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IU- ESTRUCTURA" sheetId="1" r:id="rId4"/>
    <sheet state="hidden" name="AIU- ESTRUCTURA (2)" sheetId="2" r:id="rId5"/>
    <sheet state="visible" name="CALCULO AIU" sheetId="3" r:id="rId6"/>
    <sheet state="visible" name="SALARIOS" sheetId="4" r:id="rId7"/>
    <sheet state="visible" name="CATEGORIAS SALARIOS" sheetId="5" r:id="rId8"/>
    <sheet state="visible" name="INSUMOS" sheetId="6" r:id="rId9"/>
    <sheet state="hidden" name="FACTOR PRESTACIONAL" sheetId="7" r:id="rId10"/>
    <sheet state="visible" name="Sheet1" sheetId="8" r:id="rId11"/>
    <sheet state="visible" name="Hoja1" sheetId="9" r:id="rId12"/>
  </sheets>
  <externalReferences>
    <externalReference r:id="rId13"/>
  </externalReferences>
  <definedNames>
    <definedName name="ADMIN.TODO">[1]PERSONAL!$B$37:$H$42</definedName>
    <definedName name="CANTIDAD_ADMINISTRATIVOS">[1]PERSONAL!$D$37:$D$41</definedName>
    <definedName name="CANTIDAD_PROFESIONALES">[1]PERSONAL!$D$6:$D$24</definedName>
    <definedName name="CANTIDAD_TÉCNICOS">[1]PERSONAL!$D$30:$D$31</definedName>
    <definedName name="DEDICACIÓN_ADMINISTRATIVOS">[1]PERSONAL!$E$37:$E$41</definedName>
    <definedName name="DEDICACIÓN_PROFESIONALES">[1]PERSONAL!$E$6:$E$24</definedName>
    <definedName name="DEDICACIÓN_TÉCNICOS">[1]PERSONAL!$E$30:$E$31</definedName>
    <definedName name="ENSAYOS_ESTUDIOS_Y_RENDERS">[1]COTIZACIONES!$C$11:$G$52</definedName>
    <definedName name="FM">'[1]FACTOR MULTIPLICADOR'!$E$65</definedName>
    <definedName name="FP_ADMINISTRATIVOS">[1]PERSONAL!$G$37:$G$41</definedName>
    <definedName name="FP_PROFESIONALES">[1]PERSONAL!$G$6:$G$24</definedName>
    <definedName name="FP_PROMEDIO">'[1]FACTOR MULTIPLICADOR'!$E$9</definedName>
    <definedName name="FP_TÉCNICOS">[1]PERSONAL!$G$30:$G$31</definedName>
    <definedName name="IMPUESTOS">'[1]FACTOR MULTIPLICADOR'!$D$33:$D$38</definedName>
    <definedName name="PROF">[1]PERSONAL!$B$6:$B$24</definedName>
    <definedName name="PROF.TODO">[1]PERSONAL!$B$6:$H$24</definedName>
    <definedName name="SALARIOS_SDIS">'[1]SALARIOS SDIS'!$B$10:$G$66</definedName>
    <definedName name="SB_ADMINISTRATIVOS">[1]PERSONAL!$F$37:$F$41</definedName>
    <definedName name="SB_PROFESIONALES">[1]PERSONAL!$F$6:$F$24</definedName>
    <definedName name="SB_TÉCNICOS">[1]PERSONAL!$F$30:$F$31</definedName>
    <definedName name="TECN.TODO">[1]PERSONAL!$B$30:$H$31</definedName>
    <definedName name="TECNICO">[1]PERSONAL!$B$30:$B$31</definedName>
    <definedName name="TÉCNICOS">[1]PERSONAL!$B$30:$F$31</definedName>
    <definedName name="TOTAL_COSTEO">[1]COSTEO!$I$82</definedName>
    <definedName name="TOTAL_G_PERSONAL">[1]COSTEO!$I$75</definedName>
    <definedName name="VALOR_PARCIAL_ENSAYOS_Y_OTROS">'[1]ADMINISTRACIÓN Y OTROS'!$E$31:$E$48</definedName>
    <definedName name="VALOR_PARCIAL_EQUIPOS">'[1]ADMINISTRACIÓN Y OTROS'!$G$24:$G$25</definedName>
    <definedName name="VALOR_PARCIAL_OFICINA">'[1]ADMINISTRACIÓN Y OTROS'!$G$15:$G$18</definedName>
    <definedName name="SMMLV">'AIU- ESTRUCTURA'!$H$15</definedName>
    <definedName name="PLAZO">'AIU- ESTRUCTURA'!$C$15</definedName>
    <definedName name="CD">'AIU- ESTRUCTURA'!$C$14</definedName>
    <definedName name="SALARIOS">SALARIOS!$B$6:$G$80</definedName>
    <definedName localSheetId="1" name="SMMLV">'AIU- ESTRUCTURA (2)'!$H$15</definedName>
    <definedName localSheetId="1" name="CD">'AIU- ESTRUCTURA (2)'!$C$14</definedName>
    <definedName localSheetId="1" name="PLAZO">'AIU- ESTRUCTURA (2)'!$C$15</definedName>
    <definedName hidden="1" localSheetId="3" name="_xlnm._FilterDatabase">SALARIOS!$A$1:$G$2744</definedName>
    <definedName hidden="1" localSheetId="5" name="_xlnm._FilterDatabase">INSUMOS!$A$1:$G$2744</definedName>
  </definedNames>
  <calcPr/>
  <extLst>
    <ext uri="GoogleSheetsCustomDataVersion2">
      <go:sheetsCustomData xmlns:go="http://customooxmlschemas.google.com/" r:id="rId14" roundtripDataChecksum="IAG4FSP8ceYrxjSNk75y00nNFoopC/kBFgaRQW4I4a0="/>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B17">
      <text>
        <t xml:space="preserve">======
ID#AAACF1FbN5o
Leonardo Martinez Arenas    (2026-08-21 15:08:34)
Este contrato no causa iva. Confirmar con Financiera</t>
      </text>
    </comment>
    <comment authorId="0" ref="D28">
      <text>
        <t xml:space="preserve">======
ID#AAACHLdYn1A
Sergio Geovanny Lizarazo Torres    (2026-09-15 17:34:44)
consultar anexos tecnicos del IDU
------
ID#AAACHMnAEdk
Sergio Geovanny Lizarazo Torres    (2026-09-15 21:12:37)
Se ajustaron los criterior de experiencia general y específica en el anexo técnico.</t>
      </text>
    </comment>
  </commentList>
  <extLst>
    <ext uri="GoogleSheetsCustomDataVersion2">
      <go:sheetsCustomData xmlns:go="http://customooxmlschemas.google.com/" r:id="rId1" roundtripDataSignature="AMtx7mgs5K2hVDEv1H5BBIJ3tzOaZ0pJjA=="/>
    </ext>
  </extLst>
</comments>
</file>

<file path=xl/sharedStrings.xml><?xml version="1.0" encoding="utf-8"?>
<sst xmlns="http://schemas.openxmlformats.org/spreadsheetml/2006/main" count="28388" uniqueCount="3094">
  <si>
    <t>Concepto</t>
  </si>
  <si>
    <t>Valor / Fórmula</t>
  </si>
  <si>
    <t>presupuesto incial</t>
  </si>
  <si>
    <t>presupuesto nuevo</t>
  </si>
  <si>
    <t>Origen</t>
  </si>
  <si>
    <t>Presupuesto Total</t>
  </si>
  <si>
    <t>Grupo de base de datos</t>
  </si>
  <si>
    <t>Código</t>
  </si>
  <si>
    <t>Nombre</t>
  </si>
  <si>
    <t>UM</t>
  </si>
  <si>
    <t>Precio</t>
  </si>
  <si>
    <t xml:space="preserve">Fecha de Actualización </t>
  </si>
  <si>
    <t>Demanda</t>
  </si>
  <si>
    <t>Administración fija APU (personal + administrativos)</t>
  </si>
  <si>
    <t>CONCRETOS Y MORTEROS PREMEZCLADOS</t>
  </si>
  <si>
    <t>CONCRETO GRAVA COMÚN 2000 PSI 14 MPa (140 Kg/m2)</t>
  </si>
  <si>
    <t>M3</t>
  </si>
  <si>
    <t>Actualización 2025-I Fase I</t>
  </si>
  <si>
    <t>CONCRETO GRAVA COMÚN 2500 PSI 17 MPa (175 Kg/cm2)</t>
  </si>
  <si>
    <t>Pólizas e impuestos</t>
  </si>
  <si>
    <t>CONCRETO GRAVA COMÚN 3000 PSI  21 MPa (210 Kg/cm2)</t>
  </si>
  <si>
    <t>CONCRETO GRAVA COMÚN 3500 PSI 24 MPa (245 Kg/cm2)</t>
  </si>
  <si>
    <t>Imprevistos (%)</t>
  </si>
  <si>
    <t>CONCRETO GRAVA COMÚN 4000 PSI 28 MPa (280 Kg/cm2)</t>
  </si>
  <si>
    <t>FORMATO PRESENTACIÓN ESTRUCTURAS DE COSTO - AIU</t>
  </si>
  <si>
    <t>Utilidad (%)</t>
  </si>
  <si>
    <t>IVA sobre utilidad (%)</t>
  </si>
  <si>
    <t>CONCRETO GRAVA COMÚN 5000 PSI 34 MPa (350 Kg/cm2)</t>
  </si>
  <si>
    <t>CONCRETO GRAVA FINA 3000 PSI 21 MPa (210 Kg/cm2)</t>
  </si>
  <si>
    <t>MORTERO 2000 PSI 14 MPa (140 Kg/cm2)</t>
  </si>
  <si>
    <t>Costos Fijos (CF)</t>
  </si>
  <si>
    <t>EQUIPO PESADO</t>
  </si>
  <si>
    <t>COMPACTADOR DE LLANTAS - MASA SIN LASTRES DE 9 A 11 TONELADAS - INCLUYE OPERARIO Y COMBUSTIBLE</t>
  </si>
  <si>
    <t>HR</t>
  </si>
  <si>
    <t>ARBOLES-GRAMAS-VEGETACIÓN Y PLANTACIÓN PAISAJÍSTIC</t>
  </si>
  <si>
    <t>GRAMA</t>
  </si>
  <si>
    <t>M2</t>
  </si>
  <si>
    <t>Actualización 2025-I Fase II + M.O. Ley 2101 de 2021</t>
  </si>
  <si>
    <t>FORMALETAS, ANDAMIOS Y ACCESORIOS</t>
  </si>
  <si>
    <t>FORMALETA METÁLICA SARDINEL</t>
  </si>
  <si>
    <t>ML/DI</t>
  </si>
  <si>
    <t>MALLAS Y ACEROS PARA REFUERZO</t>
  </si>
  <si>
    <t>ALAMBRE RECOCIDO No.18</t>
  </si>
  <si>
    <t>KG</t>
  </si>
  <si>
    <t>LADRILLOS, BLOQUES Y ADOQUINES</t>
  </si>
  <si>
    <t>LADRILLO TOLETE RECOCIDO 24x12x6</t>
  </si>
  <si>
    <t>UN</t>
  </si>
  <si>
    <t>AGREGADOS PÉTREOS, BASES Y SUBBASES GRANULARES</t>
  </si>
  <si>
    <t>ARENA DE PEÑA</t>
  </si>
  <si>
    <t>ARENA DE RIO</t>
  </si>
  <si>
    <t>MARCOS, TAPAS, REJILLAS, HERRAJES Y CAJILLAS</t>
  </si>
  <si>
    <t>MARCO Y TAPA PARA CAJA DE INSPECCIÓN 0.5x0.5m</t>
  </si>
  <si>
    <t>LADRILLO TOLETE COMUN</t>
  </si>
  <si>
    <t>Factor variable</t>
  </si>
  <si>
    <t>RECEBO COMUN</t>
  </si>
  <si>
    <t>FORMALETA MADERA (CAMILLA  0.73x1.4m, CRUCETA, CERCHA, PARAL CORTO)</t>
  </si>
  <si>
    <t>M2/MES</t>
  </si>
  <si>
    <t>FORMALETA MADERA PARA TAPAS-CAJAS Y CAMARAS</t>
  </si>
  <si>
    <t>DUCTOS PVC - ELECTRICOS/TELEFONICOS TIPO TDP-DB-EB</t>
  </si>
  <si>
    <t>DUCTO TELEFONICO LIVIANO PVC TIPO EB D=3"</t>
  </si>
  <si>
    <t>Costo Directo (CD)</t>
  </si>
  <si>
    <t>ML</t>
  </si>
  <si>
    <t>DUCTO TELEFONICO LIVIANO PVC TIPO EB D=4"</t>
  </si>
  <si>
    <t>DUCTO PVC TIPO TDP D=3"</t>
  </si>
  <si>
    <t>DUCTO PVC TIPO TDP D=4"</t>
  </si>
  <si>
    <t>TUBERIAS Y ACCESORIOS DE PVC - ACUEDUCTO</t>
  </si>
  <si>
    <t>CODO G.RAD. PVC U.M. 90° D=2" RDE 21. NORMA NTC 382</t>
  </si>
  <si>
    <t>Imprevistos ($)</t>
  </si>
  <si>
    <t>CODO G.RAD. PVC U.M. 90° D=4" RDE 21. NORMA NTC 382</t>
  </si>
  <si>
    <t>CODO G.RAD. PVC U.M. 90° D=8" RDE 21. NORMA NTC 382</t>
  </si>
  <si>
    <t>CODO G.RAD. PVC U.M. 90° D=12" RDE 21. NORMA NTC 382</t>
  </si>
  <si>
    <t>UNION PVC U.M. D=2". NORMA NTC 382</t>
  </si>
  <si>
    <t>Utilidad ($)</t>
  </si>
  <si>
    <t>UNION PVC U.M. D=3". NORMA NTC 382</t>
  </si>
  <si>
    <t>UNION PVC U.M. D=4". NORMA NTC 382</t>
  </si>
  <si>
    <t>IVA sobre utilidad ($)</t>
  </si>
  <si>
    <t>UNION PVC U.M. D=6". NORMA NTC 382</t>
  </si>
  <si>
    <t>UNION PVC U.M. D=8". NORMA NTC 382</t>
  </si>
  <si>
    <t>Administración (%)</t>
  </si>
  <si>
    <t>UNION PVC U.M. D=10". NORMA NTC 382</t>
  </si>
  <si>
    <t>UNION PVC U.M. D=12". NORMA NTC 382</t>
  </si>
  <si>
    <t>MATERIALES BÁSICOS</t>
  </si>
  <si>
    <t>CEMENTO GRIS TIPO III (Bulto x 50 Kg)</t>
  </si>
  <si>
    <t>Total Verificación</t>
  </si>
  <si>
    <t>TUBERÍA Y ACCESORIOS CONDUIT GALVANIZADAS</t>
  </si>
  <si>
    <t>TUBERIA CONDUIT METALICA RMC D= 1"</t>
  </si>
  <si>
    <t>OBJETO DEL PROCESO:</t>
  </si>
  <si>
    <t>TUBERIA CONDUIT METALICA RMC D= 1 1/2"</t>
  </si>
  <si>
    <t>ACERO FIGURADO No. 3 (Ø 3/8") F'y=60000 PSI</t>
  </si>
  <si>
    <t>REALIZAR A MONTO AGOTABLE A PRECIOS UNITARIOS FIJOS LOS MANTENIMIENTOS LOCATIVOS REPARACIONES Y ADECUACIONES NECESARIAS A LA INFRAESTRUCTURA FÍSICA DE LAS SEDES ADMINISTRADAS POR LA SECRETARIA DISTRITAL DE MOVILIDAD</t>
  </si>
  <si>
    <t>ACERO FIGURADO No. 5 (Ø 5/8") F'y=60000 PSI</t>
  </si>
  <si>
    <t>ACERO FIGURADO No. 6 (Ø 3/4") F'y=60000 PSI</t>
  </si>
  <si>
    <t>MORTERO 1500 PSI 10,5 MPa (105 Kg/cm2)</t>
  </si>
  <si>
    <t>COMBUSTIBLES Y LUBRICANTES</t>
  </si>
  <si>
    <t>A.C.P.M.</t>
  </si>
  <si>
    <t>GLN</t>
  </si>
  <si>
    <t>BLOQUE PARA CAMARA TELEFONICA ETB</t>
  </si>
  <si>
    <t>PROYECTO ENCARGADO:</t>
  </si>
  <si>
    <t>EQUIPO LIVIANO Y HERRAMIENTAS</t>
  </si>
  <si>
    <t>VIBROCOMPACTADORA TIPO RANA - VIBRACIONES POR MINUTO DE 5320 A 5880 - INCLUYE COMBUSTIBLE</t>
  </si>
  <si>
    <t>DIA</t>
  </si>
  <si>
    <t>GRUA EXTENSION PARA POSTES DE BRAZO ARTICULADO. INCLUYE OPERARIO Y COMBUSTIBLE</t>
  </si>
  <si>
    <t>GRAVILLA 1/2"</t>
  </si>
  <si>
    <t>MOTONIVELADORA - MASA DE 16 A 18 TONELADAS - POTENCIA DE 93 A 122 KW - INCLUYE OPERARIO Y COMBUSTIBLE</t>
  </si>
  <si>
    <t>FECHA DE ELABORACIÓN:</t>
  </si>
  <si>
    <t>RETROEXCAVADORA - MASA DE 7 A 9 TONELADAS - POTENCIA DE 74 A 99 HP - INCLUYE OPERARIO Y COMBUSTIBLE.</t>
  </si>
  <si>
    <t>VIBROCOMPACTADOR DE CILINDRO LISO - MASA DE 10 A 13 TONELADAS - AMPLITUD DE COMPACTACIÓN  MÁXIMA 2mm - INCLUYE OPERARIO Y COMBUSTIBLE</t>
  </si>
  <si>
    <t>CONCRETO MR41</t>
  </si>
  <si>
    <t>CONCRETO MR43</t>
  </si>
  <si>
    <t xml:space="preserve">SUELDOS Y JORNALES </t>
  </si>
  <si>
    <t>TARIFA JORNAL - PERSONAL DE OBRA - AYUDANTE (INCLUYE FACTOR DE PRESTACIONES)</t>
  </si>
  <si>
    <t>JR</t>
  </si>
  <si>
    <t>Actualización 2025-I Fase II + M.O. 2026</t>
  </si>
  <si>
    <t>TARIFA JORNAL - PERSONAL DE OBRA - OFICIAL (INCLUYE FACTOR DE PRESTACIONES)</t>
  </si>
  <si>
    <t>HERRAMIENTA MENOR</t>
  </si>
  <si>
    <t>GLB</t>
  </si>
  <si>
    <t>No aplica actualización</t>
  </si>
  <si>
    <t>AGUA</t>
  </si>
  <si>
    <t>LT</t>
  </si>
  <si>
    <t>MORTERO 4000 PSI 28 MPa (280 Kg/cm2)</t>
  </si>
  <si>
    <t>BORDILLOS Y LOSETAS</t>
  </si>
  <si>
    <t>SARDINEL PREFABRICADO A10 (800x200x500mm)</t>
  </si>
  <si>
    <t>SE DEBEN DILIGENCIAR TODOS LOS ESPACIOS EN VERDE</t>
  </si>
  <si>
    <t>LOSETA PREFABRICADA A60 (400x200x60mm)</t>
  </si>
  <si>
    <t>BORDILLO PREFABRICADO A80 (800x200x350mm)</t>
  </si>
  <si>
    <t>PIEZA REMATE A105 - RAMPA A (800x400x275mm)</t>
  </si>
  <si>
    <t>SARDINEL ESPECIAL A100 - RAMPA A (600x200x500mm)</t>
  </si>
  <si>
    <t>BORDE SEPARADOR VERDE A170 (800x300x820mm)</t>
  </si>
  <si>
    <t>DATOS DE LA OBRA</t>
  </si>
  <si>
    <t>TUBERÍA Y ACCESORIOS DE PVC PARA ALCANTARILLADO</t>
  </si>
  <si>
    <t>TUBERIA PVC U.M. EXT CORRUGADO/INT LISO D=4". NORMA NTC 3722-3</t>
  </si>
  <si>
    <t>TUBERIA PVC U.M. EXT CORRUGADO/INT LISO D=6". NORMA NTC 3722-3</t>
  </si>
  <si>
    <t>TUBERIA PVC U.M. EXT CORRUGADO/INT LISO D=8". NORMA NTC 3722-3</t>
  </si>
  <si>
    <t>TUBERIA PVC U.M. EXT CORRUGADO/INT LISO D=10". NORMA NTC 3722-3</t>
  </si>
  <si>
    <t>TUBERIA PVC U.M. EXT CORRUGADO/INT LISO D=12". NORMA NTC 3722-3</t>
  </si>
  <si>
    <t>TUBERIA PVC U.M. EXT CORRUGADO/INT LISO D=16". NORMA NTC 3722-3</t>
  </si>
  <si>
    <t>TUBERIA PVC U.M. EXT CORRUGADO/INT LISO D=18". NORMA NTC 3722-3</t>
  </si>
  <si>
    <t>COSTO DIRECTO DE OBRA (CD)</t>
  </si>
  <si>
    <t>TUBERIA PVC U.M. EXT CORRUGADO/INT LISO D=20". NORMA NTC 3722-3</t>
  </si>
  <si>
    <t>COMPRESOR REMOLCABLE PARA MARTILLOS NEUMATICOS - CAUDAL DE AIRE DE 185 CFM - INCLUYE COMBUSTIBLE</t>
  </si>
  <si>
    <t>PINTURAS</t>
  </si>
  <si>
    <t>MICROESFERAS REFLECTIVAS</t>
  </si>
  <si>
    <t>COP</t>
  </si>
  <si>
    <t>TUBERÍA Y ACCESORIOS DE CONCRETO</t>
  </si>
  <si>
    <t>TUBERIA CONCRETO CL.1 D=6" (15cm)</t>
  </si>
  <si>
    <t>TUBERIA CONCRETO CL.1 D=8" (20cm)</t>
  </si>
  <si>
    <t>TUBERIA CONCRETO CL.1 D=10" (25cm)</t>
  </si>
  <si>
    <t>TUBERIA CONCRETO CL.1 D=12" (30cm)</t>
  </si>
  <si>
    <t>TERMINO DE EJECUCION DE OBRA</t>
  </si>
  <si>
    <t>TUBERIA CONCRETO CL.1 D=14" (35cm)</t>
  </si>
  <si>
    <t>TUBERIA CONCRETO CL.1 D=16" (40cm)</t>
  </si>
  <si>
    <t>TUBERIA CONCRETO CL.1 D=18" (45cm)</t>
  </si>
  <si>
    <t>MESES</t>
  </si>
  <si>
    <t>TUBERIA CONCRETO CL.1 D=20" (50cm)</t>
  </si>
  <si>
    <t>TUBERIA CONCRETO CL.1 D=24" (60cm)</t>
  </si>
  <si>
    <t>VALOR DEL SALARIO MINIMO LEGAL VIGENTE 2026</t>
  </si>
  <si>
    <t>TUBERIA CONCRETO CL.2 D=6" (15cm)</t>
  </si>
  <si>
    <t>TUBERIA CONCRETO CL.2 D=8" (20cm)</t>
  </si>
  <si>
    <t>TUBERIA CONCRETO CL.2 D=10" (25cm)</t>
  </si>
  <si>
    <t>Artículo 2.2.1.2.3.1.17. Suficiencia del seguro de responsabilidad civil extracontractual. El valor asegurado por los contratos de seguro que amparan la responsabilidad civil extracontractual no debe ser inferior a:</t>
  </si>
  <si>
    <t>TUBERIA CONCRETO CL.2 D=12" (30cm)</t>
  </si>
  <si>
    <t>COSTO TOTAL DEL CONTRATO INCLUIDO AIU</t>
  </si>
  <si>
    <t>TUBERIA CONCRETO CL.2 D=14" (35cm)</t>
  </si>
  <si>
    <t>TUBERIA CONCRETO CL.2 D=16" (40cm)</t>
  </si>
  <si>
    <t>TUBERIA CONCRETO CL.2 D=18" (45cm)</t>
  </si>
  <si>
    <t>TUBERIA CONCRETO CL.2 D=20" (50cm)</t>
  </si>
  <si>
    <t>TUBERIA CONCRETO CL.2 D=24"(60cm)</t>
  </si>
  <si>
    <t>TUBERIA CONCRETO REF. CL.I D=24" (60cm)</t>
  </si>
  <si>
    <t>Análisis de precios unitarios: Elemento básico para la elaboración del presupuesto general, su base de cálculo es la unidad de medida correspondiente a cada ítem de dicho presupuesto.</t>
  </si>
  <si>
    <t>TUBERIA CONCRETO REF. CL.I D=27" (70cm)</t>
  </si>
  <si>
    <t>TUBERIA CONCRETO REF. CL.I D=32" (80cm)</t>
  </si>
  <si>
    <t>TUBERIA CONCRETO REF. CL.I D=36" (90cm)</t>
  </si>
  <si>
    <t>TUBERIA CONCRETO REF. CL.I D=40" (100cm)</t>
  </si>
  <si>
    <t>TUBERIA CONCRETO REF. CL.I D=44" (110cm)</t>
  </si>
  <si>
    <t>TUBERIA CONCRETO REF. CL.I D=48" (120cm)</t>
  </si>
  <si>
    <t>Artículo o insumo: corresponde al ítem al cual se le hace el seguimiento de precios periódicamente para poder actualizar la base de datos de precios de referencia.</t>
  </si>
  <si>
    <t>DISPONIBILIDAD PRESUPUESTAL</t>
  </si>
  <si>
    <t>TUBERIA CONCRETO REF. CL.I D=52" (130cm)</t>
  </si>
  <si>
    <t>Categoría 1 (Profesional): Profesional calificado para llevar a cabo funciones de director o especialista de proyectos con experiencia profesional no menor de doce (12) años, de los cuales debe demostrar como mínimo diez (10) años de experiencia específica.</t>
  </si>
  <si>
    <t>TUBERIA CONCRETO REF. CL.I D=56" (140cm)</t>
  </si>
  <si>
    <t>TUBERIA CONCRETO REF. CL.I D=60" (150cm)</t>
  </si>
  <si>
    <t>TUBERIA CONCRETO REF. CL.I D=64" (160cm)</t>
  </si>
  <si>
    <t>Categoría 2 (Profesional): Profesional calificado para llevar a cabo funciones de director o especialista de proyectos con experiencia profesional no menor de diez (10) años, de los cuales debe demostrar como mínimo siete (7) años de experiencia específica.</t>
  </si>
  <si>
    <t>TUBERIA CONCRETO REF. CL.I D=68" (170cm)</t>
  </si>
  <si>
    <t>TUBERIA CONCRETO REF. CL.I D=72" (180cm)</t>
  </si>
  <si>
    <t>Categoría 3 (Profesional): Profesional con experiencia técnica y administrativa para desempeñar funciones de especialista de proyectos o residente de proyectos, con experiencia profesional no menor de ocho (8) años, de los cuales debe demostrar como mínimo cinco (5) años de experiencia específica.</t>
  </si>
  <si>
    <t>TUBERIA CONCRETO REF. CL.I D=80" (200cm)</t>
  </si>
  <si>
    <t>TUBERIA CONCRETO REF. CL.I D=86" (215cm)</t>
  </si>
  <si>
    <t>IVA SOBRE LA UTILIDAD</t>
  </si>
  <si>
    <t>Categoría 4 (Profesional): Profesional con experiencia técnica y administrativa para desempeñar funciones de especialista de proyectos o residente de proyectos, con experiencia profesional no menor de seis (6) años, de los cuales debe demostrar como mínimo cuatro (4) años de experiencia específica.</t>
  </si>
  <si>
    <t>TUBERIA CONCRETO REF. CL.I D=92" (230cm)</t>
  </si>
  <si>
    <t>TUBERIA CONCRETO REF. CL.II D=24" (60cm)</t>
  </si>
  <si>
    <t>Categoría 5 (Profesional): Profesional con experiencia técnica y administrativa para desempeñar funciones de ingeniero residente de proyectos, con experiencia profesional no menor de cuatro (4) años, de los cuales debe demostrar como mínimo tres (3) años de experiencia específica.</t>
  </si>
  <si>
    <t>TUBERIA CONCRETO REF. CL.II D=27" (70cm)</t>
  </si>
  <si>
    <t>Categoría 6 (Profesional): Profesional con experiencia profesional no menor de tres (3) años, de los cuales debe demostrar como mínimo un (1) año de experiencia específica.</t>
  </si>
  <si>
    <t>TUBERIA CONCRETO REF. CL.II D=32" (80cm)</t>
  </si>
  <si>
    <t>Categoría 7 (Profesional): Profesional con experiencia profesional no menor de dos (2) años.</t>
  </si>
  <si>
    <t>TUBERIA CONCRETO REF. CL.II D=36" (90cm)</t>
  </si>
  <si>
    <t>VALOR TOTAL CONTRATO</t>
  </si>
  <si>
    <t>TUBERIA CONCRETO REF. CL.II D=40" (100cm)</t>
  </si>
  <si>
    <t>Categoría 8 (Profesional):  Profesional con experiencia profesional inferior a dos (2) años.</t>
  </si>
  <si>
    <t>TUBERIA CONCRETO REF. CL.II D=44" (110cm)</t>
  </si>
  <si>
    <t>TUBERIA CONCRETO REF. CL.II D=48" (120cm)</t>
  </si>
  <si>
    <t>Canasta por seguimiento de precios: Conjunto de insumos o artículos representativos obras de infraestructura vial y espacio público, cuya variación de precios permite la actualización de la Base de Datos.</t>
  </si>
  <si>
    <t>TUBERIA CONCRETO REF. CL.II D=52" (130cm)</t>
  </si>
  <si>
    <t>VALOR EN SMMLV DEL CONTRATO</t>
  </si>
  <si>
    <t>Cotización: Es el accionar y las consecuencias de cotizar (establecer un precio, realizar una estimación de algo, abonar una cuota). Esta palabra es usada para referirse a la documentación que indica valor real de un bien o de un servicio.</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</si>
  <si>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</si>
  <si>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</si>
  <si>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</si>
  <si>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</si>
  <si>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</si>
  <si>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</si>
  <si>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</si>
  <si>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</si>
  <si>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SMMLV</t>
  </si>
  <si>
    <t>TUBERIA CONCRETO REF. CL.III D=24" (60cm)</t>
  </si>
  <si>
    <t>TUBERIA CONCRETO REF. CL.III D=27" (70cm)</t>
  </si>
  <si>
    <t>TUBERIA CONCRETO REF. CL.III D=32" (80cm)</t>
  </si>
  <si>
    <t>TUBERIA CONCRETO REF. CL.III D=36" (90cm)</t>
  </si>
  <si>
    <t>TUBERIA CONCRETO REF. CL.III D=40" (100cm)</t>
  </si>
  <si>
    <t>TUBERIA CONCRETO REF. CL.III D=44" (110cm)</t>
  </si>
  <si>
    <t>2. Trescientos (300) smmlv para contratos cuyo valor sea superior a mil quinientos (1.500) smmlv e inferior o igual a dos mil quinientos (2.500) smmlv.</t>
  </si>
  <si>
    <t>A. ADMINISTRACIÓN</t>
  </si>
  <si>
    <t>TUBERIA CONCRETO REF. CL.III D=48" (120cm)</t>
  </si>
  <si>
    <t>TUBERIA CONCRETO REF. CL.III D=52" (130cm)</t>
  </si>
  <si>
    <t>TUBERIA CONCRETO REF. CL.III D=56" (140cm)</t>
  </si>
  <si>
    <t>TUBERIA CONCRETO REF. CL.III D=60" (150cm)</t>
  </si>
  <si>
    <t>TUBERIA CONCRETO REF. CL.III D=64" (160cm)</t>
  </si>
  <si>
    <t>TUBERIA CONCRETO REF. CL.III D=68" (170cm)</t>
  </si>
  <si>
    <t>1. COSTOS DE PERSONAL PROFESIONAL, TÉCNICO Y PERSONAL AUXILIAR TÉCNICO Y ADMINISTRATIVO</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</si>
  <si>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</si>
  <si>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</si>
  <si>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</si>
  <si>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</si>
  <si>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</si>
  <si>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</si>
  <si>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</si>
  <si>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Para la estimación de los costos de personal requeridos para la ejecución del contrato, se tomaron como referencia los perfiles definidos en la ficha técnica y los valores establecidos en la base de Análisis de Precios Unitarios – APU del Instituto de Desarrollo Urbano “Actualización 2025-I Fase + M.O. 2026”, utilizada como soporte técnico para la estructuración económica del proceso.</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</si>
  <si>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</si>
  <si>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</si>
  <si>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</si>
  <si>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</si>
  <si>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</si>
  <si>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</si>
  <si>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</si>
  <si>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</si>
  <si>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CANTIDAD</t>
  </si>
  <si>
    <t>TUBERIA CONCRETO REF. CL.IV D=68" (170cm)</t>
  </si>
  <si>
    <t>TUBERIA CONCRETO REF. CL.IV D=72" (180cm)</t>
  </si>
  <si>
    <t>CARGO</t>
  </si>
  <si>
    <t>TUBERIA CONCRETO REF. CL.IV D=80" (200cm)</t>
  </si>
  <si>
    <t>TUBERIA CONCRETO REF. CL.IV D=86" (215cm)</t>
  </si>
  <si>
    <t>CATEGORIA - PERFILES IDU</t>
  </si>
  <si>
    <t>TUBERIA CONCRETO REF. CL.IV D=92" (230cm)</t>
  </si>
  <si>
    <t>DEDICACIÓN
MES</t>
  </si>
  <si>
    <t>YEE CONCRETO 8" x 6" x 0.60m</t>
  </si>
  <si>
    <t>YEE CONCRETO 10" x 6" x 1.25m</t>
  </si>
  <si>
    <t>TOPE MÁXIMO SALARIO</t>
  </si>
  <si>
    <t>PLAZO</t>
  </si>
  <si>
    <t>YEE CONCRETO 12" x 6" x 1.25m</t>
  </si>
  <si>
    <t>YEE CONCRETO 14" x 6" x 1.25m</t>
  </si>
  <si>
    <t>SALARIO + PRESTACIONES</t>
  </si>
  <si>
    <t>TOPE MÁXIMO SALARIO MES (INCLUYE PRESTACIONES SOCIALES MES</t>
  </si>
  <si>
    <t>YEE CONCRETO 16" x 6" x 1.25m</t>
  </si>
  <si>
    <t>YEE CONCRETO 18" x 6" x 1.25m</t>
  </si>
  <si>
    <t>YEE CONCRETO 20" x 6" x 1.25m</t>
  </si>
  <si>
    <t>YEE CONCRETO 24" x 6" x 1.25m</t>
  </si>
  <si>
    <t>A</t>
  </si>
  <si>
    <t>TUBERIA PVC U.M. D=2" RDE 21. NORMA NTC 382</t>
  </si>
  <si>
    <t>TUBERIA PVC U.M. D=2 1/2" RDE 21. NORMA NTC 382</t>
  </si>
  <si>
    <t>TUBERIA PVC U.M. D=3" RDE 21. NORMA NTC 382</t>
  </si>
  <si>
    <t>TUBERIA PVC U.M. D=4" RDE 21. NORMA NTC 382</t>
  </si>
  <si>
    <t>TUBERIA PVC U.M. D=6" RDE 21. NORMA NTC 382</t>
  </si>
  <si>
    <t>TUBERIA PVC U.M. D=8" RDE 21. NORMA NTC 382</t>
  </si>
  <si>
    <t>TUBERIA PVC U.M. D=10" RDE 21. NORMA NTC 382</t>
  </si>
  <si>
    <t>B</t>
  </si>
  <si>
    <t>TUBERIA PVC U.M. D=12" RDE 21. NORMA NTC 382</t>
  </si>
  <si>
    <t>C</t>
  </si>
  <si>
    <t>D</t>
  </si>
  <si>
    <t>TUBERIA PVC U.M. D=2" RDE 26. NORMA NTC 382</t>
  </si>
  <si>
    <t>TUBERIA PVC U.M. D=3" RDE 26. NORMA NTC 382</t>
  </si>
  <si>
    <t>TUBERIA PVC U.M. D=2 1/2" RDE 26. NORMA NTC 382</t>
  </si>
  <si>
    <t>TUBERIA PVC U.M. D=4" RDE 26. NORMA NTC 382</t>
  </si>
  <si>
    <t>F = A * B * C *D</t>
  </si>
  <si>
    <t>TUBERIA PVC U.M. D=6" RDE 26. NORMA NTC 382</t>
  </si>
  <si>
    <t>TUBERIA PVC U.M. D=8" RDE 26. NORMA NTC 382</t>
  </si>
  <si>
    <t>TUBERIA PVC U.M. D=10" RDE 26. NORMA NTC 382</t>
  </si>
  <si>
    <t>1.1 PERSONAL PROFESIONAL Y ESPECIALISTA</t>
  </si>
  <si>
    <t>TUBERIA PVC U.M. D=12" RDE 26. NORMA NTC 382</t>
  </si>
  <si>
    <t>TUBERIA PVC U.M. D=3" RDE 32.5. NORMA NTC 382</t>
  </si>
  <si>
    <t>TUBERIA PVC U.M. D=4" RDE 32.5. NORMA NTC 382</t>
  </si>
  <si>
    <t>ESCENARIO 1 (actual)</t>
  </si>
  <si>
    <t>TUBERIA PVC U.M. D=6" RDE 32.5. NORMA NTC 382</t>
  </si>
  <si>
    <t>TUBERIA PVC U.M. D=8" RDE 32.5. NORMA NTC 382</t>
  </si>
  <si>
    <t>ESCENARIO 2 (propuesto)</t>
  </si>
  <si>
    <t>TUBERIA PVC U.M. D=10" RDE 32.5. NORMA NTC 382</t>
  </si>
  <si>
    <t>TUBERIA PVC U.M. D=12" RDE 32.5. NORMA NTC 382</t>
  </si>
  <si>
    <t>DIRECTOR DE OBRA (TARIFA MES - PROFESIONAL CATEGORÍA 2 (INCLUYE FACTOR DE PRESTACIONES)</t>
  </si>
  <si>
    <t>TUBERIA PVC U.M. D=4" RDE 41. NORMA NTC 382</t>
  </si>
  <si>
    <t>TUBERIA PVC U.M. D=6" RDE 41. NORMA NTC 382</t>
  </si>
  <si>
    <t>TUBERIA PVC U.M. D=8" RDE 41. NORMA NTC 382</t>
  </si>
  <si>
    <t>TUBERIA PVC U.M. D=10" RDE 41. NORMA NTC 382</t>
  </si>
  <si>
    <t>dedicación</t>
  </si>
  <si>
    <t>% de carga administrativa</t>
  </si>
  <si>
    <t>Valor total</t>
  </si>
  <si>
    <t>TUBERIA PVC U.M. D=12" RDE 41. NORMA NTC 382</t>
  </si>
  <si>
    <t>CONCRETO GRAVA COMÚN 1500 PSI 10.5 MPa (105 Kg/cm2)</t>
  </si>
  <si>
    <t>POSTES Y ALUMBRADO PUBLICO</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</si>
  <si>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</si>
  <si>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</si>
  <si>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</si>
  <si>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</si>
  <si>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</si>
  <si>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</si>
  <si>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</si>
  <si>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</si>
  <si>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</si>
  <si>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</si>
  <si>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</si>
  <si>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</si>
  <si>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RESIDENTE DE OBRA (TARIFA MES - PROFESIONAL CATEGORÍA 5 (INCLUYE FACTOR DE PRESTACIONES))</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</si>
  <si>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</si>
  <si>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</si>
  <si>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</si>
  <si>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</si>
  <si>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</si>
  <si>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</si>
  <si>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</si>
  <si>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</si>
  <si>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</si>
  <si>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</si>
  <si>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</si>
  <si>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INSPECTOR DE OBRA (TARIFA MES - PERSONAL TÉCNICO - INSPECTOR 2 (INCLUYE FACTOR DE PRESTACIONES)</t>
  </si>
  <si>
    <t>POSTE METALICO GALVANIZADO PEATONAL M130 H=6m BRAZO SENCILLO</t>
  </si>
  <si>
    <t>POSTE METALICO GALVANIZADO PEATONAL M130 H=6m BRAZO DOBLE</t>
  </si>
  <si>
    <t>LUMINARIA DE SODIO 70W, 208/220V PARA AP</t>
  </si>
  <si>
    <t>MOBILIARIO URBANO Y DE PARQUES</t>
  </si>
  <si>
    <t>CANECA EN MALLA METALICA M120</t>
  </si>
  <si>
    <t>BANCA EN CONCRETO CON ESPALDAR M30</t>
  </si>
  <si>
    <t>BOLARDO EN CONCRETO M60</t>
  </si>
  <si>
    <t>BOLARDO ALTO EN HIERRO M63</t>
  </si>
  <si>
    <t>PROFESIONAL SST (TARIFA MES - PROFESIONAL CATEGORÍA 6 (INCLUYE FACTOR DE PRESTACIONES)</t>
  </si>
  <si>
    <t>CICLO-PARQUEADERO M100</t>
  </si>
  <si>
    <t>REGLA VIBRATORIA A GASOLINA. INCLUYE COMBUSTIBLE</t>
  </si>
  <si>
    <t>ACCESORIOS HD PARA REDES DE ACUEDUCTO</t>
  </si>
  <si>
    <t>TEE HD E.L. D=6" x 2"</t>
  </si>
  <si>
    <t>TEE HD E.L. D=6" x 3"</t>
  </si>
  <si>
    <t>TEE HD E.L. D=6" x 4"</t>
  </si>
  <si>
    <t>TEE HD E.L. D=6" x 6"</t>
  </si>
  <si>
    <t>TEE HD E.L. D=8" x 2"</t>
  </si>
  <si>
    <t>TEE HD E.L. D=8" x 3"</t>
  </si>
  <si>
    <t>TEE HD E.L. D=8" x 4"</t>
  </si>
  <si>
    <t>TEE HD E.L. D=8" x 6"</t>
  </si>
  <si>
    <t>TEE HD E.L. D=8" x 8"</t>
  </si>
  <si>
    <t>TEE HD E.L. D=10" x 2"</t>
  </si>
  <si>
    <t>TEE HD E.L. D=10" x 3"</t>
  </si>
  <si>
    <t>TEE HD E.L. D=10" x 4"</t>
  </si>
  <si>
    <t>TEE HD E.L. D=10" x 6"</t>
  </si>
  <si>
    <t>TEE HD E.L. D=10" x 8"</t>
  </si>
  <si>
    <t>TEE HD E.L. D=10" x 10"</t>
  </si>
  <si>
    <t>TEE HD E.L. D=12" x 3"</t>
  </si>
  <si>
    <t>TEE HD E.L. D=12" x 4"</t>
  </si>
  <si>
    <t>TEE HD E.L. D=12" x 6"</t>
  </si>
  <si>
    <t>TEE HD E.L. D=12" x 8"</t>
  </si>
  <si>
    <t>TEE HD E.L. D=12" x 10"</t>
  </si>
  <si>
    <t>TEE HD E.L. D=12" x 12"</t>
  </si>
  <si>
    <t>TEE HD E.L. D=24" x 8"</t>
  </si>
  <si>
    <t>TEE HD E.L. D=24" x 10"</t>
  </si>
  <si>
    <t>TEE HD E.L. D=24" x 12"</t>
  </si>
  <si>
    <t>TEE HD E.L. D=24" x 14"</t>
  </si>
  <si>
    <t>TEE HD E.L. D=24" x 16"</t>
  </si>
  <si>
    <t>RESIDENTE AMBIENTAL (TARIFA MES - PROFESIONAL CATEGORÍA 6 (INCLUYE FACTOR DE PRESTACIONES)</t>
  </si>
  <si>
    <t>TEE HD E.L. D=24" x 18"</t>
  </si>
  <si>
    <t>TEE HD E.L. D=24" x 20"</t>
  </si>
  <si>
    <t>TEE HD E.L. D=24" x 24"</t>
  </si>
  <si>
    <t>TEE HD E.L. D=4" x 3"</t>
  </si>
  <si>
    <t>1.2 PERSONAL TÉCNICO Y AUXILIAR</t>
  </si>
  <si>
    <t>TEE HD E.L. D=4" x 4"</t>
  </si>
  <si>
    <t>CODO HD E.L. 90° D=2"</t>
  </si>
  <si>
    <t>CODO HD E.L. 90° D=3"</t>
  </si>
  <si>
    <t>CODO HD E.L. 90° D=4"</t>
  </si>
  <si>
    <t>CODO HD E.L. 90° D=6"</t>
  </si>
  <si>
    <t>CODO HD E.L. 90° D=8"</t>
  </si>
  <si>
    <t>MAESTRO DE OBRA (TARIFA MES - PERSONAL DE OBRA - MAESTRO DE OBRA (INCLUYE FACTOR DE PRESTACIONES)</t>
  </si>
  <si>
    <t>ESCENARIO 1</t>
  </si>
  <si>
    <t>CODO HD E.L. 90° D=10"</t>
  </si>
  <si>
    <t>1.3 PERSONAL ADMINISTRATIVO</t>
  </si>
  <si>
    <t>CODO HD E.L. 90° D=12"</t>
  </si>
  <si>
    <t>CODO HD E.L. 90° D=14"</t>
  </si>
  <si>
    <t>CODO HD E.L. 90° D=16"</t>
  </si>
  <si>
    <t>CODO HD E.L. 90° D=18"</t>
  </si>
  <si>
    <t>CODO HD E.L. 90° D=20"</t>
  </si>
  <si>
    <t>CODO HD E.L. 45° D=2"</t>
  </si>
  <si>
    <t>MENSAJERO (TARIFA MES - PERSONAL AUXILIAR TÉCNICO - SECRETARIA - CONDUCTOR O MOTORISTA (INCLUYE FACTOR DE PRESTACIONES)</t>
  </si>
  <si>
    <t>CODO HD E.L. 45° D=3"</t>
  </si>
  <si>
    <t>CODO HD E.L. 45° D=4"</t>
  </si>
  <si>
    <t>CODO HD E.L. 45° D=6"</t>
  </si>
  <si>
    <t>CODO HD E.L. 45° D=8"</t>
  </si>
  <si>
    <t>CODO HD E.L. 45° D=10"</t>
  </si>
  <si>
    <t>CODO HD E.L. 45° D=12"</t>
  </si>
  <si>
    <t>CODO HD E.L. 45° D=14"</t>
  </si>
  <si>
    <t>CODO HD E.L. 45° D=16"</t>
  </si>
  <si>
    <t>CODO HD E.L. 45° D=18"</t>
  </si>
  <si>
    <t>CODO HD E.L. 45° D=20"</t>
  </si>
  <si>
    <t>SECRETARIA (TARIFA MES - PERSONAL ADMINISTRATIVO - SECRETARIA 2 (INCLUYE FACTOR DE PRESTACIONES)</t>
  </si>
  <si>
    <t>CODO HD E.L. 22.5° D=4"</t>
  </si>
  <si>
    <t>CODO HD E.L. 22.5° D=6"</t>
  </si>
  <si>
    <t>CODO HD E.L. 22.5° D=12"</t>
  </si>
  <si>
    <t>CODO HD E.L. 11.25° D=2"</t>
  </si>
  <si>
    <t>CODO HD E.L. 11.25° D=3"</t>
  </si>
  <si>
    <t>CODO HD E.L. 11.25° D=4"</t>
  </si>
  <si>
    <t>CODO HD E.L. 11.25° D=6"</t>
  </si>
  <si>
    <t>CODO HD E.L. 11.25° D=12"</t>
  </si>
  <si>
    <t>UNION REPARACION HD E.L. D=6"</t>
  </si>
  <si>
    <t>UNION REPARACION HD E.L. D=8"</t>
  </si>
  <si>
    <t>UNION REPARACION HD E.L. D=10"</t>
  </si>
  <si>
    <t>UNION REPARACION HD E.L. D=12"</t>
  </si>
  <si>
    <t>UNION REPARACION HD E.L. D=14"</t>
  </si>
  <si>
    <t>UNION REPARACION HD E.L. D=16"</t>
  </si>
  <si>
    <t>TAPON HD E.L. D=4"</t>
  </si>
  <si>
    <t>TAPON HD E.L. D=6"</t>
  </si>
  <si>
    <t>TAPON HD E.L. D=8"</t>
  </si>
  <si>
    <t>TUBERIA CONDUIT PVC D=1"</t>
  </si>
  <si>
    <t>TUBERIA CONDUIT PVC D=1 1/4"</t>
  </si>
  <si>
    <t>TUBERIA CONDUIT PVC D=1 1/2"</t>
  </si>
  <si>
    <t>TUBERIA CONDUIT PVC D=2"</t>
  </si>
  <si>
    <t>VALVULA HD COMPUERTA ELASTICA VNA E.L. D=2"</t>
  </si>
  <si>
    <t>VALVULA HD COMPUERTA ELASTICA VNA E.L. D=3"</t>
  </si>
  <si>
    <t>VALVULA HD COMPUERTA ELASTICA VNA E.L. D=6"</t>
  </si>
  <si>
    <t>VALVULA HD COMPUERTA ELASTICA VNA E.L. D=8"</t>
  </si>
  <si>
    <t xml:space="preserve"> SUBTOTAL COSTOS DE PERSONAL (1)</t>
  </si>
  <si>
    <t>HIDRANTE TIPO TRAFICO E.B D=3". DOS SALIDAS DE 2 1/2"</t>
  </si>
  <si>
    <t>HIDRANTE TIPO TRAFICO E.B D=4". TRES SALIDAS, DOS DE 2 1/2" Y UNA DE 4 1/2"</t>
  </si>
  <si>
    <t>HIDRANTE TIPO TRAFICO E.B D=6". TRES SALIDAS, DOS DE 2 1/2" Y UNA DE 4 1/2"</t>
  </si>
  <si>
    <t>HIDRANTE TIPO POSTE E.B D=4". TRES SALIDAS, DOS DE 2 1/2" Y UNA DE 4 1/2"</t>
  </si>
  <si>
    <t>HIDRANTE TIPO POSTE E.B D=6". TRES SALIDAS, DOS DE 2 1/2" Y UNA DE 4 1/2"</t>
  </si>
  <si>
    <t>TERMINADORA DE ASFALTO - ANCHO DE PAVIMENTACIÓN ESTÁNDAR DE 2 A 6m - VOLUMEN DE LA TOLVA DE 5 A 8 M3 - INCLUYE OPERARIO Y COMBUSTIBLE</t>
  </si>
  <si>
    <t>UNION REPARACION PVC U.M. D=6". NORMA NTC 382</t>
  </si>
  <si>
    <t>UNION REPARACION PVC U.M. D=8". NORMA NTC 382</t>
  </si>
  <si>
    <t>UNION REPARACION PVC U.M. D=12". NORMA NTC 382</t>
  </si>
  <si>
    <t>BANCA EN CONCRETO SIN ESPALDAR M31</t>
  </si>
  <si>
    <t>BANCA MODULAR EN CONCRETO M40</t>
  </si>
  <si>
    <t xml:space="preserve">2. COSTOS ADMINISTRATIVOS </t>
  </si>
  <si>
    <t>ADAPTADOR TERMINAL CAMPANA PVC D=3"</t>
  </si>
  <si>
    <t>ADAPTADOR TERMINAL CAMPANA PVC D=4"</t>
  </si>
  <si>
    <t>MARCO Y TAPA CAJA PASO SENCILLA ANDEN ETB</t>
  </si>
  <si>
    <t>MARCO Y TAPAS CAJA PASO DOBLE ANDEN ETB</t>
  </si>
  <si>
    <t>CODIGO IDU</t>
  </si>
  <si>
    <t>DESCRIPCION</t>
  </si>
  <si>
    <t>UNIDAD</t>
  </si>
  <si>
    <t>SEÑALES, BARRERAS Y DEMARCACIÓN VIAL</t>
  </si>
  <si>
    <t>SEÑAL DOBLE CARA PARA CICLORUTA PARAL 3m</t>
  </si>
  <si>
    <t>DEDICACIÓN</t>
  </si>
  <si>
    <t>SEÑAL DE TRANSITO GRUPO I (60x60cm) POSTE 3.5m</t>
  </si>
  <si>
    <t>COSTO ($)</t>
  </si>
  <si>
    <t>N. MESES</t>
  </si>
  <si>
    <t>VALOR ($)</t>
  </si>
  <si>
    <t>SEÑAL DE TRANSITO GRUPO I (75x75cm) POSTE 3.5m</t>
  </si>
  <si>
    <t>SEÑAL DE TRANSITO GRUPO I (90x90cm) POSTE 3.5m</t>
  </si>
  <si>
    <t>TACHON EN CONCRETO 0.4x0.15x0.08m</t>
  </si>
  <si>
    <t>TACHA REFLECTIVA UNIDIRECCIONAL, NO INCLUYE ELEMENTOS DE ANCLAJE</t>
  </si>
  <si>
    <t>SILLA PLÁSTICA SIN BRAZOS</t>
  </si>
  <si>
    <t>ADAPTADOR MACHO PVC E.L. D=2"</t>
  </si>
  <si>
    <t>ADAPTADOR MACHO PVC E.L. D=3"</t>
  </si>
  <si>
    <t>ADAPTADOR MACHO PVC E.L  D=4"</t>
  </si>
  <si>
    <t>CARROTANQUE IRRIGADOR DE AGUA - HORA</t>
  </si>
  <si>
    <t>TRITURADO 3/4"</t>
  </si>
  <si>
    <t>RAJÓN SUELTO &gt; = 12" (30 - 50 cm)</t>
  </si>
  <si>
    <t>MEZCLADORA DE CONCRETO (1,5 BULTOS) - INCLUYE COMBUSTIBLE</t>
  </si>
  <si>
    <t>FOTOCELDA CON BASE</t>
  </si>
  <si>
    <t>POSTE METALICO H=10m BRAZO SENCILLO (PINTADO)</t>
  </si>
  <si>
    <t>CODO G.RAD. PVC U.M. 90° D=2 1/2" RDE 21. NORMA NTC 382</t>
  </si>
  <si>
    <t>TARIFA MES - ARRIENDO OFICINA INCL. ADMINISTRACIÓN, SERVICIOS PÚBLICOS, COMUNICACIONES</t>
  </si>
  <si>
    <t>CODO G.RAD. PVC U.M. 90° D=3" RDE 21. NORMA NTC 382</t>
  </si>
  <si>
    <t>CODO G.RAD. PVC U.M. 90° D=6" RDE 21. NORMA NTC 382</t>
  </si>
  <si>
    <t>CODO G.RAD. PVC U.M. 90° D=10" RDE 21. NORMA NTC 382</t>
  </si>
  <si>
    <t>CODO G.RAD. PVC U.M. 45° D=2 1/2" RDE 21. NORMA NTC 382</t>
  </si>
  <si>
    <t>CODO G.RAD. PVC U.M. 45° D=2" RDE 21. NORMA NTC 382</t>
  </si>
  <si>
    <t>CODO G.RAD. PVC U.M. 45° D=3" RDE 21. NORMA NTC 382</t>
  </si>
  <si>
    <t>CODO G.RAD. PVC U.M. 45° D=4" RDE 21. NORMA NTC 382</t>
  </si>
  <si>
    <t>CODO G.RAD. PVC U.M. 45° D=6" RDE 21. NORMA NTC 382</t>
  </si>
  <si>
    <t>CODO G.RAD. PVC U.M. 45° D=8" RDE 21. NORMA NTC 382</t>
  </si>
  <si>
    <t>TARIFA MES - GASTOS OFICINA (PAPELERIA, FOTOCOPIAS Y OTROS)</t>
  </si>
  <si>
    <t>CODO G.RAD. PVC U.M. 45° D=10" RDE 21. NORMA NTC 382</t>
  </si>
  <si>
    <t>GLB/MS</t>
  </si>
  <si>
    <t>CODO G.RAD. PVC U.M. 45° D=12" RDE 21. NORMA NTC 382</t>
  </si>
  <si>
    <t>CODO G.RAD. PVC U.M. 22.5° D=2" RDE 21. NORMA NTC 382</t>
  </si>
  <si>
    <t>CODO G.RAD. PVC U.M. 22.5° D=2 1/2" RDE 21. NORMA NTC 382</t>
  </si>
  <si>
    <t>CODO G.RAD. PVC U.M. 22.5° D=3" RDE 21. NORMA NTC 382</t>
  </si>
  <si>
    <t>CODO G.RAD. PVC U.M. 22.5° D=4" RDE 21. NORMA NTC 382</t>
  </si>
  <si>
    <t>CODO G.RAD. PVC U.M. 22.5° D=6" RDE 21. NORMA NTC 382</t>
  </si>
  <si>
    <t>CODO G.RAD. PVC U.M. 22.5° D=8" RDE 21. NORMA NTC 382</t>
  </si>
  <si>
    <t>CODO G.RAD. PVC U.M. 22.5° D=10" RDE 21. NORMA NTC 382</t>
  </si>
  <si>
    <t>SUBTOTAL COSTO ADMINISTRATIVOS (2)</t>
  </si>
  <si>
    <t>CODO G.RAD. PVC U.M. 22.5° D=12" RDE 21. NORMA NTC 382</t>
  </si>
  <si>
    <t>CODO G.RAD. PVC U.M. 11.25° D=2" RDE 21. NORMA NTC 382</t>
  </si>
  <si>
    <t>CODO G.RAD. PVC U.M. 11.25° D=2 1/2" RDE 21. NORMA NTC 382</t>
  </si>
  <si>
    <t>CODO G.RAD. PVC U.M. 11.25° D=3" RDE 21. NORMA NTC 382</t>
  </si>
  <si>
    <t>CODO G.RAD. PVC U.M. 11.25° D=4" RDE 21. NORMA NTC 382</t>
  </si>
  <si>
    <t>CODO G.RAD. PVC U.M. 11.25° D=6" RDE 21. NORMA NTC 382</t>
  </si>
  <si>
    <t>CODO G.RAD. PVC U.M. 11.25° D=8" RDE 21. NORMA NTC 382</t>
  </si>
  <si>
    <t>CODO G.RAD. PVC U.M. 11.25° D=10" RDE 21. NORMA NTC 382</t>
  </si>
  <si>
    <t>CODO G.RAD. PVC U.M. 11.25° D=12" RDE 21. NORMA NTC 382</t>
  </si>
  <si>
    <t>CABINA TELEFONICA PEDESTAL M20</t>
  </si>
  <si>
    <t xml:space="preserve">PARADERO EN ACERO INOXIDABLE M10 </t>
  </si>
  <si>
    <t>CICLO-PARQUEADERO M101</t>
  </si>
  <si>
    <t xml:space="preserve">TOTAL COSTOS PERSONAL + COSTOS ADMINISTRATIVOS </t>
  </si>
  <si>
    <t>BANCA EN MADERA M50</t>
  </si>
  <si>
    <t>PROTECTOR DE ARBOL M90</t>
  </si>
  <si>
    <t>PROTECTOR DE ARBOL DE DOS TUBOS M91</t>
  </si>
  <si>
    <t>POSTE HISTORICO M131 H=5m</t>
  </si>
  <si>
    <t>BOLARDO BAJO EN HIERRO M62</t>
  </si>
  <si>
    <t>BOLARDO BAJO EN CONCRETO M61</t>
  </si>
  <si>
    <t>BLOQUE ESTRUCTURAL TIPO PIEDRA GRIS</t>
  </si>
  <si>
    <t>GEOSINTETICOS</t>
  </si>
  <si>
    <t>GEOTEXTIL NO TEJIDO PARA REPAVIMENTACION CON RESISTENCIA A LA TENSION GRAB: ENTRE 400 N Y 470 N, Y PUNTO DE FUSION: ENTRE 150°C Y 160°C</t>
  </si>
  <si>
    <t>GEOTEXTIL NO TEJIDO CON RESISTENCIA A LA TENSION GRAB: ENTRE 720 N Y 780 N, Y RESISTENCIA AL RASGADO TRAPEZOIDAL: ENTRE 270 N Y 295 N</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</si>
  <si>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</si>
  <si>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</si>
  <si>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</si>
  <si>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TOTAL COSTOS PERSONAL + GASTOS ADMINISTRATIVOS POR EL TÉRMINO DE EJECUCIÓN EN PORCENTAJE DEL COSTO DIRECTO</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</si>
  <si>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</si>
  <si>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</si>
  <si>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UNION PVC E.L. D=2 1/2". NORMA NTC 382</t>
  </si>
  <si>
    <t>SUBBASE GRANULAR B-400</t>
  </si>
  <si>
    <t>ADOQUIN DE ARCILLA CUARTERON 26x6x6</t>
  </si>
  <si>
    <t>BOMBEO DE CONCRETO CON AUTOBOMBA (No incluye suministro ni instalación de concreto)</t>
  </si>
  <si>
    <t>MOTOSIERRA - POTENCIA 2 A 3 KW (INCLUYE COMBUSTIBLE)</t>
  </si>
  <si>
    <t>ACERO FIGURADO No. 7 (Ø 7/8") F'y=60000 PSI</t>
  </si>
  <si>
    <t>3. IMPUESTOS Y GARANTÍAS</t>
  </si>
  <si>
    <t>MARCO Y TAPA CIRCULAR CAMARA INSPECCIÓN ETB PL0025</t>
  </si>
  <si>
    <t>MARCO Y TAPA CAJA INSPECCION SENCILLA CODENSA CS 275</t>
  </si>
  <si>
    <t>FORMALETA MADERA SUMIDEROS</t>
  </si>
  <si>
    <t>3.1 IMPUESTOS</t>
  </si>
  <si>
    <t>TRANSPORTES DE MATERIALES Y ACARREOS</t>
  </si>
  <si>
    <t>TRANSPORTE TUBERIA Y PREFABRICADOS</t>
  </si>
  <si>
    <t>BARRERA MONODIRECCIONAL NEW JERSEY (900x290x1000)</t>
  </si>
  <si>
    <t>BARRERA BIDIRECCIONAL NEW JERSEY (800x600x1500)</t>
  </si>
  <si>
    <t>DESCRIPCIÓN</t>
  </si>
  <si>
    <t>GROUTING 10,5 MPa 1500 PSI (105 Kg/cm2)</t>
  </si>
  <si>
    <t>GROUTING 2000 PSI 14 MPa (140 Kg/cm2)</t>
  </si>
  <si>
    <t>GROUTING 17 MPa 2500 PSI (175 Kg/cm2)</t>
  </si>
  <si>
    <t>TUBERÍA Y ACCESORIOS EN POLIETILENO</t>
  </si>
  <si>
    <t>IMPUESTO</t>
  </si>
  <si>
    <t>TUBERIA PF D=1/2" RDE 9</t>
  </si>
  <si>
    <t>UNION PVC E.L. D=1/2". NORMA NTC 382</t>
  </si>
  <si>
    <t>ADOQUIN DE CONCRETO (200x100x80mm)</t>
  </si>
  <si>
    <t>ADOQUIN DE CONCRETO (200x100x80mm) COLOR</t>
  </si>
  <si>
    <t>CONTRIBUCIÓN ESPECIAL POR CONTRATOS DE OBRA PUBLICA</t>
  </si>
  <si>
    <t>ADOQUIN DE CONCRETO A25 (20x10x6cm)</t>
  </si>
  <si>
    <t>CONCRETO MR50</t>
  </si>
  <si>
    <t>CONCRETO MR45</t>
  </si>
  <si>
    <t>LOSETA PREFABRICADA A50 - A55 - A56 (400x400x60mm)</t>
  </si>
  <si>
    <t>CAÑUELA PREFABRICADA A120 (800x300x225mm)</t>
  </si>
  <si>
    <t>CONCRETO TREMIE 3000 PSI (210 Kg/cm2)</t>
  </si>
  <si>
    <t>PILOTEADORA PESO 60.000 KG, DIÁMETRO MAXIMO 1,20 M, PROFUNDIDAD 48 M. - INCLUYE OPERARIO Y COMBUSTIBLE</t>
  </si>
  <si>
    <t>EMULSIONES Y MEZCLAS ASFÁLTICAS</t>
  </si>
  <si>
    <t>CEMENTO ASFÁLTICO MODIFICADO CON POLÍMEROS TIPO I</t>
  </si>
  <si>
    <t>TRANSPORTE DE BASES ASFALTICAS</t>
  </si>
  <si>
    <t>M3-KM</t>
  </si>
  <si>
    <t>ICA (LEY 146 JULIO 1983 RESOLUCION 219 DEL 25 FEBRERO DEL 2004)</t>
  </si>
  <si>
    <t>POSTE METALICO H=9m BRAZO SENCILLO (PINTADO)</t>
  </si>
  <si>
    <t>SELLANTES-IMPERMEABILIZANTES Y ADITIVOS CONCRETOS</t>
  </si>
  <si>
    <t>FONDO DE JUNTA EN ESPUMA DE POLIETILENO DE BAJA DENSIDAD D=10 mm</t>
  </si>
  <si>
    <t>CURADOR PARA CONCRETOS Y MORTEROS</t>
  </si>
  <si>
    <t>ESMALTE URETANO GRIS (COMPONENTE A)</t>
  </si>
  <si>
    <t>MARCO Y TAPA CIRCULAR CAJA VEHICULAR CODENSA CS280</t>
  </si>
  <si>
    <t>GEOTEXTIL TEJIDO CON RESISTENCIA A LA TENSION METODO TIRA ANCHA SENTIDO LONGITUDINAL DE 60 KN/M, Y RESISTENCIA A LA TENSION GRAB DE 2400 N</t>
  </si>
  <si>
    <t>RETENCION EN LA FUENTE</t>
  </si>
  <si>
    <t>EMULSION ASFALTICA CRL-1</t>
  </si>
  <si>
    <t>EMULSION ASFALTICA CRR-1</t>
  </si>
  <si>
    <t>EMULSION ASFALTICA CRR-2</t>
  </si>
  <si>
    <t>BASE GRANULAR B-600</t>
  </si>
  <si>
    <t>SUBBASE GRANULAR B-200</t>
  </si>
  <si>
    <t xml:space="preserve">ESTAMPILLA UNIVERSIDAD DISTRITAL </t>
  </si>
  <si>
    <t>CORTADORA DE PAVIMENTOS (SIN DISCO) - PROFUNDIDAD DE CORTE MÁXIMO DE 16 A 20 cm - INCLUYE COMBUSTIBLE</t>
  </si>
  <si>
    <t>ADOQUIN DE ARCILLA 20x10x8</t>
  </si>
  <si>
    <t>SELLANTE ELASTOMERICO CON BASE EN POLIURETANO</t>
  </si>
  <si>
    <t>GASOLINA CORRIENTE</t>
  </si>
  <si>
    <t>UNION REPARACION HD E.L. D=3"</t>
  </si>
  <si>
    <t>UNION GIBAULT HD PARA AC CL 25 D=3"</t>
  </si>
  <si>
    <t>UNION GIBAULT HD PARA AC CL 25 D=4"</t>
  </si>
  <si>
    <t>ESTAMPILLA PROCULTURA (ACUERDO 187 DEL 20 DICIEMBRE 2005)</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</si>
  <si>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</si>
  <si>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</si>
  <si>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</si>
  <si>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</si>
  <si>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</si>
  <si>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</si>
  <si>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</si>
  <si>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</si>
  <si>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ESTAMPILLA PRO PERSONAS MAYORES (ACUERDO 645 DE 9 JUNIO DE 2016)</t>
  </si>
  <si>
    <t>EMULSION ASFALTICA CRL-0</t>
  </si>
  <si>
    <t>TUBERIA PVC SANITARIA D=4"</t>
  </si>
  <si>
    <t>TUBERIA PVC SANITARIA D=6"</t>
  </si>
  <si>
    <t>POZOS Y COMPONENTES - ALCANTARILLADO</t>
  </si>
  <si>
    <t>PLACA CUBIERTA POZO D=1.70m, e=0.25m - EAAB</t>
  </si>
  <si>
    <t>PLACA FONDO POZO D=1.70m, e=0.20m - EAAB</t>
  </si>
  <si>
    <t>ESTAMPILLA UNIVERSIDAD PEDAGÓGICA (DECRETO 584 DE 19 DICIEMBRE 2014)</t>
  </si>
  <si>
    <t>SECCIÓN CILINDRO POZO D=1.20m, H=1.00m</t>
  </si>
  <si>
    <t>SECCIÓN CILINDRO POZO D=1.20m, H=0.50m</t>
  </si>
  <si>
    <t>SECCIÓN CILINDRO POZO D=1.20m, H=0.25m</t>
  </si>
  <si>
    <t>ACERO FIGURADO No. 4 (Ø 1/2") F'y=60000 PSI</t>
  </si>
  <si>
    <t>MARCO Y TAPA PARA SUMIDERO 0.52 X 0.90 EAAB NP-023</t>
  </si>
  <si>
    <t>SUMIDEROS Y COMPONENTES</t>
  </si>
  <si>
    <t>SUMIDERO LATERAL SL-100</t>
  </si>
  <si>
    <t>SUBTOTAL IMPUESTOS MENOS RETENCIÓN EN LA FUENTE</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</si>
  <si>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</si>
  <si>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</si>
  <si>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</si>
  <si>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</si>
  <si>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</si>
  <si>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</si>
  <si>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</si>
  <si>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</si>
  <si>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</si>
  <si>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</si>
  <si>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</si>
  <si>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</si>
  <si>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3.2 GRAVAMEN DE MOVIMIENTOS FINANCIEROS</t>
  </si>
  <si>
    <t>TUBERIA PVC DRENAJE D=65MM (EN ROLLO CON FILTRO)</t>
  </si>
  <si>
    <t>TUBERIA PVC DRENAJE D=100MM (EN ROLLO CON FILTRO)</t>
  </si>
  <si>
    <t>TUBERIA PVC DRENAJE D=160MM (EN ROLLO CON FILTRO)</t>
  </si>
  <si>
    <t>CONCRETO DE BAJA PERMEABILIDAD 4000 PSI 28 MPa (280 Kg/cm2)</t>
  </si>
  <si>
    <t>ADITIVO IMPERMEABILIZANTE PARA CONCRETOS Y MORTEROS</t>
  </si>
  <si>
    <t>TUBERIA PVC U.M. EXT/INT LISO D=24". NORMA NTC 5070</t>
  </si>
  <si>
    <t>TUBERIA PVC U.M. EXT/INT LISO D=27". NORMA NTC 5070</t>
  </si>
  <si>
    <t>TUBERIA PVC U.M. EXT/INT LISO D=30". NORMA NTC 5070</t>
  </si>
  <si>
    <t>TUBERIA PVC U.M. EXT/INT LISO D=33". NORMA NTC 5070</t>
  </si>
  <si>
    <t>TUBERIA PVC U.M. EXT/INT LISO D=36". NORMA NTC 5070</t>
  </si>
  <si>
    <t>TUBERIA PVC U.M. EXT/INT LISO D=39". NORMA NTC 5070</t>
  </si>
  <si>
    <t>TUBERIA PVC U.M. EXT/INT LISO D=42". NORMA NTC 5070</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</si>
  <si>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</si>
  <si>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</si>
  <si>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</si>
  <si>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ADOQUIN DE ARCILLA 20x10x6</t>
  </si>
  <si>
    <t>BORDE CONTENEDOR DE RAICES A70 (1070x120x135mm)</t>
  </si>
  <si>
    <t>SARDINEL BAJO A85 - RAMPAS (800x200x350mm)</t>
  </si>
  <si>
    <t>DUCTO PVC TIPO TDP D=6"</t>
  </si>
  <si>
    <t>MARCO Y TAPA CAJA INSPECCION AP / BT CODENSA CS274</t>
  </si>
  <si>
    <t>GMF - 4X1000 (Ley 1739 de 2014)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</si>
  <si>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</si>
  <si>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</si>
  <si>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</si>
  <si>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</si>
  <si>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</si>
  <si>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</si>
  <si>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</si>
  <si>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</si>
  <si>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</si>
  <si>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SUBTOTAL IMPUESTOS Y GRAVAMEN DE MOVIMIENTOS FINANCIEROS</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</si>
  <si>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</si>
  <si>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</si>
  <si>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</si>
  <si>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</si>
  <si>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</si>
  <si>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</si>
  <si>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</si>
  <si>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</si>
  <si>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</si>
  <si>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</si>
  <si>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</si>
  <si>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</si>
  <si>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3.3 GARANTIAS</t>
  </si>
  <si>
    <t>AROBASE AROTAPA HF TIPO 1 EAAB NP-024</t>
  </si>
  <si>
    <t>TOPELLANTAS (500x200x150mm)</t>
  </si>
  <si>
    <t>MARCO REJILLA SUMIDERO LATERAL 100 X 65</t>
  </si>
  <si>
    <t>TIERRA NEGRA, incluye fertilizante y cascarilla de arroz</t>
  </si>
  <si>
    <t>DERECHOS DE BOTADERO</t>
  </si>
  <si>
    <t>% ASEGURADO</t>
  </si>
  <si>
    <t>LUBRICANTE U.M. (EMPAQUE 500 gr)</t>
  </si>
  <si>
    <t>VR. BASE</t>
  </si>
  <si>
    <t>DIAS DEL CONTRATO</t>
  </si>
  <si>
    <t>VIGENCIA AMPARO (DIAS)</t>
  </si>
  <si>
    <t>UNION PVC U.M. EXT CORRUGADO/INT LISO D=4" (110MM). NORMA NTC 3722-3</t>
  </si>
  <si>
    <t>TASA ASEGURADORA</t>
  </si>
  <si>
    <t>UNION PVC U.M. EXT CORRUGADO/INT LISO D=6" (160MM). NORMA NTC 3722-3</t>
  </si>
  <si>
    <t>TARIFA JORNAL - PERSONAL DE OBRA- TÉCNICO ELÉCTRICO (INCLUYE FACTOR DE PRESTACIONES)</t>
  </si>
  <si>
    <t>TARIFA HORA - PERSONAL DE OBRA- TÉCNICO ELÉCTRICO (INCLUYE FACTOR DE PRESTACIONES)</t>
  </si>
  <si>
    <t>TARIFA JORNAL - PERSONAL DE OBRA -  TECNICO PLOMERO (INCLUYE FACTOR DE PRESTACIONES)</t>
  </si>
  <si>
    <t>GARANTIA UNICA</t>
  </si>
  <si>
    <t>TARIFA HORA - PERSONAL DE OBRA -  TECNICO PLOMERO (INCLUYE FACTOR DE PRESTACIONES)</t>
  </si>
  <si>
    <t>MADERAS</t>
  </si>
  <si>
    <t>PLANCHON EN ORDINARIO 2.90 X 0.18 X 0.04</t>
  </si>
  <si>
    <t>CUMPLIMIENTO</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</si>
  <si>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</si>
  <si>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</si>
  <si>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</si>
  <si>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</si>
  <si>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</si>
  <si>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</si>
  <si>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</si>
  <si>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</si>
  <si>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</si>
  <si>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</si>
  <si>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</si>
  <si>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</si>
  <si>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</si>
  <si>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</si>
  <si>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</si>
  <si>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</si>
  <si>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</si>
  <si>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</si>
  <si>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</si>
  <si>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</si>
  <si>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</si>
  <si>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</si>
  <si>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LISTON EN ORDINARIO 3.00 X 0.08 X 0.02</t>
  </si>
  <si>
    <t>LIMATON 3.00 M</t>
  </si>
  <si>
    <t>LIMATON 4.00 M</t>
  </si>
  <si>
    <t>LIMATON 5.00 M</t>
  </si>
  <si>
    <t>LIMATON 6.00 M</t>
  </si>
  <si>
    <t>LIMATON 7.00 M</t>
  </si>
  <si>
    <t>LIMATON 8.00 M</t>
  </si>
  <si>
    <t>VARA DE CORREDOR 3.0 M</t>
  </si>
  <si>
    <t>SALARIOS Y PRESTACIONES SOCIALES</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</si>
  <si>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</si>
  <si>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</si>
  <si>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</si>
  <si>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</si>
  <si>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</si>
  <si>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</si>
  <si>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</si>
  <si>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</si>
  <si>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</si>
  <si>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</si>
  <si>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</si>
  <si>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</si>
  <si>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</si>
  <si>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</si>
  <si>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</si>
  <si>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</si>
  <si>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PEGANTES Y LIMPIADORES</t>
  </si>
  <si>
    <t>SOLDADURA SOLVENTE PARA PVC (1/4 GLN)</t>
  </si>
  <si>
    <t>TARIFA MES - SMMLV</t>
  </si>
  <si>
    <t>MES</t>
  </si>
  <si>
    <t>ACERO FIGURADO Ø 1/4" A Ø 1" F'y=60000 PSI - Puesto en obra</t>
  </si>
  <si>
    <t>VIBRADOR DE EJE FLEXIBLE ELÉCTRICO - POTENCIA DE 2 A 3 HP</t>
  </si>
  <si>
    <t>ESTABILIDAD DE LA OBRA</t>
  </si>
  <si>
    <t>GEOTEXTIL NO TEJIDO CON RESISTENCIA A LA TENSION GRAB: ENTRE 600 N Y 700 N, Y RESISTENCIA AL RASGADO TRAPEZOIDAL: ENTRE 240 N Y 260 N</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</si>
  <si>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</si>
  <si>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</si>
  <si>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</si>
  <si>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</si>
  <si>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</si>
  <si>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</si>
  <si>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</si>
  <si>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</si>
  <si>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</si>
  <si>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</si>
  <si>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CALIDAD DEL SERVICIO</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</si>
  <si>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</si>
  <si>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</si>
  <si>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</si>
  <si>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</si>
  <si>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</si>
  <si>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</si>
  <si>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</si>
  <si>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</si>
  <si>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</si>
  <si>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UNION PVC U.M. EXT CORRUGADO/INT LISO D=8" (200MM). NORMA NTC 3722-3</t>
  </si>
  <si>
    <t>UNION PVC U.M. EXT CORRUGADO/INT LISO D=10" (250MM). NORMA NTC 3722-3</t>
  </si>
  <si>
    <t>CALIDAD Y CORRECTO FUNCIONAMIENTO DE LOS BIENES</t>
  </si>
  <si>
    <t>UNION PVC U.M. EXT CORRUGADO/INT LISO D=12" (315MM). NORMA NTC 3722-3</t>
  </si>
  <si>
    <t>UNION PVC U.M. EXT CORRUGADO/INT LISO D=16" (400MM). NORMA NTC 3722-3</t>
  </si>
  <si>
    <t>UNION PVC U.M. EXT CORRUGADO/INT LISO D=18" (450MM). NORMA NTC 3722-3</t>
  </si>
  <si>
    <t>UNION PVC U.M. EXT CORRUGADO/INT LISO D=20" (500MM). NORMA NTC 3722-3</t>
  </si>
  <si>
    <t>CODO HD E.L. 11.25° D=8"</t>
  </si>
  <si>
    <t>CODO HD E.L. 22.5° D=3"</t>
  </si>
  <si>
    <t>VALVULA HD COMPUERTA ELASTICA VNA E.L. D=4"</t>
  </si>
  <si>
    <t>VALVULA HD COMPUERTA ELASTICA VNA E.L. D=10"</t>
  </si>
  <si>
    <t>RESPONSABILIDAD CIVIL EXTRACONTRACTUAL</t>
  </si>
  <si>
    <t>VALVULA HD COMPUERTA ELASTICA VNA E.L. D=12"</t>
  </si>
  <si>
    <t>CODO HD J.H. PARA PVC 11.25° D=2"</t>
  </si>
  <si>
    <t>CODO HD J.H. PARA PVC 11.25° D=3"</t>
  </si>
  <si>
    <t>CODO HD J.H. PARA PVC 11.25° D=4"</t>
  </si>
  <si>
    <t>CODO HD J.H. PARA PVC 11.25° D=6"</t>
  </si>
  <si>
    <t>CODO HD J.H. PARA PVC 11.25° D=8"</t>
  </si>
  <si>
    <t>PREDIOS, LABORES Y OPERACIONES - VIGENCIA (SMMLV)</t>
  </si>
  <si>
    <t>REDUCCION PVC U.M. D= 4" x 2". NORMA NTC 382</t>
  </si>
  <si>
    <t>REDUCCION PVC U.M. D= 4" x 3". NORMA NTC 382</t>
  </si>
  <si>
    <t>TAPON PVC U.M. D=3". NORMA NTC 382</t>
  </si>
  <si>
    <t>TAPON PVC U.M. D=4". NORMA NTC 382</t>
  </si>
  <si>
    <t>TAPON PVC U.M. D=6". NORMA NTC 382</t>
  </si>
  <si>
    <t>REDUCCION HD E.L. D=6" x 2"</t>
  </si>
  <si>
    <t>REDUCCION HD E.L. D=6" x 3"</t>
  </si>
  <si>
    <t>REDUCCION HD E.L. D=6" x 4"</t>
  </si>
  <si>
    <t>REDUCCION HD E.L. D=8" x 4"</t>
  </si>
  <si>
    <t>REDUCCION HD E.L. D=8" x 6"</t>
  </si>
  <si>
    <t>REDUCCION HD E.L. D=10" x 3"</t>
  </si>
  <si>
    <t>REDUCCION HD E.L. D=10" x 4"</t>
  </si>
  <si>
    <t>REDUCCION HD E.L. D=10" x 6"</t>
  </si>
  <si>
    <t>REDUCCION HD E.L. D=10" x 8"</t>
  </si>
  <si>
    <t>REDUCCION HD E.L. D=12" x 4"</t>
  </si>
  <si>
    <t>REDUCCION HD E.L. D=12" x 6"</t>
  </si>
  <si>
    <t>REDUCCION HD E.L. D=12" x 8"</t>
  </si>
  <si>
    <t>REDUCCION HD E.L. D=12" x 10"</t>
  </si>
  <si>
    <t>UNION REPARACION PVC U.M. D=2". NORMA NTC 382</t>
  </si>
  <si>
    <t>UNION REPARACION PVC U.M. D=3". NORMA NTC 382</t>
  </si>
  <si>
    <t>UNION REPARACION PVC U.M. D=4". NORMA NTC 382</t>
  </si>
  <si>
    <t>UNION REPARACION PVC U.M. D=10". NORMA NTC 382</t>
  </si>
  <si>
    <t>UNION UNIVERSAL HD D=3" (85 a 103mm)</t>
  </si>
  <si>
    <t>UNION UNIVERSAL HD D=4" (110 a 128mm)</t>
  </si>
  <si>
    <t>UNION UNIVERSAL HD D=6" (167 a 189mm) R1-R2</t>
  </si>
  <si>
    <t>UNION UNIVERSAL HD D=10" (292 a 310mm) R1-R2</t>
  </si>
  <si>
    <t>UNION UNIVERSAL HD D=12" (350 a 368mm) R1-R3</t>
  </si>
  <si>
    <t>TARIFA MES - AUXILIO DE TRANSPORTE</t>
  </si>
  <si>
    <t>CONCRETO GRAVA COMÚN 4500 PSI 31.5 MPa (315 Kg/cm2)</t>
  </si>
  <si>
    <t>MORTERO 2500 PSI 17 MPa (175 Kg/cm2)</t>
  </si>
  <si>
    <t>MORTERO 3000 PSI 21 MPa (210 Kg/cm2)</t>
  </si>
  <si>
    <t>N.A.</t>
  </si>
  <si>
    <t>MORTERO 3500 PSI 24 MPa (245 Kg/cm2)</t>
  </si>
  <si>
    <t>ARMADO CANASTAS PARA PILOTES</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</si>
  <si>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</si>
  <si>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</si>
  <si>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</si>
  <si>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</si>
  <si>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</si>
  <si>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MATERIALES DE FERRETERÍA Y OTROS</t>
  </si>
  <si>
    <t>DISCO DIAMANTADO ASFALTO-CONCRETO 14"/350mm, cortes aprox. 1.600 a 1.800 mts. de profundidad máxima hasta 100mm.</t>
  </si>
  <si>
    <t>MOTOBOMBA SUMERGIBLE Ø 2" O 3" - INCLUYE COMBUSTIBLE</t>
  </si>
  <si>
    <t>CORTADORA DE LADRILLO (SIN DISCO) - PROFUNDIDAD DE CORTE DE 10 A 17cm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</si>
  <si>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</si>
  <si>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</si>
  <si>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</si>
  <si>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</si>
  <si>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TUBERIA PVC SANITARIA D=1 1/2"</t>
  </si>
  <si>
    <t>UNION UNIVERSAL HD D=6" (159 a 181mm) R1</t>
  </si>
  <si>
    <t>UNION UNIVERSAL HD D=8" (218 a 235mm) R1</t>
  </si>
  <si>
    <t>UNION UNIVERSAL HD D=12" (315 a 333mm) R1</t>
  </si>
  <si>
    <t>ACERO FIGURADO No. 8 (Ø 1") F'y=60000 PSI</t>
  </si>
  <si>
    <t>ACERO FIGURADO No. 10 (Ø 1 1/4") F'y=60000 PSI</t>
  </si>
  <si>
    <t>UNION REPARACION HD E.L. D=4"</t>
  </si>
  <si>
    <t>CODO HD E.L. 22.5° D=8"</t>
  </si>
  <si>
    <t>SUBTOTAL GARANTIAS</t>
  </si>
  <si>
    <t>TUBERIA CONDUIT METALICA GALVANIZADA IMC D= 1"</t>
  </si>
  <si>
    <t>TUBERIA CONDUIT METALICA GALVANIZADA IMC D= 1 1/2"</t>
  </si>
  <si>
    <t>TUBERIA CONDUIT METALICA GALVANIZADA EMT D= 1 1/2"</t>
  </si>
  <si>
    <t>ARENA LAVADA DE PEÑA</t>
  </si>
  <si>
    <t>TRANSPORTE DE PETREOS</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</si>
  <si>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</si>
  <si>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</si>
  <si>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</si>
  <si>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</si>
  <si>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ENSAYO LABORATORIO - CEMENTOS HIDRÁULICOS</t>
  </si>
  <si>
    <t>METODO DE ENSAYO PARA DETERMINAR LA DENSIDAD DEL CEMENTO HIDRAULICO. Norma técnica: NTC-221-19 ASTM C188-17 (23)</t>
  </si>
  <si>
    <t>METODO DE ENSAYO PARA DETERMINAR EL TIEMPO DE FRAGUADO DEL CEMENTO HIDRAULICO MEDIANTE EL APARATO DE VICAT. Norma técnica: NTC-118-20 ASTM C119-21.</t>
  </si>
  <si>
    <t>ENSAYO LABORATORIO - SUELOS</t>
  </si>
  <si>
    <t>EQUIVALENTE DE ARENA DE SUELOS Y AGREGADOS FINOS. Norma técnica: INVE-133-13 NTC-6179-16 ASTM D2419-22</t>
  </si>
  <si>
    <t>ENSAYO LABORATORIO - AGREGADOS PETREOS</t>
  </si>
  <si>
    <t>RESISTENCIA A LA DEGRADACION DE LOS AGREGADOS GRUESOS DE TAMAÑOS MAYORES DE 19 mm (¾") POR ABRASION E IMPACTO EN LA MAQUINA DE LOS ANGELES (CON TRITURACION DE AGREGADOS). Norma técnica: INVE-219-13 NTC 93-22</t>
  </si>
  <si>
    <t>VALOR DE AZUL DE METILENO EN AGREGADOS FINOS. Norma técnica: INVE-235-13 UNE-EN-933-9 (10)</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</si>
  <si>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</si>
  <si>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</si>
  <si>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TOTAL IMPUESTOS, GMF Y GARANTÍAS (3)</t>
  </si>
  <si>
    <t>DETERMINACION DE LOS TAMAÑOS DE LAS PARTICULAS DE LOS SUELOS (GRANULOMETRIA POR TAMIZADO E HIDROMETRIA). Norma técnica: INVE-123-13 ASTM D422-63 (07)e2</t>
  </si>
  <si>
    <t>DETERMINACION DE LA CANTIDAD DE MATERIAL QUE PASA EL TAMIZ DE 75 μm (N° 200) EN LOS AGREGADOS PETREOS MEDIANTE LAVADO. Norma técnica: INVE-214-19 NTC-78-19 ASTM C117-23 ASTM D1140-17</t>
  </si>
  <si>
    <t>DETERMINACION DE LA GRAVEDAD ESPECÍFICA DE LAS PARTICULAS SOLIDAS DE LOS SUELOS Y DEL LLENANTE MINERAL, EMPLEANDO UN PICNOMETRO CON AGUA. Norma técnica: INVE-128-13 ASTM D854-23</t>
  </si>
  <si>
    <t>DETERMINACION DE LOS FACTORES DE CONTRACCION DE LOS SUELOS. Norma técnica: INVE-127-13 NTC-1503-01 ASTM D427-04</t>
  </si>
  <si>
    <t>DETERMINACION DEL CONTENIDO ORGANICO DE UN SUELO MEDIANTE EL ENSAYO DE PERDIDA POR IGNICION. Norma técnica: INVE-121-13 AASHTO T-267-22</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</si>
  <si>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</si>
  <si>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</si>
  <si>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</si>
  <si>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</si>
  <si>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COMPACTACION). Norma técnica: INVE-141-13 ASTM D698-12 (21)</t>
  </si>
  <si>
    <t>ENSAYO CAMPO - ELEMENTOS ESTRUCTURALES CONCRETO</t>
  </si>
  <si>
    <t>OBTENCION DE NUCLEOS DE CONCRETO ENDURECIDO (NUCLEOS DE 3"). Norma técnica: INVE-418-13 NTC-3658-18.</t>
  </si>
  <si>
    <t>OBTENCION DE NUCLEOS DE CONCRETO ENDURECIDO (NUCLEOS DE 4"). Norma técnica: INVE-418-13 NTC-3658-18.</t>
  </si>
  <si>
    <t>ENSAYO CAMPO - DIAGNOSTICO DE PAVIMENTOS</t>
  </si>
  <si>
    <t>EXTRACCION DE TESTIGOS DE PAVIMENTOS ASFALTICOS (NUCLEOS DE 4"). Norma técnica: INVE-758-13 Numeral 5.1 ASTM D5361/D5361M-16 (22).</t>
  </si>
  <si>
    <t>ENSAYO LABORATORIO - CONCRETOS HIDRÁULICOS</t>
  </si>
  <si>
    <t>TOTAL IMPUESTOS Y GARANTÍAS EN PORCENTAJE DEL COSTO DIRECTO</t>
  </si>
  <si>
    <t>RESISTENCIA A LA COMPRESION DE CILINDROS DE CONCRETO (MOLDEADOS O NUCLEOS). Norma técnica: INVE-410-13 NTC-673-21 ASTM C39-24</t>
  </si>
  <si>
    <t>TRACCION INDIRECTA DE CILINDROS DE CONCRETO. Norma técnica: INVE-411-13 NTC-722-21 ASTM C496/C496M-17</t>
  </si>
  <si>
    <t>ENSAYO LABORATORIO - MATERIALES BITUMINOSOS</t>
  </si>
  <si>
    <t>ENSAYO DE ADHERENCIA EN BANDEJA. Norma técnica: INVE-740-13.</t>
  </si>
  <si>
    <t>ENSAYO LABORATORIO - MEZCLAS ASFALTICAS</t>
  </si>
  <si>
    <t>ESTABILIDAD Y FLUJO DE MEZCLAS ASFALTICAS EN CALIENTE EMPLEANDO EL EQUIPO MARSHALL (UNA PROBETA). Norma técnica: INVE-748-13 ASTM D6926-20 ASTM D6927-22</t>
  </si>
  <si>
    <t>SEÑALIZACION TUBULAR COLOMBINA PLASTICA</t>
  </si>
  <si>
    <t>CINTA DE SEÑALIZACION CAL 4 (ROLLO 500mx0.10m)</t>
  </si>
  <si>
    <t>PLASTICO NEGRO CALIBRE 6</t>
  </si>
  <si>
    <t>BOLSA DE LONA</t>
  </si>
  <si>
    <t>ELEMENTOS DE BIOSEGURIDAD</t>
  </si>
  <si>
    <t>BAÑO TIPO FLUSHING - ALQUILER MANTENIMIENTO Y ASEO DE BAÑOS PORTÁTILES VIP MENSUAL</t>
  </si>
  <si>
    <t>UN/MES</t>
  </si>
  <si>
    <t>TELA VERDE DE CERRAMIENTO (2.10mx250)</t>
  </si>
  <si>
    <t>POLISOMBRA 65% (1x7m) R-800 NEGRA</t>
  </si>
  <si>
    <t>POLISOMBRA 47% (4x100m)</t>
  </si>
  <si>
    <t>POSTE ROLLIZO D= 12cm a 15cm</t>
  </si>
  <si>
    <t>SEÑAL EN POLIETILENO ALVEOLAR PARE-SIGA 45cms. DECORADA CON REFLECTIVO, GRADO ALTA INTENSIDAD</t>
  </si>
  <si>
    <t>DOTACIÓN (EPP) Y SEGURIDAD INDUSTRIAL</t>
  </si>
  <si>
    <t>EXTINTOR x 5LB</t>
  </si>
  <si>
    <t>CONOS H= 0,9- 1,0mt</t>
  </si>
  <si>
    <t>CAPA IMPERMEABLE CALIBRE 14 - 16</t>
  </si>
  <si>
    <t>PROTECCION AUDITIVA DE INSERTAR (PAR)</t>
  </si>
  <si>
    <t>GAFAS DE SEGURIDAD</t>
  </si>
  <si>
    <t>GUANTES DE VAQUETA</t>
  </si>
  <si>
    <t>TOTAL COSTOS FIJOS ADMINISTRATIVOS (Personal APU, administrativos, impuestos GMF, garantías)</t>
  </si>
  <si>
    <t>MASCARILLA DESECHABLE</t>
  </si>
  <si>
    <t>CASCO DE SEGURIDAD DIELECTRICO</t>
  </si>
  <si>
    <t>PETO EN CARNAZA</t>
  </si>
  <si>
    <t>PROTECTOR AUDITIVO TIPO COPA</t>
  </si>
  <si>
    <t>SARDINEL ALTO RAMPA A86</t>
  </si>
  <si>
    <t>ESTOPEROL 10 cm x 3 cm (NO INCLUYE ELEMENTOS DE ANCLAJE)</t>
  </si>
  <si>
    <t>PEGANTE EPOXICO DE DOS COMPONENTES</t>
  </si>
  <si>
    <t>VIBRADOR DE EJE FLEXIBLE A COMBUSTIÓN - POTENCIA DE 5 A 7 HP - INCLUYE COMBUSTIBLE</t>
  </si>
  <si>
    <t>TRITURADO 1-1/2"</t>
  </si>
  <si>
    <t>TUBERÍA Y ACCESORIOS EN GRP</t>
  </si>
  <si>
    <t>TUBERIA GRP 300mm (300mm-800mm PRESION) PN10 BAR SN 5000. Incluye Transporte.</t>
  </si>
  <si>
    <t>TUBERIA GRP 400mm (300mm-800mm PRESION) PN 10 BAR SN 5000. Incluye Transporte.</t>
  </si>
  <si>
    <t>TUBERIA GRP 500mm (300mm-800mm PRESION) PN 10 BAR SN 5000. Incluye Transporte.</t>
  </si>
  <si>
    <t>IMPREVISTOS</t>
  </si>
  <si>
    <t>TUBERIA GRP 600mm (300mm-800mm PRESION) PN 10 BAR SN 5000. INCLUYE TRANSPORTE</t>
  </si>
  <si>
    <t>TUBERIA GRP 700mm (300mm-800mm PRESION) PN 10 BAR SN 5000. INCLUYE TRANSPORTE</t>
  </si>
  <si>
    <t>GEOMALLA BIAXIAL CON RESISTENCIA ULTIMA A LA TENSION, SENTIDO LONGITUDINAL Y TRANSVERSAL: ENTRE 30 KN/M Y 32 KN/M</t>
  </si>
  <si>
    <t>TUBERIA GRP 800mm (300mm-800mm PRESION) PN 10 BAR SN 5000. Incluye Transporte.</t>
  </si>
  <si>
    <t>TUBERIA GRP 900mm (600mm-2400mm FLUJO LIBRE) PN 10 BAR SN 5000. Incluye Transporte.</t>
  </si>
  <si>
    <t>TUBERIA GRP 1000mm (600mm-2400mm FLUJO LIBRE) PN 1 BAR SN 5000. Incluye Transporte.</t>
  </si>
  <si>
    <t>UTILIDAD</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</si>
  <si>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</si>
  <si>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</si>
  <si>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</si>
  <si>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</si>
  <si>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</si>
  <si>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</si>
  <si>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</si>
  <si>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 ADMINISTRACIÓN (1 + 2 + 3)</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</si>
  <si>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</si>
  <si>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</si>
  <si>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</si>
  <si>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</si>
  <si>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</si>
  <si>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</si>
  <si>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</si>
  <si>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</si>
  <si>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</si>
  <si>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</si>
  <si>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</si>
  <si>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</si>
  <si>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</si>
  <si>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</si>
  <si>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</si>
  <si>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</si>
  <si>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</si>
  <si>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 xml:space="preserve">I. IMPREVISTOS </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</si>
  <si>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</si>
  <si>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</si>
  <si>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</si>
  <si>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</si>
  <si>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</si>
  <si>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IVA SOBRE UTILIDAD (5%*19%)</t>
  </si>
  <si>
    <t>RECUBRIMIENTO BARRERA EPOXICO</t>
  </si>
  <si>
    <t>CATALIZADOR BARRERA EPOXICA COMPONENTE B</t>
  </si>
  <si>
    <t>RECUBRIMIENTO EN ESMALTE URETANO GRIS</t>
  </si>
  <si>
    <t>CATALIZADOR ESMALTE  URETANO (COMPONENTE B)</t>
  </si>
  <si>
    <t>DISOLVENTE EPOXICO</t>
  </si>
  <si>
    <t>U. UTILIDAD</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</si>
  <si>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</si>
  <si>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</si>
  <si>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</si>
  <si>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</si>
  <si>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</si>
  <si>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</si>
  <si>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</si>
  <si>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</si>
  <si>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IVA SOBRE LA UTLIDAD</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</si>
  <si>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</si>
  <si>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</si>
  <si>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</si>
  <si>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</si>
  <si>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</si>
  <si>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</si>
  <si>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</si>
  <si>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</si>
  <si>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A.I.U. (ADMINISTRACIÓN, IMPREVISTOS Y UTILIDAD)</t>
  </si>
  <si>
    <t>DISCO DE CORTE METAL 7 X 1/8"</t>
  </si>
  <si>
    <t>DISCO ABRASIVO DESBASTE METAL 7 X 1/4"</t>
  </si>
  <si>
    <t>TALADRO ROTOPERCUTOR - POTENCIA DE 860 A 1030 WATTS</t>
  </si>
  <si>
    <t>GUADAÑADORA - POTENCIA DE 1.3 A 1.7 KW - INCLUYE COMBUSTIBLE</t>
  </si>
  <si>
    <t>PLAQUETA TIPO REJILLA (PEATONAL) 0.40 x 0.40 e= 6cm</t>
  </si>
  <si>
    <t>CODO 45° PVC E.L. D=1 1/2"</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</si>
  <si>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</si>
  <si>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</si>
  <si>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</si>
  <si>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t>
  </si>
  <si>
    <t>PLANTACION DE CHICALA H=1.5 m. (Incluye suministro al sitio de obra, plantacion, caja, tierra,  abono y tutor)</t>
  </si>
  <si>
    <t>PLANTACION DE JAZMIN CHINO H= 1.5 m. (Incluye suministro al sitio de obra, plantacion, caja, tierra, abono y tutor)</t>
  </si>
  <si>
    <t>TUBERIA PVC E.L. D=1 1/2" RDE 21</t>
  </si>
  <si>
    <t>BLOQUEO Y TRANSPLANTE DE ARBOLES DE 1-5mt (Incluye transporte, recolección)</t>
  </si>
  <si>
    <t>BLOQUEO Y TRANSPLANTE DE ARBOLES DE 5 - 10mt (Incluye transporte, recolección)</t>
  </si>
  <si>
    <t>BLOQUEO Y TRANSPLANTE DE ARBOLES DE 10 - 15mt (Incluye transporte, recolección)</t>
  </si>
  <si>
    <t>TUBERÍA Y ACCESORIOS ACERO AL CARBÓN</t>
  </si>
  <si>
    <t>TUBERIAS ACERO CARBÓN A106 SCH-40 SIN COSTURA D=3"</t>
  </si>
  <si>
    <t>TUBERIAS ACERO CARBÓN A106 SCH-40 SIN COSTURA D=6"</t>
  </si>
  <si>
    <t>TUBERIAS ACERO CARBÓN A106 SCH-40 SIN COSTURA D=8"</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</si>
  <si>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</si>
  <si>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</si>
  <si>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PORCENTAJE DE PARTICULAS FRACTURADAS EN UN AGREGADO GRUESO. Norma técnica: INVE-227-13 NTC-5987-22</t>
  </si>
  <si>
    <t>INDICES DE APLANAMIENTO Y ALARGAMIENTO DE LOS AGREGADOS PARA CARRETERAS. Norma técnica: INVE-230-13.</t>
  </si>
  <si>
    <t>DENSIDAD, DENSIDAD RELATIVA (GRAVEDAD ESPECIFICA) Y ABSORCION DEL AGREGADO FINO. Norma técnica: INVE-222-13 NTC-237-20 ASTM C128-22</t>
  </si>
  <si>
    <t>PENETRACION DE LOS MATERIALES BITUMINOSOS. Norma técnica: INVE-706-13 NTC-5028-16 ASTM D5/D5M-20</t>
  </si>
  <si>
    <t>DUCTILIDAD DE LOS MATERIALES ASFALTICOS. Norma técnica: INVE-702-13 ASTM D113/D113M-17 (23)e1</t>
  </si>
  <si>
    <t>EVALUACION DE LA SUSCEPTIBILIDAD AL AGUA DE LAS MEZCLAS DE CONCRETO ASFALTICO UTILIZANDO LA PRUEBA DE TRACCION INDIRECTA (SEIS PROBETAS). Norma técnica: INVE-725-13 ASTM D4867/D4867M-22 AASHTO T-283-22</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</si>
  <si>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</si>
  <si>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</si>
  <si>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INVE-712-13 NTC-5118-16 ASTM D36/D36M-14 (20)</t>
  </si>
  <si>
    <t>ANDAMIO TUBULAR DE 1.50m* 1,50m  (incluye dos marcos + dos crucetas)</t>
  </si>
  <si>
    <t>PLATAFORMA METALICA PARA ANDAMIO</t>
  </si>
  <si>
    <t>DISEÑO DE MEZCLAS ASFALTICAS METODO MARSHALL.</t>
  </si>
  <si>
    <t>ENSAYO LABORATORIO - ANÁLISIS DE AGUAS</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</si>
  <si>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</si>
  <si>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</si>
  <si>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</si>
  <si>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</si>
  <si>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</si>
  <si>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</si>
  <si>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COLIFORMES FECALES FERMENTACION TUBOS MULTIPLES. Norma técnica: SM-9221-E-17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</si>
  <si>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</si>
  <si>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</si>
  <si>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</si>
  <si>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</si>
  <si>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</si>
  <si>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</si>
  <si>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</si>
  <si>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SOLIDOS TOTALES, SECADO A 103°C - 105°C. Norma técnica: SM-2540-D-17 ASTM C 1603 2010</t>
  </si>
  <si>
    <t>DETERMINACION DE SOLIDOS SEDIMENTABLES. Norma técnica: SM-2540-F-17.</t>
  </si>
  <si>
    <t>DETERMINACION DE PH. Norma técnica: SM-4500-H+B-17 ASTM D1293-18</t>
  </si>
  <si>
    <t>DETERMINACION DE TEMPERATURA DEL AGUA. Norma técnica: SM-2550-B-17.</t>
  </si>
  <si>
    <t>DETERMINACION DE COLOR VERDADERO (METODO DE COMPARACION VISUAL). Norma técnica: SM-2120-B-17.</t>
  </si>
  <si>
    <t>CEPILLO INDUSTRIAL DE NYLON CON CABO DE 35CM A 42CM X 9CM X 17CM</t>
  </si>
  <si>
    <t>EXTINTOR POLVO QUIMICO SECO DE 20LB TIPO ABC METALICO CON GANCHO Y AVISO</t>
  </si>
  <si>
    <t>BOTA LISA DIELECTRICA CON PUNTERA EN ACERO DE CAUCHO, CINTA AMARILLA, PUNTERA Y PLANTILLA EN ACERO</t>
  </si>
  <si>
    <t>PAR</t>
  </si>
  <si>
    <t>BOTA CUERO LISA NEGRA SEGURIDAD PUNTERA DE ACERO</t>
  </si>
  <si>
    <t>BOTA DE CAUCHO CON PUNTERA Y ENTRESUELA EN ACERO,  CINTA AMARILLA</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</si>
  <si>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</si>
  <si>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</si>
  <si>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</si>
  <si>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</si>
  <si>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</si>
  <si>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</si>
  <si>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</si>
  <si>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</si>
  <si>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</si>
  <si>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</si>
  <si>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 xml:space="preserve">GUANTE DE CARNAZA LARGO REFORZADO </t>
  </si>
  <si>
    <t>CINTA PARA SEÑALIZACION DE 500MT X 4" PELIGRO CALIBRE 3.5</t>
  </si>
  <si>
    <t>ROLLO</t>
  </si>
  <si>
    <t>TELA VERDE PARA CERRAMIENTO 2.10 METRO DE ANCHO DE 60GR</t>
  </si>
  <si>
    <t>MUEBLES - EQUIPOS Y ELEMENTOS OFICINA</t>
  </si>
  <si>
    <t>VÍDEO BEAM - ALQUILER POR DIA</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</si>
  <si>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</si>
  <si>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</si>
  <si>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RESISTENCIA A LA FLEXION DEL CONCRETO USANDO UNA VIGA SIMPLEMENTE APOYADA Y CARGADA EN LOS TERCIOS DE LA LUZ LIBRE. Norma técnica: NTC-2871-18.</t>
  </si>
  <si>
    <t>SARDINEL ESPECIAL A 110 - RAMPA B (600X400X500MM)</t>
  </si>
  <si>
    <t>ESMALTE ALQUIDICO</t>
  </si>
  <si>
    <t>SERV. DIAGNÓSTICO-INSPECCIÓN REDES HIDROSANITARIAS</t>
  </si>
  <si>
    <t>EQUIPO DE PRESION - SUCCION - SONDEO - LIMPIEZA - RECOLECCIÓN DE LODOS NO PELIGROSOS (No incluye agua).</t>
  </si>
  <si>
    <t>GESTIÓN SOCIAL ELEMENTOS DE PUBLICIDAD</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</si>
  <si>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</si>
  <si>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</si>
  <si>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</si>
  <si>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</si>
  <si>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</si>
  <si>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EXÁMENES MÉDICOS</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</si>
  <si>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</si>
  <si>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</si>
  <si>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</si>
  <si>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</si>
  <si>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</si>
  <si>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</si>
  <si>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</si>
  <si>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PRODUCTOS QUÍMICOS - PESTICIDAS - FITOSANITARIOS</t>
  </si>
  <si>
    <t>DETERGENTE/DESENGRASANTE INDUSTRIAL</t>
  </si>
  <si>
    <t>TACHÓN PLÁSTICO  REFLECTIVO ALTA RESISTENCIA DE L:40cm x Ancho:15cm x Alto:8cm INCLUYE TORNILLOS DE ANCLAJE</t>
  </si>
  <si>
    <t>TUBERIA PVC E.L. D=1/2" RDE 9</t>
  </si>
  <si>
    <t>KIT DE NIVELACION PARA HIDRANTE TIPO TRAFICO D=6" LONGITUD 400mm</t>
  </si>
  <si>
    <t>REDUCCION HD E.L. D=4" x 3"</t>
  </si>
  <si>
    <t>REDUCCION HD J.H. D=6" x 4"</t>
  </si>
  <si>
    <t>REDUCCION HD J.H. D=4" x 2"</t>
  </si>
  <si>
    <t>CINTA TEFLON - CINTA SELLANTE 1/2" x 0.20 DENSIDAD</t>
  </si>
  <si>
    <t>SOLDADURA DE ESTAÑO 4060 x LB y 1/16" DE DIÁMETRO</t>
  </si>
  <si>
    <t>LB</t>
  </si>
  <si>
    <t>CAJILLA PLASTICA Y TAPA EN POLIPROPILENO PARA MEDIDOR.</t>
  </si>
  <si>
    <t>TUBERIA Y ACCESORIOS EN ACERO GALVANIZADO</t>
  </si>
  <si>
    <t>TUBERIA ACERO GALVANIZADO D=1" CALIBRE 16 (E=1.5MM)</t>
  </si>
  <si>
    <t>KIT SILLA YEE PVC D=8" x 6" (200MM x 160MM)</t>
  </si>
  <si>
    <t>KIT SILLA YEE PVC D=12" x 6" (315MM x 160MM)</t>
  </si>
  <si>
    <t>PASTO KIKUYO CORTADO A MÁQUINA (INCLUYE SUMINISTRO Y RIEGO DE TIERRA FERTIL DE 10 cm DE ESPESOR E INSTALACIÓN Y SIEMBRA DE PASTO Y SALADO Y NIVELACIÓN</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</si>
  <si>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</si>
  <si>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</si>
  <si>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</si>
  <si>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</si>
  <si>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</si>
  <si>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10"</t>
  </si>
  <si>
    <t>TUBO EN CONCRETO ALTA RESISTENCIA D= 12"</t>
  </si>
  <si>
    <t>TUBO EN CONCRETO ALTA RESISTENCIA D= 14"</t>
  </si>
  <si>
    <t>REDUCCION HD J.H. D=4" x 3"</t>
  </si>
  <si>
    <t>REDUCCION HD J.H. D=8" x 6"</t>
  </si>
  <si>
    <t>KIT DE NIVELACION PARA HIDRANTE TIPO TRAFICO D=4" LONGITUD 400mm</t>
  </si>
  <si>
    <t>MOLDE PARA ESTAMPADO DE CONCRETO</t>
  </si>
  <si>
    <t>COLOR ENDURECEDOR DE CUARZO (4 Kg/m2)</t>
  </si>
  <si>
    <t>DESMOLDANTE EN POLVO COLOR (0.2 Kg/m2)</t>
  </si>
  <si>
    <t>SELLADOR ACRÍLICO TRANSPARENTE SEMILUSTRE (0.25 L/m2)</t>
  </si>
  <si>
    <t>ADHESIVO TIPO LATEX PARA MORTERO</t>
  </si>
  <si>
    <t>SUBBASE GRANULAR PEA (SBG_PEA)</t>
  </si>
  <si>
    <t>MATERIAL SELECCIONADO</t>
  </si>
  <si>
    <t>CINTA MÉTRICA DE 30 MT</t>
  </si>
  <si>
    <t>TARIFA _ ALQUILER DE VEHICULO</t>
  </si>
  <si>
    <t>TARIFA DIA - ALQUILER DE VEHICULO: CAMPERO, PICK-UP, CAMIONETA, CAMION O SIMILAR DE 1300cc A 2000cc DE CILINDRADA, MODELO 2018 A 2015. 75% DE LA TARIFA ESTABLECIDA. INCLUYE TODOS LOS COSTOS DE OPERACIÓN Y MANTENIMIENTO EXCEPTO EL SALARIO DEL CONDUCTOR.</t>
  </si>
  <si>
    <t>CARROTANQUE IRRIGADOR DE ASFALTO - VOLUMEN DEL TANQUE DE 4500 A 6000 LITROS</t>
  </si>
  <si>
    <t>TARIFA MES - ALQUILER DE VEHICULO: CAMPERO, PICK-UP, CAMIONETA, CAMION O SIMILAR CON CAPACIDAD DE CARGA DE 3 TON O MAS, MODELO 2018 A 2015. 75% DE LA TARIFA ESTABLECIDA. INCLUYE TODOS LOS COSTOS DE OPERACIÓN Y MANTENIMIENTO EXCEPTO EL SALARIO DEL CONDUCTOR.</t>
  </si>
  <si>
    <t>ACTIVIDADES A TODO COSTO</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</si>
  <si>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</si>
  <si>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</si>
  <si>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</si>
  <si>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</si>
  <si>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</si>
  <si>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</si>
  <si>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</si>
  <si>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ENSAYO DE COMPRESION TRIAXIAL SOBRE SUELOS COHESIVOS (EN CONDICION CONSOLIDADA, DRENADA CD 3 PUNTOS). Norma técnica: INVE-153-13 UNE-EN-ISO-17892-9-19 Numerales 6.4 y 6.7.3 ASTM D7181-20</t>
  </si>
  <si>
    <t>CBR SOBRE MUESTRA INALTERADA (METODO II). Norma técnica: INVE-148-13 NTC-2122-13 ASTM D1883-21.</t>
  </si>
  <si>
    <t>COMPRESION INCONFINADA EN MUESTRAS DE SUELOS. Norma técnica: INVE-152-13 NTC-1527-00 ASTM D2166/D2166M-16.</t>
  </si>
  <si>
    <t>RELACIONES HUMEDAD - PESO UNITARIO SECO EN LOS SUELOS (ENSAYO MODIFICADO DE COMPACTACION). Norma técnica: INVE-142-13 ASTM D1557-12 (21) AASHTO T-180-22</t>
  </si>
  <si>
    <t>DETECCIÓN DEL REFUERZO UTILIZANDO FERROSCAN (POR DÍA)</t>
  </si>
  <si>
    <t>DETERMINACION DE LA PROFUNDIDAD DE CARBONATACION EN CONCRETO ENDURECIDO Y PUESTO EN SERVICIO. Norma técnica: UNE-112011-11 CPC-18-88</t>
  </si>
  <si>
    <t>METODO PARA DETERMINAR EL NUMERO DE REBOTE (INDICE ESCLEROMETRICO) EN EL CONCRETO ENDURECIDO, ZONA POR ELEMENTO. Norma técnica: INVE-413-13 NTC-3692-18 ASTM C805/C805M-18</t>
  </si>
  <si>
    <t>SEMAFORIZACION</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</si>
  <si>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</si>
  <si>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</si>
  <si>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</si>
  <si>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</si>
  <si>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</si>
  <si>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</si>
  <si>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CABLES Y ACCESORIOS ELECTRICOS</t>
  </si>
  <si>
    <t>CABLE ELÉCTRICO 2x8 AWG PARA ACOMETIDA TIPO ST CU 600V 75°C</t>
  </si>
  <si>
    <t>ACERO LISO  D= 1 1/4"</t>
  </si>
  <si>
    <t>ANDAMIO TUBULAR DE 1.50m (6 SECCIONES)</t>
  </si>
  <si>
    <t>UNION BRIDA X UNIVERSAL HD D=12" (334 a 352mm) R1-R2</t>
  </si>
  <si>
    <t>UNION UNIVERSAL HD D=8" (234 a 252mm) R1-R2</t>
  </si>
  <si>
    <t>UNION UNIVERSAL HD D=12" (334 a 352mm) R1-R2</t>
  </si>
  <si>
    <t>PARAL METÁLICO LARGO - LONGITUD DE 2.00 A 3.50 M</t>
  </si>
  <si>
    <t>ESTRUCTURAS EN ACERO</t>
  </si>
  <si>
    <t>TUBERÍA ESTRUCTURAL METÁLICO CUADRADO DE 6mt (50mm x 50mm) ESPESOR 2mm</t>
  </si>
  <si>
    <t>REGISTRO DE INCORPORACIÓN HG 1/2" CON ACOPLE</t>
  </si>
  <si>
    <t>REGISTRO DE BOLA TIPO PESADO 1/2"</t>
  </si>
  <si>
    <t>ADAPTADOR MACHO PVC E.L. D=1/2"</t>
  </si>
  <si>
    <t>COLLAR DE DERIVACIÓN HD D=3" x 1/2"</t>
  </si>
  <si>
    <t>TUBERIA ACERO GALVANIZADO D=1/2" CALIBRE 16 (E=1.5MM)</t>
  </si>
  <si>
    <t>TRANSPORTE DE MAQUINARIA DE 6 A 9 TONELADAS. INCLUYE ESCOLTA. VIAJE IDA Y VUELTA</t>
  </si>
  <si>
    <t>VIAJE</t>
  </si>
  <si>
    <t>EFECTO DEL AGUA SOBRE LA RESISTENCIA A LA COMPRESION DE LAS MEZCLAS ASFALTICAS COMPACTADAS (ENSAYO DE INMERSION- COMPRESION), incluye elaboración. Norma técnica: INVE-738-13 ASTM D1075-11</t>
  </si>
  <si>
    <t>MODULO RESILIENTE DE SUELOS Y AGREGADOS. Norma técnica: INVE-156-13 AASHTO T-307-99 (21)</t>
  </si>
  <si>
    <t>SISTEMA DE ANCLAJE PARA POSTES METÁLICOS 3/4" x 1500 (4 PERNOS)</t>
  </si>
  <si>
    <t>EQUIPO DE OXICORTE - PRESIÓN DE OXÍGENO 125 PSI - PRESIÓN GAS COMBUSTIBLE 15 PSI</t>
  </si>
  <si>
    <t>YEE PVC SANITARIA D= 4"</t>
  </si>
  <si>
    <t>TEE HD E.L. D=4" x 2"</t>
  </si>
  <si>
    <t>TUBERIA ACERO CARBON ASTM A=53  12"</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</si>
  <si>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</si>
  <si>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</si>
  <si>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</si>
  <si>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</si>
  <si>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</si>
  <si>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</si>
  <si>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</si>
  <si>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</si>
  <si>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</si>
  <si>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</si>
  <si>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TARIFA MES OPERADOR EQUIPO (INCLUYE FACTOR DE PRESTACIONES)</t>
  </si>
  <si>
    <t>GRÚA TELESCÓPICA  MOVIL - CARGA MÁXIMA DE 35 A 39 TONELADAS - INCLUYE TRANSPORTE DE IDA Y VUELTA, COMBUSTIBLE Y OPERARIO</t>
  </si>
  <si>
    <t>ENSAYO LABORATORIO - ROCA</t>
  </si>
  <si>
    <t>RESISTENCIA A LA COMPRESION UNIAXIAL DE MUESTRAS DE ROCAS INTACTAS. Norma técnica: ASTM D7012-23 (Método C)</t>
  </si>
  <si>
    <t>RESISTENCIA A LA FATIGA DE MEZCLAS ASFALTICAS EN CALIENTE MEDIANTE EL ENSAYO DE FLEXION EN DOS PUNTOS SOBRE PROBETAS TRAPEZOIDALES. Norma técnica: INVE-808-13 UNE-EN-12697-24-19 Anexo A NFP-98-261-1-01.</t>
  </si>
  <si>
    <t>PINTURA BASE AGUA PARA USO EXTERIOR</t>
  </si>
  <si>
    <t>PISOS (CONVENCIONALES Y TIPO TRANSMILENIO)</t>
  </si>
  <si>
    <t>BALDOSA DE GRANITO 33 x 33 CM</t>
  </si>
  <si>
    <t>ADHESIVO, EN POLVO Y DE FRAGUADO RÁPIDO. PREMEZCLADO EN FÁBRICA CON ADITIVOS TIPO LÁTEX, DE BASE CEMENTOSA</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</si>
  <si>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</si>
  <si>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</si>
  <si>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</si>
  <si>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</si>
  <si>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</si>
  <si>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</si>
  <si>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</si>
  <si>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</si>
  <si>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</si>
  <si>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</si>
  <si>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</si>
  <si>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</si>
  <si>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CODO 45° CxE PVC SANITARIA D=4"</t>
  </si>
  <si>
    <t>CODO 45° CxE PVC SANITARIA D=2"</t>
  </si>
  <si>
    <t>CODO 90° CxE PVC SANITARIA D=4"</t>
  </si>
  <si>
    <t>YEE PVC SANITARIA D= 2"</t>
  </si>
  <si>
    <t>YEE DOBLE PVC SANITARIA D= 4"</t>
  </si>
  <si>
    <t>YEE REDUCIDA PVC SANITARIA D=4" x 2"</t>
  </si>
  <si>
    <t>CODO 45° CxC PVC SANITARIA D=4"</t>
  </si>
  <si>
    <t>UNION PVC SANITARIA D=4"</t>
  </si>
  <si>
    <t>CODO 45° CxC PVC SANITARIA D=2"</t>
  </si>
  <si>
    <t>SIFON PVC 180° D=2"</t>
  </si>
  <si>
    <t>UNION PVC SANITARIA D=2"</t>
  </si>
  <si>
    <t>TUBERIA PVC E.L. D=1 1/4" RDE 21</t>
  </si>
  <si>
    <t>TUBERIA PVC E.L. D=1" RDE 13.5</t>
  </si>
  <si>
    <t>TEE PVC E.L. D=1 1/2"</t>
  </si>
  <si>
    <t>TEE PVC E.L. D=1 1/4"</t>
  </si>
  <si>
    <t>CODO 90° PVC E.L. D= 1 1/4"</t>
  </si>
  <si>
    <t>CODO 90° PVC E.L. D= 1"</t>
  </si>
  <si>
    <t>CODO 90° PVC E.L. D= 1 1/2"</t>
  </si>
  <si>
    <t>BUJE SOLDADO PRESION PVC D= 1 1/2" x 1 1/4"</t>
  </si>
  <si>
    <t>BUJE SOLDADO PRESION PVC D= 1 1/4" x 1"</t>
  </si>
  <si>
    <t>BUJE SOLDADO PRESION PVC D= 1" x 3/4"</t>
  </si>
  <si>
    <t>BUJE SOLDADO PRESION PVC D= 3/4" x 1/2"</t>
  </si>
  <si>
    <t>REGISTRO BOLA PVC 1" TIPO PESADO</t>
  </si>
  <si>
    <t>REGISTRO BOLA PVC 1 1/4" TIPO PESADO</t>
  </si>
  <si>
    <t>CODO 45° PVC E.L. D=1"</t>
  </si>
  <si>
    <t>TEE PVC E.L. D=1"</t>
  </si>
  <si>
    <t>TAPON PVC SOLDADO D=1"</t>
  </si>
  <si>
    <t>CODO 45° PVC E.L. D=1/2"</t>
  </si>
  <si>
    <t>TUBERIA PVC E.L. D=1/2" RDE 13.5</t>
  </si>
  <si>
    <t>TEE PVC E.L. D=1/2"</t>
  </si>
  <si>
    <t>TAPON PVC SOLDADO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</si>
  <si>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</si>
  <si>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</si>
  <si>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</si>
  <si>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</si>
  <si>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</si>
  <si>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</si>
  <si>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</si>
  <si>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</si>
  <si>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</si>
  <si>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</si>
  <si>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</si>
  <si>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</si>
  <si>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</si>
  <si>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</si>
  <si>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</si>
  <si>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</si>
  <si>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</si>
  <si>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</si>
  <si>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</si>
  <si>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</si>
  <si>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</si>
  <si>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</si>
  <si>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</si>
  <si>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</si>
  <si>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</si>
  <si>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TUBERIA ACERO GALVANIZADO D=2" CALIBRE 16 (E=1.5MM)</t>
  </si>
  <si>
    <t>GRAPA PARA TUBERIA EMT D=3/4"</t>
  </si>
  <si>
    <t>TUBERIA ACERO GALVANIZADO D=3/4" CALIBRE 16 (E=1.5MM)</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</si>
  <si>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</si>
  <si>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</si>
  <si>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</si>
  <si>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</si>
  <si>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</si>
  <si>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</si>
  <si>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</si>
  <si>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</si>
  <si>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</si>
  <si>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</si>
  <si>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</si>
  <si>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</si>
  <si>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</si>
  <si>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</si>
  <si>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</si>
  <si>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</si>
  <si>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</si>
  <si>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</si>
  <si>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</si>
  <si>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</si>
  <si>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</si>
  <si>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</si>
  <si>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FRANJA EN VINILO CON ADHESIVO EN VINILO ALTO 3cm L=8m,  (SUMINISTRO E INSTALACIÓN) GARANTIA DE 5 AÑOS AL EXTERIOR SEGUN COLOR. SEGUN MANUAL DE IMAGEN DE TRANSMILENIO S.A.</t>
  </si>
  <si>
    <t>COLLAR DERIVACION 4" x 1/2"</t>
  </si>
  <si>
    <t>COLLAR DERIVACION 6" x 1/2"</t>
  </si>
  <si>
    <t>TARIFA DIA - ALQUILER DE VEHICULO: CAMPERO, PICK-UP, CAMIONETA, CAMION O SIMILAR DE 1300cc A 2000cc DE CILINDRADA, MODELO 2026 A 2023. 100% DE LA TARIFA ESTABLECIDA. INCLUYE TODOS LOS COSTOS DE OPERACIÓN Y MANTENIMIENTO EXCEPTO EL SALARIO DEL CONDUCTOR.</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</si>
  <si>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</si>
  <si>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</si>
  <si>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</si>
  <si>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</si>
  <si>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</si>
  <si>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</si>
  <si>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</si>
  <si>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</si>
  <si>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</si>
  <si>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</si>
  <si>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</si>
  <si>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</si>
  <si>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</si>
  <si>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TARIFA DIA - ALQUILER DE VEHICULO: CAMPERO, PICK-UP, CAMIONETA, CAMION O SIMILAR CON CAPACIDAD DE CARGA DE 3 TON O MAS, MODELO 2018 A 2015. 75% DE LA TARIFA ESTABLECIDA. INCLUYE TODOS LOS COSTOS DE OPERACIÓN Y MANTENIMIENTO EXCEPTO EL SALARIO DEL CONDUCTOR</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</si>
  <si>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</si>
  <si>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</si>
  <si>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</si>
  <si>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</si>
  <si>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</si>
  <si>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</si>
  <si>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</si>
  <si>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</si>
  <si>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</si>
  <si>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</si>
  <si>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</si>
  <si>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</si>
  <si>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</si>
  <si>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</si>
  <si>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</si>
  <si>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</si>
  <si>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</si>
  <si>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</si>
  <si>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</si>
  <si>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</si>
  <si>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</si>
  <si>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</si>
  <si>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</si>
  <si>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</si>
  <si>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</si>
  <si>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</si>
  <si>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</si>
  <si>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</si>
  <si>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</si>
  <si>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</si>
  <si>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</si>
  <si>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</si>
  <si>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</si>
  <si>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</si>
  <si>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</si>
  <si>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</si>
  <si>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</si>
  <si>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</si>
  <si>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</si>
  <si>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</si>
  <si>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</si>
  <si>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</si>
  <si>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</si>
  <si>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</si>
  <si>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</si>
  <si>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</si>
  <si>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</si>
  <si>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</si>
  <si>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</si>
  <si>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</si>
  <si>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</si>
  <si>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</si>
  <si>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</si>
  <si>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</si>
  <si>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</si>
  <si>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</si>
  <si>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</si>
  <si>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</si>
  <si>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ENSAYO DE COMPRESION TRIAXIAL SOBRE SUELOS COHESIVOS (EN CONDICION CONSOLIDADA, NO DRENADA CU 3 PUNTOS). Norma técnica: INVE-153-13 UNE-EN-ISO-17892-9-19 Numerales 6.4 y 6.7.2* (Norma de referencia) ASTM D4767-11 (20)</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</si>
  <si>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</si>
  <si>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</si>
  <si>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</si>
  <si>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</si>
  <si>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</si>
  <si>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</si>
  <si>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</si>
  <si>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</si>
  <si>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</si>
  <si>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</si>
  <si>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SELLADOR DE JUNTAS (300 CC). Masilla elástica sellante de un componente, con base en poliuretano, con proceso de curado en presencia de humedad del ambiente. Norma ASTM C-920.</t>
  </si>
  <si>
    <t>GEOMEMBRANA DE POLIETILENO DE ALTA DENSIDAD (PEAD-HDPE) CON ESPESOR DE 30 MILS (0,75 MM)</t>
  </si>
  <si>
    <t>ANTICORROSIVO PHCL</t>
  </si>
  <si>
    <t>FUNDENTE (PARA SOLDADURA) 60 gr.</t>
  </si>
  <si>
    <t>DISOLVENTE THINER</t>
  </si>
  <si>
    <t>BLOQUE PERFORADO 15X20X40</t>
  </si>
  <si>
    <t>LIJA DE AGUA 150 SUPER</t>
  </si>
  <si>
    <t xml:space="preserve">CURVA METALICA GALVANIZADA IMC D=1" </t>
  </si>
  <si>
    <t>ALAMBRON 40  1/4 PULG LISO</t>
  </si>
  <si>
    <t>VARILLA DILATACIÓN ALUMINIO</t>
  </si>
  <si>
    <t>BALDOSA EN GRANO PULIDO TIPO 1 Y TIPO 2 (30X30)</t>
  </si>
  <si>
    <t>GRANITO (MEZCLA)</t>
  </si>
  <si>
    <t>BULTO</t>
  </si>
  <si>
    <t>PEGANTE PARA PISOS DE CAUCHO SINTÉTICO</t>
  </si>
  <si>
    <t>TUBERIA PVC SANITARIA D=3"</t>
  </si>
  <si>
    <t>CODO 90° CxC PVC SANITARIA D=2"</t>
  </si>
  <si>
    <t>CODO 90° CxC PVC SANITARIA D=4"</t>
  </si>
  <si>
    <t>TUBERIA PVC SANITARIA D=8"</t>
  </si>
  <si>
    <t>TUBERIA PVC VENTILACION D=3"</t>
  </si>
  <si>
    <t>TUBERIA PVC E.L. D=1" RDE 21</t>
  </si>
  <si>
    <t>LAVAMANOS INSTITUCIONAL</t>
  </si>
  <si>
    <t>ACOPLE PARA LAVAMANOS / LAVAPLATOS SIN VALVULA D=1/2" L=40CM</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</si>
  <si>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</si>
  <si>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</si>
  <si>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</si>
  <si>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</si>
  <si>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</si>
  <si>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</si>
  <si>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</si>
  <si>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</si>
  <si>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</si>
  <si>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</si>
  <si>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</si>
  <si>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</si>
  <si>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</si>
  <si>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</si>
  <si>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</si>
  <si>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</si>
  <si>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</si>
  <si>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</si>
  <si>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</si>
  <si>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</si>
  <si>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</si>
  <si>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</si>
  <si>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</si>
  <si>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</si>
  <si>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</si>
  <si>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</si>
  <si>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</si>
  <si>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</si>
  <si>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</si>
  <si>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</si>
  <si>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CURVA PVC 4"</t>
  </si>
  <si>
    <t>CABLE NO.2/0 AWG 15 KV 133% XLPE</t>
  </si>
  <si>
    <t>CABLE DE COBRE AISLADO THWN/THHN NO. 500 MCM</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</si>
  <si>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</si>
  <si>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</si>
  <si>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</si>
  <si>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</si>
  <si>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</si>
  <si>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</si>
  <si>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</si>
  <si>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</si>
  <si>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</si>
  <si>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</si>
  <si>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</si>
  <si>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</si>
  <si>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</si>
  <si>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</si>
  <si>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</si>
  <si>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</si>
  <si>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</si>
  <si>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</si>
  <si>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</si>
  <si>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</si>
  <si>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</si>
  <si>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</si>
  <si>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METALICO GALVANIZADO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</si>
  <si>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</si>
  <si>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</si>
  <si>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</si>
  <si>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</si>
  <si>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</si>
  <si>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</si>
  <si>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</si>
  <si>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</si>
  <si>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</si>
  <si>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</si>
  <si>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GALVANIZADA IMC D= 4"</t>
  </si>
  <si>
    <t>UNION CONDUIT EMT DE 1"</t>
  </si>
  <si>
    <t>UNION CONDUIT EMT DE 3/4"</t>
  </si>
  <si>
    <t>SOLDADURA EXOTÉRMICA 90gr</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</si>
  <si>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</si>
  <si>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</si>
  <si>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TARIFA JORNAL - PERSONAL DE OBRA - OPERADOR EQUIPO DE SEÑALIZACIÓN HORARIO NOCTURNO (INCLUYE FACTOR DE PRESTACIONES)</t>
  </si>
  <si>
    <t>FORMALETA FLEXIBLE PARA CONCRETO O MORTERO HIDRÁULICO, A PARTIR DE GEOTEXTIL TEJIDO CON RESISTENCIA A LA TENSION GRAB: ENTRE 700 N Y 770 N, ANCHO DE 1.20 M, LARGO DE 2.4 M Y CAPACIDAD DE 1.0 M3</t>
  </si>
  <si>
    <t>TUBERIA PVC U.M. D=14" RDE 21. NORMA NTC 382</t>
  </si>
  <si>
    <t>UNION GIBAULT HD PARA AC CL.25  D= 14" (350mm)</t>
  </si>
  <si>
    <t>UNION DE CONSTRUCCION Y REPARACION PARA PVC  D= 14"</t>
  </si>
  <si>
    <t>UNION DE TRANSICION PVC-AC  CL.25  D= 14"</t>
  </si>
  <si>
    <t>REDUCCION HD E.L. D=4" x 2"</t>
  </si>
  <si>
    <t>REDUCCION HD E.L. D=14" x 12"</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</si>
  <si>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</si>
  <si>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</si>
  <si>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</si>
  <si>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</si>
  <si>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</si>
  <si>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</si>
  <si>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</si>
  <si>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</si>
  <si>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</si>
  <si>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</si>
  <si>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</si>
  <si>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</si>
  <si>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</si>
  <si>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</si>
  <si>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</si>
  <si>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</si>
  <si>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</si>
  <si>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</si>
  <si>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</si>
  <si>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</si>
  <si>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</si>
  <si>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</si>
  <si>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</si>
  <si>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</si>
  <si>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</si>
  <si>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</si>
  <si>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</si>
  <si>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</si>
  <si>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</si>
  <si>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</si>
  <si>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</si>
  <si>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</si>
  <si>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</si>
  <si>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</si>
  <si>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</si>
  <si>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</si>
  <si>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</si>
  <si>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</si>
  <si>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CARTELERA CON MARCO EN ALUMINIO ANODIZADO, PAÑO COLOR GRIS CON CENEFA SUPERIOR, PUERTAS CORREDIZAS. Incl. transporte</t>
  </si>
  <si>
    <t>CAMARA DIGITAL COMPACTA MINIMO 16.2 MEGAPIXELES, MEMORIA DE 8 GB, VIDEO HD CON PAUSA Y ZOOM (UN)</t>
  </si>
  <si>
    <t>CUBIERTA - CIELO RASO - CORTASOL TIPO TRANSMILENIO</t>
  </si>
  <si>
    <t>CUBIERTA SANDWICH DECK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</si>
  <si>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</si>
  <si>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</si>
  <si>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LAMINA HR A36 e=3/8" PARA CAMISA METÁLICA PERDIDA</t>
  </si>
  <si>
    <t>SEÑAL VERTICAL UNA CARA PARA CICLORUTA PARAL 3m, ÁNGULO DE 2x1/4x3m LAMINA CAL. 16 PINTADA POR UNA CARA 0.60m x 0.60m o 0.75m x 0.75m</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</si>
  <si>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</si>
  <si>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</si>
  <si>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</si>
  <si>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</si>
  <si>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</si>
  <si>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</si>
  <si>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</si>
  <si>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</si>
  <si>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</si>
  <si>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</si>
  <si>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</si>
  <si>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</si>
  <si>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</si>
  <si>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</si>
  <si>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</si>
  <si>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</si>
  <si>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</si>
  <si>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</si>
  <si>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</si>
  <si>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</si>
  <si>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</si>
  <si>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</si>
  <si>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</si>
  <si>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</si>
  <si>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</si>
  <si>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</si>
  <si>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</si>
  <si>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</si>
  <si>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</si>
  <si>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TARIFA _ EQUIPO</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</si>
  <si>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</si>
  <si>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</si>
  <si>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</si>
  <si>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</si>
  <si>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</si>
  <si>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</si>
  <si>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</si>
  <si>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</si>
  <si>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TAPON HD E.L. D=3"</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</si>
  <si>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</si>
  <si>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</si>
  <si>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</si>
  <si>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</si>
  <si>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</si>
  <si>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ENTIBADOS Y ACCESORIOS</t>
  </si>
  <si>
    <t>ALQUILER ENTIBADO DESLIZANTE E2, RANGO PROFUNDIDAD DE EXCAVACIÓN: 3.0 M &lt; H &lt;= 4.8 M. INCL. ACCESORIOS Y ELEMENTOS DE FIJACIÓN</t>
  </si>
  <si>
    <t>TARIFA DIA - ALQUILER DE VEHICULO: CAMPERO, PICK-UP, CAMIONETA, CAMION O SIMILAR MAYOR A 2000cc DE CILINDRADA, MODELO 2026 A 2023. 100% DE LA TARIFA ESTABLECIDA. INCLUYE TODOS LOS COSTOS DE OPERACIÓN Y MANTENIMIENTO EXCEPTO EL SALARIO DEL CONDUCTOR.</t>
  </si>
  <si>
    <t>TARIFA MES - ALQUILER DE VEHICULO: CAMPERO, PICK-UP, CAMIONETA, CAMION O SIMILAR DE 1300cc A 2000cc DE CILINDRADA, MODELO 2026 A 2023. 100% DE LA TARIFA ESTABLECIDA. INCLUYE TODOS LOS COSTOS DE OPERACIÓN Y MANTENIMIENTO EXCEPTO EL SALARIO DEL CONDUCTOR</t>
  </si>
  <si>
    <t>TARIFA MES - ALQUILER DE VEHICULO: CAMPERO, PICK-UP, CAMIONETA, CAMION O SIMILAR MAYOR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</si>
  <si>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</si>
  <si>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CON CAPACIDAD DE CARGA DE 3 TON O MAS, MODELO 2026 A 2023. 100% DE LA TARIFA ESTABLECIDA. INCLUYE TODOS LOS COSTOS DE OPERACIÓN Y MANTENIMIENTO EXCEPTO EL SALARIO DEL CONDUCTOR</t>
  </si>
  <si>
    <t>PALETA PARE-SIGA REGLAMENTADA</t>
  </si>
  <si>
    <t>ARANDELA (Kg)</t>
  </si>
  <si>
    <t>TORNILLO (Kg)</t>
  </si>
  <si>
    <t>TRANSPORTE DE EQUIPO DE HASTA 1 TONELADA POR VIAJE DIURNO (UN TRAYECTO) - INCLUYE ESCOLTA</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</si>
  <si>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</si>
  <si>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</si>
  <si>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</si>
  <si>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</si>
  <si>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</si>
  <si>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</si>
  <si>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</si>
  <si>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</si>
  <si>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</si>
  <si>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</si>
  <si>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</si>
  <si>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</si>
  <si>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</si>
  <si>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</si>
  <si>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</si>
  <si>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</si>
  <si>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</si>
  <si>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</si>
  <si>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</si>
  <si>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</si>
  <si>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</si>
  <si>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METODO DE PRUEBA ESTANDAR PARA LA DETERMINACION DEL INDICE DE RESISTENCIA DE CARGA PUNTUAL EN ROCA. Norma técnica: ASTM D5731-16 Método ISRM-07 Cap 8</t>
  </si>
  <si>
    <t>METODO PARA LA DETERMINACION DEL INDICE DE DESLEIMIENTO - DURABILIDAD DE LUTITAS Y OTRAS ROCAS DEBILES. Norma técnica: INVE-236-13 ASTM D4644-16.</t>
  </si>
  <si>
    <t>METODO DE PRUEBA ESTANDAR PARA LA RESISTENCIA A LA TRACCION INDIRECTA DE MUESTRAS DE NUCLEO DE ROCA INTACTA. Norma técnica: ASTM D3967-23 NTL-253-91</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</si>
  <si>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</si>
  <si>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</si>
  <si>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</si>
  <si>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</si>
  <si>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</si>
  <si>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</si>
  <si>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</si>
  <si>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</si>
  <si>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</si>
  <si>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CRUZ HD J.H D=12" x 6"</t>
  </si>
  <si>
    <t>ENSAYO DE CORTE DIRECTO EN CONDICION NO CONSOLIDADA, NO DRENADA (UU 3 PUNTOS). Norma técnica: INVE-154-13* (Norma de referencia) UNE-EN-ISO-17892-10 (19)* (Norma de referencia).</t>
  </si>
  <si>
    <t>ENSAYO DE CORTE DIRECTO EN CONDICION CONSOLIDADA, NO DRENADA (CU 3 PUNTOS). Norma técnica: INVE-154-13* (Norma de referencia) UNE-EN-ISO-17892-19* (Norma de referencia) ASTM D6528-17</t>
  </si>
  <si>
    <t>ENSAYO DE CORTE DIRECTO EN CONDICION CONSOLIDADA DRENADA (CD 3 PUNTOS). Norma técnica: INVE-154-13 NTC-1917-00 UNE-EN-ISO-17892-10-19 Numerales 5.2.1 y 7.7.1 ASTM D3080/D3080M-23 AASHTO T-236-22</t>
  </si>
  <si>
    <t>ENSAYO DE COMPRESION TRIAXIAL SOBRE SUELOS COHESIVOS (EN CONDICION NO CONSOLIDADA, NO DRENADA UU 3 PUNTOS). Norma técnica: INVE-153-13 UNE-EN-ISO-17892-8-19 ASTM D2850-23.</t>
  </si>
  <si>
    <t>DENSIDAD Y PESO UNITARIO DEL SUELO EN EL TERRENO POR EL METODO DEL CONO Y ARENA. Norma técnica: INVE-161-13 NTC-1667-02 ASTM D1556/D1556M-15e1</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</si>
  <si>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</si>
  <si>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</si>
  <si>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</si>
  <si>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</si>
  <si>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</si>
  <si>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FILTRO PARTICULAS PARA RESPIRADOR</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</si>
  <si>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</si>
  <si>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</si>
  <si>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</si>
  <si>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</si>
  <si>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</si>
  <si>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</si>
  <si>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</si>
  <si>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</si>
  <si>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</si>
  <si>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</si>
  <si>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</si>
  <si>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</si>
  <si>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</si>
  <si>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</si>
  <si>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</si>
  <si>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</si>
  <si>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 DE 10 M3 )</t>
  </si>
  <si>
    <t>MEDIDA DEL POTENCIAL DE COLAPSO DE UN SUELO PARCIALMENTE SATURADO. Norma técnica: INVE-157-13 ASTM D5333-03 (retirado en 2012)</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</si>
  <si>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</si>
  <si>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</si>
  <si>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DETERMINACION DE TERRONES DE ARCILLA Y PARTICULAS DELEZNABLES EN LOS AGREGADOS. Norma técnica: INVE-211-13 NTC-589-24 ASTM C142/C142M-17(23)</t>
  </si>
  <si>
    <t>PRESENCIA DE IMPUREZAS ORGANICAS EN ARENAS USADAS PARA LA PREPARACION DE MORTEROS O CONCRETOS. Norma técnica: INVE-212-13 NTC-127-24 ASTM C40/C40M-20</t>
  </si>
  <si>
    <t>DENSIDAD BULK (PESO UNITARIO) Y PORCENTAJE DE VACIOS DE LOS AGREGADOS EN ESTADO SUELTO Y COMPACTO. Norma técnica: INVE-217-13 NTC-92-19</t>
  </si>
  <si>
    <t>SOLIDEZ DE LOS AGREGADOS FRENTE A LA ACCION DE SOLUCIONES DE SULFATO DE SODIO O DE MAGNESIO. Norma técnica: INVE-220-13 NTC-126-22 ASTM C88/C88M-24</t>
  </si>
  <si>
    <t>CANTIDAD DE PARTICULAS LIVIANAS EN UN AGREGADO PETREO. Norma técnica: INVE-221-13 NTC-130-94 ASTM C123/C123M-23</t>
  </si>
  <si>
    <t>DENSIDAD, DENSIDAD RELATIVA (GRAVEDAD ESPECIFICA) Y ABSORCION DEL AGREGADO GRUESO. Norma técnica: INVE-223-13 NTC-176-19 ASTM C127-15</t>
  </si>
  <si>
    <t>DETERMINACION DEL VALOR DEL 10% DE FINOS. Norma técnica: INVE-224-13 BS 812-111-90</t>
  </si>
  <si>
    <t>DETERMINACION DEL CONTENIDO DE AZUFRE EN LOS AGREGADOS PETREOS. Norma técnica: INVE-233-13.</t>
  </si>
  <si>
    <t>DETERMINACION DE LA REACTIVIDAD POTENCIAL ACALI-SILICE DE AGREGADOS (METODO QUIMICO). Norma técnica: INVE-234-13 AASHTO T-364-22</t>
  </si>
  <si>
    <t>DETERMINACION DE LA LIMPIEZA SUPERFICIAL DE LAS PARTICULAS DE AGREGADO GRUESO. Norma técnica: INVE-237-13.</t>
  </si>
  <si>
    <t>DETERMINACION DE LA RESISTENCIA DEL AGREGADO GRUESO A LA DEGRADACION POR ABRASION, UTILIZANDO EL APARATO MICRO-DEVAL. Norma técnica: INVE-238-13 ASTM D6928-17</t>
  </si>
  <si>
    <t>DETERMINACION DEL CONTENIDO DE VACIOS EN AGREGADOS FINOS NO COMPACTADOS (INFLUENCIADO POR LA FORMA DE LAS PARTICULAS, LA TEXTURA SUPERFICIAL Y LA GRANULOMETRIA). Norma técnica: INVE-239-13.</t>
  </si>
  <si>
    <t>PROPORCION DE PARTICULAS PLANAS, ALARGADAS O PLANAS Y ALARGADAS EN AGREGADOS GRUESOS. Norma técnica: INVE-240-13 ASTM D4791-19 (23)</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</si>
  <si>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</si>
  <si>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</si>
  <si>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</si>
  <si>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DETERMINACION DEL CONTENIDO DE AGUA EN LOS MATERIALES BITUMINOSOS POR DESTILACION. Norma técnica: INVE-704-13 ASTM D95-23</t>
  </si>
  <si>
    <t>PUNTOS DE INFLAMACION Y DE COMBUSTION MEDIANTE LA COPA ABIERTA CLEVELAND. Norma técnica: INVE-709-13 ASTM D92-18.</t>
  </si>
  <si>
    <t>SOLUBILIDAD DE MATERIALES ASFALTICOS EN TRICLOROETILENO. Norma técnica: INVE-713-13</t>
  </si>
  <si>
    <t>DETERMINACION DE LA VISCOSIDAD DEL ASFALTO EMPLEANDO UN VISCOSIMETRO ROTACIONAL (TRES TEMPERATURAS). Norma técnica: INVE-717-13 ASTM D4402/D4402M-23 AASHTO T-316-22</t>
  </si>
  <si>
    <t>EFECTO DEL CALOR Y DEL AIRE SOBRE EL ASFALTO EN LAMINA DELGADA Y ROTATORIA. Norma técnica: INVE-720-13 ASTM D2872-22.</t>
  </si>
  <si>
    <t>GRAVEDAD ESPECIFICA BULK Y DENSIDAD DE MEZCLAS ASFALTICAS COMPACTADAS ABSORBENTES EMPLEANDO ESPECIMENES RECUBIERTOS CON UNA PELICULA DE PARAFINA. Norma técnica: INVE-734-13 ASTM D1188/D1188M-22</t>
  </si>
  <si>
    <t>GRAVEDAD ESPECIFICA MAXIMA DE MEZCLAS ASFALTICAS PARA PAVIMENTOS. Norma técnica: INVE-735-13 ASTM D2041/D2041M-19</t>
  </si>
  <si>
    <t>MEDIDA DE LA DENSIDAD DE CAPAS DE CONCRETO ASFALTICO EN EL TERRENO EMPLEANDO EL METODO NUCLEAR. Norma técnica: INVE-746-13 ASTM D2950/D2950M-22</t>
  </si>
  <si>
    <t>DETERMINACION DE LAS PROPIEDADES REOLOGICAS DE LOS LIGANTES ASFALTICOS MEDIANTE EL REOMETRO DE CORTE DINAMICO. Norma técnica: INVE-750-13 AASHTO T-315-22</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</si>
  <si>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</si>
  <si>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</si>
  <si>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</si>
  <si>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</si>
  <si>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</si>
  <si>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VISCOSIDAD SAYBOLT DE ASFALTOS. Norma técnica: INVE-714-13 ASTM D88/D88M-07 (24)</t>
  </si>
  <si>
    <t>RECUPERACION ELASTICA POR TORSION DE ASFALTOS MODIFICADOS. Norma técnica: INVE-727-13 NLT-329-91.</t>
  </si>
  <si>
    <t>DESTILACION DE EMULSIONES ASFALTICAS. Norma técnica: INVE-762-13 ASTM D6997-12 (20).</t>
  </si>
  <si>
    <t>VISCOSIDAD SAYBOLT FUROL DE EMULSIONES ASFALTICAS. Norma técnica: INVE-763-13 ASTM D7496-18</t>
  </si>
  <si>
    <t>ENSAYO LABORATORIO - COMPONENTE DE ESPACIO PÚBLICO</t>
  </si>
  <si>
    <t>MUESTREO Y METODOS DE ENSAYO DE UNIDADES DE MAMPOSTERIA DE CONCRETO Y UNIDADES RELACIONADAS (RESISTENCIA A LA COMPRESION). Norma técnica: NTC-4024-23 Numeral 7</t>
  </si>
  <si>
    <t>ABSORCION DE AGUA POR LOS ADOQUINES DE CONCRETO. Norma técnica: INVE-427-13 NTC-2017-18 Numeral 6.3 ASTM C140/C140M-23a</t>
  </si>
  <si>
    <t>DISEÑO DE MEZCLAS DE CONCRETO CON DOS AGREGADOS PARA UNA RESISTENCIA DADA (Incluye caracterización)</t>
  </si>
  <si>
    <t>MEDIDA DE LA MACROTEXTURA SUPERFICIAL DE UN PAVIMENTO EMPLEANDO LA TECNICA VOLUMETRICA. Norma técnica: INVE-791-13 ASTM E965-15 (24) NLT-335-00</t>
  </si>
  <si>
    <t>ENSAYO LABORATORIO - GEOSINTÉTICOS</t>
  </si>
  <si>
    <t>METODO DE PRUEBA ESTANDAR PARA DETERMINAR LA CARGA DE ROTURA Y ELONGACION DE GEOTEXTILES (METODO GRAB). Norma técnica: ASTM D4632/D4632M-15a (23)</t>
  </si>
  <si>
    <t>METODOS PARA MUESTREO Y ENSAYOS DE UNIDADES DE MAMPOSTERIA Y OTROS PRODUCTOS DE ARCILLA (MODULO DE ROTURA - ENSAYO DE FLEXION). Norma técnica: NTC-4017-18 Numeral 6</t>
  </si>
  <si>
    <t>ADOQUINES DE CONCRETO PARA PAVIMENTOS (RESISTENCIA A LA FLEXOTRACCION - MODULO DE ROTURA). Norma técnica: NTC-2017-18 Numeral 6.4.</t>
  </si>
  <si>
    <t>METODO DE ENSAYO PARA DETERMINAR LA RESISTENCIA A LA ABRASION DE LOS PREFABRICADOS DE CONCRETO UTILIZADOS EN PISOS Y PAVIMENTOS, MEDIANTE ABRASIVO DE CORINDON Y DISCO METALICO ANCHO (ADOQUINES DE CONCRETO). Norma técnica: NTC-5147-24</t>
  </si>
  <si>
    <t>LOSETAS DE CONCRETO PARA PAVIMENTO ARTICULADO (RESISTENCIA A LA FLEXOTRACCIÓN - MÓDULO DE ROTURA). Norma técnica: NTC-4992-22 Numeral 5.2.</t>
  </si>
  <si>
    <t>LOSETAS DE CONCRETO PARA PAVIMENTO ARTICULADO (ABSORCION DE AGUA). Norma técnica: NTC-4992-22 Numeral 5.9</t>
  </si>
  <si>
    <t>METODO DE ENSAYO PARA DETERMINAR LA RESISTENCIA A LA ABRASION DE LOS PREFABRICADOS DE CONCRETO UTILIZADOS EN PISOS Y PAVIMENTOS, MEDIANTE ABRASIVO DE CORINDON Y DISCO METALICO ANCHO (LOSETAS DE CONCRETO). Norma técnica: NTC-5147-24</t>
  </si>
  <si>
    <t>PREFABRICADOS DE CONCRETO. BORDILLOS, CUNETAS Y TOPELLANTAS DE CONCRETO (MODULO DE ROTURA). Norma técnica: NTC-4109-19 Numeral 7</t>
  </si>
  <si>
    <t>EXTRACCION DE TESTIGOS DE PAVIMENTOS ASFALTICOS MEDIANTE ASERRADO, DE 100 CM X 100 CM. Norma técnica: INVE-758-13 Numeral 5.2 ASTM D5361/D5361M-16 (22)</t>
  </si>
  <si>
    <t>PUESTO DE TRABAJO - ESCRITORIO 75x120x50</t>
  </si>
  <si>
    <t>SILLA ESCRITORIO GIRATORIA CON BRAZOS</t>
  </si>
  <si>
    <t>LAMINA ALFAJOR</t>
  </si>
  <si>
    <t>TARIFA MES - PERSONAL DE OBRA - TÉCNICO (PLOMERO_ELECTRICISTA) (INCLUYE FACTOR DE PRESTACIONES)</t>
  </si>
  <si>
    <t>TARIFA MES - PERSONAL DE OBRA - AYUDANTE (INCLUYE FACTOR DE PRESTACIONES)</t>
  </si>
  <si>
    <t>TARIFA _ OPERACIÓN OFICINA</t>
  </si>
  <si>
    <t>COSTO DE LA REPRODUCCIÓN DE PLANOS TAMAÑO PLIEGO</t>
  </si>
  <si>
    <t>TARIFA _ OBRA</t>
  </si>
  <si>
    <t>COSTO DE CERTIFICADO DE TRADICIÓN Y LIBERTAD DE INMUEBLES</t>
  </si>
  <si>
    <t>EXPANSION LIBRE EN CONSOLIDOMETRO. Norma técnica: ASTM D4546-21</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</si>
  <si>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</si>
  <si>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</si>
  <si>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</si>
  <si>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</si>
  <si>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PORCENTAJE DE VACIOS CON AIRE EN MEZCLAS ASFALTICAS COMPACTADAS DENSAS Y ABIERTAS. Norma técnica: INVE-736-13 ASTM D3203/D3203M-22.</t>
  </si>
  <si>
    <t>CONCENTRACION CRITICA DE LLENANTE EN MEZCLAS DE CONCRETO ASFALTICO. Norma técnica: INVE-745-13 IRAM-1542-83</t>
  </si>
  <si>
    <t>ADHESIVIDAD DE LOS LIGANTES BITUMINOSOS A LOS ARIDOS EN PRESENCIA DE AGUA (STRIPPING). Norma técnica: AASHTO T-182-02 NLT-166-92</t>
  </si>
  <si>
    <t>METODO DE PRUEBA ESTANDAR PARA EL MODULO DINAMICO DE MEZCLAS ASFALTICAS. Norma técnica:  AASHTO T-342-22  AASHTO R-62-13 (21) ASTM D3497-79 (03) (Retirada en 2009)</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</si>
  <si>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</si>
  <si>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</si>
  <si>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</si>
  <si>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</si>
  <si>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</si>
  <si>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</si>
  <si>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PENDULO BRITANICO. Norma técnica: INVE-792-13 NTC-5129-02</t>
  </si>
  <si>
    <t>TARIFA MES - PERSONAL DE OBRA - AYUDANTE (NO INCLUYE FACTOR DE PRESTACIONES)</t>
  </si>
  <si>
    <t>TARIFA MES - ALQUILER DE VEHICULO: CAMPERO, PICK-UP, CAMIONETA, CAMION O SIMILAR DE 1300cc A 2000cc DE CILINDRADA, MODELO 2018 A 2015. 75% DE LA TARIFA ESTABLECIDA. INCLUYE TODOS LOS COSTOS DE OPERACIÓN Y MANTENIMIENTO EXCEPTO EL SALARIO DEL CONDUCTOR</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</si>
  <si>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</si>
  <si>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</si>
  <si>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</si>
  <si>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</si>
  <si>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</si>
  <si>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</si>
  <si>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</si>
  <si>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</si>
  <si>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</si>
  <si>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</si>
  <si>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</si>
  <si>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</si>
  <si>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</si>
  <si>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</si>
  <si>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</si>
  <si>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</si>
  <si>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</si>
  <si>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</si>
  <si>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</si>
  <si>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</si>
  <si>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</si>
  <si>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</si>
  <si>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</si>
  <si>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</si>
  <si>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</si>
  <si>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</si>
  <si>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</si>
  <si>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</si>
  <si>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</si>
  <si>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</si>
  <si>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</si>
  <si>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</si>
  <si>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</si>
  <si>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</si>
  <si>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</si>
  <si>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</si>
  <si>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</si>
  <si>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</si>
  <si>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TARIFA HORA - PERSONAL DE OBRA - AYUDANTE - HORARIO NOCTURNO (INCLUYE FACTOR DE PRESTACIONES)</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</si>
  <si>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</si>
  <si>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</si>
  <si>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</si>
  <si>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</si>
  <si>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</si>
  <si>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</si>
  <si>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</si>
  <si>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</si>
  <si>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</si>
  <si>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</si>
  <si>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</si>
  <si>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</si>
  <si>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</si>
  <si>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</si>
  <si>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</si>
  <si>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</si>
  <si>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</si>
  <si>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</si>
  <si>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</si>
  <si>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</si>
  <si>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</si>
  <si>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</si>
  <si>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</si>
  <si>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</si>
  <si>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</si>
  <si>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</si>
  <si>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</si>
  <si>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</si>
  <si>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</si>
  <si>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</si>
  <si>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</si>
  <si>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</si>
  <si>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</si>
  <si>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</si>
  <si>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</si>
  <si>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</si>
  <si>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</si>
  <si>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</si>
  <si>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</si>
  <si>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</si>
  <si>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</si>
  <si>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</si>
  <si>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</si>
  <si>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</si>
  <si>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</si>
  <si>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</si>
  <si>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</si>
  <si>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</si>
  <si>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</si>
  <si>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</si>
  <si>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</si>
  <si>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</si>
  <si>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</si>
  <si>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</si>
  <si>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</si>
  <si>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</si>
  <si>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</si>
  <si>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</si>
  <si>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</si>
  <si>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</si>
  <si>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</si>
  <si>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</si>
  <si>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</si>
  <si>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</si>
  <si>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ALQUILER CAMPAMENTOS INCL. SERVICIOS PÚBLICOS PROVISIONALES</t>
  </si>
  <si>
    <t>ADHESIVO ESTRUCTURAL PARA ANCLAJE DE BARRAS AL CONCRETO. USO EN CONCRETO FISURADO Y NO FISURADO POR 600 ml</t>
  </si>
  <si>
    <t>ADHESIVO EPÓXICO DE DOS COMPONENTES DE CONSISTENCIA PASTOSA</t>
  </si>
  <si>
    <t>MORTERO DE REPARACIÓN  ESTRUCTURAL MONOCOMPONENTE</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</si>
  <si>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</si>
  <si>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</si>
  <si>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</si>
  <si>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</si>
  <si>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</si>
  <si>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</si>
  <si>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</si>
  <si>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</si>
  <si>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</si>
  <si>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</si>
  <si>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ACERO ESTRUCTURAL PARA PUENTE PEATONAL TIPO TRANSMILENIO (TIPO DE ACERO A-572 GRADO 50, A-500 GRADO C, A-36).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</si>
  <si>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 CHORRO ABRASIVO METAL CASI BLANCO.</t>
  </si>
  <si>
    <t>ACERO ESTRUCTURAL PARA ESTACIÓN TIPO TRANSMILENIO (TIPO DE ACERO A-572 GRADO 50, A-500 GRADO C, A-36).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</si>
  <si>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(DFT)CHORRO ABRASIVO METAL CASI BLANCO.</t>
  </si>
  <si>
    <t>ACERO ESTRUCTURAL PARA ESTACIÓN TIPO TRANSMILENIO. (TIPO DE ACERO A-572 GRADO 50, A-500 GRADO C, A-36)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 CHORRO ABRASIVO COMERCIAL.</t>
  </si>
  <si>
    <t>GEOMALLA BIAXIAL CON RESISTENCIA ULTIMA A LA TENSION, SENTIDO LONGITUDINAL Y TRANSVERSAL: ENTRE 50 KN/M Y 55 KN/M</t>
  </si>
  <si>
    <t>PISO PRETENSADO e= 70 mm PARA ESTACIONES Y PUENTES TIPO TRANSMILENIO. NO INCLUYE TRANSPORTE</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</si>
  <si>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</si>
  <si>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</si>
  <si>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</si>
  <si>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</si>
  <si>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</si>
  <si>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GALVANIZADA IMC D= 2"</t>
  </si>
  <si>
    <t>UNIÓN IMC D= 2"</t>
  </si>
  <si>
    <t>TUBERIA CONDUIT METALICA GALVANIZADA IMC D= 3/4"</t>
  </si>
  <si>
    <t>UNIÓN IMC D= 3/4"</t>
  </si>
  <si>
    <t>TUBERIA CONDUIT METALICA EMT D= 1 1/4"</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</si>
  <si>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</si>
  <si>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</si>
  <si>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</si>
  <si>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</si>
  <si>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</si>
  <si>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</si>
  <si>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</si>
  <si>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ESCOLTA - COSTO POR ESCOLTA EN CADA RECORRIDO  (UN TRAYECTO) EN PERÍMETRO URBANO</t>
  </si>
  <si>
    <t>TRANSPORTE DE EQUIPO DE HASTA 1 TONELADA POR VIAJE DIURNO (UN TRAYECTO) - SIN ESCOLTA</t>
  </si>
  <si>
    <t>TRANSPORTE DE EQUIPO DE 1.1 a 5 TONELADAS POR VIAJE DIURNO (UN TRAYECTO) - SIN ESCOLTA</t>
  </si>
  <si>
    <t>TRANSPORTE DE EQUIPO DE 5.1 a 10 TONELADAS POR VIAJE DIURNO (UN TRAYECTO) - SIN ESCOLTA</t>
  </si>
  <si>
    <t>TRANSPORTE DE EQUIPO DE 10.1 a 15 TONELADAS POR VIAJE DIURNO (UN TRAYECTO) - SIN ESCOLTA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</si>
  <si>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</si>
  <si>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</si>
  <si>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</si>
  <si>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</si>
  <si>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</si>
  <si>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</si>
  <si>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</si>
  <si>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ENSAYO LABORATORIO - MORTERO</t>
  </si>
  <si>
    <t>DETERMINACION DE LA RESISTENCIA DE MORTEROS DE CEMENTO HIDRAULICO A LA COMPRESION, USANDO CUBOS DE 50MM O 2 PULGADAS DE LADO. Norma técnica: NTC-220-22 ASTM C109/C109M-23</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</si>
  <si>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</si>
  <si>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</si>
  <si>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</si>
  <si>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</si>
  <si>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</si>
  <si>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</si>
  <si>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</si>
  <si>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NEOPRENOS</t>
  </si>
  <si>
    <t>JUNTA DE DILATACIÓN ELASTOMERICA MOVIMIENTO 50 mm  (+/- 25 mm)</t>
  </si>
  <si>
    <t>PRUEBA DE HERMETICIDAD POR EL MÉTODO DE PRESIÓN POSITIVA CON AIRE PARA REDES DE ALCANTARILLADO - TRAMOS DE Ø 6" A Ø 12"</t>
  </si>
  <si>
    <t>TRAMO</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</si>
  <si>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</si>
  <si>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</si>
  <si>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</si>
  <si>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</si>
  <si>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</si>
  <si>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</si>
  <si>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GALVANIZADA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</si>
  <si>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</si>
  <si>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</si>
  <si>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</si>
  <si>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</si>
  <si>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</si>
  <si>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</si>
  <si>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</si>
  <si>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</si>
  <si>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</si>
  <si>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</si>
  <si>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</si>
  <si>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</si>
  <si>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</si>
  <si>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</si>
  <si>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</si>
  <si>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</si>
  <si>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</si>
  <si>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</si>
  <si>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</si>
  <si>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</si>
  <si>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</si>
  <si>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</si>
  <si>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</si>
  <si>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</si>
  <si>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</si>
  <si>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</si>
  <si>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</si>
  <si>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</si>
  <si>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</si>
  <si>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</si>
  <si>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</si>
  <si>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</si>
  <si>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</si>
  <si>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</si>
  <si>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</si>
  <si>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</si>
  <si>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</si>
  <si>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</si>
  <si>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</si>
  <si>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</si>
  <si>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</si>
  <si>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</si>
  <si>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</si>
  <si>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</si>
  <si>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</si>
  <si>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</si>
  <si>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</si>
  <si>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</si>
  <si>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METODO DE ENSAYO PARA DETERMINAR LA PERMEABILIDAD DEL CONCRETO AL AGUA. Norma técnica: NTC-4483-98</t>
  </si>
  <si>
    <t>DISEÑO DE MEZCLA DE SUELO - CEMENTO (NO INCLUYE PRUEBA DE DURABILIDAD)</t>
  </si>
  <si>
    <t>ENSAYO LABORATORIO - AGREGADOS PROVENIENTES DE RCD</t>
  </si>
  <si>
    <t>ENSAYO DE CLASIFICACION DE LOS COMPONENTES DE LOS AGREGADOS GRUESOS RECICLADOS. Norma técnica: NTC-6422-21 UNE-EN-933-11-10</t>
  </si>
  <si>
    <t>DETERMINACION DE CONDUCTIVIDAD. Norma técnica: SM-2510-B-17.</t>
  </si>
  <si>
    <t>DETERMINACION DE OLOR. Norma técnica: SM-2150-B-17.</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</si>
  <si>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</si>
  <si>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</si>
  <si>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MERCURIO TOTAL. Norma técnica: SM-3112-B-17.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</si>
  <si>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</si>
  <si>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</si>
  <si>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</si>
  <si>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</si>
  <si>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</si>
  <si>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</si>
  <si>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</si>
  <si>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</si>
  <si>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</si>
  <si>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</si>
  <si>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</si>
  <si>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</si>
  <si>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</si>
  <si>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 (30CMS X 60CMS)</t>
  </si>
  <si>
    <t>CHAZO EXPANSIVO DE 5/8" x (2 1/4" - 4 1/4") PARA CONCRETO.</t>
  </si>
  <si>
    <t>TUBERÍA CONDUIT PVC D=3/4"</t>
  </si>
  <si>
    <t>TORNILLOS A-325</t>
  </si>
  <si>
    <t>CERROJO METÁLICO CON ESCUDO EN LÁMINA DE ACERO CON LLAVE MATÁLICA</t>
  </si>
  <si>
    <t>MANIJA METÁLICA (Cc 192mm - 160mm - 107mm) CROMADA O NIQUELADA</t>
  </si>
  <si>
    <t>CODO 90° CxE PVC SANITARIA D=6"</t>
  </si>
  <si>
    <t>TUBERIA PVC U.M. EXT CORRUGADO/INT LISO D=14". NORMA NTC 3722-3</t>
  </si>
  <si>
    <t>TRAGANTE CÚPULA 5" x 4" PLÁSTICAS</t>
  </si>
  <si>
    <t>TRAGANTE CÚPULA 6" x 4" EN ALUMINIO</t>
  </si>
  <si>
    <t>TEE REDUCIDA PVC E.L. D= 1" x 1/2"</t>
  </si>
  <si>
    <t>UNION UNIVERSAL PVC D=1"</t>
  </si>
  <si>
    <t>VALVULA CHEQUE DE 1"</t>
  </si>
  <si>
    <t>VALVULA FLOTADORA ROSCADA EN BRONCE D=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</si>
  <si>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</si>
  <si>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</si>
  <si>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</si>
  <si>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</si>
  <si>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</si>
  <si>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</si>
  <si>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</si>
  <si>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</si>
  <si>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</si>
  <si>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</si>
  <si>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</si>
  <si>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CODO 45° CxE PVC SANITARIA D=6"</t>
  </si>
  <si>
    <t>CODO 90° PVC E.L. D=1/2"</t>
  </si>
  <si>
    <t>BORNA TERMINAL DE ALUMINIO 1 HUECO BARRIL LARGO, 500 KCMIL</t>
  </si>
  <si>
    <t>SEÑALES INFORMATIVAS REGLAMENTARIAS - Letreros Señalética en Trovicel.</t>
  </si>
  <si>
    <t>CABLE FPLP ENCAUCHETADO 2X18 AWG</t>
  </si>
  <si>
    <t>TAPON DE PRUEBA PVC SANITARIA D=6"</t>
  </si>
  <si>
    <t>BUJE SOLDADO PRESION PVC D= 1" x 1/2"</t>
  </si>
  <si>
    <t>REGISTRO DE PASO DIRECTO TIPO PESADO 1/2" EN BRONCE</t>
  </si>
  <si>
    <t>TRANSFORMADOR TRIFASICO SECO 150 KVA, 11400 V - 208/120 V</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</si>
  <si>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</si>
  <si>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</si>
  <si>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</si>
  <si>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</si>
  <si>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</si>
  <si>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</si>
  <si>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</si>
  <si>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</si>
  <si>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</si>
  <si>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</si>
  <si>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</si>
  <si>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TUBERIA ACERO GALVANIZADO D=3" CALIBRE 14 (E=1.9MM)</t>
  </si>
  <si>
    <t>RESINA TERMOPLÁSTICA - PINTURA TERMOPLÁSTICA</t>
  </si>
  <si>
    <t xml:space="preserve">CAMIÓN CON CALDERA PARA DERRETIR EL TERMOPLÁSTICO </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</si>
  <si>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</si>
  <si>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</si>
  <si>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</si>
  <si>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</si>
  <si>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</si>
  <si>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</si>
  <si>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</si>
  <si>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</si>
  <si>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ENSAYO CAMPO - SUELOS</t>
  </si>
  <si>
    <t>USO DEL PENETROMETRO DINAMICO DE CONO EN APLICACIONES DE PAVIMENTOS A POCA PROFUNDIDAD. Norma técnica: INVE-172-13 ASTM D6951/D6951M-18 (23)</t>
  </si>
  <si>
    <t>DETERMINACION DE SUELOS EXPANSIVOS (PROBETA). Norma técnica: INVE-132-13.</t>
  </si>
  <si>
    <t>DETECCIÓN DEL REFUERZO UTILIZANDO FERROSCAN (POR ELEMENTO)</t>
  </si>
  <si>
    <t>METODO DE ENSAYO PARA DETERMINAR LA FINURA DEL CEMENTO HIDRAULICO POR MEDIO DEL APARATO BLAINE DE PERMEABILIDAD AL AIRE. Norma técnica: NTC-33-24 ASTM C204-24</t>
  </si>
  <si>
    <t>DETERMINACION DE LA VISCOSIDAD DEL ASFALTO EMPLEANDO UN VISCOSIMETRO ROTACIONAL (UNA TEMPERATURA). Norma técnica: INVE-717-13 ASTM D4402/D4402M-23 AASHTO T-316-22</t>
  </si>
  <si>
    <t>DETERMINACION DEL LIMITE LIQUIDO DE LOS SUELOS - LIMITE PLASTICO E INDICE DE PLASTICIDAD DE LOS SUELOS. Norma técnica: INVE-125-13 INVE-126-13 NTC-4630-99 ASTM D4318-17e1 (18).</t>
  </si>
  <si>
    <t>PH DE LOS SUELOS. Norma técnica: INVE-131-13 ASTM D4972-19</t>
  </si>
  <si>
    <t>RELACIONES HUMEDAD-DENSIDAD DE MEZCLAS DE SUELO CEMENTO. Norma técnica: INVE-611-13.</t>
  </si>
  <si>
    <t>HUMEDECIMIENTO Y SECADO DE MEZCLAS COMPACTADAS DE SUELO-CEMENTO. Norma técnica: INVE-612-13 ASTM D559-15 (23)</t>
  </si>
  <si>
    <t>RESISTENCIA A LA COMPRESION DE LOS CILINDROS MOLDEADOS DE SUELO-CEMENTO. Norma técnica: INVE-614-13 ASTM D1633-17</t>
  </si>
  <si>
    <t>DETERMINACION DEL POTENCIAL DE CAMBIO VOLUMETRICO DE UN SUELO EMPLEANDO EL APARATO DE LAMBE. Norma técnica: INVE-120-13 UNE-EN-103600-96</t>
  </si>
  <si>
    <t>VACIOS DEL LLENANTE SECO COMPACTADO. Norma técnica: INVE-229-13.</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</si>
  <si>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</si>
  <si>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</si>
  <si>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METODO DE PRUEBA ESTANDAR PARA LA PERMEABILIDAD AL AGUA DE GEOTEXTILES POR PERMITIVIDAD. Norma técnica: ASTM D4491/D4491M-22.</t>
  </si>
  <si>
    <t>TRANSFORMADOR  SECO CLASE F TRIFASICO DE 45 KVA, 11.4/0.480-277 KV ZCC 4%</t>
  </si>
  <si>
    <t>BUJE SOLDADO PRESION PVC D= 1 1/2" x 1/2"</t>
  </si>
  <si>
    <t>DETERMINACION DEL CONTENIDO DE MATERIA ORGANICA DE UN SUELO POR EL METODO DEL PERMANGANATO POTASICO. Norma técnica: UNE-103204-19 NLT-118-98</t>
  </si>
  <si>
    <t>SENSOR DE MOVIMIENTO 360° PARA LUMINARIA</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</si>
  <si>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</si>
  <si>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</si>
  <si>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</si>
  <si>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</si>
  <si>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</si>
  <si>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</si>
  <si>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</si>
  <si>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</si>
  <si>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TEE HD J.H. D=4" x 4</t>
  </si>
  <si>
    <t>ADAPTADOR MACHO ROSCADO PVC D=1"</t>
  </si>
  <si>
    <t>UNION DRESSER HD D=16"</t>
  </si>
  <si>
    <t>VALVULA HD COMPUERTA ELASTICA VA E.B. D=2" (150 PSI)</t>
  </si>
  <si>
    <t>SEÑAL VERTICAL GRUPO DE PREVENTIVAS SR-38 Y SR-39 TIPO RECTÁNGULO (75cm x 25cm)</t>
  </si>
  <si>
    <t>LLAVE MANGUERA 1/2"</t>
  </si>
  <si>
    <t>UNION PVC E.L. D=1". NORMA NTC 382</t>
  </si>
  <si>
    <t>PLANTACIÓN DE LIQUIDAMBAR H=1.5 m. (Incluye suministro al sitio de obra, plantacion, caja, tierra, abono y tutor)</t>
  </si>
  <si>
    <t>PLANTACIÓN DE CEDRO H=1.5 m. (Incluye suministro al sitio de obra, plantacion, caja, tierra, abono y tutor)</t>
  </si>
  <si>
    <t>TEE PVC E.L. D=3/4"</t>
  </si>
  <si>
    <t>CODO HD J.H. PARA PVC 22.5° D=4"</t>
  </si>
  <si>
    <t>MASILLA PARA LÁMINAS DE YESO Y CARTÓN, PARA DRY WALL</t>
  </si>
  <si>
    <t>CINTA FIBRA DE VIDRIO PARA DRY WALL 5cm DE ANCHO</t>
  </si>
  <si>
    <t>BARRAJE PREFORMADO BT DE 6 SALIDAS, AP 280 CON FUSIBLE DE 175 AMP</t>
  </si>
  <si>
    <t>TUBERIA PVC E.L. D=3/4" RDE 21</t>
  </si>
  <si>
    <t>MEDIDOR DE AGUA TIPO VOLUMÉTRICO D= 1/2" R200</t>
  </si>
  <si>
    <t>LADRILLO PRENSADO LIVIANO 24x12x6</t>
  </si>
  <si>
    <t>PIEDRA MUÑECA BOGOTANA PULIDA 600X400X60MM</t>
  </si>
  <si>
    <t>BORDILLO PREFABRICADO A81 (800x150x350mm)</t>
  </si>
  <si>
    <t>LIQUIDAMBAR H=2.5 m. (Incluye suministro al sitio de obra, tutor con manguera y alambre)</t>
  </si>
  <si>
    <t>PALMA PHOENIX H=3.5m (Incluye tutor con manguera y almabre)</t>
  </si>
  <si>
    <t>CAJA 4X2 DE 3/4" (Soporte de dispositivo). Metalica</t>
  </si>
  <si>
    <t>HIEDRA MIAMI (Incluye suministro al sitio de obra de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</si>
  <si>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</si>
  <si>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</si>
  <si>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</si>
  <si>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</si>
  <si>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</si>
  <si>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</si>
  <si>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</si>
  <si>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 xml:space="preserve">ESPEJO CRISTAL BISELADO DE 5mm </t>
  </si>
  <si>
    <t>CINTA DOBLE FAZ INTERIORES 24 MM</t>
  </si>
  <si>
    <t>TUBERÍA Y ACCESORIOS EN ACERO</t>
  </si>
  <si>
    <t>BRIDA CIEGA EN ACERO D=24". FABRICADO DE CONFORMIDAD CON LA NORMA AWWA C 207 CLASE D. PRESION DE TRABAJO = 150 PSI. NO INCLUYE (ESPARRAGOS, TUERCA NI EMPAQUES). SUMINISTRO Y TRANSPORTE</t>
  </si>
  <si>
    <t>TUBERIAS ACERO CARBÓN A106 STD 16" 150 PSI</t>
  </si>
  <si>
    <t>CODO 90° PVC ALCANTARILLADO D=10". NORMA NTC 3722-3</t>
  </si>
  <si>
    <t>CODO 90° PVC ALCANTARILLADO D=12". NORMA NTC 3722-3</t>
  </si>
  <si>
    <t>CODO 90° PVC ALCANTARILLADO D=16". NORMA NTC 3722-3</t>
  </si>
  <si>
    <t>BRIDA FLANGLES SLIP-ON ACERO AL CARBON D= 16" CLASE 150 LB. ANSI B16.5</t>
  </si>
  <si>
    <t>TUBO EN ACERO D=16"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</si>
  <si>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TUBERIAS ACERO CARBÓN A106 SCH-40  S/C 4"</t>
  </si>
  <si>
    <t>FLECHA LUMINOSA INTERMITENTE DE 1.10 MTS DE LONGITUD Y 40 CMS DE ANCHO CON ESTRUCTURA EN TUBO CUADRADO DE 1" DE 1.60CMS DE ALTO (ALTURA TOTAL 2 MTS) EN CALIBRE 20. ESTRUCTURA EN ANGULO DE 1 1/2 X 1/8</t>
  </si>
  <si>
    <t>TUBERIAS ACERO CARBÓN A106 STD 24" 150 PSI</t>
  </si>
  <si>
    <t>BRIDA FLANGLES SLIP-ON ACERO AL CARBON D= 12" CLASE 150 LB. ANSI B16.5</t>
  </si>
  <si>
    <t xml:space="preserve">BRIDA FLANGLES SLIP-ON ACERO AL CARBON D= 4" CLASE 150 LB. ANSI B16.5 </t>
  </si>
  <si>
    <t>SEÑAL VERTICAL SP/SR PARA CICLORUTA DE 0.45 m x 0.45 m, INCLUYE POSTE</t>
  </si>
  <si>
    <t>PALMA DE CERA H=3.5 m. (Incluye suministro al sitio de obra, tutor H=3.00m con manguera y alambre. No incluye caja y abono).</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</si>
  <si>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</si>
  <si>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</si>
  <si>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REDUCCION HD 24" x 16"</t>
  </si>
  <si>
    <t>REDUCCION HD E.B. D=12" x 6"</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</si>
  <si>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</si>
  <si>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</si>
  <si>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</si>
  <si>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</si>
  <si>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</si>
  <si>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</si>
  <si>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</si>
  <si>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</si>
  <si>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</si>
  <si>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TEE PVC U.M. D= 4" x 4"</t>
  </si>
  <si>
    <t>TEE REDUCIDA PVC U.M. D= 6" x 3"</t>
  </si>
  <si>
    <t>TEE REDUCIDA PVC U.M. D= 6" x 4"</t>
  </si>
  <si>
    <t>TEE PVC U.M. D= 6" x 6"</t>
  </si>
  <si>
    <t>TEE REDUCIDA PVC U.M. D= 8" x 6"</t>
  </si>
  <si>
    <t>TEE PVC U.M. D= 8" x 8"</t>
  </si>
  <si>
    <t>TUBERIA PVC U.M. EXT CORRUGADO/INT LISO D=24". NORMA NTC 3722-3</t>
  </si>
  <si>
    <t>TUBERIA PVC U.M. EXT CORRUGADO/INT LISO D=27". NORMA NTC 3722-3</t>
  </si>
  <si>
    <t>TUBERIA PVC U.M. EXT CORRUGADO/INT LISO D=30". NORMA NTC 3722-3</t>
  </si>
  <si>
    <t>TUBERIA PVC U.M. EXT CORRUGADO/INT LISO D=36". NORMA NTC 3722-3</t>
  </si>
  <si>
    <t>TUBERIA PVC U.M. EXT CORRUGADO/INT LISO D=39". NORMA NTC 3722-3</t>
  </si>
  <si>
    <t>TUBERIA PVC U.M. EXT CORRUGADO/INT LISO D=48". NORMA NTC 3722-3</t>
  </si>
  <si>
    <t>VALVULA VENTOSA HD DOBLE ACCION E.R. D=1 1/2" (150 PSI)</t>
  </si>
  <si>
    <t>KIT DE PUESTA A TIERRA CAPACITIVO VERTICAL DE 90 KG DE HIDROSOLTA</t>
  </si>
  <si>
    <t>TUBERIAS ACERO CARBÓN A106 SCH-40  S/C 2"</t>
  </si>
  <si>
    <t>VALVULA HD COMPUERTA ELASTICA VNA E.B. D=4" (150 PSI)</t>
  </si>
  <si>
    <t>VÁLVULA TIPO GLOBO DN =4 BR CL 125</t>
  </si>
  <si>
    <t>HIDROSOLTA (15 KILOGRAMOS)</t>
  </si>
  <si>
    <t>VALVULA MARIPOSA HD VA E.B. D=12" (150 PSI)</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</si>
  <si>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</si>
  <si>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</si>
  <si>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</si>
  <si>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TUBERIA PVC U.M. EXT CORRUGADO/INT LISO D=33". NORMA NTC 3722-3</t>
  </si>
  <si>
    <t>TUBERIA PVC U.M. EXT CORRUGADO/INT LISO D=42". NORMA NTC 3722-3</t>
  </si>
  <si>
    <t>TUBERIAS ACERO CARBÓN A106 SCH-40  S/C 1"</t>
  </si>
  <si>
    <t>TUBERIAS ACERO CARBÓN A106 SCH-40  S/C 1 1/2"</t>
  </si>
  <si>
    <t>UNION DE DESMONTAJE AUTOPORTANTE HD D=16"</t>
  </si>
  <si>
    <t>UNION DE DESMONTAJE AUTOPORTANTE HD D=12"</t>
  </si>
  <si>
    <t>UNION DE DESMONTAJE AUTOPORTANTE HD D=24"</t>
  </si>
  <si>
    <t>VALVULA DE COMPUERTA Ø 4" (E.L) CON SELLO EN BRONCE</t>
  </si>
  <si>
    <t>VALVULA VENTOSA HD DOBLE ACCION E.B. D=2" (150 PSI)</t>
  </si>
  <si>
    <t>CODO EN ACERO D=16" ENTRE 67.5° Y 90° CON EXTREMOS DE JUNTA ESPIGO / CAMPANA CON EMPAQUE DE CAUCHO, CON REVESTIMIENTO INTERIOR Y RECUBRIMIENTO EXTERIOR EN MORTERO DE CEMENTO. L=1.25X1.25M. PRESION DE TRABAJO = 150 PSI. SUMINISTRO Y TRANSPORTE</t>
  </si>
  <si>
    <t>SEÑAL METÁLICA DEFINITIVA DOBLE DE 0.75x0.75m REFLECTIVO GRADO INGENIERÍA ÁNGULOS DE 2x1/4", LÁMINA CLA. 16 PINTADA UNA CARA PINTURA ELECTROSTÁTICA. INCL. POSTE</t>
  </si>
  <si>
    <t>CODO EN ACERO D=16" ENTRE 45° Y 67.5° CON EXTREMOS DE JUNTA ESPIGO / CAMPANA CON EMPAQUE DE CAUCHO, CON REVESTIMIENTO INTERIOR Y RECUBRIMIENTO EXTERIOR EN MORTERO DE CEMENTO. L=0.85X0.85M. PRESION DE TRABAJO = 150 PSI. SUMINISTRO Y TRANSPORTE</t>
  </si>
  <si>
    <t>SEÑAL DOBLE DE 60 CM, REFLECTIVO ALTA DENSIDAD TIPO IV EN LAMINA GALVANIZADA, PEDESTAL EN ANGULO SP/SR/SI. (SUMINISTRO E INSTALACION)</t>
  </si>
  <si>
    <t>SEÑAL VERTICAL REGLAMENTARIA CICLORRUTA (D= 45cm) CON PLAQUETA. INCLUYE POSTE.</t>
  </si>
  <si>
    <t>TUBO EN ACERO D=1" SCH-40</t>
  </si>
  <si>
    <t>TUBO EN ACERO D=1 1/2" SCH-40</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</si>
  <si>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</si>
  <si>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</si>
  <si>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</si>
  <si>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CODO 90° PVC ALCANTARILLADO D=8". NORMA NTC 3722-3</t>
  </si>
  <si>
    <t>POSTE TIPO MÁSTIL T1 (3.80m) EN TUBO SCH 40 GALVANIZADO Y PINTADO</t>
  </si>
  <si>
    <t>TAPA VALVULA TIPO CHOROTE TRAFICO PESADO HD</t>
  </si>
  <si>
    <t>AGUA - E. COLI</t>
  </si>
  <si>
    <t>MUESTRA</t>
  </si>
  <si>
    <t>DETERMINACION DEL COLOR DEL AGUA (METODO DE COMPARACION VISUAL - COLOR APARENTE). Norma técnica: SM-2120-B-17</t>
  </si>
  <si>
    <t>REDUCCIÓN EXCÉNTRICA HD 27" x 24". Br PN10 x Br CL 125</t>
  </si>
  <si>
    <t>VALVULA CHEQUE ANTIRETORNO TIPO SWING HD E.B. D=4" (150 PSI)</t>
  </si>
  <si>
    <t>VALVULA VENTOSA HD TRIPLE ACCION E.B. D=3" (150 PSI)</t>
  </si>
  <si>
    <t>VALVULA HD COMPUERTA ELASTICA VA E.B. D=3" (150 PSI)</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</si>
  <si>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</si>
  <si>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</si>
  <si>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</si>
  <si>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</si>
  <si>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</si>
  <si>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YEE REDUCIDA PVC SANITARIA D=4" x 3"</t>
  </si>
  <si>
    <t>SIFON PVC 135° D=3"</t>
  </si>
  <si>
    <t>BARRA SOPORTE BAÑO MOVILIDAD REDUCIDA</t>
  </si>
  <si>
    <t>PUERTA METÁLICA CON REJILLA DE 0.80 m x 2.10 m.</t>
  </si>
  <si>
    <t>SIFON PVC 135° D=4"</t>
  </si>
  <si>
    <t>ACCESORIOS DE INSTALACIÓN ADICIONALES: CONDULETAS, CONECTORES, RECTOS, ADAPTADOR PVC A EMT, CAJAS METÁLICAS 5800 ENTRE OTROS</t>
  </si>
  <si>
    <t>CODO 90° PVC E.L. D= 2"</t>
  </si>
  <si>
    <t>UPS 2.0 KVA</t>
  </si>
  <si>
    <t>SUMINISTRO DE ESPECIES DE JARDINERÍA PORTE BAJO (CINTAS)</t>
  </si>
  <si>
    <t>SUMINISTRO ESPECIES DE JARDINERÍA PORTE ALTO (GARRAS DE CANGURO)</t>
  </si>
  <si>
    <t>POSTE METALICO GALVANIZADO EN CALIENTE H=14m CON BRAZO SENCILLO</t>
  </si>
  <si>
    <t>CONECTOR TIPO CUÑA</t>
  </si>
  <si>
    <t>POSTE METALICO GALVANIZADO EN CALIENTE H=14m CON BRAZO DOBLE PROPOSITO DE 1.5m</t>
  </si>
  <si>
    <t>LUMINARIA RALED IV 128 LED, RA02SII, 200W COMPLETA PARA ALUMBRADO PÚBLICO</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</si>
  <si>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</si>
  <si>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</si>
  <si>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</si>
  <si>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</si>
  <si>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</si>
  <si>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</si>
  <si>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TEE HD E.B. D=6" x 6"</t>
  </si>
  <si>
    <t>BRIDA FLANGLES SLIP-ON ACERO AL CARBON D= 3" CLASE 150 LB. ANSI B16.5</t>
  </si>
  <si>
    <t>BRIDA FLANGLES SLIP-ON ACERO AL CARBON D= 6" CLASE 150 LB. ANSI B16.5</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</si>
  <si>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</si>
  <si>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</si>
  <si>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</si>
  <si>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</si>
  <si>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</si>
  <si>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</si>
  <si>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</si>
  <si>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(MEDICION DEL TAMAÑO). Norma técnica: NTC-4017-18 numeral 18</t>
  </si>
  <si>
    <t>LOSETAS DE CONCRETO PARA PAVIMENTOS (DIMENSIONAMIENTO). Norma técnica: NTC-4992-22 Numeral 5.1</t>
  </si>
  <si>
    <t>MUESTREO Y METODOS DE ENSAYO DE UNIDADES DE MAMPOSTERIA DE CONCRETO Y UNIDADES RELACIONADAS (ABSORCION DE AGUA). Norma técnica: NTC-4024-23 Numeral 8</t>
  </si>
  <si>
    <t>ADOQUINES DE CONCRETO PARA PAVIMENTOS (MEDICIONES - DIMENSIONAMIENTO). Norma técnica: NTC-2017-18 Numeral 6.2</t>
  </si>
  <si>
    <t>DETERMINACION DE LA VISCOSIDAD DEL ASFALTO EMPLEANDO VISCOSIMETROS CAPILARES DE VACIO. Norma técnica: INVE-716-13 ASTM D2171/D2171M-22</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</si>
  <si>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</si>
  <si>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</si>
  <si>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</si>
  <si>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METODO DE ENSAYO PARA DETERMINAR EL POTENCIAL DE REACTIVIDAD DE LOS AGREGADOS AL ALCALI (METODO DE BARRAS DE MORTERO). Norma técnica: NTC-6222-17 ASTM C1260-23 ASTM C1567-23</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</si>
  <si>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</si>
  <si>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</si>
  <si>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METODO DE PRUEBA ESTANDAR PARA EL TIEMPO DE FRAGUADO DE MEZCLAS DE CONCRETO POR RESISTENCIA A LA PENETRACION (DESVIACION MAXIMA RESPECTO DEL TIEMPO DE CONTROL - HORAS:MINUTOS). Norma técnica: ASTM C403/C403M-23</t>
  </si>
  <si>
    <t>METODO DE ENSAYO PARA LA DETERMINACION DE LA VELOCIDAD DE PULSO ULTRASONICO A TRAVES DEL CONCRETO. (POR ELEMENTO). Norma técnica: NTC-4325-97 ASTM C597-22</t>
  </si>
  <si>
    <t>DETERMINACION DE LA GRAVEDAD ESPECIFICA, ABSORCION Y VACIOS EN EL CONCRETO ENDURECIDO. Norma técnica: NTC-5653-08 ASTM C642-21</t>
  </si>
  <si>
    <t>BRIDA CIEGA EN ACERO D=16". FABRICADO DE CONFORMIDAD CON LA NORMA AWWA C 207 CLASE D. PRESION DE TRABAJO = 150 PSI. NO INCLUYE (ESPARRAGOS, TUERCA NI EMPAQUES). SUMINISTRO Y TRANSPORTE</t>
  </si>
  <si>
    <t>TEE REDUCIDA PVC U.M. D= 8" x 4"</t>
  </si>
  <si>
    <t>BRIDA CIEGA HD D=2". PRESION DE TRABAJO= 150 PSI. No incluye esparragos, tuerca ni empaques. Incluye Transporte.</t>
  </si>
  <si>
    <t>BRIDA CIEGA HD D=4". PRESION DE TRABAJO= 150 PSI. No incluye esparragos, tuerca ni empaques. Incluye Transporte.</t>
  </si>
  <si>
    <t>BRIDA CIEGA HD D=12". PRESION DE TRABAJO= 150 PSI. No incluye esparragos, tuerca ni empaques. Incluye Transporte.</t>
  </si>
  <si>
    <t>CODO HIERRO GALVANIZADO 90° D=4"</t>
  </si>
  <si>
    <t>APIQUE MANUAL HASTA 2 M DE 1.5 M X 1.5 M - RELLENO Y ADECUACIÓN DEL SITIO - INCLUYE TRANSPORTE</t>
  </si>
  <si>
    <t>TUBERIA CERRAMIENTO ACERO GALVANIZADO D=3" CALIBRE 13 (E=2.3MM)</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</si>
  <si>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</si>
  <si>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</si>
  <si>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</si>
  <si>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</si>
  <si>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</si>
  <si>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</si>
  <si>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</si>
  <si>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</si>
  <si>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</si>
  <si>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</si>
  <si>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</si>
  <si>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</si>
  <si>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</si>
  <si>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</si>
  <si>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</si>
  <si>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 DE POLIETILENO DE ALTA DENSIDAD (PEAD-HDPE) CON ALTURA DE 150 MM</t>
  </si>
  <si>
    <t>MEZCLA ASFÁLTICA EN CALIENTE DENSA MD10 CON CEMENTO ASFÁLTICO TIPO II</t>
  </si>
  <si>
    <t>MEZCLA ASFÁLTICA EN CALIENTE DENSA MD12 CON CEMENTO ASFÁLTICO TIPO II</t>
  </si>
  <si>
    <t>MEZCLA ASFÁLTICA EN CALIENTE DENSA MD20 CON CEMENTO ASFÁLTICO TIPO II</t>
  </si>
  <si>
    <t>EXTINTOR x 10 LB</t>
  </si>
  <si>
    <t>CAMILLA FÉRULA ESPINAL LARGA - FEL PARA ADULTO (POLIETILENO). INCLUYE ARNES TIPO ARAÑA CON SECCIONES REFLECTIVAS</t>
  </si>
  <si>
    <t>GESTIÓN SOCIAL ELEMENTOS DE IDENTIFICACIÓN EN OBRA</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</si>
  <si>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</si>
  <si>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</si>
  <si>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</si>
  <si>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</si>
  <si>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</si>
  <si>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</si>
  <si>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</si>
  <si>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</si>
  <si>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</si>
  <si>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</si>
  <si>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ENSAYO CAMPO - PERFORACIONES</t>
  </si>
  <si>
    <t>PERFORACION MECANICA POR PERCUSION Y LAVADO EN SUELO BLANDO DE 0 a 10m. Incl descrip visual de estratos encontrados, lecturas de campo, tipo y prof. muestras recuperadas, datos nivel freático, SPT, Veleta</t>
  </si>
  <si>
    <t>PERFORACION MECANICA POR ROTACION EN ROCA DE 0 a 10m. Incl recuperación continua muestras, descrip visual estratos encontrados, lecturas de campo, tipo y prof muestras recuperadas, SPT, Veleta de campo</t>
  </si>
  <si>
    <t>PERFORACION MECANICA POR ROTACION EN COLUVION/ALUVION DE 0 a 10m. Incl recuperación continua muestras, descrip visual estrat encontrados, lecturas de campo, tipo y prof muestras recuperadas, SPT, Veleta</t>
  </si>
  <si>
    <t>PERFORACION MECANICA POR ROTACION EN ROCA DE 0 a 30m. Incl recuperación continua muestras, descrip visual estratos encontrados, lecturas de campo, tipo y prof muestras recuperadas, SPT, Veleta de campo</t>
  </si>
  <si>
    <t>PERFORACION MECANICA POR ROTACION EN COLUVION/ALUVION DE 0 a 30m. Incl recuperación continua muestras, descrip visual estrat encontrados, lecturas de campo, tipo y prof muestras recuperadas, SPT, Veleta</t>
  </si>
  <si>
    <t>PERFORACION MECANICA POR ROTACION EN ROCA DE 0 a 50m. Incl recuperación continua muestras, descrip visual estratos encontrados, lecturas de campo, tipo y prof muestras recuperadas, SPT, Veleta de campo</t>
  </si>
  <si>
    <t>PERFORACION MECANICA POR ROTACION EN ROCA DE 0 + 50m. Incl recuperación continua muestras, descrip visual estratos encontrados, lecturas de campo, tipo y prof muestras recuperadas, SPT, Veleta de campo</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</si>
  <si>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</si>
  <si>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</si>
  <si>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</si>
  <si>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</si>
  <si>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</si>
  <si>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</si>
  <si>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</si>
  <si>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</si>
  <si>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</si>
  <si>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</si>
  <si>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</si>
  <si>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</si>
  <si>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</si>
  <si>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</si>
  <si>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</si>
  <si>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</si>
  <si>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</si>
  <si>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PENDON ELABORADO EN BANNER 13 0NZAS, DE 1.00 m DE ANCHO X 1.50 m DE LARGO. IMPRESIÓN A FULL COLOR, CON OJALETES Y ARANDELAS METÁLICAS DE 3/8, HORIZONTALES Y VERTICALES CADA 50 CM.</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</si>
  <si>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</si>
  <si>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</si>
  <si>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</si>
  <si>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</si>
  <si>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</si>
  <si>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ADAPTADOR TERMINAL CAMPANA PVC D= 6"</t>
  </si>
  <si>
    <t>MEDICION DE PERFIL LONGITUDINAL Y TRANSVERSAL EN ESTRUCTURA DE PAVIMENTO CON PERFILOMETRO LASER Y DETERMINACION DEL INDICE DE RUGOSIDAD INTERNACIONAL -IRI- Y LA IRREGULARIDAD SUPERFICIAL (AHUELLAMIENTO). Incluye movilización, toma de información, procesamiento, cálculo y entrega de resultados. Tramos continuos de mínimo 500 metros. Norma técnica: ASTM E950/E950M-22 INVE-794-13 ASTM E1926-08 (21)</t>
  </si>
  <si>
    <t>Km-Car</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</si>
  <si>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</si>
  <si>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</si>
  <si>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</si>
  <si>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</si>
  <si>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</si>
  <si>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</si>
  <si>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</si>
  <si>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</si>
  <si>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</si>
  <si>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</si>
  <si>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</si>
  <si>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</si>
  <si>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</si>
  <si>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</si>
  <si>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</si>
  <si>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</si>
  <si>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ALCANTARILLADO CON TECNOLOGÍA CIPP, CON RESINA DE GRP CURADA CON RAYOS UV, INCLUYE EQUIPOS, MATERIALES, TRANSPORTES Y PERSONAL. DIÁMETRO 16”. ESPESOR 4.20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</si>
  <si>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</si>
  <si>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</si>
  <si>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</si>
  <si>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</si>
  <si>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</si>
  <si>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</si>
  <si>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</si>
  <si>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</si>
  <si>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BUJE SOLDADO PRESION PVC D= 1 1/2" x 1"</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</si>
  <si>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</si>
  <si>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</si>
  <si>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</si>
  <si>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</si>
  <si>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</si>
  <si>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NIPLE HD D=4" L=816mm EXTREMOS BRIDA B16.5/LISO. CON PASAMURO Z=665mm</t>
  </si>
  <si>
    <t>NIPLE HD D=4" L=1274mm EXTREMOS BRIDA B16.5/LISO. CON PASAMURO Z=824mm</t>
  </si>
  <si>
    <t>NIPLE HD D=4" L=500mm EXTREMOS BRIDA B16.5/LISO. CON PASAMURO Z=310mm</t>
  </si>
  <si>
    <t>NIPLE HD D=4" L=1020mm EXTREMOS BRIDA B16.5/LISO. CON PASAMURO Z=820mm</t>
  </si>
  <si>
    <t>TUBERIA HG Ø1 1/2"</t>
  </si>
  <si>
    <t>UNION DE DESMONTAJE AUTOPORTANTE HD D=4"</t>
  </si>
  <si>
    <t>CODO EN ACERO D=18" ENTRE 5° Y 22.5° CON EXTREMOS DE JUNTA ESPIGO / CAMPANA CON EMPAQUE DE CAUCHO, CON REVESTIMIENTO INTERIOR Y RECUBRIMIENTO EXTERIOR EN MORTERO DE CEMENTO. L=0.40X0.40M. PRESION DE TRABAJO = 250 PSI. SUMINISTRO Y TRANSPORTE</t>
  </si>
  <si>
    <t>CODO EN ACERO D=18" ENTRE 22.5° Y 45° CON EXTREMOS DE JUNTA ESPIGO / CAMPANA CON EMPAQUE DE CAUCHO, CON REVESTIMIENTO INTERIOR Y RECUBRIMIENTO EXTERIOR EN MORTERO DE CEMENTO. L=0.60X0.60M. PRESION DE TRABAJO = 250 PSI. SUMINISTRO Y TRANSPORTE</t>
  </si>
  <si>
    <t>CODO EN ACERO D=18" ENTRE 45° Y 67.5° CON EXTREMOS DE JUNTA ESPIGO / CAMPANA CON EMPAQUE DE CAUCHO, CON REVESTIMIENTO INTERIOR Y RECUBRIMIENTO EXTERIOR EN MORTERO DE CEMENTO. L=0.90X0.90M. PRESION DE TRABAJO = 250 PSI. SUMINISTRO Y TRANSPORTE</t>
  </si>
  <si>
    <t>CODO EN ACERO D=18" ENTRE 45° Y 67.5° CON EXTREMOS DE JUNTA ESPIGO / CAMPANA CON EMPAQUE DE CAUCHO, CON REVESTIMIENTO INTERIOR Y RECUBRIMIENTO EXTERIOR EN MORTERO DE CEMENTO. L=1.35X1.35M. PRESION DE TRABAJO = 250 PSI. SUMINISTRO Y TRANSPORTE</t>
  </si>
  <si>
    <t>CODO EN ACERO D=20" ENTRE 5° Y 22.5° CON EXTREMOS DE JUNTA ESPIGO / CAMPANA CON EMPAQUE DE CAUCHO, CON REVESTIMIENTO INTERIOR Y RECUBRIMIENTO EXTERIOR EN MORTERO DE CEMENTO. L=0.40X0.40M. PRESION DE TRABAJO = 250 PSI. SUMINISTRO Y TRANSPORTE</t>
  </si>
  <si>
    <t>CODO EN ACERO D=20" ENTRE 22.5° Y 45° CON EXTREMOS DE JUNTA ESPIGO / CAMPANA CON EMPAQUE DE CAUCHO, CON REVESTIMIENTO INTERIOR Y RECUBRIMIENTO EXTERIOR EN MORTERO DE CEMENTO. L=0.65X0.65M. PRESION DE TRABAJO = 250 PSI. SUMINISTRO Y TRANSPORTE</t>
  </si>
  <si>
    <t>CODO EN ACERO D=24" ENTRE 5° Y 22.5° CON EXTREMOS DE JUNTA ESPIGO / CAMPANA CON EMPAQUE DE CAUCHO, CON REVESTIMIENTO INTERIOR Y RECUBRIMIENTO EXTERIOR EN MORTERO DE CEMENTO. L=0.45X0.45M. PRESION DE TRABAJO = 250 PSI. SUMINISTRO Y TRANSPORTE</t>
  </si>
  <si>
    <t>CODO EN ACERO D=24" ENTRE 22.5° Y 45° CON EXTREMOS DE JUNTA ESPIGO / CAMPANA CON EMPAQUE DE CAUCHO, CON REVESTIMIENTO INTERIOR Y RECUBRIMIENTO EXTERIOR EN MORTERO DE CEMENTO. L=0.80X0.80M. PRESION DE TRABAJO = 250 PSI. SUMINISTRO Y TRANSPORTE</t>
  </si>
  <si>
    <t>CODO EN ACERO D=24" ENTRE 45° Y 67.5° CON EXTREMOS DE JUNTA ESPIGO / CAMPANA CON EMPAQUE DE CAUCHO, CON REVESTIMIENTO INTERIOR Y RECUBRIMIENTO EXTERIOR EN MORTERO DE CEMENTO. L=1.20X1.20M. PRESION DE TRABAJO = 250 PSI. SUMINISTRO Y TRANSPORTE</t>
  </si>
  <si>
    <t>CANAL DE DRENAJE</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</si>
  <si>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</si>
  <si>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</si>
  <si>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</si>
  <si>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</si>
  <si>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</si>
  <si>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</si>
  <si>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</si>
  <si>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</si>
  <si>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PISO EN PORCELANATO COLOR GRIS OSCURO TIPO BARI PLUS, ACABADO PULIDO, FORMATO 0,60cmx0,60cm LÍNEA CONVENCIONAL.</t>
  </si>
  <si>
    <t>PINO ROMERON H=1.5 m. (Incluye suministro,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</si>
  <si>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</si>
  <si>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</si>
  <si>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</si>
  <si>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</si>
  <si>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</si>
  <si>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</si>
  <si>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t>
  </si>
  <si>
    <t>Pto.3R</t>
  </si>
  <si>
    <t>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</si>
  <si>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Incluye movilización, toma de información y entrega de resultados. Norma técnica: ASTM E2583-07 (20)</t>
  </si>
  <si>
    <t>MEDICION DE PERFIL LONGITUDINAL EN ESTRUCTURA DE PAVIMENTO CON PERFILOMETRO PIVOTANTE DE ALTA PRECISION Y DETERMINACION DEL INDICE DE RUGOSIDAD INTERNACIONAL -IRI-. Incluye movilización, toma información, procesamiento, cálculo y entrega de resultados. Norma técnica: INVE-814-13 ASTM E1155/E1155M-23 INVE-794-13 INVE-790-13</t>
  </si>
  <si>
    <t>MEDICION DE PERFIL LONGITUDINAL EN ESTRUCTURA DE PAVIMENTO CON PERFILOMETRO LASER Y DETERMINACION DEL INDICE DE RUGOSIDAD INTERNACIONAL -IRI-.  Incluye movilización, toma de información, procesamiento, cálculo y entrega de resultados. Tramos continuos de mínimo 500 metros. Norma técnica: ASTM E950/E950M-22 INVE-794-13 ASTM E1926-08 (21) INVE-790-13</t>
  </si>
  <si>
    <t>LEVANTAMIENTO DE FALLAS EN ESTRUCTURA DE PAVIMENTO CON SUPERFICIE FLEXIBLE, RIGIDA O ARTICULADA EN ZONA URBANA, CON EQUIPO DE ALTO RENDIMIENTO MEDIANTE CAPTURA DE IMAGENES DE ALTA RESOLUCION O SISTEMA LASER, Y DETERMINACION DEL INDICE DE CONDICION DEL PAVIMENTO-PCI. Incluye movilización, carro escolta del equipo, toma de información, procesamiento, entrega del inventario de fallas y cálculo del valor de PCI. Norma técnica: ASTM D6433-23 (flexible y rígido) ASTM E2840-11(24)(articulado)</t>
  </si>
  <si>
    <t>LEVANTAMIENTO DE FALLAS EN ESTRUCTURA DE PAVIMENTO CON SUPERFICIE FLEXIBLE, RIGIDA O ARTICULADA EN ZONA RURAL, CON EQUIPO DE ALTO RENDIMIENTO MEDIANTE CAPTURA DE IMAGENES DE ALTA RESOLUCION O SISTEMA LASER, Y DETERMINACION DEL INDICE DE CONDICION DEL PAVIMENTO -PCI. Incluye movilización, carro escolta del equipo, toma de información, procesamiento, entrega del inventario de fallas y cálculo del valor de PCI. Norma técnica: ASTM D6433-23 (flexible y rígido) ASTM E2840-11(24) (articulado)</t>
  </si>
  <si>
    <t>METODO DE PRUEBA ESTANDAR PARA DETERMINAR EL ESPESOR DE LAS CAPAS DE PAVIMENTO MEDIANTE RADAR DE ONDA CORTA (GEORRADAR GPR). EQUIPADO CON UNA O DOS ANTENAS. LA PRIMERA CON FRECUENCIA MINIMA 1000 MHz, Y LAS DEMAS CON FRECUENCIAS HASTA DE 500 MHz. Incluye movilización, carro escolta del equipo, toma de información, procesamiento, cálculo y entrega de resultados. NO INCLUYE APIQUES NI NUCLEOS PARA LA CALIBRACION DEL GEORRADAR. Norma técnica: ASTM D4748-10 (20)</t>
  </si>
  <si>
    <t>MEDICION DE PERFIL TRANSVERSAL EN ESTRUCTURA DE PAVIMENTO CON PERFILOMETRO LASER Y DETERMINACION DE LA IRREGULARIDAD SUPERFICIAL (AHUELLAMIENTO). Incluye movilización, toma de información, procesamiento, cálculo y entrega de resultados. Norma técnica: INVE-789-13</t>
  </si>
  <si>
    <t>MEDICION DE PERFIL DE MACROTEXTURA EN ESTRUCTURA DE PAVIMENTO CON PERFILOMETRO LASER Y DETERMINACION DE LA PROFUNDIDAD MEDIA DEL PERFIL (MDP).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</si>
  <si>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Incluye movilización, toma de información, procesamiento, cálculo y entrega de resultados. Tramos continuos de mínimo 500 metros. Norma técnica: ASTM E950/E950M-22 INVE-794-13 ASTM E1926-08 (21) ASTM E1845-23</t>
  </si>
  <si>
    <t>ENSAYO CAMPO - SOLDADURAS</t>
  </si>
  <si>
    <t>GUIA ESTANDAR PARA EL ENSAYO RADIOGRAFICO USANDO UNA PELICULA RADIOGRAFICA INDUSTRIAL. Norma técnica: ASTM E94/E94M-22</t>
  </si>
  <si>
    <t>ENSAYO CAMPO -RECUBRIMIENTO ESTRUCTURA METÁLICA</t>
  </si>
  <si>
    <t>EVALUACION DEL GRADO DE LIMPIEZA CON HERRAMIENTAS MANUALES. Norma técnica: SSPC-SP2-18.</t>
  </si>
  <si>
    <t>EVALUACION DEL GRADO DE LIMPIEZA MANUAL Y CON HERRAMIENTAS ELECTRICAS. Norma técnica: SSPC-SP3-18</t>
  </si>
  <si>
    <t>EVALUACION DEL GRADO DE LIMPIEZA CON CHORRO ABRASIVO A GRADO METAL BLANCO. Norma técnica: SSPC-SP5-07 SSPC-SP7-07</t>
  </si>
  <si>
    <t>EVALUACION DEL GRADO DE RUGOSIDAD DEL RECUBRIMIENTO. Norma técnica: NTC-3951-96 ASTM D4417-21.</t>
  </si>
  <si>
    <t>EVALUACION DE CONDICIONES AMBIENTALES (EN EL MOMENTO DE LA APLICACION DEL RECUBRIMIENTO). Norma técnica: NTC-3951-96 Numeral 3.11 ASTM E337-15 (23)</t>
  </si>
  <si>
    <t>INSPECCION VISUAL PARA EVALUACION DE DEFECTOS Y DEFINICION DE PROCEDIMIENTOS DE REPARACION. Norma técnica: ASTM A123/A123M-24</t>
  </si>
  <si>
    <t>ENSAYO LABORATORIO - ACERO ESTRUCTURAL</t>
  </si>
  <si>
    <t>METODOS DE PRUEBA ESTANDAR PARA ENSAYOS DE TENSION DE MATERIALES METALICOS (TRACCION DE ACERO ESTRUCTURAL). Norma técnica: ASTM E8/E8M-24</t>
  </si>
  <si>
    <t>ENSAYO LABORATORIO - ACERO REFUERZO Y PRETENSADO</t>
  </si>
  <si>
    <t>BARRAS CORRUGADAS Y LISAS DE ACERO DE BAJA ALEACION, PARA REFUERZO DE CONCRETO (TRACCION DE BARRAS LISAS Y CORRUGADAS). Norma técnica: NTC-2289-20 Numeral 9 NTC-3353-24 ASTM A370-24</t>
  </si>
  <si>
    <t>TRACCION DE ALAMBRE DE ACERO/TORON DE ACERO. Norma técnica: NTC-2289-20 NTC-3353-24 ASTM A370-24</t>
  </si>
  <si>
    <t>ENSAYO LABORATORIO - ALUMINIO</t>
  </si>
  <si>
    <t>METODO DE PRUEBA ESTANDAR PARA DETERMINAR LA DUREZA ROCKWELL DE MATERIALES METALICOS (ALUMINIO). Norma técnica: NTC-ISO-6508-1-16 ASTM E18-22</t>
  </si>
  <si>
    <t>METODO DE ENSAYO PARA MEDIR LA EXPANSION DEL CEMENTO HIDRAULICO EN BARRAS DE MORTERO SUMERGIDAS EN AGUA. Norma técnica: NTC-4927-20.</t>
  </si>
  <si>
    <t>ENSAYO PARA DETERMINAR LA ACTIVIDAD PUZOLANICA EN CEMENTOS CON PUZOLANA. Norma técnica: NTC-1512-18.</t>
  </si>
  <si>
    <t>ENSAYO LABORATORIO - CONCRETO PRETENSADO</t>
  </si>
  <si>
    <t>METODO DE ENSAYO PARA DETERMINAR LA RESISTENCIA A LA ABRASION DE LOS PREFABRICADOS DE CONCRETO UTILIZADOS EN PISOS Y PAVIMENTOS, MEDIANTE ABRASIVO DE CORINDON Y DISCO METALICO ANCHO. Norma técnica: NTC-5147-24 ASTM C944/C944M-19</t>
  </si>
  <si>
    <t>FLEXION DE LOSETA EN CONCRETO PRETENSADO. Norma técnica: ASTM C78/C78M-22 NTC-2871-18</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</si>
  <si>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</si>
  <si>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</si>
  <si>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</si>
  <si>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METODOS DE ENSAYO PARA MEDIR EL FLUJO LIBRE, FLUJO RESTRINGIDO Y SEGREGACION EN CONCRETOS AUTOCOMPACTANTES. Norma técnica: NTC-5222-23</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</si>
  <si>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</si>
  <si>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</si>
  <si>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PTO/3M</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</si>
  <si>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</si>
  <si>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</si>
  <si>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EL DETERIORO DE GEOTEXTILES POR EXPOSICION A LA LUZ, A LA HUMEDAD Y AL CALOR EN UN APARATO DE TIPO ARCO DE XENON. Norma técnica: ASTM D4355/D4355M-21</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</si>
  <si>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</si>
  <si>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</si>
  <si>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</si>
  <si>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CONTENIDO DE CARBON NEGRO. Norma técnica: ASTM D1603-20 ASTM D4218-20</t>
  </si>
  <si>
    <t>PROPIEDADES DE TRACCION DE POLIETILENO NO REFORZADO Y GEOMEMBRANA DE POLIPROPILENO FLEXIBLE NO REFORZADO. Norma técnica: ASTM D6693/D6693M-20 (24)</t>
  </si>
  <si>
    <t>INTEGRIDAD DE LAS COSTURAS UTILIZADAS PARA UNIR GEOMEMBRANAS FLEXIBLES DE LAMINAS POLIMERICAS. Norma técnica: ISO 13426-2-24 ASTM D4437/D4437M-16 (23)</t>
  </si>
  <si>
    <t>METODO DE PRUEBA ESTANDAR PARA EL TIEMPO DE INDUCCION OXIDATIVA DE LAS POLIOLEFINAS MEDIANTE CALORIMETRIA DIFERENCIAL DE BARRIDO. Norma técnica: ASTM D3895-19</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</si>
  <si>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</si>
  <si>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</si>
  <si>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METODO DE PRUEBA ESTANDAR PARA DETERMINAR LAS PROPIEDADES DE TRACCION DE LAS GEOMALLAS MEDIANTE EL METODO DE TRACCION DE UNA O VARIOS NERVIOS. (RESISTENCIA A LA TENSION ULTIMA). Norma técnica: ASTM D6637/D6637M-15 (23)</t>
  </si>
  <si>
    <t>METODO DE PRUEBA ESTANDAR PARA DETERMINAR LAS PROPIEDADES DE TRACCION DE LAS GEOMALLAS MEDIANTE EL METODO DE TRACCION DE UNA O VARIOS NERVIOS. (ELONGACION A LA ROTURA). Norma técnica: ASTM D6637/D6637M-15 (23)</t>
  </si>
  <si>
    <t>METODOS DE PRUEBA ESTANDAR PARA LA IDENTIFICACION DE FIBRAS EN TEXTILES (PUNTO DE FUSION). Norma técnica: ASTM D276-12 (Retirado en 2021).</t>
  </si>
  <si>
    <t>CONTENIDO DE AGUA EN UNA EMULSION ASFALTICA. Norma técnica: INVE-761-13 ASTM D244-23</t>
  </si>
  <si>
    <t>ESTABILIDAD DE LAS EMULSIONES ASFALTICAS DURANTE EL ALMACENAMIENTO. Norma técnica: INVE-764-13 ASTM D6930-19.</t>
  </si>
  <si>
    <t>ENSAYO LABORATORIO - NEOPRENO</t>
  </si>
  <si>
    <t>CAUCHO VULCANIZADO O TERMOPLASTICO. DETERMINACION DE LAS PROPIEDADES DE TENSION (ALARGAMIENTO HASTA LA ROTURA). Norma técnica: NTC-444-18 ASTM D412-16 (21) ISO-37-24</t>
  </si>
  <si>
    <t>CAUCHO VULCANIZADO O TERMOPLASTICO. DETERMINACION DE LAS PROPIEDADES DE TENSION (RESISTENCIA A TRACCION). Norma técnica: NTC-444-18 ASTM D412-16 (21) ISO-37-24</t>
  </si>
  <si>
    <t>METODO DE PRUEBA ESTANDAR PARA LAS PROPIEDADES DEL CAUCHO (DEFORMACION POR COMPRESION - METODO B). Norma técnica: ASTM D395-18 ASTM D1149-18 INVE-ART-642-22</t>
  </si>
  <si>
    <t>DETERIORO DEL CAUCHO. AGRIETAMIENTO EN UN AMBIENTE CON OZONO CONTROLADO. Norma técnica: NTC-6292-18 ASTM D1149-18</t>
  </si>
  <si>
    <t>METODO DE PRUEBA ESTANDAR PARA LAS PROPIEDADES DEL CAUCHO (ADHERENCIA CAUCHO - ACERO). Norma técnica: ASTM D429-14 (23) INVE-ART-642-22</t>
  </si>
  <si>
    <t>DETERMINACION DE LA RESISTENCIA AL DESGARRE DEL CAUCHO VULCANIZADO CONVENCIONAL DE ELASTOMEROS TERMOPLASTICOS. Norma técnica: NTC-445-06 ASTM D624-00 (20)</t>
  </si>
  <si>
    <t>METODO DE PRUEBA ESTANDAR  PARA LAS PROPIEDADES DEL CAUCHO (DUREZA -SHORE A). Norma técnica: ASTM D2240-15 (21) ISO 48-2-18 NTC-467-06</t>
  </si>
  <si>
    <t>METODO ESTANDAR PARA DETERMINAR EL DETERIORO DEL CAUCHO VULCANIZADO EN UNA CAMARA DE AIRE (AIR OVEN). 70 HORAS. Norma técnica: NTC-447-05 ASTM D573-04 (19) ISO-188-23</t>
  </si>
  <si>
    <t>ESPECIFICACION ESTANDAR PARA SOPORTES ELASTOMERICOS LISOS Y LAMINADOS DE ACERO PARA PUENTES (MODULO DE CORTE). Norma técnica: ASTM D4014-23 A1, CCP-14 INVE-ART-642-22</t>
  </si>
  <si>
    <t>METODO DE PRUEBA ESTANDAR PARA LAS PROPIEDADES DE RIGIDEZ DE LOS PLASTICOS EN FUNCION DE LA TEMPERATURA MEDIANTE UNA PRUEBA DE TORSION (RIGIDEZ TERMICA INSTANTANEA). Norma técnica: ASTM D1043-16 (24) INVE-ART-642-22</t>
  </si>
  <si>
    <t>ENSAYO LABORATORIO - PINTURA</t>
  </si>
  <si>
    <t>METODO DE PRUEBA ESTANDAR PARA EL VOLUMEN DE MATERIA NO VOLATIL EN RECUBRIMIENTOS TRANSPARENTES O PIGMENTADOS (CONCENTRACION DE SOLIDOS/VOLUMEN). Norma técnica: ASTM D2697-22</t>
  </si>
  <si>
    <t>METODO DE PRUEBA ESTANDAR PARA CONTENIDO VOLATIL DE RECUBRIMIENTOS (VOC - COMPONENTES VOLATILES ORGANICOS). Norma técnica: ASTM D2369-24</t>
  </si>
  <si>
    <t>ENSAYO LABORATORIO - PLÁSTICO RÍGIDO</t>
  </si>
  <si>
    <t>METODO DE PRUEBA ESTANDAR PARA PROPIEDADES DE COMPRESION DE PLASTICOS RIGIDOS. Norma técnica: ASTM D695-23.</t>
  </si>
  <si>
    <t>DETERMINACION DE PROPIEDADES DE FLEXION. (FLEXION DE LOSETA EN PLASTICO RIGIDO). Norma técnica: ISO-178-19</t>
  </si>
  <si>
    <t>METODO DE PRUEBA ESTANDAR PARA LA RESISTENCIA A LA ABRASION DE TEJIDOS RECUBIERTOS (RESISTENCIA A LA ABRASION - DESGASTE DE PLASTICO RIGIDO). Norma técnica: ASTM D3389-21</t>
  </si>
  <si>
    <t>PERFILES C GR 50/GR 36 GALVANIZADO</t>
  </si>
  <si>
    <t>CODO 45° PVC ALCANTARILLADO D=8". NORMA NTC 3722-3</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</si>
  <si>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</si>
  <si>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</si>
  <si>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LOSETA PREFABRICADA EN CONCRETO MACIZO LISA A20 GRIS (20x20x6cm).</t>
  </si>
  <si>
    <t>TUBERÍA FLEXIBLE DE ALTA DENSIDAD NEGRA. TUBO Ø6" (160mm), TUBERÍA PEAD, PE100, SDR17, DN50, PE.</t>
  </si>
  <si>
    <t>RECUBRIMIENTO PROTECTOR EPÓXICO APLICABLE EN ELEMENTOS DE CONCRETO Y METAL BAJO AGUA.</t>
  </si>
  <si>
    <t>INHIBIDOR DE CORROSIÓN POR IMPREGNACIÓN (FORMULACIÓN MEJORADA)</t>
  </si>
  <si>
    <t>LIMPIADOR BASE ÁCIDO ESPECIAL PARA LIMPIAR Y DESMANCHAR LADRILLO-CONCRETO</t>
  </si>
  <si>
    <t>ADOQUIN DE CONCRETO A26 (200x100x60mm)</t>
  </si>
  <si>
    <t xml:space="preserve">LOSETA PREFABRICADA A58 GUIA (200x200x60mm) </t>
  </si>
  <si>
    <t>LOSETA PREFABRICADA A57 TOPEROL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</si>
  <si>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</si>
  <si>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</si>
  <si>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</si>
  <si>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</si>
  <si>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</si>
  <si>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</si>
  <si>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</si>
  <si>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 - RDE21 - PN 8 - PE 100</t>
  </si>
  <si>
    <t>TRANSFORMADOR SEMISUMERGIBLE 75 KVA 11.4 /0.208-0.120 KV DYN5.</t>
  </si>
  <si>
    <t>TRANSFORMADOR SEMISUMERGIBLE 45 KVA 11.4 /0.208-0.120 KV DYN5.</t>
  </si>
  <si>
    <t>TRANSFORMADOR SEMISUMERGIBLE 225 KVA 11.4 /0.208-0.120 KV DYN5.</t>
  </si>
  <si>
    <t>TAPA (REJILLA) PARA CAÑUELA A-124. Dimensiones: 600x300x100mm.</t>
  </si>
  <si>
    <t>SUMINISTRO DE HORTENSIA JUMBO - FLOR AZUL (Incluye suministro al sitio de obra de 6 unidades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</si>
  <si>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</si>
  <si>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</si>
  <si>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7000 PSI 48 MPa (492 Kg/cm2) GRAVA COMÚN 5"</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</si>
  <si>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</si>
  <si>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</si>
  <si>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OBRA CALIFICADA Y TODO LO NECESARIO PARA DESARROLLAR LA OBRA</t>
  </si>
  <si>
    <t>ADOQUIN DE CONCRETO A25 (200x100x60mm) PEATONAL CHOCOLATE</t>
  </si>
  <si>
    <t>MUEBLE O MESA CON PUERTAS EN ACERO INOXIDABLE 1.23m x 0.60m x 0.90m</t>
  </si>
  <si>
    <t>MUEBLE O MESA CON PUERTAS EN ACERO INOXIDABLE 2.65m x 0.60m x 0.90m</t>
  </si>
  <si>
    <t>TUBO EN ACERO D=36"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</si>
  <si>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CODO EN ACERO D=36" ENTRE 5° Y 22.5° CON EXTREMOS DE JUNTA ESPIGO / CAMPANA CON EMPAQUE DE CAUCHO, CON REVESTIMIENTO INTERIOR Y RECUBRIMIENTO EXTERIOR EN MORTERO DE CEMENTO. L=0.50X0.50M. PRESION DE TRABAJO = 150 PSI. SUMINISTRO Y TRANSPORTE</t>
  </si>
  <si>
    <t>CODO EN ACERO D=36" ENTRE 22.5° Y 45° CON EXTREMOS DE JUNTA ESPIGO / CAMPANA CON EMPAQUE DE CAUCHO, CON REVESTIMIENTO INTERIOR Y RECUBRIMIENTO EXTERIOR EN MORTERO DE CEMENTO. L=0.80X0.80M. PRESION DE TRABAJO = 150 PSI. SUMINISTRO Y TRANSPORTE</t>
  </si>
  <si>
    <t>CODO EN ACERO D=36" ENTRE 45° Y 67.5° CON EXTREMOS DE JUNTA ESPIGO / CAMPANA CON EMPAQUE DE CAUCHO, CON REVESTIMIENTO INTERIOR Y RECUBRIMIENTO EXTERIOR EN MORTERO DE CEMENTO. L=1.20X1.20M. PRESION DE TRABAJO = 150 PSI. SUMINISTRO Y TRANSPORTE</t>
  </si>
  <si>
    <t>CODO EN ACERO D=36" ENTRE 67.5° Y 90° CON EXTREMOS DE JUNTA ESPIGO / CAMPANA CON EMPAQUE DE CAUCHO, CON REVESTIMIENTO INTERIOR Y RECUBRIMIENTO EXTERIOR EN MORTERO DE CEMENTO. L=1.65X1.65M. PRESION DE TRABAJO = 150 PSI. SUMINISTRO Y TRANSPORTE</t>
  </si>
  <si>
    <t>REDUCCION EN ACERO D=36" x 24" CON EXTREMOS DE ESPIGO D=36" Y CAMPANA D=24", CON REVESTIMIENTO INTERIOR Y RECUBRIMIENTO EXTERIOR EN MORTERO DE CEMENTO. L= 1.45m. PRESION DE TRABAJO = 150 PSI. SUMINISTRO Y TRANSPORTE</t>
  </si>
  <si>
    <t>TEE EN ACERO D=24" x 24" CON EXTREMOS DE JUNTA ESPIGO / CAMPANA Y BRIDA EN ACERO EN LA DERIVACION, CON REVESTIMIENTO INTERIOR Y RECUBRIMIENTO EXTERIOR EN MORTERO DE CEMENTO. L=1.50X0.90M. SUMINISTRO Y TRANSPORTE</t>
  </si>
  <si>
    <t>NIPLE ACERO D=16" L=1500MM EXTREMOS BRIDA/CAMPANA, CON REVESTIMIENTO INTERIOR Y RECUBRIMIENTO EXTERIOR EN MORTERO CEMENTO. SUMINISTRO Y TRANSPORTE</t>
  </si>
  <si>
    <t>NIPLE ACERO D=24" L=2000MM EXTREMOS ESPIGO/BRIDA, CON REVESTIMIENTO INTERIOR Y RECUBRIMIENTO EXTERIOR EN MORTERO CEMENTO, CON SALIDA TANGENCIAL PARA PURGA D=2". SUMINISTRO Y TRANSPORTE</t>
  </si>
  <si>
    <t>CINTURON DE CIERRE EN ACERO D=24", CON REVESTIMIENTO EN PINTURA ANTICORROSIVA. PARA EMPATES DE TUBERIA EN WSP A CCP LINEAL. PRESION DE TRABAJO = 150 PSI. SUMINISTRO Y TRANSPORTE</t>
  </si>
  <si>
    <t>CODO EN ACERO D=30" ENTRE 45° Y 67.5° CON EXTREMOS DE JUNTA ESPIGO / CAMPANA CON EMPAQUE DE CAUCHO, CON REVESTIMIENTO INTERIOR Y RECUBRIMIENTO EXTERIOR EN MORTERO DE CEMENTO. L=1.00X1.00M. PRESION DE TRABAJO = 150 PSI. SUMINISTRO Y TRANSPORTE</t>
  </si>
  <si>
    <t>REDUCCION EN ACERO D=30" x 24" CON EXTREMOS DE ESPIGO D=30" Y CAMPANA D=24", CON REVESTIMIENTO INTERIOR Y RECUBRIMIENTO EXTERIOR EN MORTERO DE CEMENTO. L= 0.84m. PRESION DE TRABAJO = 150 PSI. SUMINISTRO Y TRANSPORTE</t>
  </si>
  <si>
    <t>SALIDA NORMAL EN ACERO F 12" CON EXTREMO BRIDADO. REVESTIMIENTOS INTERIOR Y EXTERIOR EN PINTURA EPÓXICA. L=0.15M. INSTALADA EN FÁBRICA SOBRE TUBO O ACCESORIO HASTA F 30".. SUMINISTRO Y TRANSPORTE</t>
  </si>
  <si>
    <t>UNION DRESSER HD D=30"</t>
  </si>
  <si>
    <t>NIPLE ACERO D=30" L=2500MM EXTREMOS BRIDA/CAMPANA, CON REVESTIMIENTO INTERIOR Y RECUBRIMIENTO EXTERIOR EN MORTERO CEMENTO, CON SALIDA TANGENCIAL PARA PURGA D=4". SUMINISTRO Y TRANSPORTE</t>
  </si>
  <si>
    <t>TEE EN ACERO D=30" x 24" CON EXTREMOS DE JUNTA ESPIGO / CAMPANA Y BRIDA EN ACERO EN LA DERIVACION, CON REVESTIMIENTO INTERIOR Y RECUBRIMIENTO EXTERIOR EN MORTERO DE CEMENTO. L=3.00M. SUMINISTRO Y TRANSPORTE</t>
  </si>
  <si>
    <t>CINTURON DE CIERRE EN ACERO D=16", CON REVESTIMIENTO EN PINTURA ANTICORROSIVA. PARA EMPATES DE TUBERIA EN WSP A CCP LINEAL. PRESION DE TRABAJO = 150 PSI. SUMINISTRO Y TRANSPORTE</t>
  </si>
  <si>
    <t>UNION DE DESMONTAJE AUTOPORTANTE HD D=8"</t>
  </si>
  <si>
    <t>TEE EN ACERO Ø 20" x 20" CON EXTREMOS ESPIGO/CAMPANA Y BRIDA EN LA DERIVACIÓN (ACERO). SUMINISTRO Y TRANSPORTE</t>
  </si>
  <si>
    <t>UNION DRESSER HD D=20"</t>
  </si>
  <si>
    <t>VALVULA MARIPOSA HD VA E.B. D=20" (150 PSI)</t>
  </si>
  <si>
    <t>NIPLE ACERO D=3" L=300MM EXTREMOS BRIDA/LISO, CON REVESTIMIENTO INTERIOR Y RECUBRIMIENTO EXTERIOR EN PINTURA EXPOXICA. SUMINISTRO Y TRANSPORTE</t>
  </si>
  <si>
    <t>VÁLVULA DE COMPUERTA DE Ø 3" BRONCE T/P RED WHITE. SUMINISTRO Y TRANSPORTE</t>
  </si>
  <si>
    <t>CODO EN ACERO D=20" ENTRE 45° Y 67.5° CON EXTREMOS DE JUNTA ESPIGO / CAMPANA CON EMPAQUE DE CAUCHO, CON REVESTIMIENTO INTERIOR Y RECUBRIMIENTO EXTERIOR EN MORTERO DE CEMENTO. L=1.00X1.00M. PRESION DE TRABAJO = 150 PSI. SUMINISTRO Y TRANSPORTE</t>
  </si>
  <si>
    <t>REDUCCION AC  8"x4" EXTREMO LISO</t>
  </si>
  <si>
    <t>TUBERIA PEAD 1.30m - PE 100 - PN 8 - RDE21</t>
  </si>
  <si>
    <t>TUBERIA PEAD 1.40m - PE 100 - PN 8 - RDE21</t>
  </si>
  <si>
    <t>TUBERIA PEAD 1.50m - PE 100 - PN 8 - RDE21</t>
  </si>
  <si>
    <t>GABINETE CONTRAINCENDIO T2</t>
  </si>
  <si>
    <t>TUBERIA PEAD 1.60m - PE 100 - PN 8 - RDE21</t>
  </si>
  <si>
    <t>TUBERIA PEAD 1.80m - PE 100 - PN 8 - RDE21</t>
  </si>
  <si>
    <t>TUBERIA PEAD 2.00m - PE 100 - PN 8 - RDE21</t>
  </si>
  <si>
    <t>TUBO PE100 PN16 90mm Ø3"</t>
  </si>
  <si>
    <t>TUBO PE100 PN16 110mm Ø4"</t>
  </si>
  <si>
    <t>TUBO PE100 PN10 160mm Ø6"</t>
  </si>
  <si>
    <t>CODO 45° - RDE 11 - PE100 - PN16 (110mm) Ø4"</t>
  </si>
  <si>
    <t>CODO 45° - RDE 11 - PE100 - PN16 (160mm) Ø6"</t>
  </si>
  <si>
    <t>CODO 90° - RDE 11 - PE100 - PN16 (160mm) Ø6"</t>
  </si>
  <si>
    <t>CODO 45° - RDE 11 - PE100 - PN16 (200mm) Ø8"</t>
  </si>
  <si>
    <t>UNIÓN 3" PE 100, PN16 - RDE 11</t>
  </si>
  <si>
    <t>UNIÓN 4" PE 100, PN16 - RDE 11</t>
  </si>
  <si>
    <t>BRIDA LOCA POLIETILENO D= 8"</t>
  </si>
  <si>
    <t>PORTABRIDA POLIETILENO D= 8" PE 100, PN 16 - RDE 11</t>
  </si>
  <si>
    <t>UNIÓN 6" PE 100, PN16 - RDE 11</t>
  </si>
  <si>
    <t>BRIDA LOCA POLIETILENO D= 4"</t>
  </si>
  <si>
    <t>PORTABRIDA POLIETILENO D= 4" PE 100, PN 16 - RDE 11</t>
  </si>
  <si>
    <t>NIPLE ACERO D=36" L=2500MM EXTREMOS BRIDA/CAMPANA, CON REVESTIMIENTO INTERIOR Y RECUBRIMIENTO EXTERIOR EN MORTERO CEMENTO, CON SALIDA TANGENCIAL PARA PURGA D=4". SUMINISTRO Y TRANSPORTE</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</si>
  <si>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</si>
  <si>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</si>
  <si>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</si>
  <si>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</si>
  <si>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</si>
  <si>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</si>
  <si>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UNION REPARACION PVC DESLIZANTE D=1"</t>
  </si>
  <si>
    <t>TEE PE 8"x4" (200x100mm) PE100, PN 16 - RDE 11</t>
  </si>
  <si>
    <t>BRIDA LOCA POLIETILENO D= 3"</t>
  </si>
  <si>
    <t>PORTABRIDA POLIETILENO D= 3" PE 100, PN 16 - RDE 11</t>
  </si>
  <si>
    <t>TRAGANTE CÚPULA 3" x 2" EN ALUMINIO</t>
  </si>
  <si>
    <t>BRIDA LOCA POLIETILENO D= 6"</t>
  </si>
  <si>
    <t>PORTABRIDA POLIETILENO D= 6" PE 100, PN 16 - RDE 11</t>
  </si>
  <si>
    <t>TEE HD J.H. D=12" x 12"</t>
  </si>
  <si>
    <t>TAPON HD E.L. D=2"</t>
  </si>
  <si>
    <t>CAPACETE METALICO GALVANIZADO IMC DE 6"</t>
  </si>
  <si>
    <t>CODO 45° CxE PVC SANITARIA D=3"</t>
  </si>
  <si>
    <t>SOPORTE PARA TUBERÍA DIÁMETRO 3" TIPO "OMEGA"</t>
  </si>
  <si>
    <t>NIPLE ACERO D=12" L=2500MM EXTREMOS BRIDA/BRIDA, CON REVESTIMIENTO INTERIOR EN MORTERO DE CEMENTO Y RECUBRIMIENTO EXTERIOR EN PINTURA EPOXICA, CON SALIDA TANGENCIAL PARA PURGA D=2". SUMINISTRO Y TRANSPORTE</t>
  </si>
  <si>
    <t>TRANSFORMADOR TIPO PEDESTAL PARA AP DE 75 KVA 11.4/0.380-0.220KV EN ACEITE VEGETAL.</t>
  </si>
  <si>
    <t>CODO HD J.H. PARA PVC 90° D=8"</t>
  </si>
  <si>
    <t>TAPON HD J.H. D=8"</t>
  </si>
  <si>
    <t>TEE HD J.H. D=8" x 4"</t>
  </si>
  <si>
    <t>TEE HD J.H. D=8" x 6"</t>
  </si>
  <si>
    <t>VALVULA MARIPOSA HD VA E.B. D=18" (150 PSI)</t>
  </si>
  <si>
    <t>CODO HD J.H. PARA PVC 22.5° D=3"</t>
  </si>
  <si>
    <t>CODO HD J.H. PARA PVC 45° D=3"</t>
  </si>
  <si>
    <t>CODO HD J.H. PARA PVC 90° D=3"</t>
  </si>
  <si>
    <t>TEE HD J.H. D=6" x 6"</t>
  </si>
  <si>
    <t>BREAKER INDUSTRIAL GRADUABLE DE 40A HASTA 100A</t>
  </si>
  <si>
    <t>BLOQUE DE CEMENTO MACIZO 6X20X20 COLOR ARENA, CHOCOLATE O SIMILAR</t>
  </si>
  <si>
    <t>AMBIENTAL</t>
  </si>
  <si>
    <t>RECEPCIÓN DE NIDOS RESCATADOS  (MAXIMO 3 HUEVOS).</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</si>
  <si>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</si>
  <si>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</si>
  <si>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</si>
  <si>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</si>
  <si>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</si>
  <si>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</si>
  <si>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</si>
  <si>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</si>
  <si>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</si>
  <si>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</si>
  <si>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</si>
  <si>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</si>
  <si>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</si>
  <si>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</si>
  <si>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</si>
  <si>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</si>
  <si>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</si>
  <si>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</si>
  <si>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</si>
  <si>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</si>
  <si>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</si>
  <si>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</si>
  <si>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</si>
  <si>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</si>
  <si>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</si>
  <si>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</si>
  <si>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</si>
  <si>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</si>
  <si>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</si>
  <si>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</si>
  <si>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</si>
  <si>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</si>
  <si>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</si>
  <si>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METODOS DE PRUEBA ESTANDAR PARA ENSAYO DE FLEXION DE MATERIALES PARA DETERMINAR LA DUCTILIDAD. (FLEXION DE ACERO ESTRUCTURAL). Norma técnica: ASTM E290-22</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</si>
  <si>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</si>
  <si>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</si>
  <si>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</si>
  <si>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METODO DE ENSAYO NORMALIZADO PARA TEMPERATURA DE FRAGILIDAD DE PLASTICOS Y ELASTOMEROS POR IMPACTO. Norma técnica: NTC-3336-98 ASTM D746-24</t>
  </si>
  <si>
    <t>RECUBRIMIENTO RICO EN ZINC TIPO I, INORGANICO Y TIPO II ORGANICO (PORCENTAJE MINIMO DE ZINC). Norma técnica: SSPC-PAINT20-19</t>
  </si>
  <si>
    <t>ENSAYO DE PUNZONAMIENTO SIMPLE PARA PISOS EN PLASTICO RIGIDO DE PUENTES PEATONALES PROTOTIPO PARA BOGOTA. Norma técnica: Protocolo CTO IDU-791-17</t>
  </si>
  <si>
    <t>METODOS PARA MUESTREO Y ENSAYOS DE UNIDADES DE MAMPOSTERIA Y OTROS PRODUCTOS DE ARCILLA (COEFICIENTE DE SATURACION). Norma Técnica: NTC-4017-18 numeral 10.4.4</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</si>
  <si>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</si>
  <si>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</si>
  <si>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</si>
  <si>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</si>
  <si>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TEE HD E.L. D=3" x 3"</t>
  </si>
  <si>
    <t>KIT DE NIVELACION PARA HIDRANTE TIPO TRAFICO D=3" LONGITUD 300mm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</si>
  <si>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</si>
  <si>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</si>
  <si>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</si>
  <si>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</si>
  <si>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</si>
  <si>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</si>
  <si>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</si>
  <si>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</si>
  <si>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TUBERIA CPVC D=3/4"</t>
  </si>
  <si>
    <t>TUBERIA CPVC D=1/2"</t>
  </si>
  <si>
    <t>CODO 90° CPVC E.L. D=3/4"</t>
  </si>
  <si>
    <t>UNION CPVC D=1/2"</t>
  </si>
  <si>
    <t>UNION CPVC D=3/4"</t>
  </si>
  <si>
    <t>CODO 90° CPVC E.L. D=1/2"</t>
  </si>
  <si>
    <t>TEE CPVC D=1/2"</t>
  </si>
  <si>
    <t>TEE CPVC D=3/4"</t>
  </si>
  <si>
    <t>ADAPTADOR HEMBRA CPVC D=3/4"</t>
  </si>
  <si>
    <t>ADAPTADOR MACHO CPVC D=3/4"</t>
  </si>
  <si>
    <t>CODO ACERO GALVANIZADO 90° D=1/2"</t>
  </si>
  <si>
    <t>ADAPTADOR HEMBRA CPVC D=1/2"</t>
  </si>
  <si>
    <t>NIPLE ACERO GALVANIZADO D=1/2" L=80MM</t>
  </si>
  <si>
    <t>TAPON ACERO GALVANIZADO D=1/2"</t>
  </si>
  <si>
    <t>BUJE SOLDADO SANITARIA PVC D=4" x 2"</t>
  </si>
  <si>
    <t>BUJE SOLDADO SANITARIA PVC D=6" x 4"</t>
  </si>
  <si>
    <t>YEE REDUCIDA PVC SANITARIA D=6" x 4"</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</si>
  <si>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</si>
  <si>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</si>
  <si>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</si>
  <si>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</si>
  <si>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</si>
  <si>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</si>
  <si>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</si>
  <si>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</si>
  <si>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</si>
  <si>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</si>
  <si>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</si>
  <si>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</si>
  <si>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</si>
  <si>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</si>
  <si>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BUJE SOLDADO PRESION PVC D= 2" x 3/4"</t>
  </si>
  <si>
    <t>REGISTRO BOLA PVC 3" TIPO PESADO</t>
  </si>
  <si>
    <t>BUJE SOLDADO PRESION CPVC D=3/4" x 1/2"</t>
  </si>
  <si>
    <t>TEE HD E.L. D=2" x 2"</t>
  </si>
  <si>
    <t>REGISTRO BOLA PVC 4" TIPO PESADO</t>
  </si>
  <si>
    <t>CODO 45° PVC E.L. D=3/4"</t>
  </si>
  <si>
    <t>UNION PVC E.L. D=1 1/2". NORMA NTC 382</t>
  </si>
  <si>
    <t>UNION PVC E.L. D=3/4". NORMA NTC 382</t>
  </si>
  <si>
    <t>BUJE SOLDADO PRESION PVC D= 1 1/4" x 1/2"</t>
  </si>
  <si>
    <t>BUJE SOLDADO PRESION PVC D= 2" x 1 1/4"</t>
  </si>
  <si>
    <t>BUJE SOLDADO PRESION PVC D= 2" x 1"</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</si>
  <si>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</si>
  <si>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</si>
  <si>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</si>
  <si>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</si>
  <si>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</si>
  <si>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</si>
  <si>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</si>
  <si>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PASAMURO ACERO INOXIDABLE D= 2 1/2" x 50cm PARA TUBO DE 2"</t>
  </si>
  <si>
    <t>ADAPTADOR MACHO CPVC D=1/2"</t>
  </si>
  <si>
    <t>BLOQUE No. 3</t>
  </si>
  <si>
    <t>TRANSFORMADOR SEMISUMERGIBLE 300 KVA 11,4K/208-120V</t>
  </si>
  <si>
    <t>BASE GRANULAR CLASE A (BGA_BG38)</t>
  </si>
  <si>
    <t>AGREGADOS RECICLADOS PARA SUBBASE GRANULAR (AR_SBG50)</t>
  </si>
  <si>
    <t>CANAL DE DRENAJE MONOLÍTICO Y REJA EN CONCRETO POLIMÉRICO RD 150V H480 F900, H=48cm, A=21cm, Long.=100cm.</t>
  </si>
  <si>
    <t>CANAL DE DRENAJE MONOLÍTICO Y REJA EN CONCRETO POLÍMERICO PD 100V H230 D400, H=23cm, A=15cm, Long.=100cm.</t>
  </si>
  <si>
    <t>CANAL DE DRENAJE MONOLÍTICO Y REJA EN CONCRETO POLÍMERICO RD 200V H330 F900, H=33cm, A=26cm, Long.=100cm.</t>
  </si>
  <si>
    <t>TAPON HD J.H. D=3"</t>
  </si>
  <si>
    <t>TEE HD J.H. D=10" x 6"</t>
  </si>
  <si>
    <t>CODO HD J.H. PARA PVC 22.5° D=2"</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</si>
  <si>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</si>
  <si>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</si>
  <si>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</si>
  <si>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CLORURO DE CALCIO (En perlas)</t>
  </si>
  <si>
    <t>PLANTACION DE CUCHARO H= 1.5 m. (Incluye suministro al sitio de obra, plantacion, aplicación y mezcla de sustrato, tutor y amarre. Incluye transporte y disposición final de sobrantes en sitio autorizado a 28 km).</t>
  </si>
  <si>
    <t>TELA PARA CERRAMIENTO 55 gr/m2, COLOR BLANCO, ANCHO = 2.10m</t>
  </si>
  <si>
    <t>ESPUMA DE POLIETILENO, ANCHO = 1.00 m,  ESPESOR = 5 mm</t>
  </si>
  <si>
    <t>HELECHO MACHO H=1.0 m. (Incluye suministro al sitio de obra)</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</si>
  <si>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</si>
  <si>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</si>
  <si>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</si>
  <si>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PE 6"x6" - PE100, PN 16 - RDE 11</t>
  </si>
  <si>
    <t>REDUCCIÓN CONCÉNTRICA 6"X4" - PE100 - PN16 - RDE 11</t>
  </si>
  <si>
    <t>TAPON HD J.H. D=12"</t>
  </si>
  <si>
    <t>BASE GRANULAR CLASE B (BGB_BG38)</t>
  </si>
  <si>
    <t>BARRERA DE SEGURIDAD - SEPARADOR CICLORUTA TIPO A-165 SIN ANCLAJE (0.53m x 0.60m x 1.50m) COLOR GRIS RESISTENCIA CONCRETO 28 Mpa</t>
  </si>
  <si>
    <t>ALCOHOL ANTISÉPTICO (ALCOHOL AL 70%). (Según Apéndice Bioseguridad Covid 19)</t>
  </si>
  <si>
    <t>TOALLAS DE PAPEL PARA MANOS. TIPO Z.  DOBLE HOJA. (PAQUETE 150 HOJAS)_(Según Apéndice Bioseguridad Covid 19)</t>
  </si>
  <si>
    <t>DISPENSADOR PLÁSTICO DE TOALLAS TIPO Z._(Según Apéndice Bioseguridad Covid 19)</t>
  </si>
  <si>
    <t>MESA PLÁSTICA DE 0.72m x 0.72m x 0.72m._(Según Apéndice Bioseguridad Covid 19)</t>
  </si>
  <si>
    <t>TERMOMETRO INFRARROJO PARA USO EN HUMANOS, LIBRE DE CONTACTO, IMPERMEABLE. (Según Apéndice Bioseguridad Covid 19)</t>
  </si>
  <si>
    <t>JABÓN LIQUIDO PARA MANOS._(Según Apéndice Bioseguridad Covid 19)</t>
  </si>
  <si>
    <t>LAVAMANOS PORTÁTIL EN ACERO INOXIDABLE CON DOS TANQUES PARA AGUA LIMPIA Y RESIDUAL DE 20 LT C/U_ (Según Apéndice Bioseguridad Covid 19)</t>
  </si>
  <si>
    <t>GEL ANTIBACTERIAL Antiséptico para manos sin enjuague, a base de glicerina, alcohol antiséptico al 70%, contenido máx. de agua 30%._(Según Apéndice Bioseguridad Covid 19)</t>
  </si>
  <si>
    <t>FUMIGADORA DE ESPALDA. ASPERSOR BOMBA MANUAL 20 LITROS. DESINFECCIÓN._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</si>
  <si>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</si>
  <si>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</si>
  <si>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</si>
  <si>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</si>
  <si>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</si>
  <si>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</si>
  <si>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</si>
  <si>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</si>
  <si>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</si>
  <si>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DISPOSICIÓN FINAL DE RESIDUOS PELIGROSOS (MATERIALES CON CARACTERÍSTICAS DE PELIGROSIDAD TÓXICA, CORROSIVO, INFLAMABLES, EXPLOSIVOS Y/O ESPECIALES (RESIDUOS APROVECHABLES MEZCLADOS, COLCHONES, SOFÁS, FIBRAS DE VIDRIO Y BOLSAS DE CEMENTOS)</t>
  </si>
  <si>
    <t>PETO PVC</t>
  </si>
  <si>
    <t>CANECA PLÁSTICA CON TAPA 60 LTS</t>
  </si>
  <si>
    <t>TAPABOCAS N95 SIN FILTRO. (Según Apéndice Bioseguridad Covid 19)</t>
  </si>
  <si>
    <t>TAPABOCAS DESECHABLE. _(Según Apéndice Bioseguridad Covid 19)</t>
  </si>
  <si>
    <t>HIPOCLORITO AL 5%._ (Según Apéndice Bioseguridad Covid 19)</t>
  </si>
  <si>
    <t>TEE PE 12"X6" PE100, PN16 - RDE 11</t>
  </si>
  <si>
    <t>ANGEO PLÁSTICO</t>
  </si>
  <si>
    <t>TRAGANTE CÚPULA CONCÉNTRICA DE 8"x 6" EN ALUMINIO</t>
  </si>
  <si>
    <t>ABONO ORGÁNICO COMPOST (No incluye transporte)</t>
  </si>
  <si>
    <t>REJA TIPO PASARELA FUNDICIÓN CLASE DE CARGA C250, Long=500 mm, H=22 mm, Ancho=323 mm</t>
  </si>
  <si>
    <t>TUBERIA PVC SANITARIA D=10"</t>
  </si>
  <si>
    <t>TEE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</si>
  <si>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</si>
  <si>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</si>
  <si>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</si>
  <si>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</si>
  <si>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</si>
  <si>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</si>
  <si>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</si>
  <si>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</si>
  <si>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</si>
  <si>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</si>
  <si>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</si>
  <si>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TAPA INICIO / FINAL PARA SARDINEL DE DRENAJE RD 200 H:33 CM</t>
  </si>
  <si>
    <t>BLOQUE DE CEMENTO MACIZO 4.2MPA VERDE DE 6X10X20 cm.</t>
  </si>
  <si>
    <t>MICROFIBRA SINTÉTICA MULTIFILAMENTO  DE POLIPROPILENO</t>
  </si>
  <si>
    <t>METODO DE ENSAYO PARA LA RESISTENCIA A LA TRACCION DE RECUBRIMIENTOS, UTILIZANDO PROBADORES PORTATILES DE ADHERENCIA. Norma Técnica: NTC-3916-96 ASTM D4541-22</t>
  </si>
  <si>
    <t>DEFINICIONES Y METODOS PARA LOS ENSAYOS MECANICOS DE PRODUCTOS DE ACERO (TRACCION DE LAMINA EN ALUMINIO). Norma Técnica: NTC-3353-24 ASTM E8/E8M-24</t>
  </si>
  <si>
    <t>METODOS DE PRUEBA ESTANDAR PARA PRUEBAS DE FLEXION DE MATERIALES PARA DETERMINAR SU DUCTILIDAD (FLEXION DE LAMINA EN ALUMINIO). Norma Técnica: ASTM E290-22</t>
  </si>
  <si>
    <t>SUBBASE GRANULAR PEA CLASE A - (SBG_PEA_A_50)</t>
  </si>
  <si>
    <t>SUBBASE GRANULAR PEA CLASE A - (SBG_PEA_A_64)</t>
  </si>
  <si>
    <t>SUBBASE GRANULAR PEA CLASE B - (SBG_PEA_B_50)</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</si>
  <si>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</si>
  <si>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</si>
  <si>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</si>
  <si>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</si>
  <si>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</si>
  <si>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</si>
  <si>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</si>
  <si>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</si>
  <si>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</si>
  <si>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CONCRETO AUTOCOMPACTANTE 44 Mpa (448 Kg/cm2)</t>
  </si>
  <si>
    <t>LEVANTAMIENTO DE FALLAS EN VIAS CON SUPERFICIE EN AFIRMADO EN ZONA RURAL, CON EQUIPO DE ALTO RENDIMIENTO MEDIANTE CAPTURA DE IMAGENES DE ALTA RESOLUCION O SISTEMA LASER, Y DETERMINACION DEL INDICE DE CONDICION DE VIAS SIN SUPERFICIE-URCI. Incluye movilización, carro escolta del equipo, toma de información, procesamiento, entrega del inventario de fallas y cálculo del valor del URCI. Norma Técnica: TM-5-626-95 (afirmados)</t>
  </si>
  <si>
    <t>RESISTENCIA A LA COMPRESION INCONFINADA DE MEZCLAS COMPACTADAS DE SUELO-CAL (CON MEDICION DE ESFUERZO-DEFORMACION). Norma Técnica INVE-605-13.</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</si>
  <si>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</si>
  <si>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</si>
  <si>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</si>
  <si>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EVALUACION DEL ESPESOR DE PELICULA DE ZINC. CALIBRACION DE ESPESORES DE PELICULA SECA. Norma Técnica: ASTM A123/A123M-24 ASTM A153/A153M-23 ASTM D7091-22</t>
  </si>
  <si>
    <t>SISTEMAS DE PINTURAS PROTECTORAS. VARIABLES DE EVALUACION EN CAMPO. VALORACION DE LA CONTINUIDAD EN PELICULA. Norma Técnica NTC-3951-96 ASTM D5162-21</t>
  </si>
  <si>
    <t>METODO DE ENSAYO PARA DETERMINAR LA FINURA DEL CEMENTO HIDRAULICO UTILIZANDO EL TAMIZ DE 45 mm (No. 325). Norma Técnica: NTC-294-18.</t>
  </si>
  <si>
    <t>TUBERIA HIERRO GALVANIZADO D=4" CALIBRE 16 (E=1.5MM)</t>
  </si>
  <si>
    <t>PRACTICA ESTANDAR PARA PRUEBAS ULTRASONICAS DE JUNTAS DE SOLDADURAS. Norma Técnica: ASTM E164-19 AWS D1.1/D1.1M-20 ANEXO H</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</si>
  <si>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</si>
  <si>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</si>
  <si>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</si>
  <si>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</si>
  <si>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</si>
  <si>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BOTIQUIN TIPO B DOTADO PORTÁTIL</t>
  </si>
  <si>
    <t>AFORO DE TRANSITO</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</si>
  <si>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</si>
  <si>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</si>
  <si>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</si>
  <si>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</si>
  <si>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</si>
  <si>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</si>
  <si>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</si>
  <si>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</si>
  <si>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</si>
  <si>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PERFORACION MECANICA EN COLUVION/ALUVION DE 0 a 50m. Incluye recuperación continua muestras, descrip visual estratos encontrados, lecturas de campo, SPT, Veleta, tipo y profundidad de las muestras recuperadas</t>
  </si>
  <si>
    <t>PERFORACION MECANICA EN COLUVION/ALUVION mayor de 50m. Incluye recuperación continua muestras, descrip visual estratos encontrados, lecturas de campo, SPT, Veleta, tipo y profundidad de las muestras recuperadas</t>
  </si>
  <si>
    <t>ENSAYO DE REFRACCION SISMICA</t>
  </si>
  <si>
    <t xml:space="preserve">ENSAYO REMI (Refraction Microtremors) </t>
  </si>
  <si>
    <t>ENSAYO MASW (Multichanel Analysis of Surface Waves). Determinación espesores estratos y velocidad de onda de corte</t>
  </si>
  <si>
    <t>PRUEBA ESTANDAR PARA LA DETERMINACION DEL MODULO Y AMORTIGUAMIENTO DE SUELOS MEDIANTE DISPOSITIVOS DE COLUMNA RESONANTE DE BASE FIJA. Norma Técnica: ASTM D4015-21</t>
  </si>
  <si>
    <t>ENSAYO TRIAXIAL CICLICO</t>
  </si>
  <si>
    <t>ENSAYO Piezoelectric Bender Element</t>
  </si>
  <si>
    <t>EXPANSIÓN CONTROLADA EN CONSOLIDOMETRO</t>
  </si>
  <si>
    <t>ENSAYO DE VELETA DE LABORATORIO</t>
  </si>
  <si>
    <t>MARCO Y TAPA PARA CAJA DE INSPECCION CODENSA CS290</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</si>
  <si>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</si>
  <si>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</si>
  <si>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</si>
  <si>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</si>
  <si>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BOTIQUIN TIPO A DOTADO PORTÁTIL</t>
  </si>
  <si>
    <t xml:space="preserve">APOYOS DE NEOPRENO DE 500mm x 400mm x 50mm Dureza 60. Con refuerzo de 2 láminas de 1/4" </t>
  </si>
  <si>
    <t>CONCRETO MR45 (350 Kg/cm2) ACELERADO 7 DÍAS</t>
  </si>
  <si>
    <t>CODO EN ACERO D=24" ENTRE 67.5° Y 90° CON EXTREMOS DE JUNTA ESPIGO / CAMPANA CON EMPAQUE DE CAUCHO, CON REVESTIMIENTO INTERIOR Y RECUBRIMIENTO EXTERIOR EN MORTERO DE CEMENTO. L=1.65X1.65M. PRESION DE TRABAJO = 150 PSI. SUMINISTRO Y TRANSPORTE</t>
  </si>
  <si>
    <t>TAPON EN ACERO D=16" SOLDADO</t>
  </si>
  <si>
    <t>REDUCCION EN ACERO D=20" x 16" CON EXTREMOS DE ESPIGO D=20" Y CAMPANA D=16", CON REVESTIMIENTO INTERIOR Y RECUBRIMIENTO EXTERIOR EN MORTERO DE CEMENTO. L= 0.58m. PRESION DE TRABAJO = 150 PSI. SUMINISTRO Y TRANSPORTE</t>
  </si>
  <si>
    <t>JUNTA DE DILATACIÓN ELASTOMERICA MOVIMIENTO 160 mm  (+/- 80 mm)</t>
  </si>
  <si>
    <t>JUNTA DE DILATACIÓN ELASTOMERICA MOVIMIENTO 230 mm  (+/- 115 mm)</t>
  </si>
  <si>
    <t>ARQUEOLOGÍA</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</si>
  <si>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</si>
  <si>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</si>
  <si>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</si>
  <si>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</si>
  <si>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PRUEBA ESTANDAR PARA ELEMENTOS DE CIMENTACION PROFUNDA BAJO CARGA DE COMPRESION AXIAL ESTATICA. (PILOTE HASTA 100 TON - INCLUYE TRANSPORTE DE EQUIPOS). Norma Técnica: ASTM D1143/D1143M-20e1</t>
  </si>
  <si>
    <t>Analisis Bioantropologico de  restos oseos humanos, cuarteta basica , informe y base de datos detallada. (Incluye limpieza y registro fotografico).</t>
  </si>
  <si>
    <t>ELEMENTOS DE BIOSEGURIDAD SEGÚN APÉNDICE</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</si>
  <si>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</si>
  <si>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</si>
  <si>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</si>
  <si>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</si>
  <si>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ELEMENTO DE BIOSEGURIDAD SEGÚN APÉNDICE</t>
  </si>
  <si>
    <t>RECOLECCION, TRANSPORTE Y DISPOSICION DE RESIDUOS LÍQUIDOS PROVENIENTES DE LAVAMANOS PORTATILES. (INCLUYE EQUIPO DE SUCCIÓN)_(Según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</si>
  <si>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</si>
  <si>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</si>
  <si>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</si>
  <si>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</si>
  <si>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</si>
  <si>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LAVAMANOS PORTÁTIL EN ACERO INOXIDABLE CON DOS TANQUES PARA AGUA LIMPIA Y RESIDUAL DE 20 LT C/U_(Según Apéndice Bioseguridad Covid 19_V1)</t>
  </si>
  <si>
    <t>CALIBRACION TERMOMETRO DIGITAL_(Según Apéndice Bioseguridad Covid 19_V2)</t>
  </si>
  <si>
    <t>CAMILLA FÉRULA ESPINAL LARGA - FEL PARA ADULTO (POLIETILENO). INCLUYE ARNES TIPO ARAÑA CON SECCIONES REFLECTIVAS ._(Según Apéndice Bioseguridad Covid 19_V1 y V2)</t>
  </si>
  <si>
    <t>CANECA PLÁSTICA CON TAPA 60 LTS_(Según Apéndice Bioseguridad Covid 19_V1 y V2)</t>
  </si>
  <si>
    <t>CARPA VESTIER 2.0m x 2.0m TECHO Y ESTRUCTURA CON LATERALES EN LONA._(Según Apéndice Bioseguridad Covid 19_V1 y V2)</t>
  </si>
  <si>
    <t>CARROTANQUE IRRIGADOR DE AGUA. ( VIAJE DE 10 M3 )_(Según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</si>
  <si>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</si>
  <si>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</si>
  <si>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</si>
  <si>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TOALLAS DE PAPEL PARA MANOS. TIPO Z.  DOBLE HOJA. (PAQUETE 150 HOJAS)_(Según Apéndice Bioseguridad Covid 19_V1 y V2)</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</si>
  <si>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</si>
  <si>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</si>
  <si>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</si>
  <si>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</si>
  <si>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</si>
  <si>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</si>
  <si>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</si>
  <si>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</si>
  <si>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</si>
  <si>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</si>
  <si>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CONCRETO DE TEMPERATURA CONTROLADA 28.</t>
  </si>
  <si>
    <t>CONCRETO DE TEMPERATURA CONTROLADA 24.</t>
  </si>
  <si>
    <t>SUBBASE GRANULAR CLASE B  - SBG50 (SBGB_SBG50). Norma Tecnica ET-2018 - 122</t>
  </si>
  <si>
    <t>SUBBASE GRANULAR CLASE A  - SBG50 (SBGA_SBG50). Norma Tecnica ET-2018 - 123</t>
  </si>
  <si>
    <t>PRACTICA ESTANDAR PARA DETERMINAR LA RESISTENCIA DE MATERIALES POLIMERICOS SINTETICOS A LOS HONGOS. Norma Técnica: ASTM G21-15 (21) e1</t>
  </si>
  <si>
    <t>RESISTENCIA DE LA UNION DE LAS GEOCELDAS RELACIONADAS CON GEOMEMBRANA Y SU EFICIENCIA CON RESPECTO A LA RESISTENCIA DE LA LAMINA PERFORADA (EFICIENCIA EN LA SOLDADURA). Norma Técnica: GRI-GS-13</t>
  </si>
  <si>
    <t>METODO DE PRUEBA ESTANDAR PARA LA RESISTENCIA DE LA UNION DE GEOMALLAS INDIVIDUALES. Norma Técnica: ASTM D7737/D7737M-15 (23)</t>
  </si>
  <si>
    <t>PRUEBA DE SANIDAD DE SOLDADURA REALIZADA EN LABORATORIO (INCLUYE PROBETAS). Norma Técnica: AWS D1.1/D1.1M-20</t>
  </si>
  <si>
    <t>METODO DE PRUEBA ESTANDAR PARA LA RESISTENCIA A LA ABRASION DE TEJIDOS RECUBIERTOS (DESGASTE DE LAMINA EN ALUMINIO). Norma técnica: ASTM D3389-21</t>
  </si>
  <si>
    <t>DISPOSICIÓN FINAL DE RESIDUOS PELIGROSOS (MATERIALES CON CARACTERÍSTICAS DE PELIGROSIDAD TÓXICA, CORROSIVO, INFLAMABLES, EXPLOSIVOS Y/O ESPECIALES (RESIDUOS APROVECHABLES MEZCLADOS, COLCHONES, SOFÁS, FIBRAS DE VIDRIO Y BOLSAS DE CEMENTOS)_(Según Apéndice Bioseguridad Covid 19)</t>
  </si>
  <si>
    <t>EFECTOS DEL CALOR Y DEL AIRE SOBRE EL ASFALTO EN LAMINA DELGADA. Norma técnica: INVE-721-13.</t>
  </si>
  <si>
    <t>ANALISIS VOLUMETRICO DE MEZCLAS ASFALTICAS COMPACTADAS EN CALIENTE. Norma técnica: INVE-799-13.</t>
  </si>
  <si>
    <t>METODO DE PRUEBA ESTANDAR PARA SODIO EN AGUA POR ESPECTROFOTOMETRIA DE ABSORCION ATOMICA. Norma técnica: ASTM D4191-15 (Retirada en 2024)</t>
  </si>
  <si>
    <t>METODO DE PRUEBA ESTANDAR PARA POTASIO EN AGUA POR ESPECTROFOTOMETRIA DE ABSORCION ATOMICA. Norma técnica: ASTM D4192-15 (Retirada en 2024)</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</si>
  <si>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</si>
  <si>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</si>
  <si>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</si>
  <si>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</si>
  <si>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</si>
  <si>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TELEHANDLER - CARGA MÁXIMA DE 4 A 5 TONELADAS - INCLUYE OPERARIO Y COMBUSTIBLE</t>
  </si>
  <si>
    <t>ADOQUIN RECTANGULAR RANURADO EN CONCRETO A28 200mm x 100mm. CARTILLA-003</t>
  </si>
  <si>
    <t>COMPACTADOR VIBRATORIO MONOCILÍNDRICO MANUAL (BENITIN) - POTENCIA DE 4.8 A 5.9 HP - INCLUYE OPERARIO Y COMBUSTIBLE</t>
  </si>
  <si>
    <t>ADOQUIN TIPO I EN ARCILLA A29 210 mm x 145 mm.  CARTILLA-004</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</si>
  <si>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</si>
  <si>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</si>
  <si>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</si>
  <si>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</si>
  <si>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</si>
  <si>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</si>
  <si>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</si>
  <si>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</si>
  <si>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</si>
  <si>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</si>
  <si>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</si>
  <si>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</si>
  <si>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</si>
  <si>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</si>
  <si>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DISPENSADOR PLÁSTICO DE TOALLAS TIPO Z._((Según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</si>
  <si>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</si>
  <si>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</si>
  <si>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</si>
  <si>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</si>
  <si>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</si>
  <si>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</si>
  <si>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</si>
  <si>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</si>
  <si>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</si>
  <si>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 ( VIAJE DE 10 M3 )_(Según Apéndice Bioseguridad Covid 19_V3)</t>
  </si>
  <si>
    <t>CHALECO REFLECTIVO EN TELA._(Según Apéndice Bioseguridad Covid 19_V3)</t>
  </si>
  <si>
    <t>TOALLAS DE PAPEL PARA MANOS. TIPO Z.  DOBLE HOJA. (PAQUETE 150 HOJAS)_(Según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</si>
  <si>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</si>
  <si>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</si>
  <si>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</si>
  <si>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</si>
  <si>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</si>
  <si>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</si>
  <si>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</si>
  <si>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</si>
  <si>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</si>
  <si>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</si>
  <si>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</si>
  <si>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</si>
  <si>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</si>
  <si>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250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</si>
  <si>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</si>
  <si>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</si>
  <si>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</si>
  <si>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D=30"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</si>
  <si>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TARIFA DIA - ALQUILER DE VEHICULO: CAMPERO, PICK-UP, CAMIONETA, CAMION O SIMILAR DE 1300cc A 2000cc DE CILINDRADA, MODELO 2022 A 2019. 80% DE LA TARIFA ESTABLECIDA. INCLUYE TODOS LOS COSTOS DE OPERACIÓN Y MANTENIMIENTO EXCEPTO EL SALARIO DEL CONDUCTOR.</t>
  </si>
  <si>
    <t>TARIFA MES - ALQUILER DE VEHICULO MES: CAMPERO, PICK-UP, CAMIONETA, CAMION O SIMILAR DE 1300cc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</si>
  <si>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2022 A 2019. 80% DE LA TARIFA ESTABLECIDA. INCLUYE TODOS LOS COSTOS DE OPERACIÓN Y MANTENIMIENTO EXCEPTO EL SALARIO DEL CONDUCTOR.</t>
  </si>
  <si>
    <t>TARIFA MES - ALQUILER DE VEHICULO MES: CAMPERO, PICK-UP, CAMIONETA, CAMION O SIMILAR MAYOR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</si>
  <si>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2018 A 2015. 75% DE LA TARIFA ESTABLECIDA. INCLUYE TODOS LOS COSTOS DE OPERACIÓN Y MANTENIMIENTO EXCEPTO EL SALARIO DEL CONDUCTOR.</t>
  </si>
  <si>
    <t>TARIFA MES - ALQUILER DE VEHICULO MES: CAMPERO, PICK-UP, CAMIONETA, CAMION O SIMILAR MAYOR A 2000cc DE CILINDRADA, MODELO 2018 A 2015. 75% DE LA TARIFA ESTABLECIDA. INCLUYE TODOS LOS COSTOS DE OPERACIÓN Y MANTENIMIENTO EXCEPTO EL SALARIO DEL CONDUCTOR.</t>
  </si>
  <si>
    <t>TARIFA DIA - ALQUILER DE VEHICULO: CAMPERO, PICK-UP, CAMIONETA, CAMION O SIMILAR CON CAPACIDAD DE CARGA DE 3 TON O MAS, MODELO 2022 A 2019. 80% DE LA TARIFA ESTABLECIDA. INCLUYE TODOS LOS COSTOS DE OPERACIÓN Y MANTENIMIENTO EXCEPTO EL SALARIO DEL CONDUCTOR.</t>
  </si>
  <si>
    <t>TARIFA MES - ALQUILER DE VEHICULO MES: CAMPERO, PICK-UP, CAMIONETA, CAMION O SIMILAR CON CAPACIDAD DE CARGA DE 3 TON O MAS, MODELO 2022 A 2019. 80% DE LA TARIFA ESTABLECIDA. INCLUYE TODOS LOS COSTOS DE OPERACIÓN Y MANTENIMIENTO EXCEPTO EL SALARIO DEL CONDUCTOR.</t>
  </si>
  <si>
    <t>TAPABOCAS DESECHABLE._(Según Apéndice Bioseguridad Covid 19_V4)</t>
  </si>
  <si>
    <t>MASCARILLA DESECHABLE._(Según Apéndice Bioseguridad Covid 19_V4)</t>
  </si>
  <si>
    <t>JABÓN LIQUIDO PARA MANOS._(Según Apéndice Bioseguridad Covid 19_V4)</t>
  </si>
  <si>
    <t>CARROTANQUE IRRIGADOR DE AGUA. ( VIAJE DE 10 M3 )_(Según Apéndice Bioseguridad Covid 19_V4)</t>
  </si>
  <si>
    <t>TOALLAS DE PAPEL PARA MANOS. TIPO Z.  DOBLE HOJA. (PAQUETE 150 HOJAS)_(Según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</si>
  <si>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</si>
  <si>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</si>
  <si>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</si>
  <si>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</si>
  <si>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</si>
  <si>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TUBERÍA ALCANTARILLADO PEAD 1500 mm (60") SN-8</t>
  </si>
  <si>
    <t>PLANTA ELÉCTRICA - POTENCIA ELÉCTRICA GENERADA 11-13 kW - INCLUYE COMBUSTIBLE</t>
  </si>
  <si>
    <t>PARAL METÁLICO CORTO DE 1.50 m A 2.7 m</t>
  </si>
  <si>
    <t>ANDAMIO MULTIDIRECCIONAL - ALTURA 9 m - ÁREA 4 m2</t>
  </si>
  <si>
    <t>MEDIDA DE LA IRREGULARIDAD SUPERFICIAL DE UN PAVIMENTO (PLANICIDAD) MEDIANTE LA REGLA DE TRES METROS, ESTATICA O RODANTE (POR UNIDAD). Norma Técnica: INVE-793-13 ASTM E1703/E1703M-10 (23)</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</si>
  <si>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</si>
  <si>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</si>
  <si>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ENSAYO LABORATORIO - RUIDO</t>
  </si>
  <si>
    <t>MONITOREO DE RUIDO AMBIENTAL (Incluye punto de monitoreo de ruido para una (1) jornada diurna en día hábil y no hábil y una (1) jornada nocturna día hábil y no hábil (total 4 mediciones por punto), (Incluye informe técnico de campo, memoria de cálculo e isófonas)</t>
  </si>
  <si>
    <t>ENSAYO LABORATORIO - AIRE</t>
  </si>
  <si>
    <t>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</si>
  <si>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</si>
  <si>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</si>
  <si>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</si>
  <si>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</si>
  <si>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LEVANTAMIENTO CON GEORRADAR (GPR) PARA LA DETECCION DE REDES Y OTRA INFRAESTRUCTURA. CON ANTENAS DE FRECUENCIA ENTRE 1200 MHz Y 200 MHz, PARA PROFUNDIDADES HASTA LOS 9M. Incluye movilización, toma de información, procesamiento, cálculo y entrega de resultados. (informe, incluye radargramas y plano de localización de redes u otra infraestructura. no incluye planos topográficos)</t>
  </si>
  <si>
    <t>KM</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</si>
  <si>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</si>
  <si>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</si>
  <si>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</si>
  <si>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</si>
  <si>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</si>
  <si>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</si>
  <si>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MICROPÍLOTEADORA PESO 9.200 KG, DIÁMETRO MAXIMO DE ABRAZADERAS 26 CM, FUERZA DE EXTRACCIÓN 6 TONELADAS - INCLUYE OPERARIO Y COMBUSTIBLE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</si>
  <si>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</si>
  <si>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</si>
  <si>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</si>
  <si>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</si>
  <si>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</si>
  <si>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</si>
  <si>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</si>
  <si>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</si>
  <si>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</si>
  <si>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</si>
  <si>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</si>
  <si>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</si>
  <si>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</si>
  <si>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</si>
  <si>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</si>
  <si>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TUBERIA PEAD D=30" CORRUGADO ALCANTARILLADO DOBLE PARED JUNTA FLEXIBLE CXE DN 750MM NTC 6115 / NTC5447 (RIG. MIN. 228 PSI ≈ SN6 / SN5)</t>
  </si>
  <si>
    <t>ACOPLE PARA TUBERIA PVC A PEAD DE 4”</t>
  </si>
  <si>
    <t>ENDURECEDOR COLOR GRIS (4 Kg/m2)</t>
  </si>
  <si>
    <t>ENDURECEDOR COLOR AMARILLO (4 Kg/m2)</t>
  </si>
  <si>
    <t>ENDURECEDOR COLOR SALMON (4 Kg/m2)</t>
  </si>
  <si>
    <t>ENDURECEDOR COLOR OCRE (4 Kg/m2)</t>
  </si>
  <si>
    <t xml:space="preserve">CONTROLADOR sX CON CAPACIDAD PARA 16 GRUPOS VEHICULARES O PEATONALES. CON POSIBILIDAD DE AMPLIACIÓN HASTA 32 GRUPOS, PROTOCOLO ABIERTO OCIT, INCLUYE SUMINISTRO DE CONTROLADOR, INCLUYE GPS. </t>
  </si>
  <si>
    <t>CONTROLADOR sX CON CAPACIDAD PARA 24 GRUPOS VEHICULARES O PEATONALES. CON POSIBILIDAD DE AMPLIACIÓN HASTA 32 GRUPOS, RELOJ EN TIEMPO REAL, 32, PROTOCOLO ABIERTO OCIT,  INCLUYE SUMINISTRO DE CONTROLADOR, INCLUYE GPS.</t>
  </si>
  <si>
    <t>CONTROLADOR sX CON CAPACIDAD PARA 32 GRUPOS VEHICULARES O PEATONALES. CON POSIBILIDAD DE AMPLIACIÓN HASTA 32 GRUPOS, PROTOCOLO ABIERTO OCIT,  INCLUYE SUMINISTRO DE CONTROLADOR, INCLUYE GPS.</t>
  </si>
  <si>
    <t>INSTALACIÓN Y PUESTA EN SERVICIO DE CONTROLADOR DE TRAFICO SX EN BOGOTÁ, (INCLUYE TRANSPORTE DE CONTROLADOR DESDE SDM HASTA LUGAR DE INSTALACIÓN EN BOGOTÁ, M. DE O. E IVA, NO INCLUYE SUMINISTRO DE CONTROLADOR</t>
  </si>
  <si>
    <t>ELEMENTOS DE SEÑALIZACION TRANSMILENIO</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</si>
  <si>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</si>
  <si>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</si>
  <si>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</si>
  <si>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</si>
  <si>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</si>
  <si>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</si>
  <si>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</si>
  <si>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</si>
  <si>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</si>
  <si>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</si>
  <si>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</si>
  <si>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</si>
  <si>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</si>
  <si>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</si>
  <si>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</si>
  <si>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</si>
  <si>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MARTILLO HIDRAULICO PARA EXCAVADORA</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</si>
  <si>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</si>
  <si>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LEVANTAMIENTO TOPOGRÁFICO</t>
  </si>
  <si>
    <t>EQUIPO DE TOPOGRAFÍA. ESTACION TOTAL, Precisión lineal ≤ (2 mm + 2 ppm x D), precisión angular ≤ 3".  Alcance: con un prisma hasta 2000 metros en buenas condiciones. (Accesorios: Trípodes, bastones, prismas, cintas metálicas, baterías, entre otros). TARIFA MES</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</si>
  <si>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</si>
  <si>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</si>
  <si>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</si>
  <si>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</si>
  <si>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</si>
  <si>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AVISO EN BANNER 13 ONZAS MATE, DE 7, 00m X 1,00m, CON OJALETES Y ARANDELAS METÁLICAS DE 3/8, HORIZONTALES Y VERTICALES CADA 50 CM.</t>
  </si>
  <si>
    <t>AVISO EN BANNER 13 ONZAS MATE, DE 5,00m X 1,00m, CON OJALETES Y ARANDELAS METÁLICAS DE 3/8, HORIZONTALES Y VERTICALES CADA 50 CM.</t>
  </si>
  <si>
    <t>VALLA MÓVIL DE PISO, UNA CARA, DE 1.80M X 1.20M, EN VINILO ADHESIVO SOBRE ALUCOBOND DE 4MM, ÁNGULO EN HIERRO DE 2 X 1-1/8".  IMPRESIÓN 720 DPI; TINTAS PARA EXTERIORES.</t>
  </si>
  <si>
    <t xml:space="preserve">VALLA MÓVIL DE PISO, UNA CARA, DE 1.80M X 1.20M, EN LÁMINA GALVANIZADA CALIBRE 20, ÁNGULO EN HIERRO DE 2 X 1-1/8" IMPRESO EN VINILO ADHESIVO. IMPRESIÓN 720 DPI; TINTAS PARA EXTERIORES. </t>
  </si>
  <si>
    <t>PASACALLE EN BANNER 13 ONZAS MATE, DE 7.00m x 1.00m, INCLUYE UN PALO DE 1,20m DE LARGO EN CADA EXTREMO.</t>
  </si>
  <si>
    <t>LAMINA DE POLIESTIRENO e= 0,05 m - 30 KG/CM3</t>
  </si>
  <si>
    <t>PLATINA ACERO INOXIDABLE 1 1/2" x 1/4"</t>
  </si>
  <si>
    <t>TRANSPORTE DE EQUIPO DE 15.1 a 25 TONELADAS POR VIAJE DIURNO (UN TRAYECTO) - SIN ESCOLTA</t>
  </si>
  <si>
    <t>TRANSPORTE DE EQUIPO DE 25.1 a 35 TONELADAS POR VIAJE DIURNO (UN TRAYECTO) - SIN ESCOLTA</t>
  </si>
  <si>
    <t>TRANSPORTE DE EQUIPO DE 35.1 a 40 TONELADAS POR VIAJE DIURNO (UN TRAYECTO) - SIN ESCOLTA</t>
  </si>
  <si>
    <t>TRANSPORTE DE EQUIPO DE 40.1 a 45 TONELADAS POR VIAJE DIURNO (UN TRAYECTO) - SIN ESCOLTA</t>
  </si>
  <si>
    <t>TRANSPORTE DE EQUIPO DE 45.1 a 60 TONELADAS POR VIAJE DIURNO (UN TRAYECTO) - SIN ESCOLTA</t>
  </si>
  <si>
    <t>TRANSPORTE DE EQUIPO DE 60.1 a 70 TONELADAS POR VIAJE DIURNO (UN TRAYECTO) - SIN ESCOLTA</t>
  </si>
  <si>
    <t xml:space="preserve">BASE GRANULAR CLASE A (BGA_BG25) </t>
  </si>
  <si>
    <t>BASE GRANULAR CLASE B (BGB_BG25)</t>
  </si>
  <si>
    <t>CONCRETO MR41 CON MICROFIBRAS DE POLIPROPILENO</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</si>
  <si>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</si>
  <si>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</si>
  <si>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</si>
  <si>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</si>
  <si>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</si>
  <si>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</si>
  <si>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</si>
  <si>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</si>
  <si>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</si>
  <si>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</si>
  <si>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</si>
  <si>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</si>
  <si>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</si>
  <si>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</si>
  <si>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TEE REDUCIDA PVC U.M. D= 4" x 3"</t>
  </si>
  <si>
    <t>UNION UNIVERSAL PVC D=2"</t>
  </si>
  <si>
    <t>BUJE SOLDADO PRESION PVC D= 3" x 1 1/2"</t>
  </si>
  <si>
    <t>LOSETA PODOTACTIL EN POLIURETANO.  40 x 40 x 0.08 cm</t>
  </si>
  <si>
    <t>NEOPRENO DE 35X25X4,6 CMS - DUREZA 60 SIN REFUERZO (INCLUYE TODOS LOS ELEMENTOS NECESARIOS PARA LA INSTALACIÓN)</t>
  </si>
  <si>
    <t>NEOPRENO DE 20X35X4 CMS - DUREZA 60 SIN REFUERZO (INCLUYE TODOS LOS ELEMENTOS NECESARIOS PARA LA INSTALACIÓN)</t>
  </si>
  <si>
    <t>NEOPRENO DE 30X35X4 CMS - DUREZA 60 SIN REFUERZO (INCLUYE TODOS LOS ELEMENTOS NECESARIOS PARA LA INSTALACIÓN)</t>
  </si>
  <si>
    <t>NEOPRENO DE 50X12X2 CMS - DUREZA 60 SIN REFUERZO (INCLUYE TODOS LOS ELEMENTOS NECESARIOS PARA LA INSTALACIÓN)</t>
  </si>
  <si>
    <t>NEOPRENO DE 50X10X2 CMS - DUREZA 60 SIN REFUERZO (INCLUYE TODOS LOS ELEMENTOS NECESARIOS PARA LA INSTALACIÓN)</t>
  </si>
  <si>
    <t>NEOPRENO DE 60X30X2 CMS - DUREZA 50 SIN REFUERZO (INCLUYE TODOS LOS ELEMENTOS NECESARIOS PARA LA INSTALACIÓN)</t>
  </si>
  <si>
    <t>NEOPRENO DE 30X15X2,5 CMS - DUREZA 50 SIN REFUERZO (INCLUYE TODOS LOS ELEMENTOS NECESARIOS PARA LA INSTALACIÓN)</t>
  </si>
  <si>
    <t>NEOPRENO DE 80X50X4 CMS - DUREZA 50 SIN REFUERZO (INCLUYE TODOS LOS ELEMENTOS NECESARIOS PARA LA INSTALACIÓN)</t>
  </si>
  <si>
    <t>NEOPRENO DE 40X50X5 CMS - DUREZA 60 CON REFUERZO DE DOS LAMINAS DE 1/4" (INCLUYE TODOS LOS ELEMENTOS NECESARIOS PARA LA INSTALACIÓN)</t>
  </si>
  <si>
    <t>NEOPRENO DE 30X30X4 CMS - DUREZA 60 CON REFUERZO DE DOS LAMINAS DE 1/4" (INCLUYE TODOS LOS ELEMENTOS NECESARIOS PARA LA INSTALACIÓN)</t>
  </si>
  <si>
    <t>NEOPRENO DE 60X15X1 CMS - DUREZA 60 CON REFUERZO DE DOS LAMINAS DE 1/4" (INCLUYE TODOS LOS ELEMENTOS NECESARIOS PARA LA INSTALACIÓN)</t>
  </si>
  <si>
    <t>APOYO FIJO EN NEOPRENO DE 30X50X0,72 CMS - DUREZA 60 CON REFUERZO DE DOS LAMINAS DE 1/4" (INCLUYE TODOS LOS ELEMENTOS NECESARIOS PARA LA INSTALACIÓN)</t>
  </si>
  <si>
    <t>MEDICION DE PERFIL LONGITUDINAL Y TRANSVERSAL EN ESTRUCTURA DE PAVIMENTO CON PERFILOMETRO LASER Y DETERMINACION DEL INDICE DE RUGOSIDAD INTERNACIONAL -IRI- Y LA IRREGULARIDAD SUPERFICIAL (AHUELLAMIENTO). HORARIO NOCTURNO. Incluye movilización, toma de información, procesamiento, cálculo y entrega de resultados. Tramos continuos de mínimo 500 metros. Norma técnica: ASTM E950/E950M-22 INVE-794-13 ASTM E1926-08 (21)</t>
  </si>
  <si>
    <t>TOMA DE DEFLEXIONES CON EQUIPO DEFLECTOMETRO DE IMPACTO (FWD/HWD) PARA PAVIMENTO CON SUPERFICIE FLEXIBLE Y RIGIDA (Máximo 200 Puntos - 3 Repeticiones por punto). Incluye movilización, carro escolta del equipo, toma de información, procesamiento, cálculo y entrega del cuenco de deflexiones promedio. Norma técnica: INVE-798-13 ASTM D4694-09 (20) INVE-797-13 ASTM D4695-03 (20) ASTM D5858-96 (20)</t>
  </si>
  <si>
    <t>APOYO FIJO EN NEOPRENO DE 40X60X0,47 CMS - DUREZA 60 CON REFUERZO DE DOS LAMINAS DE 1/4" (INCLUYE TODOS LOS ELEMENTOS NECESARIOS PARA LA INSTALACIÓN)</t>
  </si>
  <si>
    <t>TOMA DE DEFLEXIONES CON EQUIPO DEFLECTOMETRO DE IMPACTO (FWD/HWD) PARA PAVIMENTO CON SUPERFICIE FLEXIBLE Y RIGIDA (Máximo 200 Puntos - 3 Repeticiones por punto). HORARIO NOCTURNO.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</si>
  <si>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(POR JORNADA). Incluye movilización, toma de información y entrega de resultados. Norma técnica: ASTM E2583-07 (20)</t>
  </si>
  <si>
    <t>APOYO MÓVIL EN NEOPRENO DE 30X50X0,72 CMS - DUREZA 60 CON REFUERZO DE DOS LAMINAS DE 1/4" (INCLUYE TODOS LOS ELEMENTOS NECESARIOS PARA LA INSTALACIÓN)</t>
  </si>
  <si>
    <t>MEDICION DE PERFIL LONGITUDINAL EN ESTRUCTURA DE PAVIMENTO CON PERFILOMETRO LASER Y DETERMINACION DEL INDICE DE RUGOSIDAD INTERNACIONAL -IRI-. HORARIO NOCTURNO. Incluye movilización, toma de información, procesamiento, cálculo y entrega de resultados. Tramos continuos de mínimo 500 metros. Norma técnica: ASTM E950/E950M-22 INVE-794-13 ASTM E1926-08 (21) INVE-790-13</t>
  </si>
  <si>
    <t>APOYO MÓVIL EN NEOPRENO DE 60X20X1,5 CMS - DUREZA 50 CON REFUERZO DE UNA LAMINA DE 1/8" (INCLUYE TODOS LOS ELEMENTOS NECESARIOS PARA LA INSTALACIÓN)</t>
  </si>
  <si>
    <t>LEVANTAMIENTO DE FALLAS EN ESTRUCTURA DE PAVIMENTO CON SUPERFICIE FLEXIBLE, RIGIDA O ARTICULADA EN ZONA URBANA, CON EQUIPO DE ALTO RENDIMIENTO MEDIANTE CAPTURA DE IMAGENES DE ALTA RESOLUCION O SISTEMA LASER, Y DETERMINACION DEL INDICE DE CONDICION DEL PAVIMENTO-PCI. HORARIO NOCTURNO. Incluye movilización, carro escolta del equipo, toma de información, procesamiento, entrega del inventario de fallas y cálculo del valor de PCI. Norma técnica: ASTM D6433-23 (flexible y rígido) ASTM E2840-11(24)(articulado)</t>
  </si>
  <si>
    <t>MEDICION DE PERFIL TRANSVERSAL EN ESTRUCTURA DE PAVIMENTO CON PERFILOMETRO LASER Y DETERMINACION DE LA IRREGULARIDAD SUPERFICIAL (AHUELLAMIENTO). HORARIO NOCTURNO. Incluye movilización, toma de información, procesamiento, cálculo y entrega de resultados. Norma técnica: INVE-789-13</t>
  </si>
  <si>
    <t>MEDICION DE PERFIL DE MACROTEXTURA EN ESTRUCTURA DE PAVIMENTO CON PERFILOMETRO LASER Y DETERMINACION DE LA PROFUNDIDAD MEDIA DEL PERFIL (MDP). HORARIO NOCTURNO.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</si>
  <si>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HORARIO NOCTURNO. Incluye movilización, toma de información, procesamiento, cálculo y entrega de resultados. Tramos continuos de mínimo 500 metros. Norma técnica: ASTM E950/E950M-22 INVE-794-13 ASTM E1926-08 (21) ASTM E1845-23</t>
  </si>
  <si>
    <t>MEDICION DEL COEFICIENTE DE FRICCION EN ESTRUCTURA DE PAVIMENTO.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</si>
  <si>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MEDICION DEL COEFICIENTE DE FRICCION EN ESTRUCTURA DE PAVIMENTO. HORARIO NOCTURNO.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</si>
  <si>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GEOMALLA BIAXIAL CON RESISTENCIA ULTIMA A LA TENSION, SENTIDO LONGITUDINAL Y TRANSVERSAL: ENTRE 100 KN/M Y 106 KN/M</t>
  </si>
  <si>
    <t>La utilidad es del 4% del costo directo</t>
  </si>
  <si>
    <t>Es el 19% del 4% de esa utilidad</t>
  </si>
  <si>
    <r>
      <rPr>
        <rFont val="Arial Narrow"/>
        <color theme="1"/>
        <sz val="11.0"/>
      </rPr>
      <t xml:space="preserve">LOS VALORES ACÁ CONTENIDOS, FUERON ANALIZADOS A PARTIR DEL </t>
    </r>
    <r>
      <rPr>
        <rFont val="Arial Narrow"/>
        <b/>
        <color theme="1"/>
        <sz val="11.0"/>
      </rPr>
      <t>SALARIO MÍNIMO LEGAL VIGENTE PARA EL AÑO 2025</t>
    </r>
    <r>
      <rPr>
        <rFont val="Arial Narrow"/>
        <color theme="1"/>
        <sz val="11.0"/>
      </rPr>
      <t>, EL CUAL SE ESTABLECIÓ EN UN VALOR DE $ 1.423.500
DEBIDO A LO ANTERIOR, SE DEBERÁ ACTUALIZAR AÑO TRAS AÑO.
ADICIOINALMENTE, LA VARIACIÓN DEL FACTOR PRESTACIONAL DESPUÉS DE 3,5 SALARIOS MÍNIMOS ES MUY PEQUEÑA, POR LO CUAL EL CÁLCULO SE REALIZA SOLO HASTA ESA INSTANCIA, ASUMINEDO EL MISMO FP PARA SALARIOS MAYORES</t>
    </r>
  </si>
  <si>
    <t>ANÁLISIS MANO DE OBRA</t>
  </si>
  <si>
    <t>5.5 MINIMOS</t>
  </si>
  <si>
    <t>SALARIO</t>
  </si>
  <si>
    <t>VALOR</t>
  </si>
  <si>
    <t>REF.</t>
  </si>
  <si>
    <t>Mensual</t>
  </si>
  <si>
    <t>Subsidio de trasporte</t>
  </si>
  <si>
    <t>sábado</t>
  </si>
  <si>
    <t>Total mensual</t>
  </si>
  <si>
    <t>-</t>
  </si>
  <si>
    <t>domingo</t>
  </si>
  <si>
    <t>lunes</t>
  </si>
  <si>
    <t>martes</t>
  </si>
  <si>
    <t>miércoles</t>
  </si>
  <si>
    <t>jueves</t>
  </si>
  <si>
    <t>viernes</t>
  </si>
  <si>
    <t>Anual (A/30X360)</t>
  </si>
  <si>
    <t xml:space="preserve">Anual con subsidio de trasporte </t>
  </si>
  <si>
    <t>E</t>
  </si>
  <si>
    <t>Subsidio trasporte anual</t>
  </si>
  <si>
    <t>Hoy</t>
  </si>
  <si>
    <t>SALARIO NOMINAL</t>
  </si>
  <si>
    <t>Salario anual</t>
  </si>
  <si>
    <t>PRESTACIONES</t>
  </si>
  <si>
    <t>Cesantias anual E36/365</t>
  </si>
  <si>
    <t>Intereses cesantias 12%</t>
  </si>
  <si>
    <t>Vacaciones -15 dias A 0.50%</t>
  </si>
  <si>
    <t>Prima-30 dias C 100%</t>
  </si>
  <si>
    <t>Otros costos</t>
  </si>
  <si>
    <t>Dotación</t>
  </si>
  <si>
    <t xml:space="preserve">Seguridad Social </t>
  </si>
  <si>
    <t>CONTRIBUCIÓN ESPECIAL (IMPUESTO DE GUERRA LEY 1738 DIC 18-2014 PRORROGA 4 AÑOS)</t>
  </si>
  <si>
    <t>Pensiones D 12%</t>
  </si>
  <si>
    <t>GMF - 4X1000 (Ley 1739 de 2014) Movimientos Financieros</t>
  </si>
  <si>
    <t>Salud D 8.50%</t>
  </si>
  <si>
    <t>Riesgos Profesionales D 0.696%</t>
  </si>
  <si>
    <t>Aportes</t>
  </si>
  <si>
    <t xml:space="preserve">FIC Fondo Nacional de Formación Profesional de la Industria de la Construcción </t>
  </si>
  <si>
    <t>Otros aportes</t>
  </si>
  <si>
    <t>Caja de compensacion Familiar D</t>
  </si>
  <si>
    <t>VALOR REAL DEL SALARIO</t>
  </si>
  <si>
    <t xml:space="preserve">FACTOR DE SOBRECOSTO </t>
  </si>
  <si>
    <t>1 MÍNIMO</t>
  </si>
  <si>
    <t>1.2 MÍNIMOS</t>
  </si>
  <si>
    <t>1.5 MINIMOS</t>
  </si>
  <si>
    <t>1.8 MÍNIMOS</t>
  </si>
  <si>
    <t>2 MINIMOS</t>
  </si>
  <si>
    <t>2.5 MINIMOS</t>
  </si>
  <si>
    <t>3 MINIMOS</t>
  </si>
  <si>
    <t>3.5 MINIMOS</t>
  </si>
  <si>
    <t>FACTOR PRESTACIONAL + AFECTACIÓN HORA LABORAL</t>
  </si>
  <si>
    <t>INDICADOR</t>
  </si>
  <si>
    <t xml:space="preserve">NOMINAL </t>
  </si>
  <si>
    <t xml:space="preserve">VALOR DIA </t>
  </si>
  <si>
    <t>VALOR HORA</t>
  </si>
  <si>
    <t>CALCULO SOBRECOSTO HORAS EFECTIVAS TRABAJADAS - SMMLV 2022</t>
  </si>
  <si>
    <t>SALARIO MINIMO ANUAL CON PRESTACIONES (A)</t>
  </si>
  <si>
    <t>HORAS CALENDARIO ANUALES (B)</t>
  </si>
  <si>
    <t>365 DÍAS X 8 HORAS</t>
  </si>
  <si>
    <t>HORAS LABORALES ANUALES (C)</t>
  </si>
  <si>
    <t>52 SEMANAS X 48 HORAS</t>
  </si>
  <si>
    <t>CON SALUD</t>
  </si>
  <si>
    <t>NO</t>
  </si>
  <si>
    <t>HORAS EFECTIVAS ANUALES (D)</t>
  </si>
  <si>
    <t>2920 - (52 DOMINGOS + 18 FESTIVOS + 15 DÍAS VACACIONES) *8</t>
  </si>
  <si>
    <t>VALOR HORA CALENDARIO (E)</t>
  </si>
  <si>
    <t>A/B</t>
  </si>
  <si>
    <t>VALOR HORA LABORAL (F)</t>
  </si>
  <si>
    <t>A/C</t>
  </si>
  <si>
    <t>VALOR HORA EFECTIVA (G)</t>
  </si>
  <si>
    <t>A/D</t>
  </si>
  <si>
    <t xml:space="preserve">INCREMENTO HORA EFECTIVA </t>
  </si>
  <si>
    <t>SI</t>
  </si>
</sst>
</file>

<file path=xl/styles.xml><?xml version="1.0" encoding="utf-8"?>
<styleSheet xmlns="http://schemas.openxmlformats.org/spreadsheetml/2006/main" xmlns:x14ac="http://schemas.microsoft.com/office/spreadsheetml/2009/9/ac" xmlns:mc="http://schemas.openxmlformats.org/markup-compatibility/2006">
  <numFmts count="26">
    <numFmt numFmtId="164" formatCode="_-&quot;$&quot;\ * #,##0.00_-;\-&quot;$&quot;\ * #,##0.00_-;_-&quot;$&quot;\ * &quot;-&quot;??_-;_-@"/>
    <numFmt numFmtId="165" formatCode="&quot;$&quot;\ #,##0;[Red]\-&quot;$&quot;\ #,##0"/>
    <numFmt numFmtId="166" formatCode="_-&quot;$&quot;* #,##0.00_-;\-&quot;$&quot;* #,##0.00_-;_-&quot;$&quot;* &quot;-&quot;??_-;_-@"/>
    <numFmt numFmtId="167" formatCode="[$$]#,##0"/>
    <numFmt numFmtId="168" formatCode="&quot;$&quot;\ #,##0.00;[Red]\-&quot;$&quot;\ #,##0.00"/>
    <numFmt numFmtId="169" formatCode="\$#,##0"/>
    <numFmt numFmtId="170" formatCode="[$ $]#,##0"/>
    <numFmt numFmtId="171" formatCode="d/m/yyyy"/>
    <numFmt numFmtId="172" formatCode="_-* #,##0_-;\-* #,##0_-;_-* &quot;-&quot;??_-;_-@"/>
    <numFmt numFmtId="173" formatCode="_-&quot;$&quot;\ * #,##0_-;\-&quot;$&quot;\ * #,##0_-;_-&quot;$&quot;\ * &quot;-&quot;_-;_-@"/>
    <numFmt numFmtId="174" formatCode="_-* #,##0.00_-;\-* #,##0.00_-;_-* &quot;-&quot;_-;_-@"/>
    <numFmt numFmtId="175" formatCode="_-* #,##0.00_-;\-* #,##0.00_-;_-* &quot;-&quot;??_-;_-@"/>
    <numFmt numFmtId="176" formatCode="_-&quot;$&quot;\ * #,##0_-;\-&quot;$&quot;\ * #,##0_-;_-&quot;$&quot;\ * &quot;-&quot;??_-;_-@"/>
    <numFmt numFmtId="177" formatCode="_(&quot;$&quot;\ * #,##0_);_(&quot;$&quot;\ * \(#,##0\);_(&quot;$&quot;\ * &quot;-&quot;??_);_(@_)"/>
    <numFmt numFmtId="178" formatCode="[$$-240A]\ #,##0.00"/>
    <numFmt numFmtId="179" formatCode="_-* #,##0.000_-;\-* #,##0.000_-;_-* &quot;-&quot;??_-;_-@"/>
    <numFmt numFmtId="180" formatCode="_(&quot;$&quot;\ * #,##0.00_);_(&quot;$&quot;\ * \(#,##0.00\);_(&quot;$&quot;\ * &quot;-&quot;??_);_(@_)"/>
    <numFmt numFmtId="181" formatCode="[$$-240A]\ #,##0"/>
    <numFmt numFmtId="182" formatCode="[$$-240A]\ #,##0.00;\-[$$-240A]\ #,##0.00"/>
    <numFmt numFmtId="183" formatCode="0.000%"/>
    <numFmt numFmtId="184" formatCode="[$$-240A]\ #,##0;\-[$$-240A]\ #,##0"/>
    <numFmt numFmtId="185" formatCode="0.0000%"/>
    <numFmt numFmtId="186" formatCode="0.0%"/>
    <numFmt numFmtId="187" formatCode="#,##0.00_);\-#,##0.00"/>
    <numFmt numFmtId="188" formatCode="0.000"/>
    <numFmt numFmtId="189" formatCode="0.0000"/>
  </numFmts>
  <fonts count="23">
    <font>
      <sz val="11.0"/>
      <color theme="1"/>
      <name val="Calibri"/>
      <scheme val="minor"/>
    </font>
    <font>
      <b/>
      <sz val="11.0"/>
      <color theme="1"/>
      <name val="Calibri"/>
    </font>
    <font>
      <color theme="1"/>
      <name val="Calibri"/>
    </font>
    <font>
      <sz val="11.0"/>
      <color theme="1"/>
      <name val="Calibri"/>
    </font>
    <font>
      <sz val="12.0"/>
      <color theme="1"/>
      <name val="Arial Narrow"/>
    </font>
    <font>
      <b/>
      <sz val="12.0"/>
      <color theme="1"/>
      <name val="Arial Narrow"/>
    </font>
    <font/>
    <font>
      <color theme="1"/>
      <name val="Calibri"/>
      <scheme val="minor"/>
    </font>
    <font>
      <sz val="12.0"/>
      <color theme="1"/>
      <name val="Calibri"/>
    </font>
    <font>
      <color rgb="FF000000"/>
      <name val="&quot;Segoe UI&quot;"/>
    </font>
    <font>
      <color rgb="FF000000"/>
      <name val="Arial"/>
    </font>
    <font>
      <sz val="12.0"/>
      <color theme="1"/>
      <name val="Leelawadee"/>
    </font>
    <font>
      <b/>
      <sz val="12.0"/>
      <color theme="1"/>
      <name val="Leelawadee"/>
    </font>
    <font>
      <b/>
      <sz val="12.0"/>
      <color theme="1"/>
      <name val="Calibri"/>
    </font>
    <font>
      <sz val="11.0"/>
      <color theme="1"/>
      <name val="Arial Narrow"/>
    </font>
    <font>
      <b/>
      <sz val="11.0"/>
      <color theme="0"/>
      <name val="Arial Narrow"/>
    </font>
    <font>
      <b/>
      <sz val="11.0"/>
      <color theme="1"/>
      <name val="Arial Narrow"/>
    </font>
    <font>
      <b/>
      <sz val="11.0"/>
      <color rgb="FF000000"/>
      <name val="Arial Narrow"/>
    </font>
    <font>
      <b/>
      <sz val="11.0"/>
      <color rgb="FF008000"/>
      <name val="Calibri"/>
    </font>
    <font>
      <sz val="11.0"/>
      <color rgb="FF000000"/>
      <name val="Arial Narrow"/>
    </font>
    <font>
      <b/>
      <sz val="8.0"/>
      <color theme="1"/>
      <name val="Arial Narrow"/>
    </font>
    <font>
      <sz val="10.0"/>
      <color theme="1"/>
      <name val="Arial Narrow"/>
    </font>
    <font>
      <sz val="11.0"/>
      <color theme="0"/>
      <name val="Arial Narrow"/>
    </font>
  </fonts>
  <fills count="18">
    <fill>
      <patternFill patternType="none"/>
    </fill>
    <fill>
      <patternFill patternType="lightGray"/>
    </fill>
    <fill>
      <patternFill patternType="solid">
        <fgColor rgb="FFF2DBDB"/>
        <bgColor rgb="FFF2DBDB"/>
      </patternFill>
    </fill>
    <fill>
      <patternFill patternType="solid">
        <fgColor rgb="FFD6E3BC"/>
        <bgColor rgb="FFD6E3BC"/>
      </patternFill>
    </fill>
    <fill>
      <patternFill patternType="solid">
        <fgColor theme="6"/>
        <bgColor theme="6"/>
      </patternFill>
    </fill>
    <fill>
      <patternFill patternType="solid">
        <fgColor rgb="FFFFFFFF"/>
        <bgColor rgb="FFFFFFFF"/>
      </patternFill>
    </fill>
    <fill>
      <patternFill patternType="solid">
        <fgColor rgb="FFD8D8D8"/>
        <bgColor rgb="FFD8D8D8"/>
      </patternFill>
    </fill>
    <fill>
      <patternFill patternType="solid">
        <fgColor theme="0"/>
        <bgColor theme="0"/>
      </patternFill>
    </fill>
    <fill>
      <patternFill patternType="solid">
        <fgColor rgb="FFB8CCE4"/>
        <bgColor rgb="FFB8CCE4"/>
      </patternFill>
    </fill>
    <fill>
      <patternFill patternType="solid">
        <fgColor rgb="FF93C47D"/>
        <bgColor rgb="FF93C47D"/>
      </patternFill>
    </fill>
    <fill>
      <patternFill patternType="solid">
        <fgColor rgb="FF92D050"/>
        <bgColor rgb="FF92D050"/>
      </patternFill>
    </fill>
    <fill>
      <patternFill patternType="solid">
        <fgColor rgb="FFFFFF00"/>
        <bgColor rgb="FFFFFF00"/>
      </patternFill>
    </fill>
    <fill>
      <patternFill patternType="solid">
        <fgColor rgb="FF6AA84F"/>
        <bgColor rgb="FF6AA84F"/>
      </patternFill>
    </fill>
    <fill>
      <patternFill patternType="solid">
        <fgColor rgb="FFFBD4B4"/>
        <bgColor rgb="FFFBD4B4"/>
      </patternFill>
    </fill>
    <fill>
      <patternFill patternType="solid">
        <fgColor rgb="FFFFE599"/>
        <bgColor rgb="FFFFE599"/>
      </patternFill>
    </fill>
    <fill>
      <patternFill patternType="solid">
        <fgColor theme="4"/>
        <bgColor theme="4"/>
      </patternFill>
    </fill>
    <fill>
      <patternFill patternType="solid">
        <fgColor rgb="FFDBE5F1"/>
        <bgColor rgb="FFDBE5F1"/>
      </patternFill>
    </fill>
    <fill>
      <patternFill patternType="solid">
        <fgColor rgb="FF95B3D7"/>
        <bgColor rgb="FF95B3D7"/>
      </patternFill>
    </fill>
  </fills>
  <borders count="79">
    <border/>
    <border>
      <left style="thin">
        <color rgb="FF000000"/>
      </left>
      <right style="thin">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thin">
        <color rgb="FF000000"/>
      </right>
      <top style="thin">
        <color rgb="FF000000"/>
      </top>
    </border>
    <border>
      <left style="thin">
        <color rgb="FF000000"/>
      </left>
      <right style="thin">
        <color rgb="FF000000"/>
      </right>
      <top style="thin">
        <color rgb="FF000000"/>
      </top>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bottom style="medium">
        <color rgb="FF000000"/>
      </bottom>
    </border>
    <border>
      <left style="thin">
        <color rgb="FF000000"/>
      </left>
      <right style="thin">
        <color rgb="FF000000"/>
      </right>
      <top style="medium">
        <color rgb="FF000000"/>
      </top>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top style="medium">
        <color rgb="FF000000"/>
      </top>
      <bottom style="thin">
        <color rgb="FF000000"/>
      </bottom>
    </border>
    <border>
      <left style="medium">
        <color rgb="FF000000"/>
      </left>
      <right style="thin">
        <color rgb="FF000000"/>
      </right>
      <top style="thin">
        <color rgb="FF000000"/>
      </top>
      <bottom/>
    </border>
    <border>
      <left style="thin">
        <color rgb="FF000000"/>
      </left>
      <right style="thin">
        <color rgb="FF000000"/>
      </right>
    </border>
    <border>
      <left style="thin">
        <color rgb="FF000000"/>
      </left>
      <right style="thin">
        <color rgb="FF000000"/>
      </right>
      <top style="thin">
        <color rgb="FF000000"/>
      </top>
      <bottom/>
    </border>
    <border>
      <left style="thin">
        <color rgb="FF000000"/>
      </left>
      <top style="thin">
        <color rgb="FF000000"/>
      </top>
      <bottom/>
    </border>
    <border>
      <top style="thin">
        <color rgb="FF000000"/>
      </top>
      <bottom/>
    </border>
    <border>
      <right style="thin">
        <color rgb="FF000000"/>
      </right>
      <top style="thin">
        <color rgb="FF000000"/>
      </top>
      <bottom/>
    </border>
    <border>
      <left style="thin">
        <color rgb="FF000000"/>
      </left>
      <right/>
      <top style="thin">
        <color rgb="FF000000"/>
      </top>
      <bottom/>
    </border>
    <border>
      <left style="medium">
        <color rgb="FF000000"/>
      </left>
      <top style="medium">
        <color rgb="FF000000"/>
      </top>
      <bottom/>
    </border>
    <border>
      <top style="medium">
        <color rgb="FF000000"/>
      </top>
      <bottom/>
    </border>
    <border>
      <left style="thin">
        <color rgb="FF000000"/>
      </left>
      <right style="thin">
        <color rgb="FF000000"/>
      </right>
      <bottom style="thin">
        <color rgb="FF000000"/>
      </bottom>
    </border>
    <border>
      <right style="medium">
        <color rgb="FF000000"/>
      </right>
      <top style="medium">
        <color rgb="FF000000"/>
      </top>
      <bottom/>
    </border>
    <border>
      <left/>
      <top/>
      <bottom/>
    </border>
    <border>
      <top/>
      <bottom/>
    </border>
    <border>
      <left/>
      <right/>
      <top/>
      <bottom/>
    </border>
    <border>
      <top style="medium">
        <color rgb="FF000000"/>
      </top>
      <bottom style="medium">
        <color rgb="FF000000"/>
      </bottom>
    </border>
    <border>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medium">
        <color rgb="FF000000"/>
      </left>
      <top style="medium">
        <color rgb="FF000000"/>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left style="medium">
        <color rgb="FF000000"/>
      </left>
      <right style="medium">
        <color rgb="FF000000"/>
      </right>
      <top style="medium">
        <color rgb="FF000000"/>
      </top>
      <bottom style="medium">
        <color rgb="FF000000"/>
      </bottom>
    </border>
    <border>
      <left style="medium">
        <color rgb="FF000000"/>
      </left>
      <bottom style="thin">
        <color rgb="FF000000"/>
      </bottom>
    </border>
    <border>
      <left style="medium">
        <color rgb="FF000000"/>
      </left>
      <right style="medium">
        <color rgb="FF000000"/>
      </right>
      <bottom style="thin">
        <color rgb="FF000000"/>
      </bottom>
    </border>
    <border>
      <left style="medium">
        <color rgb="FF000000"/>
      </left>
      <top style="thin">
        <color rgb="FF000000"/>
      </top>
      <bottom style="thin">
        <color rgb="FF000000"/>
      </bottom>
    </border>
    <border>
      <left style="medium">
        <color rgb="FF000000"/>
      </left>
      <right style="medium">
        <color rgb="FF000000"/>
      </right>
      <top style="thin">
        <color rgb="FF000000"/>
      </top>
      <bottom style="thin">
        <color rgb="FF000000"/>
      </bottom>
    </border>
    <border>
      <left style="medium">
        <color rgb="FF000000"/>
      </left>
      <top style="thin">
        <color rgb="FF000000"/>
      </top>
    </border>
    <border>
      <right style="medium">
        <color rgb="FF000000"/>
      </right>
      <top style="thin">
        <color rgb="FF000000"/>
      </top>
      <bottom style="thin">
        <color rgb="FF000000"/>
      </bottom>
    </border>
    <border>
      <left style="medium">
        <color rgb="FF000000"/>
      </left>
      <right style="medium">
        <color rgb="FF000000"/>
      </right>
      <top style="thin">
        <color rgb="FF000000"/>
      </top>
      <bottom style="medium">
        <color rgb="FF000000"/>
      </bottom>
    </border>
    <border>
      <left style="medium">
        <color rgb="FF000000"/>
      </left>
      <right style="medium">
        <color rgb="FF000000"/>
      </right>
      <top style="medium">
        <color rgb="FF000000"/>
      </top>
      <bottom style="thin">
        <color rgb="FF000000"/>
      </bottom>
    </border>
    <border>
      <left/>
      <right/>
      <top style="medium">
        <color rgb="FF000000"/>
      </top>
      <bottom style="medium">
        <color rgb="FF000000"/>
      </bottom>
    </border>
    <border>
      <left style="medium">
        <color rgb="FF000000"/>
      </left>
      <right style="medium">
        <color rgb="FF000000"/>
      </right>
      <top style="medium">
        <color rgb="FF000000"/>
      </top>
    </border>
    <border>
      <right style="medium">
        <color rgb="FF000000"/>
      </right>
      <bottom style="thin">
        <color rgb="FF000000"/>
      </bottom>
    </border>
    <border>
      <left/>
      <right/>
      <top/>
      <bottom style="thin">
        <color rgb="FF000000"/>
      </bottom>
    </border>
    <border>
      <left style="medium">
        <color rgb="FF000000"/>
      </left>
      <right style="medium">
        <color rgb="FF000000"/>
      </right>
    </border>
    <border>
      <left/>
      <right/>
      <top style="thin">
        <color rgb="FF000000"/>
      </top>
      <bottom style="thin">
        <color rgb="FF000000"/>
      </bottom>
    </border>
    <border>
      <right style="medium">
        <color rgb="FF000000"/>
      </right>
      <top style="thin">
        <color rgb="FF000000"/>
      </top>
    </border>
    <border>
      <left style="medium">
        <color rgb="FF000000"/>
      </left>
      <right style="medium">
        <color rgb="FF000000"/>
      </right>
      <top style="thin">
        <color rgb="FF000000"/>
      </top>
    </border>
    <border>
      <right style="medium">
        <color rgb="FF000000"/>
      </right>
      <top style="thin">
        <color rgb="FF000000"/>
      </top>
      <bottom style="medium">
        <color rgb="FF000000"/>
      </bottom>
    </border>
    <border>
      <left/>
      <right/>
      <top style="thin">
        <color rgb="FF000000"/>
      </top>
      <bottom style="medium">
        <color rgb="FF000000"/>
      </bottom>
    </border>
    <border>
      <left style="medium">
        <color rgb="FF000000"/>
      </left>
      <right/>
      <top style="medium">
        <color rgb="FF000000"/>
      </top>
      <bottom style="medium">
        <color rgb="FF000000"/>
      </bottom>
    </border>
    <border>
      <left/>
      <right style="medium">
        <color rgb="FF000000"/>
      </right>
      <top style="medium">
        <color rgb="FF000000"/>
      </top>
      <bottom style="medium">
        <color rgb="FF000000"/>
      </bottom>
    </border>
    <border>
      <left/>
      <right style="thin">
        <color rgb="FF000000"/>
      </right>
      <top style="medium">
        <color rgb="FF000000"/>
      </top>
      <bottom style="medium">
        <color rgb="FF000000"/>
      </bottom>
    </border>
    <border>
      <left style="medium">
        <color rgb="FF000000"/>
      </left>
      <top style="medium">
        <color rgb="FF000000"/>
      </top>
    </border>
    <border>
      <right style="medium">
        <color rgb="FF000000"/>
      </right>
      <top style="medium">
        <color rgb="FF000000"/>
      </top>
    </border>
    <border>
      <left/>
      <top style="medium">
        <color rgb="FF000000"/>
      </top>
      <bottom/>
    </border>
    <border>
      <left style="medium">
        <color rgb="FF000000"/>
      </left>
      <right style="thin">
        <color rgb="FF000000"/>
      </right>
      <top style="medium">
        <color rgb="FF000000"/>
      </top>
      <bottom style="medium">
        <color rgb="FF000000"/>
      </bottom>
    </border>
    <border>
      <left style="thin">
        <color rgb="FF000000"/>
      </left>
      <right style="medium">
        <color rgb="FF000000"/>
      </right>
      <bottom style="thin">
        <color rgb="FF000000"/>
      </bottom>
    </border>
    <border>
      <left style="thin">
        <color rgb="FF000000"/>
      </left>
      <top style="thin">
        <color rgb="FF000000"/>
      </top>
      <bottom style="medium">
        <color rgb="FF000000"/>
      </bottom>
    </border>
  </borders>
  <cellStyleXfs count="1">
    <xf borderId="0" fillId="0" fontId="0" numFmtId="0" applyAlignment="1" applyFont="1"/>
  </cellStyleXfs>
  <cellXfs count="390">
    <xf borderId="0" fillId="0" fontId="0" numFmtId="0" xfId="0" applyAlignment="1" applyFont="1">
      <alignment readingOrder="0" shrinkToFit="0" vertical="bottom" wrapText="0"/>
    </xf>
    <xf borderId="1" fillId="0" fontId="1" numFmtId="0" xfId="0" applyAlignment="1" applyBorder="1" applyFont="1">
      <alignment horizontal="center"/>
    </xf>
    <xf borderId="0" fillId="0" fontId="2" numFmtId="0" xfId="0" applyFont="1"/>
    <xf borderId="1" fillId="0" fontId="2" numFmtId="0" xfId="0" applyBorder="1" applyFont="1"/>
    <xf borderId="1" fillId="0" fontId="1" numFmtId="0" xfId="0" applyAlignment="1" applyBorder="1" applyFont="1">
      <alignment horizontal="center" vertical="center"/>
    </xf>
    <xf borderId="1" fillId="0" fontId="3" numFmtId="164" xfId="0" applyBorder="1" applyFont="1" applyNumberFormat="1"/>
    <xf borderId="0" fillId="0" fontId="4" numFmtId="0" xfId="0" applyAlignment="1" applyFont="1">
      <alignment vertical="center"/>
    </xf>
    <xf borderId="0" fillId="0" fontId="3" numFmtId="164" xfId="0" applyFont="1" applyNumberFormat="1"/>
    <xf borderId="1" fillId="0" fontId="3" numFmtId="0" xfId="0" applyBorder="1" applyFont="1"/>
    <xf borderId="1" fillId="2" fontId="3" numFmtId="0" xfId="0" applyBorder="1" applyFill="1" applyFont="1"/>
    <xf borderId="1" fillId="0" fontId="3" numFmtId="165" xfId="0" applyBorder="1" applyFont="1" applyNumberFormat="1"/>
    <xf borderId="1" fillId="2" fontId="3" numFmtId="166" xfId="0" applyBorder="1" applyFill="1" applyFont="1" applyNumberFormat="1"/>
    <xf borderId="2" fillId="0" fontId="4" numFmtId="0" xfId="0" applyAlignment="1" applyBorder="1" applyFont="1">
      <alignment horizontal="center" vertical="center"/>
    </xf>
    <xf borderId="1" fillId="2" fontId="3" numFmtId="167" xfId="0" applyBorder="1" applyFill="1" applyFont="1" applyNumberFormat="1"/>
    <xf borderId="1" fillId="0" fontId="3" numFmtId="10" xfId="0" applyBorder="1" applyFont="1" applyNumberFormat="1"/>
    <xf borderId="2" fillId="0" fontId="5" numFmtId="0" xfId="0" applyAlignment="1" applyBorder="1" applyFont="1">
      <alignment horizontal="center" shrinkToFit="0" vertical="center" wrapText="1"/>
    </xf>
    <xf borderId="1" fillId="0" fontId="3" numFmtId="10" xfId="0" applyAlignment="1" applyBorder="1" applyFont="1" applyNumberFormat="1">
      <alignment readingOrder="0"/>
    </xf>
    <xf borderId="3" fillId="0" fontId="6" numFmtId="0" xfId="0" applyBorder="1" applyFont="1"/>
    <xf borderId="1" fillId="0" fontId="7" numFmtId="0" xfId="0" applyBorder="1" applyFont="1"/>
    <xf borderId="4" fillId="0" fontId="5" numFmtId="0" xfId="0" applyAlignment="1" applyBorder="1" applyFont="1">
      <alignment horizontal="center" vertical="center"/>
    </xf>
    <xf borderId="0" fillId="0" fontId="5" numFmtId="0" xfId="0" applyAlignment="1" applyFont="1">
      <alignment horizontal="center" vertical="center"/>
    </xf>
    <xf borderId="0" fillId="0" fontId="8" numFmtId="168" xfId="0" applyAlignment="1" applyFont="1" applyNumberFormat="1">
      <alignment shrinkToFit="0" vertical="center" wrapText="1"/>
    </xf>
    <xf borderId="5" fillId="0" fontId="6" numFmtId="0" xfId="0" applyBorder="1" applyFont="1"/>
    <xf borderId="1" fillId="0" fontId="3" numFmtId="169" xfId="0" applyBorder="1" applyFont="1" applyNumberFormat="1"/>
    <xf borderId="6" fillId="0" fontId="6" numFmtId="0" xfId="0" applyBorder="1" applyFont="1"/>
    <xf borderId="1" fillId="3" fontId="3" numFmtId="0" xfId="0" applyBorder="1" applyFill="1" applyFont="1"/>
    <xf borderId="7" fillId="0" fontId="6" numFmtId="0" xfId="0" applyBorder="1" applyFont="1"/>
    <xf borderId="8" fillId="0" fontId="6" numFmtId="0" xfId="0" applyBorder="1" applyFont="1"/>
    <xf borderId="1" fillId="3" fontId="3" numFmtId="169" xfId="0" applyBorder="1" applyFill="1" applyFont="1" applyNumberFormat="1"/>
    <xf borderId="9" fillId="0" fontId="5" numFmtId="0" xfId="0" applyAlignment="1" applyBorder="1" applyFont="1">
      <alignment horizontal="center" vertical="center"/>
    </xf>
    <xf borderId="0" fillId="0" fontId="7" numFmtId="170" xfId="0" applyFont="1" applyNumberFormat="1"/>
    <xf borderId="1" fillId="0" fontId="4" numFmtId="0" xfId="0" applyAlignment="1" applyBorder="1" applyFont="1">
      <alignment shrinkToFit="0" vertical="center" wrapText="1"/>
    </xf>
    <xf borderId="10" fillId="4" fontId="5" numFmtId="0" xfId="0" applyAlignment="1" applyBorder="1" applyFill="1" applyFont="1">
      <alignment horizontal="center" shrinkToFit="0" vertical="center" wrapText="1"/>
    </xf>
    <xf borderId="11" fillId="0" fontId="6" numFmtId="0" xfId="0" applyBorder="1" applyFont="1"/>
    <xf borderId="12" fillId="0" fontId="6" numFmtId="0" xfId="0" applyBorder="1" applyFont="1"/>
    <xf borderId="0" fillId="0" fontId="5" numFmtId="0" xfId="0" applyAlignment="1" applyFont="1">
      <alignment horizontal="center" shrinkToFit="0" vertical="center" wrapText="1"/>
    </xf>
    <xf borderId="10" fillId="0" fontId="5" numFmtId="0" xfId="0" applyAlignment="1" applyBorder="1" applyFont="1">
      <alignment horizontal="center" vertical="center"/>
    </xf>
    <xf borderId="10" fillId="5" fontId="5" numFmtId="0" xfId="0" applyAlignment="1" applyBorder="1" applyFill="1" applyFont="1">
      <alignment horizontal="center" shrinkToFit="0" vertical="center" wrapText="1"/>
    </xf>
    <xf borderId="10" fillId="4" fontId="5" numFmtId="171" xfId="0" applyAlignment="1" applyBorder="1" applyFill="1" applyFont="1" applyNumberFormat="1">
      <alignment horizontal="center" vertical="center"/>
    </xf>
    <xf borderId="0" fillId="0" fontId="5" numFmtId="171" xfId="0" applyAlignment="1" applyFont="1" applyNumberFormat="1">
      <alignment horizontal="center" vertical="center"/>
    </xf>
    <xf borderId="1" fillId="4" fontId="4" numFmtId="0" xfId="0" applyAlignment="1" applyBorder="1" applyFill="1" applyFont="1">
      <alignment vertical="center"/>
    </xf>
    <xf borderId="0" fillId="0" fontId="5" numFmtId="0" xfId="0" applyAlignment="1" applyFont="1">
      <alignment vertical="center"/>
    </xf>
    <xf borderId="10" fillId="5" fontId="5" numFmtId="171" xfId="0" applyAlignment="1" applyBorder="1" applyFill="1" applyFont="1" applyNumberFormat="1">
      <alignment horizontal="center" readingOrder="0" vertical="center"/>
    </xf>
    <xf borderId="1" fillId="5" fontId="4" numFmtId="0" xfId="0" applyAlignment="1" applyBorder="1" applyFill="1" applyFont="1">
      <alignment vertical="center"/>
    </xf>
    <xf borderId="13" fillId="0" fontId="5" numFmtId="0" xfId="0" applyAlignment="1" applyBorder="1" applyFont="1">
      <alignment shrinkToFit="0" vertical="center" wrapText="1"/>
    </xf>
    <xf borderId="14" fillId="4" fontId="5" numFmtId="172" xfId="0" applyAlignment="1" applyBorder="1" applyFill="1" applyFont="1" applyNumberFormat="1">
      <alignment horizontal="center" vertical="center"/>
    </xf>
    <xf borderId="15" fillId="0" fontId="5" numFmtId="0" xfId="0" applyAlignment="1" applyBorder="1" applyFont="1">
      <alignment shrinkToFit="0" vertical="center" wrapText="1"/>
    </xf>
    <xf borderId="0" fillId="0" fontId="4" numFmtId="0" xfId="0" applyAlignment="1" applyFont="1">
      <alignment horizontal="left" vertical="center"/>
    </xf>
    <xf borderId="16" fillId="0" fontId="5" numFmtId="0" xfId="0" applyAlignment="1" applyBorder="1" applyFont="1">
      <alignment shrinkToFit="0" vertical="center" wrapText="1"/>
    </xf>
    <xf borderId="1" fillId="4" fontId="5" numFmtId="0" xfId="0" applyAlignment="1" applyBorder="1" applyFill="1" applyFont="1">
      <alignment horizontal="right" vertical="center"/>
    </xf>
    <xf borderId="13" fillId="5" fontId="5" numFmtId="0" xfId="0" applyAlignment="1" applyBorder="1" applyFill="1" applyFont="1">
      <alignment shrinkToFit="0" vertical="center" wrapText="1"/>
    </xf>
    <xf borderId="17" fillId="0" fontId="5" numFmtId="0" xfId="0" applyAlignment="1" applyBorder="1" applyFont="1">
      <alignment shrinkToFit="0" vertical="center" wrapText="1"/>
    </xf>
    <xf borderId="14" fillId="5" fontId="4" numFmtId="169" xfId="0" applyAlignment="1" applyBorder="1" applyFill="1" applyFont="1" applyNumberFormat="1">
      <alignment horizontal="right" vertical="center"/>
    </xf>
    <xf borderId="18" fillId="0" fontId="5" numFmtId="0" xfId="0" applyAlignment="1" applyBorder="1" applyFont="1">
      <alignment horizontal="center" shrinkToFit="0" vertical="center" wrapText="1"/>
    </xf>
    <xf borderId="15" fillId="5" fontId="4" numFmtId="0" xfId="0" applyAlignment="1" applyBorder="1" applyFill="1" applyFont="1">
      <alignment shrinkToFit="0" vertical="center" wrapText="1"/>
    </xf>
    <xf borderId="19" fillId="0" fontId="6" numFmtId="0" xfId="0" applyBorder="1" applyFont="1"/>
    <xf borderId="19" fillId="0" fontId="5" numFmtId="173" xfId="0" applyAlignment="1" applyBorder="1" applyFont="1" applyNumberFormat="1">
      <alignment vertical="center"/>
    </xf>
    <xf borderId="16" fillId="5" fontId="5" numFmtId="0" xfId="0" applyAlignment="1" applyBorder="1" applyFill="1" applyFont="1">
      <alignment shrinkToFit="0" vertical="center" wrapText="1"/>
    </xf>
    <xf borderId="1" fillId="5" fontId="4" numFmtId="0" xfId="0" applyAlignment="1" applyBorder="1" applyFill="1" applyFont="1">
      <alignment horizontal="right" vertical="center"/>
    </xf>
    <xf borderId="17" fillId="5" fontId="4" numFmtId="0" xfId="0" applyAlignment="1" applyBorder="1" applyFill="1" applyFont="1">
      <alignment shrinkToFit="0" vertical="center" wrapText="1"/>
    </xf>
    <xf borderId="19" fillId="0" fontId="4" numFmtId="173" xfId="0" applyAlignment="1" applyBorder="1" applyFont="1" applyNumberFormat="1">
      <alignment vertical="center"/>
    </xf>
    <xf borderId="0" fillId="0" fontId="9" numFmtId="0" xfId="0" applyAlignment="1" applyFont="1">
      <alignment readingOrder="0" vertical="top"/>
    </xf>
    <xf borderId="0" fillId="0" fontId="9" numFmtId="0" xfId="0" applyAlignment="1" applyFont="1">
      <alignment shrinkToFit="0" vertical="bottom" wrapText="0"/>
    </xf>
    <xf borderId="0" fillId="0" fontId="4" numFmtId="174" xfId="0" applyAlignment="1" applyFont="1" applyNumberFormat="1">
      <alignment vertical="center"/>
    </xf>
    <xf borderId="0" fillId="0" fontId="9" numFmtId="0" xfId="0" applyAlignment="1" applyFont="1">
      <alignment horizontal="left" readingOrder="0" vertical="top"/>
    </xf>
    <xf borderId="0" fillId="0" fontId="10" numFmtId="0" xfId="0" applyAlignment="1" applyFont="1">
      <alignment readingOrder="0" vertical="top"/>
    </xf>
    <xf borderId="0" fillId="0" fontId="8" numFmtId="0" xfId="0" applyFont="1"/>
    <xf borderId="19" fillId="5" fontId="4" numFmtId="173" xfId="0" applyAlignment="1" applyBorder="1" applyFill="1" applyFont="1" applyNumberFormat="1">
      <alignment vertical="center"/>
    </xf>
    <xf borderId="20" fillId="0" fontId="5" numFmtId="0" xfId="0" applyAlignment="1" applyBorder="1" applyFont="1">
      <alignment shrinkToFit="0" vertical="center" wrapText="1"/>
    </xf>
    <xf borderId="21" fillId="0" fontId="4" numFmtId="172" xfId="0" applyAlignment="1" applyBorder="1" applyFont="1" applyNumberFormat="1">
      <alignment horizontal="center" vertical="center"/>
    </xf>
    <xf borderId="0" fillId="0" fontId="4" numFmtId="10" xfId="0" applyAlignment="1" applyFont="1" applyNumberFormat="1">
      <alignment vertical="center"/>
    </xf>
    <xf borderId="20" fillId="5" fontId="5" numFmtId="0" xfId="0" applyAlignment="1" applyBorder="1" applyFill="1" applyFont="1">
      <alignment shrinkToFit="0" vertical="center" wrapText="1"/>
    </xf>
    <xf borderId="21" fillId="5" fontId="4" numFmtId="172" xfId="0" applyAlignment="1" applyBorder="1" applyFill="1" applyFont="1" applyNumberFormat="1">
      <alignment horizontal="center" vertical="center"/>
    </xf>
    <xf borderId="22" fillId="0" fontId="5" numFmtId="0" xfId="0" applyAlignment="1" applyBorder="1" applyFont="1">
      <alignment shrinkToFit="0" vertical="center" wrapText="1"/>
    </xf>
    <xf borderId="19" fillId="5" fontId="4" numFmtId="164" xfId="0" applyAlignment="1" applyBorder="1" applyFill="1" applyFont="1" applyNumberFormat="1">
      <alignment vertical="center"/>
    </xf>
    <xf borderId="23" fillId="0" fontId="4" numFmtId="175" xfId="0" applyAlignment="1" applyBorder="1" applyFont="1" applyNumberFormat="1">
      <alignment horizontal="center" vertical="center"/>
    </xf>
    <xf borderId="22" fillId="5" fontId="5" numFmtId="0" xfId="0" applyAlignment="1" applyBorder="1" applyFill="1" applyFont="1">
      <alignment shrinkToFit="0" vertical="center" wrapText="1"/>
    </xf>
    <xf borderId="24" fillId="0" fontId="5" numFmtId="0" xfId="0" applyAlignment="1" applyBorder="1" applyFont="1">
      <alignment shrinkToFit="0" vertical="center" wrapText="1"/>
    </xf>
    <xf borderId="0" fillId="0" fontId="4" numFmtId="175" xfId="0" applyAlignment="1" applyFont="1" applyNumberFormat="1">
      <alignment vertical="center"/>
    </xf>
    <xf borderId="23" fillId="5" fontId="4" numFmtId="175" xfId="0" applyAlignment="1" applyBorder="1" applyFill="1" applyFont="1" applyNumberFormat="1">
      <alignment horizontal="center" vertical="center"/>
    </xf>
    <xf borderId="24" fillId="5" fontId="4" numFmtId="0" xfId="0" applyAlignment="1" applyBorder="1" applyFill="1" applyFont="1">
      <alignment shrinkToFit="0" vertical="center" wrapText="1"/>
    </xf>
    <xf borderId="0" fillId="0" fontId="11" numFmtId="0" xfId="0" applyAlignment="1" applyFont="1">
      <alignment vertical="center"/>
    </xf>
    <xf borderId="0" fillId="0" fontId="11" numFmtId="0" xfId="0" applyFont="1"/>
    <xf borderId="25" fillId="0" fontId="4" numFmtId="0" xfId="0" applyAlignment="1" applyBorder="1" applyFont="1">
      <alignment horizontal="left" shrinkToFit="0" vertical="center" wrapText="1"/>
    </xf>
    <xf borderId="25" fillId="0" fontId="6" numFmtId="0" xfId="0" applyBorder="1" applyFont="1"/>
    <xf borderId="13" fillId="6" fontId="5" numFmtId="0" xfId="0" applyAlignment="1" applyBorder="1" applyFill="1" applyFont="1">
      <alignment horizontal="center" shrinkToFit="0" vertical="center" wrapText="1"/>
    </xf>
    <xf borderId="26" fillId="6" fontId="5" numFmtId="0" xfId="0" applyAlignment="1" applyBorder="1" applyFill="1" applyFont="1">
      <alignment horizontal="center" shrinkToFit="0" vertical="center" wrapText="1"/>
    </xf>
    <xf borderId="14" fillId="6" fontId="5" numFmtId="0" xfId="0" applyAlignment="1" applyBorder="1" applyFill="1" applyFont="1">
      <alignment horizontal="center" shrinkToFit="0" vertical="center" wrapText="1"/>
    </xf>
    <xf borderId="27" fillId="6" fontId="5" numFmtId="0" xfId="0" applyAlignment="1" applyBorder="1" applyFill="1" applyFont="1">
      <alignment horizontal="center" shrinkToFit="0" vertical="center" wrapText="1"/>
    </xf>
    <xf borderId="28" fillId="0" fontId="6" numFmtId="0" xfId="0" applyBorder="1" applyFont="1"/>
    <xf borderId="15" fillId="6" fontId="5" numFmtId="0" xfId="0" applyAlignment="1" applyBorder="1" applyFill="1" applyFont="1">
      <alignment horizontal="center" shrinkToFit="0" vertical="center" wrapText="1"/>
    </xf>
    <xf borderId="14" fillId="6" fontId="5" numFmtId="0" xfId="0" applyAlignment="1" applyBorder="1" applyFill="1" applyFont="1">
      <alignment horizontal="center" readingOrder="0" shrinkToFit="0" vertical="center" wrapText="1"/>
    </xf>
    <xf borderId="0" fillId="0" fontId="11" numFmtId="0" xfId="0" applyAlignment="1" applyFont="1">
      <alignment horizontal="left" vertical="center"/>
    </xf>
    <xf borderId="29" fillId="0" fontId="6" numFmtId="0" xfId="0" applyBorder="1" applyFont="1"/>
    <xf borderId="30" fillId="6" fontId="4" numFmtId="0" xfId="0" applyAlignment="1" applyBorder="1" applyFill="1" applyFont="1">
      <alignment horizontal="center" shrinkToFit="0" vertical="center" wrapText="1"/>
    </xf>
    <xf borderId="1" fillId="6" fontId="5" numFmtId="0" xfId="0" applyAlignment="1" applyBorder="1" applyFill="1" applyFont="1">
      <alignment horizontal="center" shrinkToFit="0" vertical="center" wrapText="1"/>
    </xf>
    <xf borderId="31" fillId="0" fontId="6" numFmtId="0" xfId="0" applyBorder="1" applyFont="1"/>
    <xf borderId="32" fillId="6" fontId="4" numFmtId="0" xfId="0" applyAlignment="1" applyBorder="1" applyFill="1" applyFont="1">
      <alignment horizontal="center" shrinkToFit="0" vertical="center" wrapText="1"/>
    </xf>
    <xf borderId="33" fillId="6" fontId="4" numFmtId="0" xfId="0" applyAlignment="1" applyBorder="1" applyFill="1" applyFont="1">
      <alignment horizontal="center" shrinkToFit="0" vertical="center" wrapText="1"/>
    </xf>
    <xf borderId="34" fillId="0" fontId="6" numFmtId="0" xfId="0" applyBorder="1" applyFont="1"/>
    <xf borderId="0" fillId="0" fontId="12" numFmtId="0" xfId="0" applyAlignment="1" applyFont="1">
      <alignment horizontal="left" shrinkToFit="0" vertical="top" wrapText="1"/>
    </xf>
    <xf borderId="35" fillId="0" fontId="6" numFmtId="0" xfId="0" applyBorder="1" applyFont="1"/>
    <xf borderId="36" fillId="6" fontId="4" numFmtId="0" xfId="0" applyAlignment="1" applyBorder="1" applyFill="1" applyFont="1">
      <alignment horizontal="center" shrinkToFit="0" vertical="center" wrapText="1"/>
    </xf>
    <xf borderId="10" fillId="6" fontId="5" numFmtId="0" xfId="0" applyAlignment="1" applyBorder="1" applyFill="1" applyFont="1">
      <alignment horizontal="left" vertical="center"/>
    </xf>
    <xf borderId="10" fillId="0" fontId="4" numFmtId="0" xfId="0" applyAlignment="1" applyBorder="1" applyFont="1">
      <alignment horizontal="center" shrinkToFit="0" vertical="center" wrapText="1"/>
    </xf>
    <xf borderId="1" fillId="7" fontId="4" numFmtId="0" xfId="0" applyAlignment="1" applyBorder="1" applyFill="1" applyFont="1">
      <alignment horizontal="center" vertical="center"/>
    </xf>
    <xf borderId="1" fillId="7" fontId="4" numFmtId="0" xfId="0" applyAlignment="1" applyBorder="1" applyFill="1" applyFont="1">
      <alignment shrinkToFit="0" vertical="center" wrapText="1"/>
    </xf>
    <xf borderId="1" fillId="0" fontId="4" numFmtId="0" xfId="0" applyAlignment="1" applyBorder="1" applyFont="1">
      <alignment horizontal="left" shrinkToFit="0" vertical="center" wrapText="1"/>
    </xf>
    <xf borderId="1" fillId="7" fontId="4" numFmtId="9" xfId="0" applyAlignment="1" applyBorder="1" applyFill="1" applyFont="1" applyNumberFormat="1">
      <alignment horizontal="center" vertical="center"/>
    </xf>
    <xf borderId="37" fillId="6" fontId="5" numFmtId="0" xfId="0" applyAlignment="1" applyBorder="1" applyFill="1" applyFont="1">
      <alignment horizontal="left" vertical="center"/>
    </xf>
    <xf borderId="1" fillId="0" fontId="4" numFmtId="176" xfId="0" applyAlignment="1" applyBorder="1" applyFont="1" applyNumberFormat="1">
      <alignment horizontal="right" shrinkToFit="0" vertical="center" wrapText="1"/>
    </xf>
    <xf borderId="38" fillId="0" fontId="6" numFmtId="0" xfId="0" applyBorder="1" applyFont="1"/>
    <xf borderId="1" fillId="0" fontId="5" numFmtId="0" xfId="0" applyAlignment="1" applyBorder="1" applyFont="1">
      <alignment horizontal="center" shrinkToFit="0" vertical="center" wrapText="1"/>
    </xf>
    <xf borderId="1" fillId="0" fontId="4" numFmtId="164" xfId="0" applyAlignment="1" applyBorder="1" applyFont="1" applyNumberFormat="1">
      <alignment horizontal="center" vertical="center"/>
    </xf>
    <xf borderId="10" fillId="0" fontId="4" numFmtId="1" xfId="0" applyAlignment="1" applyBorder="1" applyFont="1" applyNumberFormat="1">
      <alignment horizontal="center" vertical="center"/>
    </xf>
    <xf borderId="1" fillId="7" fontId="4" numFmtId="0" xfId="0" applyAlignment="1" applyBorder="1" applyFill="1" applyFont="1">
      <alignment horizontal="left" shrinkToFit="0" vertical="center" wrapText="1"/>
    </xf>
    <xf borderId="1" fillId="0" fontId="4" numFmtId="177" xfId="0" applyAlignment="1" applyBorder="1" applyFont="1" applyNumberFormat="1">
      <alignment vertical="center"/>
    </xf>
    <xf borderId="1" fillId="0" fontId="4" numFmtId="177" xfId="0" applyAlignment="1" applyBorder="1" applyFont="1" applyNumberFormat="1">
      <alignment horizontal="right" vertical="center"/>
    </xf>
    <xf borderId="10" fillId="0" fontId="4" numFmtId="177" xfId="0" applyAlignment="1" applyBorder="1" applyFont="1" applyNumberFormat="1">
      <alignment vertical="center"/>
    </xf>
    <xf borderId="1" fillId="0" fontId="4" numFmtId="9" xfId="0" applyAlignment="1" applyBorder="1" applyFont="1" applyNumberFormat="1">
      <alignment horizontal="center" shrinkToFit="0" vertical="center" wrapText="1"/>
    </xf>
    <xf borderId="0" fillId="0" fontId="3" numFmtId="0" xfId="0" applyAlignment="1" applyFont="1">
      <alignment vertical="center"/>
    </xf>
    <xf borderId="1" fillId="0" fontId="3" numFmtId="0" xfId="0" applyAlignment="1" applyBorder="1" applyFont="1">
      <alignment horizontal="left" vertical="center"/>
    </xf>
    <xf borderId="1" fillId="0" fontId="3" numFmtId="165" xfId="0" applyAlignment="1" applyBorder="1" applyFont="1" applyNumberFormat="1">
      <alignment horizontal="left" vertical="center"/>
    </xf>
    <xf borderId="0" fillId="0" fontId="4" numFmtId="0" xfId="0" applyAlignment="1" applyFont="1">
      <alignment horizontal="center" vertical="center"/>
    </xf>
    <xf borderId="0" fillId="0" fontId="4" numFmtId="0" xfId="0" applyAlignment="1" applyFont="1">
      <alignment horizontal="left" shrinkToFit="0" vertical="center" wrapText="1"/>
    </xf>
    <xf borderId="1" fillId="0" fontId="1" numFmtId="0" xfId="0" applyAlignment="1" applyBorder="1" applyFont="1">
      <alignment horizontal="left" vertical="center"/>
    </xf>
    <xf borderId="0" fillId="0" fontId="4" numFmtId="9" xfId="0" applyAlignment="1" applyFont="1" applyNumberFormat="1">
      <alignment horizontal="center" vertical="center"/>
    </xf>
    <xf borderId="0" fillId="0" fontId="4" numFmtId="178" xfId="0" applyAlignment="1" applyFont="1" applyNumberFormat="1">
      <alignment horizontal="right" vertical="center"/>
    </xf>
    <xf borderId="1" fillId="0" fontId="1" numFmtId="165" xfId="0" applyAlignment="1" applyBorder="1" applyFont="1" applyNumberFormat="1">
      <alignment horizontal="left" vertical="center"/>
    </xf>
    <xf borderId="0" fillId="0" fontId="4" numFmtId="179" xfId="0" applyAlignment="1" applyFont="1" applyNumberFormat="1">
      <alignment horizontal="center" vertical="center"/>
    </xf>
    <xf borderId="0" fillId="0" fontId="3" numFmtId="0" xfId="0" applyAlignment="1" applyFont="1">
      <alignment horizontal="center" shrinkToFit="0" vertical="center" wrapText="1"/>
    </xf>
    <xf borderId="0" fillId="0" fontId="4" numFmtId="180" xfId="0" applyAlignment="1" applyFont="1" applyNumberFormat="1">
      <alignment vertical="center"/>
    </xf>
    <xf borderId="1" fillId="0" fontId="3" numFmtId="164" xfId="0" applyAlignment="1" applyBorder="1" applyFont="1" applyNumberFormat="1">
      <alignment horizontal="left" vertical="center"/>
    </xf>
    <xf borderId="1" fillId="0" fontId="3" numFmtId="0" xfId="0" applyAlignment="1" applyBorder="1" applyFont="1">
      <alignment horizontal="left"/>
    </xf>
    <xf borderId="21" fillId="6" fontId="5" numFmtId="0" xfId="0" applyAlignment="1" applyBorder="1" applyFill="1" applyFont="1">
      <alignment horizontal="center" shrinkToFit="0" vertical="center" wrapText="1"/>
    </xf>
    <xf borderId="0" fillId="0" fontId="3" numFmtId="0" xfId="0" applyAlignment="1" applyFont="1">
      <alignment shrinkToFit="0" vertical="center" wrapText="1"/>
    </xf>
    <xf borderId="1" fillId="0" fontId="3" numFmtId="164" xfId="0" applyAlignment="1" applyBorder="1" applyFont="1" applyNumberFormat="1">
      <alignment horizontal="left"/>
    </xf>
    <xf borderId="10" fillId="6" fontId="5" numFmtId="0" xfId="0" applyAlignment="1" applyBorder="1" applyFill="1" applyFont="1">
      <alignment horizontal="center" shrinkToFit="0" vertical="center" wrapText="1"/>
    </xf>
    <xf borderId="1" fillId="6" fontId="4" numFmtId="0" xfId="0" applyAlignment="1" applyBorder="1" applyFill="1" applyFont="1">
      <alignment horizontal="center" shrinkToFit="0" vertical="center" wrapText="1"/>
    </xf>
    <xf borderId="39" fillId="0" fontId="6" numFmtId="0" xfId="0" applyBorder="1" applyFont="1"/>
    <xf borderId="10" fillId="6" fontId="4" numFmtId="0" xfId="0" applyAlignment="1" applyBorder="1" applyFill="1" applyFont="1">
      <alignment horizontal="center" shrinkToFit="0" vertical="center" wrapText="1"/>
    </xf>
    <xf borderId="1" fillId="0" fontId="3" numFmtId="177" xfId="0" applyAlignment="1" applyBorder="1" applyFont="1" applyNumberFormat="1">
      <alignment horizontal="left"/>
    </xf>
    <xf borderId="1" fillId="0" fontId="4" numFmtId="0" xfId="0" applyAlignment="1" applyBorder="1" applyFont="1">
      <alignment horizontal="center" vertical="center"/>
    </xf>
    <xf borderId="1" fillId="0" fontId="8" numFmtId="0" xfId="0" applyAlignment="1" applyBorder="1" applyFont="1">
      <alignment horizontal="center" shrinkToFit="0" vertical="center" wrapText="1"/>
    </xf>
    <xf borderId="1" fillId="0" fontId="8" numFmtId="0" xfId="0" applyAlignment="1" applyBorder="1" applyFont="1">
      <alignment horizontal="center" vertical="center"/>
    </xf>
    <xf borderId="1" fillId="0" fontId="8" numFmtId="9" xfId="0" applyAlignment="1" applyBorder="1" applyFont="1" applyNumberFormat="1">
      <alignment horizontal="center" vertical="center"/>
    </xf>
    <xf borderId="1" fillId="0" fontId="8" numFmtId="176" xfId="0" applyAlignment="1" applyBorder="1" applyFont="1" applyNumberFormat="1">
      <alignment horizontal="center" vertical="center"/>
    </xf>
    <xf borderId="0" fillId="0" fontId="12" numFmtId="0" xfId="0" applyAlignment="1" applyFont="1">
      <alignment horizontal="left" shrinkToFit="0" vertical="center" wrapText="1"/>
    </xf>
    <xf borderId="0" fillId="0" fontId="8" numFmtId="0" xfId="0" applyAlignment="1" applyFont="1">
      <alignment vertical="center"/>
    </xf>
    <xf borderId="0" fillId="0" fontId="5" numFmtId="178" xfId="0" applyAlignment="1" applyFont="1" applyNumberFormat="1">
      <alignment horizontal="right" vertical="center"/>
    </xf>
    <xf borderId="40" fillId="0" fontId="6" numFmtId="0" xfId="0" applyBorder="1" applyFont="1"/>
    <xf borderId="1" fillId="7" fontId="4" numFmtId="0" xfId="0" applyAlignment="1" applyBorder="1" applyFill="1" applyFont="1">
      <alignment vertical="center"/>
    </xf>
    <xf borderId="1" fillId="7" fontId="4" numFmtId="0" xfId="0" applyAlignment="1" applyBorder="1" applyFill="1" applyFont="1">
      <alignment horizontal="center" shrinkToFit="0" vertical="center" wrapText="1"/>
    </xf>
    <xf borderId="1" fillId="0" fontId="4" numFmtId="180" xfId="0" applyAlignment="1" applyBorder="1" applyFont="1" applyNumberFormat="1">
      <alignment vertical="center"/>
    </xf>
    <xf borderId="1" fillId="0" fontId="4" numFmtId="9" xfId="0" applyAlignment="1" applyBorder="1" applyFont="1" applyNumberFormat="1">
      <alignment vertical="center"/>
    </xf>
    <xf borderId="1" fillId="0" fontId="4" numFmtId="164" xfId="0" applyAlignment="1" applyBorder="1" applyFont="1" applyNumberFormat="1">
      <alignment vertical="center"/>
    </xf>
    <xf borderId="41" fillId="7" fontId="4" numFmtId="179" xfId="0" applyAlignment="1" applyBorder="1" applyFill="1" applyFont="1" applyNumberFormat="1">
      <alignment horizontal="center" vertical="center"/>
    </xf>
    <xf borderId="42" fillId="0" fontId="6" numFmtId="0" xfId="0" applyBorder="1" applyFont="1"/>
    <xf borderId="43" fillId="7" fontId="4" numFmtId="0" xfId="0" applyAlignment="1" applyBorder="1" applyFill="1" applyFont="1">
      <alignment horizontal="center" vertical="center"/>
    </xf>
    <xf borderId="43" fillId="7" fontId="4" numFmtId="9" xfId="0" applyAlignment="1" applyBorder="1" applyFill="1" applyFont="1" applyNumberFormat="1">
      <alignment horizontal="center" vertical="center"/>
    </xf>
    <xf borderId="18" fillId="5" fontId="5" numFmtId="0" xfId="0" applyAlignment="1" applyBorder="1" applyFill="1" applyFont="1">
      <alignment horizontal="center" vertical="center"/>
    </xf>
    <xf borderId="44" fillId="0" fontId="6" numFmtId="0" xfId="0" applyBorder="1" applyFont="1"/>
    <xf borderId="45" fillId="0" fontId="6" numFmtId="0" xfId="0" applyBorder="1" applyFont="1"/>
    <xf borderId="46" fillId="5" fontId="5" numFmtId="180" xfId="0" applyAlignment="1" applyBorder="1" applyFill="1" applyFont="1" applyNumberFormat="1">
      <alignment vertical="center"/>
    </xf>
    <xf borderId="0" fillId="0" fontId="5" numFmtId="180" xfId="0" applyAlignment="1" applyFont="1" applyNumberFormat="1">
      <alignment vertical="center"/>
    </xf>
    <xf borderId="0" fillId="0" fontId="4" numFmtId="9" xfId="0" applyAlignment="1" applyFont="1" applyNumberFormat="1">
      <alignment vertical="center"/>
    </xf>
    <xf borderId="0" fillId="0" fontId="13" numFmtId="0" xfId="0" applyAlignment="1" applyFont="1">
      <alignment vertical="center"/>
    </xf>
    <xf borderId="1" fillId="6" fontId="5" numFmtId="0" xfId="0" applyAlignment="1" applyBorder="1" applyFill="1" applyFont="1">
      <alignment horizontal="center" vertical="center"/>
    </xf>
    <xf borderId="1" fillId="7" fontId="4" numFmtId="180" xfId="0" applyAlignment="1" applyBorder="1" applyFill="1" applyFont="1" applyNumberFormat="1">
      <alignment shrinkToFit="0" vertical="center" wrapText="1"/>
    </xf>
    <xf borderId="1" fillId="7" fontId="4" numFmtId="181" xfId="0" applyAlignment="1" applyBorder="1" applyFill="1" applyFont="1" applyNumberFormat="1">
      <alignment horizontal="right" vertical="center"/>
    </xf>
    <xf borderId="18" fillId="8" fontId="5" numFmtId="0" xfId="0" applyAlignment="1" applyBorder="1" applyFill="1" applyFont="1">
      <alignment horizontal="center" vertical="center"/>
    </xf>
    <xf borderId="0" fillId="0" fontId="4" numFmtId="175" xfId="0" applyAlignment="1" applyFont="1" applyNumberFormat="1">
      <alignment horizontal="center" vertical="center"/>
    </xf>
    <xf borderId="46" fillId="8" fontId="5" numFmtId="180" xfId="0" applyAlignment="1" applyBorder="1" applyFill="1" applyFont="1" applyNumberFormat="1">
      <alignment vertical="center"/>
    </xf>
    <xf borderId="0" fillId="0" fontId="4" numFmtId="0" xfId="0" applyAlignment="1" applyFont="1">
      <alignment shrinkToFit="0" vertical="center" wrapText="1"/>
    </xf>
    <xf borderId="47" fillId="8" fontId="5" numFmtId="0" xfId="0" applyAlignment="1" applyBorder="1" applyFill="1" applyFont="1">
      <alignment horizontal="center" vertical="center"/>
    </xf>
    <xf borderId="15" fillId="8" fontId="5" numFmtId="166" xfId="0" applyAlignment="1" applyBorder="1" applyFill="1" applyFont="1" applyNumberFormat="1">
      <alignment vertical="center"/>
    </xf>
    <xf borderId="0" fillId="0" fontId="5" numFmtId="166" xfId="0" applyAlignment="1" applyFont="1" applyNumberFormat="1">
      <alignment vertical="center"/>
    </xf>
    <xf borderId="48" fillId="0" fontId="5" numFmtId="0" xfId="0" applyAlignment="1" applyBorder="1" applyFont="1">
      <alignment horizontal="center" vertical="center"/>
    </xf>
    <xf borderId="49" fillId="0" fontId="6" numFmtId="0" xfId="0" applyBorder="1" applyFont="1"/>
    <xf borderId="50" fillId="0" fontId="6" numFmtId="0" xfId="0" applyBorder="1" applyFont="1"/>
    <xf borderId="24" fillId="9" fontId="5" numFmtId="10" xfId="0" applyAlignment="1" applyBorder="1" applyFill="1" applyFont="1" applyNumberFormat="1">
      <alignment vertical="center"/>
    </xf>
    <xf borderId="0" fillId="0" fontId="5" numFmtId="10" xfId="0" applyAlignment="1" applyFont="1" applyNumberFormat="1">
      <alignment vertical="center"/>
    </xf>
    <xf borderId="0" fillId="0" fontId="5" numFmtId="0" xfId="0" applyAlignment="1" applyFont="1">
      <alignment horizontal="left" vertical="center"/>
    </xf>
    <xf borderId="18" fillId="6" fontId="5" numFmtId="0" xfId="0" applyAlignment="1" applyBorder="1" applyFill="1" applyFont="1">
      <alignment horizontal="center" shrinkToFit="0" vertical="center" wrapText="1"/>
    </xf>
    <xf borderId="51" fillId="6" fontId="5" numFmtId="0" xfId="0" applyAlignment="1" applyBorder="1" applyFill="1" applyFont="1">
      <alignment horizontal="center" shrinkToFit="0" vertical="center" wrapText="1"/>
    </xf>
    <xf borderId="52" fillId="0" fontId="4" numFmtId="0" xfId="0" applyAlignment="1" applyBorder="1" applyFont="1">
      <alignment horizontal="left" vertical="center"/>
    </xf>
    <xf borderId="53" fillId="0" fontId="4" numFmtId="10" xfId="0" applyAlignment="1" applyBorder="1" applyFont="1" applyNumberFormat="1">
      <alignment horizontal="center" vertical="center"/>
    </xf>
    <xf borderId="53" fillId="0" fontId="4" numFmtId="175" xfId="0" applyAlignment="1" applyBorder="1" applyFont="1" applyNumberFormat="1">
      <alignment horizontal="center" vertical="center"/>
    </xf>
    <xf borderId="24" fillId="10" fontId="5" numFmtId="10" xfId="0" applyAlignment="1" applyBorder="1" applyFill="1" applyFont="1" applyNumberFormat="1">
      <alignment vertical="center"/>
    </xf>
    <xf borderId="54" fillId="0" fontId="4" numFmtId="0" xfId="0" applyAlignment="1" applyBorder="1" applyFont="1">
      <alignment horizontal="left" vertical="center"/>
    </xf>
    <xf borderId="55" fillId="0" fontId="4" numFmtId="10" xfId="0" applyAlignment="1" applyBorder="1" applyFont="1" applyNumberFormat="1">
      <alignment horizontal="center" vertical="center"/>
    </xf>
    <xf borderId="56" fillId="0" fontId="4" numFmtId="0" xfId="0" applyAlignment="1" applyBorder="1" applyFont="1">
      <alignment horizontal="left" vertical="center"/>
    </xf>
    <xf borderId="10" fillId="0" fontId="4" numFmtId="0" xfId="0" applyAlignment="1" applyBorder="1" applyFont="1">
      <alignment horizontal="left" vertical="center"/>
    </xf>
    <xf borderId="57" fillId="0" fontId="4" numFmtId="10" xfId="0" applyAlignment="1" applyBorder="1" applyFont="1" applyNumberFormat="1">
      <alignment horizontal="center" vertical="center"/>
    </xf>
    <xf borderId="58" fillId="0" fontId="4" numFmtId="10" xfId="0" applyAlignment="1" applyBorder="1" applyFont="1" applyNumberFormat="1">
      <alignment horizontal="center" vertical="center"/>
    </xf>
    <xf borderId="18" fillId="0" fontId="5" numFmtId="0" xfId="0" applyAlignment="1" applyBorder="1" applyFont="1">
      <alignment horizontal="center" vertical="center"/>
    </xf>
    <xf borderId="51" fillId="0" fontId="5" numFmtId="167" xfId="0" applyAlignment="1" applyBorder="1" applyFont="1" applyNumberFormat="1">
      <alignment vertical="center"/>
    </xf>
    <xf borderId="59" fillId="6" fontId="5" numFmtId="0" xfId="0" applyAlignment="1" applyBorder="1" applyFill="1" applyFont="1">
      <alignment horizontal="center" shrinkToFit="0" vertical="center" wrapText="1"/>
    </xf>
    <xf borderId="55" fillId="0" fontId="4" numFmtId="167" xfId="0" applyAlignment="1" applyBorder="1" applyFont="1" applyNumberFormat="1">
      <alignment horizontal="right" vertical="center"/>
    </xf>
    <xf borderId="51" fillId="0" fontId="5" numFmtId="167" xfId="0" applyAlignment="1" applyBorder="1" applyFont="1" applyNumberFormat="1">
      <alignment horizontal="right" vertical="center"/>
    </xf>
    <xf borderId="0" fillId="0" fontId="5" numFmtId="175" xfId="0" applyAlignment="1" applyFont="1" applyNumberFormat="1">
      <alignment vertical="center"/>
    </xf>
    <xf borderId="51" fillId="0" fontId="5" numFmtId="175" xfId="0" applyAlignment="1" applyBorder="1" applyFont="1" applyNumberFormat="1">
      <alignment vertical="center"/>
    </xf>
    <xf borderId="18" fillId="6" fontId="5" numFmtId="0" xfId="0" applyAlignment="1" applyBorder="1" applyFill="1" applyFont="1">
      <alignment horizontal="center" vertical="center"/>
    </xf>
    <xf borderId="51" fillId="6" fontId="5" numFmtId="0" xfId="0" applyAlignment="1" applyBorder="1" applyFill="1" applyFont="1">
      <alignment horizontal="center" vertical="center"/>
    </xf>
    <xf borderId="60" fillId="6" fontId="5" numFmtId="0" xfId="0" applyAlignment="1" applyBorder="1" applyFill="1" applyFont="1">
      <alignment horizontal="center" shrinkToFit="0" vertical="center" wrapText="1"/>
    </xf>
    <xf borderId="61" fillId="0" fontId="4" numFmtId="0" xfId="0" applyAlignment="1" applyBorder="1" applyFont="1">
      <alignment horizontal="center" vertical="center"/>
    </xf>
    <xf borderId="62" fillId="0" fontId="4" numFmtId="0" xfId="0" applyAlignment="1" applyBorder="1" applyFont="1">
      <alignment vertical="center"/>
    </xf>
    <xf borderId="53" fillId="0" fontId="4" numFmtId="9" xfId="0" applyAlignment="1" applyBorder="1" applyFont="1" applyNumberFormat="1">
      <alignment horizontal="center" vertical="center"/>
    </xf>
    <xf borderId="53" fillId="0" fontId="4" numFmtId="182" xfId="0" applyAlignment="1" applyBorder="1" applyFont="1" applyNumberFormat="1">
      <alignment vertical="center"/>
    </xf>
    <xf borderId="55" fillId="0" fontId="4" numFmtId="175" xfId="0" applyAlignment="1" applyBorder="1" applyFont="1" applyNumberFormat="1">
      <alignment horizontal="center" vertical="center"/>
    </xf>
    <xf borderId="53" fillId="0" fontId="4" numFmtId="0" xfId="0" applyAlignment="1" applyBorder="1" applyFont="1">
      <alignment horizontal="center" vertical="center"/>
    </xf>
    <xf borderId="63" fillId="7" fontId="4" numFmtId="183" xfId="0" applyAlignment="1" applyBorder="1" applyFill="1" applyFont="1" applyNumberFormat="1">
      <alignment horizontal="center" vertical="center"/>
    </xf>
    <xf borderId="53" fillId="0" fontId="4" numFmtId="184" xfId="0" applyAlignment="1" applyBorder="1" applyFont="1" applyNumberFormat="1">
      <alignment vertical="center"/>
    </xf>
    <xf borderId="64" fillId="0" fontId="6" numFmtId="0" xfId="0" applyBorder="1" applyFont="1"/>
    <xf borderId="57" fillId="0" fontId="4" numFmtId="0" xfId="0" applyAlignment="1" applyBorder="1" applyFont="1">
      <alignment shrinkToFit="0" vertical="center" wrapText="1"/>
    </xf>
    <xf borderId="55" fillId="0" fontId="4" numFmtId="9" xfId="0" applyAlignment="1" applyBorder="1" applyFont="1" applyNumberFormat="1">
      <alignment horizontal="center" vertical="center"/>
    </xf>
    <xf borderId="55" fillId="0" fontId="4" numFmtId="0" xfId="0" applyAlignment="1" applyBorder="1" applyFont="1">
      <alignment horizontal="center" vertical="center"/>
    </xf>
    <xf borderId="65" fillId="7" fontId="4" numFmtId="183" xfId="0" applyAlignment="1" applyBorder="1" applyFill="1" applyFont="1" applyNumberFormat="1">
      <alignment horizontal="center" vertical="center"/>
    </xf>
    <xf borderId="55" fillId="0" fontId="4" numFmtId="184" xfId="0" applyAlignment="1" applyBorder="1" applyFont="1" applyNumberFormat="1">
      <alignment vertical="center"/>
    </xf>
    <xf borderId="57" fillId="0" fontId="4" numFmtId="0" xfId="0" applyAlignment="1" applyBorder="1" applyFont="1">
      <alignment vertical="center"/>
    </xf>
    <xf borderId="66" fillId="0" fontId="4" numFmtId="0" xfId="0" applyAlignment="1" applyBorder="1" applyFont="1">
      <alignment vertical="center"/>
    </xf>
    <xf borderId="67" fillId="0" fontId="4" numFmtId="9" xfId="0" applyAlignment="1" applyBorder="1" applyFont="1" applyNumberFormat="1">
      <alignment horizontal="center" vertical="center"/>
    </xf>
    <xf borderId="53" fillId="0" fontId="6" numFmtId="0" xfId="0" applyBorder="1" applyFont="1"/>
    <xf borderId="58" fillId="0" fontId="4" numFmtId="0" xfId="0" applyAlignment="1" applyBorder="1" applyFont="1">
      <alignment horizontal="center" shrinkToFit="0" vertical="center" wrapText="1"/>
    </xf>
    <xf borderId="68" fillId="0" fontId="4" numFmtId="0" xfId="0" applyAlignment="1" applyBorder="1" applyFont="1">
      <alignment horizontal="left" shrinkToFit="0" vertical="center" wrapText="1"/>
    </xf>
    <xf borderId="58" fillId="0" fontId="4" numFmtId="0" xfId="0" applyAlignment="1" applyBorder="1" applyFont="1">
      <alignment horizontal="center" vertical="center"/>
    </xf>
    <xf borderId="58" fillId="0" fontId="4" numFmtId="182" xfId="0" applyAlignment="1" applyBorder="1" applyFont="1" applyNumberFormat="1">
      <alignment vertical="center"/>
    </xf>
    <xf borderId="58" fillId="0" fontId="4" numFmtId="1" xfId="0" applyAlignment="1" applyBorder="1" applyFont="1" applyNumberFormat="1">
      <alignment horizontal="center" vertical="center"/>
    </xf>
    <xf borderId="69" fillId="7" fontId="4" numFmtId="183" xfId="0" applyAlignment="1" applyBorder="1" applyFill="1" applyFont="1" applyNumberFormat="1">
      <alignment horizontal="center" vertical="center"/>
    </xf>
    <xf borderId="58" fillId="0" fontId="4" numFmtId="184" xfId="0" applyAlignment="1" applyBorder="1" applyFont="1" applyNumberFormat="1">
      <alignment vertical="center"/>
    </xf>
    <xf borderId="0" fillId="0" fontId="4" numFmtId="183" xfId="0" applyAlignment="1" applyFont="1" applyNumberFormat="1">
      <alignment vertical="center"/>
    </xf>
    <xf borderId="47" fillId="8" fontId="5" numFmtId="0" xfId="0" applyAlignment="1" applyBorder="1" applyFill="1" applyFont="1">
      <alignment horizontal="left" vertical="center"/>
    </xf>
    <xf borderId="59" fillId="8" fontId="5" numFmtId="167" xfId="0" applyAlignment="1" applyBorder="1" applyFill="1" applyFont="1" applyNumberFormat="1">
      <alignment vertical="center"/>
    </xf>
    <xf borderId="0" fillId="5" fontId="5" numFmtId="175" xfId="0" applyAlignment="1" applyFill="1" applyFont="1" applyNumberFormat="1">
      <alignment vertical="center"/>
    </xf>
    <xf borderId="48" fillId="0" fontId="5" numFmtId="0" xfId="0" applyAlignment="1" applyBorder="1" applyFont="1">
      <alignment horizontal="left" vertical="center"/>
    </xf>
    <xf borderId="58" fillId="9" fontId="5" numFmtId="10" xfId="0" applyAlignment="1" applyBorder="1" applyFill="1" applyFont="1" applyNumberFormat="1">
      <alignment vertical="center"/>
    </xf>
    <xf borderId="0" fillId="0" fontId="5" numFmtId="183" xfId="0" applyAlignment="1" applyFont="1" applyNumberFormat="1">
      <alignment vertical="center"/>
    </xf>
    <xf borderId="0" fillId="0" fontId="4" numFmtId="173" xfId="0" applyAlignment="1" applyFont="1" applyNumberFormat="1">
      <alignment vertical="center"/>
    </xf>
    <xf borderId="0" fillId="0" fontId="4" numFmtId="185" xfId="0" applyAlignment="1" applyFont="1" applyNumberFormat="1">
      <alignment vertical="center"/>
    </xf>
    <xf borderId="10" fillId="0" fontId="5" numFmtId="0" xfId="0" applyAlignment="1" applyBorder="1" applyFont="1">
      <alignment horizontal="left" vertical="center"/>
    </xf>
    <xf borderId="1" fillId="0" fontId="13" numFmtId="176" xfId="0" applyBorder="1" applyFont="1" applyNumberFormat="1"/>
    <xf borderId="1" fillId="0" fontId="13" numFmtId="10" xfId="0" applyBorder="1" applyFont="1" applyNumberFormat="1"/>
    <xf borderId="59" fillId="8" fontId="5" numFmtId="175" xfId="0" applyAlignment="1" applyBorder="1" applyFill="1" applyFont="1" applyNumberFormat="1">
      <alignment vertical="center"/>
    </xf>
    <xf borderId="0" fillId="0" fontId="13" numFmtId="10" xfId="0" applyAlignment="1" applyFont="1" applyNumberFormat="1">
      <alignment readingOrder="0"/>
    </xf>
    <xf borderId="58" fillId="10" fontId="5" numFmtId="10" xfId="0" applyAlignment="1" applyBorder="1" applyFill="1" applyFont="1" applyNumberFormat="1">
      <alignment vertical="center"/>
    </xf>
    <xf borderId="1" fillId="0" fontId="4" numFmtId="10" xfId="0" applyAlignment="1" applyBorder="1" applyFont="1" applyNumberFormat="1">
      <alignment horizontal="center" vertical="center"/>
    </xf>
    <xf borderId="1" fillId="0" fontId="4" numFmtId="176" xfId="0" applyAlignment="1" applyBorder="1" applyFont="1" applyNumberFormat="1">
      <alignment horizontal="center" vertical="center"/>
    </xf>
    <xf borderId="1" fillId="5" fontId="4" numFmtId="10" xfId="0" applyAlignment="1" applyBorder="1" applyFill="1" applyFont="1" applyNumberFormat="1">
      <alignment horizontal="center" vertical="center"/>
    </xf>
    <xf borderId="10" fillId="0" fontId="13" numFmtId="0" xfId="0" applyAlignment="1" applyBorder="1" applyFont="1">
      <alignment horizontal="left" vertical="top"/>
    </xf>
    <xf borderId="1" fillId="0" fontId="8" numFmtId="186" xfId="0" applyAlignment="1" applyBorder="1" applyFont="1" applyNumberFormat="1">
      <alignment horizontal="center"/>
    </xf>
    <xf borderId="1" fillId="11" fontId="4" numFmtId="10" xfId="0" applyAlignment="1" applyBorder="1" applyFill="1" applyFont="1" applyNumberFormat="1">
      <alignment horizontal="center" vertical="center"/>
    </xf>
    <xf borderId="18" fillId="0" fontId="5" numFmtId="0" xfId="0" applyAlignment="1" applyBorder="1" applyFont="1">
      <alignment horizontal="left" vertical="center"/>
    </xf>
    <xf borderId="46" fillId="12" fontId="5" numFmtId="10" xfId="0" applyAlignment="1" applyBorder="1" applyFill="1" applyFont="1" applyNumberFormat="1">
      <alignment horizontal="center" vertical="center"/>
    </xf>
    <xf borderId="46" fillId="13" fontId="5" numFmtId="10" xfId="0" applyAlignment="1" applyBorder="1" applyFill="1" applyFont="1" applyNumberFormat="1">
      <alignment horizontal="center" vertical="center"/>
    </xf>
    <xf borderId="1" fillId="14" fontId="3" numFmtId="0" xfId="0" applyBorder="1" applyFill="1" applyFont="1"/>
    <xf borderId="1" fillId="14" fontId="3" numFmtId="165" xfId="0" applyBorder="1" applyFill="1" applyFont="1" applyNumberFormat="1"/>
    <xf borderId="1" fillId="0" fontId="3" numFmtId="165" xfId="0" applyAlignment="1" applyBorder="1" applyFont="1" applyNumberFormat="1">
      <alignment horizontal="left"/>
    </xf>
    <xf borderId="0" fillId="0" fontId="14" numFmtId="0" xfId="0" applyAlignment="1" applyFont="1">
      <alignment vertical="center"/>
    </xf>
    <xf borderId="0" fillId="0" fontId="14" numFmtId="10" xfId="0" applyAlignment="1" applyFont="1" applyNumberFormat="1">
      <alignment vertical="center"/>
    </xf>
    <xf borderId="1" fillId="0" fontId="8" numFmtId="168" xfId="0" applyAlignment="1" applyBorder="1" applyFont="1" applyNumberFormat="1">
      <alignment shrinkToFit="0" vertical="center" wrapText="1"/>
    </xf>
    <xf borderId="0" fillId="0" fontId="14" numFmtId="0" xfId="0" applyAlignment="1" applyFont="1">
      <alignment horizontal="center" shrinkToFit="0" vertical="center" wrapText="1"/>
    </xf>
    <xf borderId="0" fillId="0" fontId="8" numFmtId="172" xfId="0" applyFont="1" applyNumberFormat="1"/>
    <xf borderId="0" fillId="0" fontId="8" numFmtId="173" xfId="0" applyFont="1" applyNumberFormat="1"/>
    <xf borderId="70" fillId="15" fontId="15" numFmtId="0" xfId="0" applyAlignment="1" applyBorder="1" applyFill="1" applyFont="1">
      <alignment vertical="center"/>
    </xf>
    <xf borderId="60" fillId="15" fontId="15" numFmtId="0" xfId="0" applyAlignment="1" applyBorder="1" applyFill="1" applyFont="1">
      <alignment vertical="center"/>
    </xf>
    <xf borderId="71" fillId="15" fontId="15" numFmtId="0" xfId="0" applyAlignment="1" applyBorder="1" applyFill="1" applyFont="1">
      <alignment vertical="center"/>
    </xf>
    <xf borderId="59" fillId="0" fontId="16" numFmtId="0" xfId="0" applyAlignment="1" applyBorder="1" applyFont="1">
      <alignment vertical="center"/>
    </xf>
    <xf borderId="13" fillId="0" fontId="17" numFmtId="187" xfId="0" applyAlignment="1" applyBorder="1" applyFont="1" applyNumberFormat="1">
      <alignment vertical="center"/>
    </xf>
    <xf borderId="1" fillId="0" fontId="8" numFmtId="0" xfId="0" applyBorder="1" applyFont="1"/>
    <xf borderId="15" fillId="0" fontId="17" numFmtId="187" xfId="0" applyAlignment="1" applyBorder="1" applyFont="1" applyNumberFormat="1">
      <alignment vertical="center"/>
    </xf>
    <xf borderId="1" fillId="0" fontId="8" numFmtId="3" xfId="0" applyBorder="1" applyFont="1" applyNumberFormat="1"/>
    <xf borderId="1" fillId="11" fontId="8" numFmtId="0" xfId="0" applyBorder="1" applyFill="1" applyFont="1"/>
    <xf borderId="13" fillId="16" fontId="16" numFmtId="0" xfId="0" applyAlignment="1" applyBorder="1" applyFill="1" applyFont="1">
      <alignment vertical="center"/>
    </xf>
    <xf borderId="15" fillId="16" fontId="16" numFmtId="0" xfId="0" applyAlignment="1" applyBorder="1" applyFill="1" applyFont="1">
      <alignment vertical="center"/>
    </xf>
    <xf borderId="13" fillId="0" fontId="16" numFmtId="0" xfId="0" applyAlignment="1" applyBorder="1" applyFont="1">
      <alignment vertical="center"/>
    </xf>
    <xf borderId="15" fillId="0" fontId="16" numFmtId="0" xfId="0" applyAlignment="1" applyBorder="1" applyFont="1">
      <alignment vertical="center"/>
    </xf>
    <xf borderId="1" fillId="0" fontId="8" numFmtId="0" xfId="0" applyAlignment="1" applyBorder="1" applyFont="1">
      <alignment shrinkToFit="0" wrapText="1"/>
    </xf>
    <xf borderId="0" fillId="0" fontId="8" numFmtId="3" xfId="0" applyFont="1" applyNumberFormat="1"/>
    <xf borderId="55" fillId="0" fontId="16" numFmtId="0" xfId="0" applyAlignment="1" applyBorder="1" applyFont="1">
      <alignment vertical="center"/>
    </xf>
    <xf borderId="16" fillId="0" fontId="16" numFmtId="0" xfId="0" applyAlignment="1" applyBorder="1" applyFont="1">
      <alignment vertical="center"/>
    </xf>
    <xf borderId="17" fillId="0" fontId="16" numFmtId="0" xfId="0" applyAlignment="1" applyBorder="1" applyFont="1">
      <alignment vertical="center"/>
    </xf>
    <xf borderId="16" fillId="16" fontId="16" numFmtId="0" xfId="0" applyAlignment="1" applyBorder="1" applyFill="1" applyFont="1">
      <alignment vertical="center"/>
    </xf>
    <xf borderId="17" fillId="16" fontId="16" numFmtId="0" xfId="0" applyAlignment="1" applyBorder="1" applyFill="1" applyFont="1">
      <alignment vertical="center"/>
    </xf>
    <xf borderId="43" fillId="11" fontId="8" numFmtId="10" xfId="0" applyBorder="1" applyFill="1" applyFont="1" applyNumberFormat="1"/>
    <xf borderId="0" fillId="0" fontId="8" numFmtId="10" xfId="0" applyFont="1" applyNumberFormat="1"/>
    <xf borderId="55" fillId="0" fontId="14" numFmtId="0" xfId="0" applyAlignment="1" applyBorder="1" applyFont="1">
      <alignment vertical="center"/>
    </xf>
    <xf borderId="16" fillId="0" fontId="14" numFmtId="177" xfId="0" applyAlignment="1" applyBorder="1" applyFont="1" applyNumberFormat="1">
      <alignment vertical="center"/>
    </xf>
    <xf borderId="17" fillId="0" fontId="14" numFmtId="0" xfId="0" applyAlignment="1" applyBorder="1" applyFont="1">
      <alignment vertical="center"/>
    </xf>
    <xf borderId="12" fillId="0" fontId="8" numFmtId="3" xfId="0" applyBorder="1" applyFont="1" applyNumberFormat="1"/>
    <xf borderId="1" fillId="0" fontId="8" numFmtId="10" xfId="0" applyBorder="1" applyFont="1" applyNumberFormat="1"/>
    <xf borderId="16" fillId="16" fontId="14" numFmtId="177" xfId="0" applyAlignment="1" applyBorder="1" applyFill="1" applyFont="1" applyNumberFormat="1">
      <alignment vertical="center"/>
    </xf>
    <xf borderId="17" fillId="16" fontId="14" numFmtId="0" xfId="0" applyAlignment="1" applyBorder="1" applyFill="1" applyFont="1">
      <alignment vertical="center"/>
    </xf>
    <xf borderId="1" fillId="0" fontId="8" numFmtId="9" xfId="0" applyBorder="1" applyFont="1" applyNumberFormat="1"/>
    <xf borderId="16" fillId="16" fontId="14" numFmtId="180" xfId="0" applyAlignment="1" applyBorder="1" applyFill="1" applyFont="1" applyNumberFormat="1">
      <alignment vertical="center"/>
    </xf>
    <xf borderId="16" fillId="0" fontId="14" numFmtId="180" xfId="0" applyAlignment="1" applyBorder="1" applyFont="1" applyNumberFormat="1">
      <alignment vertical="center"/>
    </xf>
    <xf borderId="16" fillId="16" fontId="14" numFmtId="0" xfId="0" applyAlignment="1" applyBorder="1" applyFill="1" applyFont="1">
      <alignment vertical="center"/>
    </xf>
    <xf borderId="0" fillId="0" fontId="1" numFmtId="0" xfId="0" applyAlignment="1" applyFont="1">
      <alignment shrinkToFit="0" vertical="center" wrapText="1"/>
    </xf>
    <xf borderId="16" fillId="0" fontId="14" numFmtId="0" xfId="0" applyAlignment="1" applyBorder="1" applyFont="1">
      <alignment vertical="center"/>
    </xf>
    <xf borderId="0" fillId="0" fontId="3" numFmtId="16" xfId="0" applyAlignment="1" applyFont="1" applyNumberFormat="1">
      <alignment shrinkToFit="0" vertical="center" wrapText="1"/>
    </xf>
    <xf borderId="0" fillId="0" fontId="3" numFmtId="10" xfId="0" applyAlignment="1" applyFont="1" applyNumberFormat="1">
      <alignment shrinkToFit="0" vertical="center" wrapText="1"/>
    </xf>
    <xf borderId="0" fillId="0" fontId="3" numFmtId="0" xfId="0" applyFont="1"/>
    <xf borderId="1" fillId="8" fontId="3" numFmtId="0" xfId="0" applyAlignment="1" applyBorder="1" applyFill="1" applyFont="1">
      <alignment horizontal="left"/>
    </xf>
    <xf borderId="0" fillId="0" fontId="18" numFmtId="0" xfId="0" applyAlignment="1" applyFont="1">
      <alignment shrinkToFit="0" vertical="center" wrapText="1"/>
    </xf>
    <xf borderId="16" fillId="0" fontId="19" numFmtId="187" xfId="0" applyAlignment="1" applyBorder="1" applyFont="1" applyNumberFormat="1">
      <alignment horizontal="right" vertical="center"/>
    </xf>
    <xf borderId="17" fillId="16" fontId="14" numFmtId="0" xfId="0" applyAlignment="1" applyBorder="1" applyFill="1" applyFont="1">
      <alignment horizontal="center" vertical="center"/>
    </xf>
    <xf borderId="17" fillId="0" fontId="14" numFmtId="0" xfId="0" applyAlignment="1" applyBorder="1" applyFont="1">
      <alignment horizontal="center" vertical="center"/>
    </xf>
    <xf borderId="16" fillId="0" fontId="16" numFmtId="0" xfId="0" applyAlignment="1" applyBorder="1" applyFont="1">
      <alignment horizontal="center" vertical="center"/>
    </xf>
    <xf borderId="17" fillId="0" fontId="16" numFmtId="0" xfId="0" applyAlignment="1" applyBorder="1" applyFont="1">
      <alignment horizontal="center" vertical="center"/>
    </xf>
    <xf borderId="16" fillId="16" fontId="16" numFmtId="0" xfId="0" applyAlignment="1" applyBorder="1" applyFill="1" applyFont="1">
      <alignment horizontal="center" vertical="center"/>
    </xf>
    <xf borderId="17" fillId="16" fontId="16" numFmtId="0" xfId="0" applyAlignment="1" applyBorder="1" applyFill="1" applyFont="1">
      <alignment horizontal="center" vertical="center"/>
    </xf>
    <xf borderId="16" fillId="0" fontId="14" numFmtId="177" xfId="0" applyAlignment="1" applyBorder="1" applyFont="1" applyNumberFormat="1">
      <alignment horizontal="center" vertical="center"/>
    </xf>
    <xf borderId="17" fillId="0" fontId="14" numFmtId="2" xfId="0" applyAlignment="1" applyBorder="1" applyFont="1" applyNumberFormat="1">
      <alignment horizontal="center" vertical="center"/>
    </xf>
    <xf borderId="16" fillId="16" fontId="14" numFmtId="177" xfId="0" applyAlignment="1" applyBorder="1" applyFill="1" applyFont="1" applyNumberFormat="1">
      <alignment horizontal="center" vertical="center"/>
    </xf>
    <xf borderId="17" fillId="16" fontId="14" numFmtId="188" xfId="0" applyAlignment="1" applyBorder="1" applyFill="1" applyFont="1" applyNumberFormat="1">
      <alignment horizontal="center" vertical="center"/>
    </xf>
    <xf borderId="17" fillId="0" fontId="14" numFmtId="188" xfId="0" applyAlignment="1" applyBorder="1" applyFont="1" applyNumberFormat="1">
      <alignment horizontal="center" vertical="center"/>
    </xf>
    <xf borderId="17" fillId="16" fontId="14" numFmtId="2" xfId="0" applyAlignment="1" applyBorder="1" applyFill="1" applyFont="1" applyNumberFormat="1">
      <alignment horizontal="center" vertical="center"/>
    </xf>
    <xf borderId="16" fillId="16" fontId="14" numFmtId="0" xfId="0" applyAlignment="1" applyBorder="1" applyFill="1" applyFont="1">
      <alignment horizontal="center" vertical="center"/>
    </xf>
    <xf borderId="16" fillId="0" fontId="14" numFmtId="0" xfId="0" applyAlignment="1" applyBorder="1" applyFont="1">
      <alignment horizontal="center" vertical="center"/>
    </xf>
    <xf borderId="16" fillId="0" fontId="19" numFmtId="187" xfId="0" applyAlignment="1" applyBorder="1" applyFont="1" applyNumberFormat="1">
      <alignment horizontal="center" vertical="center"/>
    </xf>
    <xf borderId="17" fillId="0" fontId="14" numFmtId="189" xfId="0" applyAlignment="1" applyBorder="1" applyFont="1" applyNumberFormat="1">
      <alignment horizontal="center" vertical="center"/>
    </xf>
    <xf borderId="16" fillId="7" fontId="14" numFmtId="177" xfId="0" applyAlignment="1" applyBorder="1" applyFill="1" applyFont="1" applyNumberFormat="1">
      <alignment vertical="center"/>
    </xf>
    <xf borderId="17" fillId="7" fontId="14" numFmtId="2" xfId="0" applyAlignment="1" applyBorder="1" applyFill="1" applyFont="1" applyNumberFormat="1">
      <alignment horizontal="center" vertical="center"/>
    </xf>
    <xf borderId="47" fillId="6" fontId="20" numFmtId="0" xfId="0" applyAlignment="1" applyBorder="1" applyFill="1" applyFont="1">
      <alignment horizontal="center" shrinkToFit="0" vertical="center" wrapText="1"/>
    </xf>
    <xf borderId="14" fillId="6" fontId="20" numFmtId="0" xfId="0" applyAlignment="1" applyBorder="1" applyFill="1" applyFont="1">
      <alignment horizontal="center" shrinkToFit="0" vertical="center" wrapText="1"/>
    </xf>
    <xf borderId="0" fillId="0" fontId="3" numFmtId="173" xfId="0" applyFont="1" applyNumberFormat="1"/>
    <xf borderId="54" fillId="0" fontId="21" numFmtId="0" xfId="0" applyAlignment="1" applyBorder="1" applyFont="1">
      <alignment horizontal="left" shrinkToFit="0" vertical="center" wrapText="1"/>
    </xf>
    <xf borderId="1" fillId="0" fontId="21" numFmtId="10" xfId="0" applyAlignment="1" applyBorder="1" applyFont="1" applyNumberFormat="1">
      <alignment horizontal="center" vertical="center"/>
    </xf>
    <xf borderId="54" fillId="0" fontId="21" numFmtId="0" xfId="0" applyAlignment="1" applyBorder="1" applyFont="1">
      <alignment horizontal="left" vertical="center"/>
    </xf>
    <xf borderId="0" fillId="0" fontId="3" numFmtId="9" xfId="0" applyFont="1" applyNumberFormat="1"/>
    <xf borderId="16" fillId="0" fontId="14" numFmtId="166" xfId="0" applyAlignment="1" applyBorder="1" applyFont="1" applyNumberFormat="1">
      <alignment vertical="center"/>
    </xf>
    <xf borderId="16" fillId="16" fontId="14" numFmtId="166" xfId="0" applyAlignment="1" applyBorder="1" applyFill="1" applyFont="1" applyNumberFormat="1">
      <alignment vertical="center"/>
    </xf>
    <xf borderId="17" fillId="0" fontId="14" numFmtId="2" xfId="0" applyAlignment="1" applyBorder="1" applyFont="1" applyNumberFormat="1">
      <alignment vertical="center"/>
    </xf>
    <xf borderId="58" fillId="17" fontId="16" numFmtId="0" xfId="0" applyAlignment="1" applyBorder="1" applyFill="1" applyFont="1">
      <alignment vertical="center"/>
    </xf>
    <xf borderId="22" fillId="17" fontId="16" numFmtId="177" xfId="0" applyAlignment="1" applyBorder="1" applyFill="1" applyFont="1" applyNumberFormat="1">
      <alignment vertical="center"/>
    </xf>
    <xf borderId="24" fillId="17" fontId="16" numFmtId="10" xfId="0" applyAlignment="1" applyBorder="1" applyFill="1" applyFont="1" applyNumberFormat="1">
      <alignment horizontal="center" vertical="center"/>
    </xf>
    <xf borderId="22" fillId="0" fontId="16" numFmtId="177" xfId="0" applyAlignment="1" applyBorder="1" applyFont="1" applyNumberFormat="1">
      <alignment vertical="center"/>
    </xf>
    <xf borderId="24" fillId="0" fontId="16" numFmtId="10" xfId="0" applyAlignment="1" applyBorder="1" applyFont="1" applyNumberFormat="1">
      <alignment horizontal="center" vertical="center"/>
    </xf>
    <xf borderId="0" fillId="0" fontId="14" numFmtId="177" xfId="0" applyAlignment="1" applyFont="1" applyNumberFormat="1">
      <alignment vertical="center"/>
    </xf>
    <xf borderId="0" fillId="0" fontId="14" numFmtId="180" xfId="0" applyAlignment="1" applyFont="1" applyNumberFormat="1">
      <alignment vertical="center"/>
    </xf>
    <xf borderId="72" fillId="15" fontId="15" numFmtId="0" xfId="0" applyAlignment="1" applyBorder="1" applyFill="1" applyFont="1">
      <alignment vertical="center"/>
    </xf>
    <xf borderId="73" fillId="0" fontId="16" numFmtId="0" xfId="0" applyAlignment="1" applyBorder="1" applyFont="1">
      <alignment vertical="center"/>
    </xf>
    <xf borderId="73" fillId="0" fontId="17" numFmtId="187" xfId="0" applyAlignment="1" applyBorder="1" applyFont="1" applyNumberFormat="1">
      <alignment horizontal="center" vertical="center"/>
    </xf>
    <xf borderId="74" fillId="0" fontId="6" numFmtId="0" xfId="0" applyBorder="1" applyFont="1"/>
    <xf borderId="75" fillId="16" fontId="16" numFmtId="0" xfId="0" applyAlignment="1" applyBorder="1" applyFill="1" applyFont="1">
      <alignment horizontal="center" vertical="center"/>
    </xf>
    <xf borderId="73" fillId="0" fontId="16" numFmtId="0" xfId="0" applyAlignment="1" applyBorder="1" applyFont="1">
      <alignment horizontal="center" vertical="center"/>
    </xf>
    <xf borderId="37" fillId="16" fontId="16" numFmtId="0" xfId="0" applyAlignment="1" applyBorder="1" applyFill="1" applyFont="1">
      <alignment horizontal="center" vertical="center"/>
    </xf>
    <xf borderId="73" fillId="0" fontId="14" numFmtId="0" xfId="0" applyAlignment="1" applyBorder="1" applyFont="1">
      <alignment horizontal="left" vertical="center"/>
    </xf>
    <xf borderId="18" fillId="0" fontId="14" numFmtId="10" xfId="0" applyAlignment="1" applyBorder="1" applyFont="1" applyNumberFormat="1">
      <alignment horizontal="center" vertical="center"/>
    </xf>
    <xf borderId="18" fillId="16" fontId="14" numFmtId="10" xfId="0" applyAlignment="1" applyBorder="1" applyFill="1" applyFont="1" applyNumberFormat="1">
      <alignment horizontal="center" vertical="center"/>
    </xf>
    <xf borderId="51" fillId="0" fontId="14" numFmtId="0" xfId="0" applyAlignment="1" applyBorder="1" applyFont="1">
      <alignment horizontal="left" vertical="center"/>
    </xf>
    <xf borderId="76" fillId="0" fontId="14" numFmtId="180" xfId="0" applyAlignment="1" applyBorder="1" applyFont="1" applyNumberFormat="1">
      <alignment horizontal="center" vertical="center"/>
    </xf>
    <xf borderId="19" fillId="0" fontId="14" numFmtId="0" xfId="0" applyAlignment="1" applyBorder="1" applyFont="1">
      <alignment horizontal="center" vertical="center"/>
    </xf>
    <xf borderId="76" fillId="16" fontId="14" numFmtId="180" xfId="0" applyAlignment="1" applyBorder="1" applyFill="1" applyFont="1" applyNumberFormat="1">
      <alignment horizontal="center" vertical="center"/>
    </xf>
    <xf borderId="71" fillId="16" fontId="14" numFmtId="0" xfId="0" applyAlignment="1" applyBorder="1" applyFill="1" applyFont="1">
      <alignment horizontal="center" vertical="center"/>
    </xf>
    <xf borderId="47" fillId="0" fontId="14" numFmtId="0" xfId="0" applyAlignment="1" applyBorder="1" applyFont="1">
      <alignment vertical="center"/>
    </xf>
    <xf borderId="13" fillId="0" fontId="14" numFmtId="180" xfId="0" applyAlignment="1" applyBorder="1" applyFont="1" applyNumberFormat="1">
      <alignment vertical="center"/>
    </xf>
    <xf borderId="15" fillId="0" fontId="14" numFmtId="180" xfId="0" applyAlignment="1" applyBorder="1" applyFont="1" applyNumberFormat="1">
      <alignment vertical="center"/>
    </xf>
    <xf borderId="13" fillId="16" fontId="14" numFmtId="180" xfId="0" applyAlignment="1" applyBorder="1" applyFill="1" applyFont="1" applyNumberFormat="1">
      <alignment vertical="center"/>
    </xf>
    <xf borderId="15" fillId="16" fontId="14" numFmtId="180" xfId="0" applyAlignment="1" applyBorder="1" applyFill="1" applyFont="1" applyNumberFormat="1">
      <alignment vertical="center"/>
    </xf>
    <xf borderId="48" fillId="0" fontId="14" numFmtId="0" xfId="0" applyAlignment="1" applyBorder="1" applyFont="1">
      <alignment vertical="center"/>
    </xf>
    <xf borderId="22" fillId="0" fontId="14" numFmtId="180" xfId="0" applyAlignment="1" applyBorder="1" applyFont="1" applyNumberFormat="1">
      <alignment vertical="center"/>
    </xf>
    <xf borderId="24" fillId="0" fontId="14" numFmtId="180" xfId="0" applyAlignment="1" applyBorder="1" applyFont="1" applyNumberFormat="1">
      <alignment vertical="center"/>
    </xf>
    <xf borderId="22" fillId="16" fontId="14" numFmtId="180" xfId="0" applyAlignment="1" applyBorder="1" applyFill="1" applyFont="1" applyNumberFormat="1">
      <alignment vertical="center"/>
    </xf>
    <xf borderId="24" fillId="16" fontId="14" numFmtId="180" xfId="0" applyAlignment="1" applyBorder="1" applyFill="1" applyFont="1" applyNumberFormat="1">
      <alignment vertical="center"/>
    </xf>
    <xf borderId="0" fillId="0" fontId="14" numFmtId="166" xfId="0" applyAlignment="1" applyFont="1" applyNumberFormat="1">
      <alignment vertical="center"/>
    </xf>
    <xf borderId="18" fillId="15" fontId="15" numFmtId="0" xfId="0" applyAlignment="1" applyBorder="1" applyFill="1" applyFont="1">
      <alignment horizontal="center" vertical="center"/>
    </xf>
    <xf borderId="52" fillId="0" fontId="14" numFmtId="0" xfId="0" applyAlignment="1" applyBorder="1" applyFont="1">
      <alignment horizontal="left" vertical="center"/>
    </xf>
    <xf borderId="9" fillId="0" fontId="6" numFmtId="0" xfId="0" applyBorder="1" applyFont="1"/>
    <xf borderId="7" fillId="0" fontId="14" numFmtId="0" xfId="0" applyAlignment="1" applyBorder="1" applyFont="1">
      <alignment horizontal="center" vertical="center"/>
    </xf>
    <xf borderId="39" fillId="0" fontId="14" numFmtId="180" xfId="0" applyAlignment="1" applyBorder="1" applyFont="1" applyNumberFormat="1">
      <alignment vertical="center"/>
    </xf>
    <xf borderId="39" fillId="0" fontId="14" numFmtId="9" xfId="0" applyAlignment="1" applyBorder="1" applyFont="1" applyNumberFormat="1">
      <alignment vertical="center"/>
    </xf>
    <xf borderId="77" fillId="0" fontId="14" numFmtId="0" xfId="0" applyAlignment="1" applyBorder="1" applyFont="1">
      <alignment vertical="center"/>
    </xf>
    <xf borderId="54" fillId="0" fontId="14" numFmtId="0" xfId="0" applyAlignment="1" applyBorder="1" applyFont="1">
      <alignment horizontal="left" vertical="center"/>
    </xf>
    <xf borderId="10" fillId="0" fontId="14" numFmtId="0" xfId="0" applyAlignment="1" applyBorder="1" applyFont="1">
      <alignment horizontal="center" vertical="center"/>
    </xf>
    <xf borderId="1" fillId="0" fontId="14" numFmtId="1" xfId="0" applyAlignment="1" applyBorder="1" applyFont="1" applyNumberFormat="1">
      <alignment vertical="center"/>
    </xf>
    <xf borderId="1" fillId="0" fontId="14" numFmtId="9" xfId="0" applyAlignment="1" applyBorder="1" applyFont="1" applyNumberFormat="1">
      <alignment vertical="center"/>
    </xf>
    <xf borderId="0" fillId="0" fontId="22" numFmtId="0" xfId="0" applyAlignment="1" applyFont="1">
      <alignment vertical="center"/>
    </xf>
    <xf borderId="10" fillId="11" fontId="14" numFmtId="0" xfId="0" applyAlignment="1" applyBorder="1" applyFill="1" applyFont="1">
      <alignment horizontal="center" vertical="center"/>
    </xf>
    <xf borderId="1" fillId="0" fontId="14" numFmtId="180" xfId="0" applyAlignment="1" applyBorder="1" applyFont="1" applyNumberFormat="1">
      <alignment vertical="center"/>
    </xf>
    <xf borderId="1" fillId="0" fontId="14" numFmtId="10" xfId="0" applyAlignment="1" applyBorder="1" applyFont="1" applyNumberFormat="1">
      <alignment vertical="center"/>
    </xf>
    <xf borderId="17" fillId="0" fontId="14" numFmtId="9" xfId="0" applyAlignment="1" applyBorder="1" applyFont="1" applyNumberFormat="1">
      <alignment vertical="center"/>
    </xf>
    <xf borderId="17" fillId="0" fontId="14" numFmtId="183" xfId="0" applyAlignment="1" applyBorder="1" applyFont="1" applyNumberFormat="1">
      <alignment vertical="center"/>
    </xf>
    <xf borderId="48" fillId="0" fontId="14" numFmtId="0" xfId="0" applyAlignment="1" applyBorder="1" applyFont="1">
      <alignment horizontal="left" vertical="center"/>
    </xf>
    <xf borderId="78" fillId="0" fontId="14" numFmtId="0" xfId="0" applyAlignment="1" applyBorder="1" applyFont="1">
      <alignment horizontal="center" vertical="center"/>
    </xf>
    <xf borderId="23" fillId="0" fontId="14" numFmtId="180" xfId="0" applyAlignment="1" applyBorder="1" applyFont="1" applyNumberFormat="1">
      <alignment vertical="center"/>
    </xf>
    <xf borderId="23" fillId="0" fontId="14" numFmtId="10" xfId="0" applyAlignment="1" applyBorder="1" applyFont="1" applyNumberFormat="1">
      <alignment vertical="center"/>
    </xf>
    <xf borderId="24" fillId="0" fontId="14" numFmtId="183" xfId="0" applyAlignment="1" applyBorder="1" applyFont="1" applyNumberFormat="1">
      <alignment vertical="center"/>
    </xf>
    <xf borderId="18" fillId="17" fontId="16" numFmtId="0" xfId="0" applyAlignment="1" applyBorder="1" applyFill="1" applyFont="1">
      <alignment horizontal="center" vertical="center"/>
    </xf>
    <xf borderId="51" fillId="17" fontId="16" numFmtId="10" xfId="0" applyAlignment="1" applyBorder="1" applyFill="1" applyFont="1" applyNumberFormat="1">
      <alignment vertical="center"/>
    </xf>
    <xf borderId="0" fillId="0" fontId="22" numFmtId="0" xfId="0" applyAlignment="1" applyFont="1">
      <alignment horizontal="center" vertical="center"/>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externalLink" Target="externalLinks/externalLink1.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4"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7</xdr:col>
      <xdr:colOff>714375</xdr:colOff>
      <xdr:row>0</xdr:row>
      <xdr:rowOff>190500</xdr:rowOff>
    </xdr:from>
    <xdr:ext cx="1362075" cy="5334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247650</xdr:colOff>
      <xdr:row>0</xdr:row>
      <xdr:rowOff>133350</xdr:rowOff>
    </xdr:from>
    <xdr:ext cx="962025" cy="1019175"/>
    <xdr:pic>
      <xdr:nvPicPr>
        <xdr:cNvPr id="0" name="image2.pn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7</xdr:col>
      <xdr:colOff>714375</xdr:colOff>
      <xdr:row>0</xdr:row>
      <xdr:rowOff>190500</xdr:rowOff>
    </xdr:from>
    <xdr:ext cx="1362075" cy="5334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247650</xdr:colOff>
      <xdr:row>0</xdr:row>
      <xdr:rowOff>133350</xdr:rowOff>
    </xdr:from>
    <xdr:ext cx="962025" cy="1019175"/>
    <xdr:pic>
      <xdr:nvPicPr>
        <xdr:cNvPr id="0" name="image2.pn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disgovco-my.sharepoint.com/personal/cmdiazc_sdis_gov_co/Documents/TIBABUYES/INTERVENTORIA/2022%20-%20TIBABUYES/ESTRUCTURA%20DE%20COSTOS/ESTRUCTURA%20COSTOS%20-%20TIBABUYES.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STEO"/>
      <sheetName val="PERSONAL"/>
      <sheetName val="COSTEO (2)"/>
      <sheetName val="ADMINISTRACIÓN Y OTROS"/>
      <sheetName val="COTIZACIONES"/>
      <sheetName val="SALARIOS SDIS"/>
      <sheetName val="FACTOR PRESTACIONAL"/>
      <sheetName val="FACTOR MULTIPLICADOR"/>
      <sheetName val="ESTRUCTURA DEL TUNEL"/>
      <sheetName val="PAPSO"/>
      <sheetName val="ANÁLISIS VR DÍA-TRABAJADOR"/>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86"/>
    <col customWidth="1" min="2" max="2" width="26.86"/>
    <col customWidth="1" min="3" max="3" width="31.29"/>
    <col customWidth="1" min="4" max="4" width="20.86"/>
    <col customWidth="1" min="5" max="5" width="23.0"/>
    <col customWidth="1" min="6" max="6" width="15.0"/>
    <col customWidth="1" min="7" max="7" width="15.86"/>
    <col customWidth="1" min="8" max="8" width="16.43"/>
    <col customWidth="1" min="9" max="9" width="22.43"/>
    <col customWidth="1" min="10" max="18" width="18.86"/>
    <col customWidth="1" min="19" max="19" width="14.14"/>
    <col customWidth="1" min="20" max="28" width="11.43"/>
  </cols>
  <sheetData>
    <row r="1" ht="18.0" customHeight="1">
      <c r="A1" s="6"/>
      <c r="B1" s="12"/>
      <c r="C1" s="15" t="s">
        <v>24</v>
      </c>
      <c r="D1" s="17"/>
      <c r="E1" s="17"/>
      <c r="F1" s="17"/>
      <c r="G1" s="17"/>
      <c r="H1" s="17"/>
      <c r="I1" s="19"/>
      <c r="J1" s="20"/>
      <c r="K1" s="6"/>
      <c r="L1" s="6"/>
      <c r="M1" s="6"/>
      <c r="N1" s="21"/>
      <c r="O1" s="21"/>
      <c r="P1" s="21"/>
      <c r="Q1" s="21"/>
      <c r="R1" s="21"/>
      <c r="S1" s="21"/>
      <c r="T1" s="6"/>
      <c r="U1" s="6"/>
      <c r="V1" s="6"/>
      <c r="W1" s="6"/>
      <c r="X1" s="6"/>
      <c r="Y1" s="6"/>
      <c r="Z1" s="6"/>
      <c r="AA1" s="6"/>
      <c r="AB1" s="6"/>
    </row>
    <row r="2" ht="18.0" customHeight="1">
      <c r="A2" s="6"/>
      <c r="B2" s="22"/>
      <c r="C2" s="22"/>
      <c r="I2" s="24"/>
      <c r="J2" s="20"/>
      <c r="K2" s="6"/>
      <c r="L2" s="6"/>
      <c r="M2" s="6"/>
      <c r="N2" s="21"/>
      <c r="O2" s="21"/>
      <c r="P2" s="21"/>
      <c r="Q2" s="21"/>
      <c r="R2" s="21"/>
      <c r="S2" s="21"/>
      <c r="T2" s="6"/>
      <c r="U2" s="6"/>
      <c r="V2" s="6"/>
      <c r="W2" s="6"/>
      <c r="X2" s="6"/>
      <c r="Y2" s="6"/>
      <c r="Z2" s="6"/>
      <c r="AA2" s="6"/>
      <c r="AB2" s="6"/>
    </row>
    <row r="3" ht="18.0" customHeight="1">
      <c r="A3" s="6"/>
      <c r="B3" s="22"/>
      <c r="C3" s="22"/>
      <c r="I3" s="24"/>
      <c r="J3" s="20"/>
      <c r="K3" s="6"/>
      <c r="L3" s="6"/>
      <c r="M3" s="6"/>
      <c r="N3" s="21"/>
      <c r="O3" s="21"/>
      <c r="P3" s="21"/>
      <c r="Q3" s="21"/>
      <c r="R3" s="21"/>
      <c r="S3" s="21"/>
      <c r="T3" s="6"/>
      <c r="U3" s="6"/>
      <c r="V3" s="6"/>
      <c r="W3" s="6"/>
      <c r="X3" s="6"/>
      <c r="Y3" s="6"/>
      <c r="Z3" s="6"/>
      <c r="AA3" s="6"/>
      <c r="AB3" s="6"/>
    </row>
    <row r="4" ht="40.5" customHeight="1">
      <c r="A4" s="6"/>
      <c r="B4" s="26"/>
      <c r="C4" s="26"/>
      <c r="D4" s="27"/>
      <c r="E4" s="27"/>
      <c r="F4" s="27"/>
      <c r="G4" s="27"/>
      <c r="H4" s="27"/>
      <c r="I4" s="29"/>
      <c r="J4" s="20"/>
      <c r="K4" s="6"/>
      <c r="L4" s="6"/>
      <c r="M4" s="6"/>
      <c r="N4" s="21"/>
      <c r="O4" s="21"/>
      <c r="P4" s="21"/>
      <c r="Q4" s="21"/>
      <c r="R4" s="21"/>
      <c r="S4" s="21"/>
      <c r="T4" s="6"/>
      <c r="U4" s="6"/>
      <c r="V4" s="6"/>
      <c r="W4" s="6"/>
      <c r="X4" s="6"/>
      <c r="Y4" s="6"/>
      <c r="Z4" s="6"/>
      <c r="AA4" s="6"/>
      <c r="AB4" s="6"/>
    </row>
    <row r="5" ht="12.75" customHeight="1">
      <c r="A5" s="6"/>
      <c r="B5" s="6"/>
      <c r="C5" s="6"/>
      <c r="D5" s="6"/>
      <c r="E5" s="6"/>
      <c r="F5" s="6"/>
      <c r="G5" s="6"/>
      <c r="H5" s="6"/>
      <c r="I5" s="6"/>
      <c r="J5" s="6"/>
      <c r="K5" s="6"/>
      <c r="L5" s="6"/>
      <c r="M5" s="6"/>
      <c r="N5" s="21"/>
      <c r="O5" s="21"/>
      <c r="P5" s="21"/>
      <c r="Q5" s="21"/>
      <c r="R5" s="21"/>
      <c r="S5" s="21"/>
      <c r="T5" s="6"/>
      <c r="U5" s="6"/>
      <c r="V5" s="6"/>
      <c r="W5" s="6"/>
      <c r="X5" s="6"/>
      <c r="Y5" s="6"/>
      <c r="Z5" s="6"/>
      <c r="AA5" s="6"/>
      <c r="AB5" s="6"/>
    </row>
    <row r="6" ht="26.25" customHeight="1">
      <c r="A6" s="6"/>
      <c r="B6" s="31" t="s">
        <v>86</v>
      </c>
      <c r="C6" s="37" t="s">
        <v>89</v>
      </c>
      <c r="D6" s="33"/>
      <c r="E6" s="33"/>
      <c r="F6" s="33"/>
      <c r="G6" s="33"/>
      <c r="H6" s="33"/>
      <c r="I6" s="34"/>
      <c r="J6" s="35"/>
      <c r="K6" s="6"/>
      <c r="L6" s="6"/>
      <c r="M6" s="6"/>
      <c r="N6" s="21"/>
      <c r="O6" s="21"/>
      <c r="P6" s="21"/>
      <c r="Q6" s="21"/>
      <c r="R6" s="21"/>
      <c r="S6" s="21"/>
      <c r="T6" s="6"/>
      <c r="U6" s="6"/>
      <c r="V6" s="6"/>
      <c r="W6" s="6"/>
      <c r="X6" s="6"/>
      <c r="Y6" s="6"/>
      <c r="Z6" s="6"/>
      <c r="AA6" s="6"/>
      <c r="AB6" s="6"/>
    </row>
    <row r="7" ht="21.75" customHeight="1">
      <c r="A7" s="6"/>
      <c r="B7" s="31" t="s">
        <v>97</v>
      </c>
      <c r="C7" s="36"/>
      <c r="D7" s="33"/>
      <c r="E7" s="33"/>
      <c r="F7" s="33"/>
      <c r="G7" s="33"/>
      <c r="H7" s="33"/>
      <c r="I7" s="34"/>
      <c r="J7" s="20"/>
      <c r="K7" s="6"/>
      <c r="L7" s="6"/>
      <c r="M7" s="6"/>
      <c r="N7" s="21"/>
      <c r="O7" s="21"/>
      <c r="P7" s="21"/>
      <c r="Q7" s="21"/>
      <c r="R7" s="21"/>
      <c r="S7" s="21"/>
      <c r="T7" s="6"/>
      <c r="U7" s="6"/>
      <c r="V7" s="6"/>
      <c r="W7" s="6"/>
      <c r="X7" s="6"/>
      <c r="Y7" s="6"/>
      <c r="Z7" s="6"/>
      <c r="AA7" s="6"/>
      <c r="AB7" s="6"/>
    </row>
    <row r="8" ht="26.25" customHeight="1">
      <c r="A8" s="6"/>
      <c r="B8" s="31" t="s">
        <v>104</v>
      </c>
      <c r="C8" s="42">
        <v>46266.0</v>
      </c>
      <c r="D8" s="33"/>
      <c r="E8" s="33"/>
      <c r="F8" s="33"/>
      <c r="G8" s="33"/>
      <c r="H8" s="33"/>
      <c r="I8" s="34"/>
      <c r="J8" s="39"/>
      <c r="K8" s="6"/>
      <c r="L8" s="6"/>
      <c r="M8" s="6"/>
      <c r="N8" s="21"/>
      <c r="O8" s="21"/>
      <c r="P8" s="21"/>
      <c r="Q8" s="21"/>
      <c r="R8" s="21"/>
      <c r="S8" s="21"/>
      <c r="T8" s="6"/>
      <c r="U8" s="6"/>
      <c r="V8" s="6"/>
      <c r="W8" s="6"/>
      <c r="X8" s="6"/>
      <c r="Y8" s="6"/>
      <c r="Z8" s="6"/>
      <c r="AA8" s="6"/>
      <c r="AB8" s="6"/>
    </row>
    <row r="9" ht="12.75" customHeight="1">
      <c r="A9" s="6"/>
      <c r="B9" s="6"/>
      <c r="C9" s="6"/>
      <c r="D9" s="6"/>
      <c r="E9" s="6"/>
      <c r="F9" s="6"/>
      <c r="G9" s="6"/>
      <c r="H9" s="6"/>
      <c r="I9" s="6"/>
      <c r="J9" s="6"/>
      <c r="K9" s="6"/>
      <c r="L9" s="6"/>
      <c r="M9" s="6"/>
      <c r="N9" s="21"/>
      <c r="O9" s="21"/>
      <c r="P9" s="21"/>
      <c r="Q9" s="21"/>
      <c r="R9" s="21"/>
      <c r="S9" s="21"/>
      <c r="T9" s="6"/>
      <c r="U9" s="6"/>
      <c r="V9" s="6"/>
      <c r="W9" s="6"/>
      <c r="X9" s="6"/>
      <c r="Y9" s="6"/>
      <c r="Z9" s="6"/>
      <c r="AA9" s="6"/>
      <c r="AB9" s="6"/>
    </row>
    <row r="10" ht="14.25" customHeight="1">
      <c r="A10" s="6"/>
      <c r="B10" s="43"/>
      <c r="C10" s="41" t="s">
        <v>122</v>
      </c>
      <c r="D10" s="6"/>
      <c r="E10" s="6"/>
      <c r="F10" s="6"/>
      <c r="G10" s="6"/>
      <c r="H10" s="6"/>
      <c r="I10" s="6"/>
      <c r="J10" s="6"/>
      <c r="K10" s="6"/>
      <c r="L10" s="6"/>
      <c r="M10" s="6"/>
      <c r="N10" s="21"/>
      <c r="O10" s="21"/>
      <c r="P10" s="21"/>
      <c r="Q10" s="21"/>
      <c r="R10" s="21"/>
      <c r="S10" s="21"/>
      <c r="T10" s="6"/>
      <c r="U10" s="6"/>
      <c r="V10" s="6"/>
      <c r="W10" s="6"/>
      <c r="X10" s="6"/>
      <c r="Y10" s="6"/>
      <c r="Z10" s="6"/>
      <c r="AA10" s="6"/>
      <c r="AB10" s="6"/>
    </row>
    <row r="11" ht="15.0" customHeight="1">
      <c r="A11" s="6"/>
      <c r="B11" s="6"/>
      <c r="C11" s="6"/>
      <c r="D11" s="6"/>
      <c r="E11" s="6"/>
      <c r="F11" s="6"/>
      <c r="G11" s="6"/>
      <c r="H11" s="6"/>
      <c r="I11" s="6"/>
      <c r="J11" s="6"/>
      <c r="K11" s="6"/>
      <c r="L11" s="6"/>
      <c r="M11" s="6"/>
      <c r="N11" s="21"/>
      <c r="O11" s="21"/>
      <c r="P11" s="21"/>
      <c r="Q11" s="21"/>
      <c r="R11" s="21"/>
      <c r="S11" s="21"/>
      <c r="T11" s="6"/>
      <c r="U11" s="6"/>
      <c r="V11" s="6"/>
      <c r="W11" s="6"/>
      <c r="X11" s="6"/>
      <c r="Y11" s="6"/>
      <c r="Z11" s="6"/>
      <c r="AA11" s="6"/>
      <c r="AB11" s="6"/>
    </row>
    <row r="12" ht="12.75" customHeight="1">
      <c r="A12" s="41">
        <v>1.0</v>
      </c>
      <c r="B12" s="41" t="s">
        <v>128</v>
      </c>
      <c r="C12" s="6"/>
      <c r="D12" s="6"/>
      <c r="E12" s="6"/>
      <c r="F12" s="6"/>
      <c r="G12" s="6"/>
      <c r="H12" s="6"/>
      <c r="I12" s="6"/>
      <c r="J12" s="6"/>
      <c r="K12" s="6"/>
      <c r="L12" s="6"/>
      <c r="M12" s="6"/>
      <c r="N12" s="21"/>
      <c r="O12" s="21"/>
      <c r="P12" s="21"/>
      <c r="Q12" s="21"/>
      <c r="R12" s="21"/>
      <c r="S12" s="21"/>
      <c r="T12" s="6"/>
      <c r="U12" s="6"/>
      <c r="V12" s="6"/>
      <c r="W12" s="6"/>
      <c r="X12" s="6"/>
      <c r="Y12" s="6"/>
      <c r="Z12" s="6"/>
      <c r="AA12" s="6"/>
      <c r="AB12" s="6"/>
    </row>
    <row r="13" ht="12.75" customHeight="1">
      <c r="A13" s="6"/>
      <c r="B13" s="6"/>
      <c r="C13" s="6"/>
      <c r="D13" s="6"/>
      <c r="E13" s="6"/>
      <c r="F13" s="6"/>
      <c r="G13" s="6"/>
      <c r="H13" s="6"/>
      <c r="I13" s="6"/>
      <c r="J13" s="6"/>
      <c r="K13" s="6"/>
      <c r="L13" s="6"/>
      <c r="M13" s="6"/>
      <c r="N13" s="21"/>
      <c r="O13" s="21"/>
      <c r="P13" s="21"/>
      <c r="Q13" s="21"/>
      <c r="R13" s="21"/>
      <c r="S13" s="21"/>
      <c r="T13" s="6"/>
      <c r="U13" s="6"/>
      <c r="V13" s="6"/>
      <c r="W13" s="6"/>
      <c r="X13" s="6"/>
      <c r="Y13" s="6"/>
      <c r="Z13" s="6"/>
      <c r="AA13" s="6"/>
      <c r="AB13" s="6"/>
    </row>
    <row r="14" ht="30.0" customHeight="1">
      <c r="A14" s="6"/>
      <c r="B14" s="50" t="s">
        <v>137</v>
      </c>
      <c r="C14" s="52">
        <v>3.3330710971698112E9</v>
      </c>
      <c r="D14" s="54" t="s">
        <v>142</v>
      </c>
      <c r="E14" s="6"/>
      <c r="F14" s="6"/>
      <c r="G14" s="6"/>
      <c r="H14" s="6"/>
      <c r="I14" s="6"/>
      <c r="J14" s="47"/>
      <c r="K14" s="6"/>
      <c r="L14" s="6"/>
      <c r="M14" s="6"/>
      <c r="N14" s="21"/>
      <c r="O14" s="21"/>
      <c r="P14" s="21"/>
      <c r="Q14" s="21"/>
      <c r="R14" s="21"/>
      <c r="S14" s="21"/>
      <c r="T14" s="6"/>
      <c r="U14" s="6"/>
      <c r="V14" s="6"/>
      <c r="W14" s="6"/>
      <c r="X14" s="6"/>
      <c r="Y14" s="6"/>
      <c r="Z14" s="6"/>
      <c r="AA14" s="6"/>
      <c r="AB14" s="6"/>
    </row>
    <row r="15" ht="26.25" customHeight="1">
      <c r="A15" s="6"/>
      <c r="B15" s="57" t="s">
        <v>148</v>
      </c>
      <c r="C15" s="58">
        <v>7.0</v>
      </c>
      <c r="D15" s="59" t="s">
        <v>152</v>
      </c>
      <c r="E15" s="6"/>
      <c r="F15" s="53" t="s">
        <v>155</v>
      </c>
      <c r="G15" s="55"/>
      <c r="H15" s="60">
        <v>1750905.0</v>
      </c>
      <c r="I15" s="6"/>
      <c r="J15" s="6"/>
      <c r="K15" s="6"/>
      <c r="L15" s="6"/>
      <c r="M15" s="6"/>
      <c r="N15" s="21"/>
      <c r="O15" s="21"/>
      <c r="P15" s="21"/>
      <c r="Q15" s="21"/>
      <c r="R15" s="21"/>
      <c r="S15" s="21"/>
      <c r="T15" s="6"/>
      <c r="U15" s="6"/>
      <c r="V15" s="6"/>
      <c r="W15" s="6"/>
      <c r="X15" s="6"/>
      <c r="Y15" s="6" t="s">
        <v>159</v>
      </c>
      <c r="Z15" s="6"/>
      <c r="AA15" s="6"/>
      <c r="AB15" s="6"/>
    </row>
    <row r="16" ht="27.75" customHeight="1">
      <c r="A16" s="6"/>
      <c r="B16" s="57" t="s">
        <v>161</v>
      </c>
      <c r="C16" s="67">
        <f>+C18</f>
        <v>4398765492</v>
      </c>
      <c r="D16" s="59" t="s">
        <v>142</v>
      </c>
      <c r="E16" s="63"/>
      <c r="F16" s="53" t="s">
        <v>176</v>
      </c>
      <c r="G16" s="55"/>
      <c r="H16" s="60">
        <f>+C18</f>
        <v>4398765492</v>
      </c>
      <c r="I16" s="6"/>
      <c r="J16" s="66"/>
      <c r="K16" s="6"/>
      <c r="L16" s="6"/>
      <c r="M16" s="6"/>
      <c r="N16" s="21"/>
      <c r="O16" s="21"/>
      <c r="P16" s="21"/>
      <c r="Q16" s="21"/>
      <c r="R16" s="21"/>
      <c r="S16" s="21"/>
      <c r="T16" s="6"/>
      <c r="U16" s="6"/>
      <c r="V16" s="6"/>
      <c r="W16" s="6"/>
      <c r="X16" s="6"/>
      <c r="Y16" s="6"/>
      <c r="Z16" s="6"/>
      <c r="AA16" s="6"/>
      <c r="AB16" s="6"/>
    </row>
    <row r="17" ht="27.75" customHeight="1">
      <c r="A17" s="6"/>
      <c r="B17" s="71" t="s">
        <v>188</v>
      </c>
      <c r="C17" s="72">
        <f>+J93</f>
        <v>0</v>
      </c>
      <c r="D17" s="59" t="s">
        <v>142</v>
      </c>
      <c r="E17" s="63"/>
      <c r="F17" s="6"/>
      <c r="G17" s="70"/>
      <c r="H17" s="6"/>
      <c r="I17" s="6"/>
      <c r="J17" s="6"/>
      <c r="K17" s="6"/>
      <c r="L17" s="6"/>
      <c r="M17" s="6"/>
      <c r="N17" s="21"/>
      <c r="O17" s="21"/>
      <c r="P17" s="21"/>
      <c r="Q17" s="21"/>
      <c r="R17" s="21"/>
      <c r="S17" s="21"/>
      <c r="T17" s="6"/>
      <c r="U17" s="6"/>
      <c r="V17" s="6"/>
      <c r="W17" s="6"/>
      <c r="X17" s="6"/>
      <c r="Y17" s="6"/>
      <c r="Z17" s="6"/>
      <c r="AA17" s="6"/>
      <c r="AB17" s="6"/>
    </row>
    <row r="18" ht="27.75" customHeight="1">
      <c r="A18" s="6"/>
      <c r="B18" s="71" t="s">
        <v>198</v>
      </c>
      <c r="C18" s="74">
        <v>4.398765492E9</v>
      </c>
      <c r="D18" s="59" t="s">
        <v>142</v>
      </c>
      <c r="E18" s="63"/>
      <c r="F18" s="6"/>
      <c r="G18" s="6"/>
      <c r="H18" s="6"/>
      <c r="I18" s="6"/>
      <c r="J18" s="6"/>
      <c r="K18" s="6"/>
      <c r="L18" s="6"/>
      <c r="M18" s="6"/>
      <c r="N18" s="21"/>
      <c r="O18" s="21"/>
      <c r="P18" s="21"/>
      <c r="Q18" s="21"/>
      <c r="R18" s="21"/>
      <c r="S18" s="21"/>
      <c r="T18" s="6"/>
      <c r="U18" s="6"/>
      <c r="V18" s="6"/>
      <c r="W18" s="6"/>
      <c r="X18" s="6"/>
      <c r="Y18" s="6"/>
      <c r="Z18" s="6"/>
      <c r="AA18" s="6"/>
      <c r="AB18" s="6"/>
    </row>
    <row r="19" ht="27.75" customHeight="1">
      <c r="A19" s="6"/>
      <c r="B19" s="76" t="s">
        <v>205</v>
      </c>
      <c r="C19" s="79">
        <f>ROUND(C18/$H$15,0)</f>
        <v>2512</v>
      </c>
      <c r="D19" s="80" t="s">
        <v>215</v>
      </c>
      <c r="E19" s="78"/>
      <c r="F19" s="6"/>
      <c r="G19" s="6"/>
      <c r="H19" s="6"/>
      <c r="I19" s="6"/>
      <c r="J19" s="6"/>
      <c r="K19" s="6"/>
      <c r="L19" s="6"/>
      <c r="M19" s="6"/>
      <c r="N19" s="21"/>
      <c r="O19" s="21"/>
      <c r="P19" s="21"/>
      <c r="Q19" s="21"/>
      <c r="R19" s="21"/>
      <c r="S19" s="21"/>
      <c r="T19" s="6"/>
      <c r="U19" s="6"/>
      <c r="V19" s="6"/>
      <c r="W19" s="6"/>
      <c r="X19" s="6"/>
      <c r="Y19" s="6"/>
      <c r="Z19" s="6"/>
      <c r="AA19" s="6"/>
      <c r="AB19" s="6"/>
    </row>
    <row r="20" ht="12.75" customHeight="1">
      <c r="A20" s="6"/>
      <c r="B20" s="6"/>
      <c r="C20" s="6"/>
      <c r="D20" s="6"/>
      <c r="E20" s="6"/>
      <c r="F20" s="6"/>
      <c r="G20" s="6"/>
      <c r="H20" s="6"/>
      <c r="I20" s="6"/>
      <c r="J20" s="6"/>
      <c r="K20" s="6"/>
      <c r="L20" s="6"/>
      <c r="M20" s="6"/>
      <c r="N20" s="21"/>
      <c r="O20" s="21"/>
      <c r="P20" s="21"/>
      <c r="Q20" s="21"/>
      <c r="R20" s="21"/>
      <c r="S20" s="21"/>
      <c r="T20" s="6"/>
      <c r="U20" s="6"/>
      <c r="V20" s="6"/>
      <c r="W20" s="6"/>
      <c r="X20" s="6"/>
      <c r="Y20" s="6" t="s">
        <v>222</v>
      </c>
      <c r="Z20" s="6"/>
      <c r="AA20" s="6"/>
      <c r="AB20" s="6"/>
    </row>
    <row r="21" ht="12.75" customHeight="1">
      <c r="A21" s="6">
        <v>2.0</v>
      </c>
      <c r="B21" s="41" t="s">
        <v>223</v>
      </c>
      <c r="C21" s="6"/>
      <c r="D21" s="6"/>
      <c r="E21" s="6"/>
      <c r="F21" s="6"/>
      <c r="G21" s="6"/>
      <c r="H21" s="6"/>
      <c r="I21" s="6"/>
      <c r="J21" s="6"/>
      <c r="K21" s="6"/>
      <c r="L21" s="6"/>
      <c r="M21" s="6"/>
      <c r="N21" s="21"/>
      <c r="O21" s="21"/>
      <c r="P21" s="21"/>
      <c r="Q21" s="21"/>
      <c r="R21" s="21"/>
      <c r="S21" s="21"/>
      <c r="T21" s="6"/>
      <c r="U21" s="6"/>
      <c r="V21" s="6"/>
      <c r="W21" s="6"/>
      <c r="X21" s="6"/>
      <c r="Y21" s="6"/>
      <c r="Z21" s="6"/>
      <c r="AA21" s="6"/>
      <c r="AB21" s="6"/>
    </row>
    <row r="22" ht="27.0" customHeight="1">
      <c r="A22" s="6"/>
      <c r="B22" s="6"/>
      <c r="C22" s="6"/>
      <c r="D22" s="6"/>
      <c r="E22" s="6"/>
      <c r="F22" s="6"/>
      <c r="G22" s="6"/>
      <c r="H22" s="6"/>
      <c r="I22" s="6"/>
      <c r="J22" s="6"/>
      <c r="K22" s="6"/>
      <c r="L22" s="6"/>
      <c r="M22" s="6"/>
      <c r="N22" s="21"/>
      <c r="O22" s="21"/>
      <c r="P22" s="21"/>
      <c r="Q22" s="21"/>
      <c r="R22" s="21"/>
      <c r="S22" s="21"/>
      <c r="T22" s="81"/>
      <c r="U22" s="81"/>
      <c r="V22" s="81"/>
      <c r="W22" s="81"/>
      <c r="X22" s="81"/>
      <c r="Y22" s="81"/>
      <c r="Z22" s="81"/>
      <c r="AA22" s="6"/>
      <c r="AB22" s="6"/>
    </row>
    <row r="23" ht="27.0" customHeight="1">
      <c r="A23" s="6"/>
      <c r="B23" s="41" t="s">
        <v>230</v>
      </c>
      <c r="C23" s="6"/>
      <c r="D23" s="6"/>
      <c r="E23" s="6"/>
      <c r="F23" s="6"/>
      <c r="G23" s="6"/>
      <c r="H23" s="6"/>
      <c r="I23" s="6"/>
      <c r="J23" s="6"/>
      <c r="K23" s="6"/>
      <c r="L23" s="6"/>
      <c r="M23" s="6"/>
      <c r="N23" s="21"/>
      <c r="O23" s="21"/>
      <c r="P23" s="21"/>
      <c r="Q23" s="21"/>
      <c r="R23" s="21"/>
      <c r="S23" s="21"/>
      <c r="T23" s="82"/>
      <c r="U23" s="82"/>
      <c r="V23" s="82"/>
      <c r="W23" s="82"/>
      <c r="X23" s="82"/>
      <c r="Y23" s="82"/>
      <c r="Z23" s="82"/>
      <c r="AA23" s="6"/>
      <c r="AB23" s="6"/>
    </row>
    <row r="24" ht="74.25" customHeight="1">
      <c r="A24" s="6"/>
      <c r="B24" s="83" t="s">
        <v>238</v>
      </c>
      <c r="C24" s="84"/>
      <c r="D24" s="84"/>
      <c r="E24" s="84"/>
      <c r="F24" s="84"/>
      <c r="G24" s="84"/>
      <c r="H24" s="84"/>
      <c r="I24" s="84"/>
      <c r="J24" s="6"/>
      <c r="K24" s="6"/>
      <c r="L24" s="6"/>
      <c r="M24" s="6"/>
      <c r="N24" s="21"/>
      <c r="O24" s="21"/>
      <c r="P24" s="21"/>
      <c r="Q24" s="21"/>
      <c r="R24" s="21"/>
      <c r="S24" s="21"/>
      <c r="T24" s="81"/>
      <c r="U24" s="81"/>
      <c r="V24" s="81"/>
      <c r="W24" s="81"/>
      <c r="X24" s="81"/>
      <c r="Y24" s="81"/>
      <c r="Z24" s="81"/>
      <c r="AA24" s="6"/>
      <c r="AB24" s="6"/>
    </row>
    <row r="25" ht="89.25" customHeight="1">
      <c r="A25" s="6"/>
      <c r="B25" s="85" t="s">
        <v>247</v>
      </c>
      <c r="C25" s="86" t="s">
        <v>250</v>
      </c>
      <c r="D25" s="86" t="s">
        <v>253</v>
      </c>
      <c r="E25" s="87" t="s">
        <v>255</v>
      </c>
      <c r="F25" s="91" t="s">
        <v>263</v>
      </c>
      <c r="G25" s="88" t="s">
        <v>259</v>
      </c>
      <c r="H25" s="93"/>
      <c r="I25" s="95" t="s">
        <v>262</v>
      </c>
      <c r="S25" s="21"/>
      <c r="T25" s="92"/>
      <c r="U25" s="92"/>
      <c r="V25" s="92"/>
      <c r="W25" s="92"/>
      <c r="X25" s="92"/>
      <c r="Y25" s="92"/>
      <c r="Z25" s="92"/>
      <c r="AA25" s="6"/>
      <c r="AB25" s="6"/>
    </row>
    <row r="26" ht="27.0" customHeight="1">
      <c r="A26" s="6"/>
      <c r="B26" s="94" t="s">
        <v>268</v>
      </c>
      <c r="C26" s="96"/>
      <c r="D26" s="96"/>
      <c r="E26" s="97" t="s">
        <v>276</v>
      </c>
      <c r="F26" s="97" t="s">
        <v>278</v>
      </c>
      <c r="G26" s="98" t="s">
        <v>279</v>
      </c>
      <c r="H26" s="99"/>
      <c r="I26" s="97" t="s">
        <v>284</v>
      </c>
      <c r="S26" s="21"/>
      <c r="T26" s="100"/>
      <c r="W26" s="100"/>
      <c r="Z26" s="100"/>
      <c r="AA26" s="6"/>
      <c r="AB26" s="6"/>
    </row>
    <row r="27" ht="27.0" customHeight="1">
      <c r="A27" s="6"/>
      <c r="B27" s="103" t="s">
        <v>288</v>
      </c>
      <c r="C27" s="33"/>
      <c r="D27" s="33"/>
      <c r="E27" s="33"/>
      <c r="F27" s="33"/>
      <c r="G27" s="33"/>
      <c r="H27" s="33"/>
      <c r="I27" s="34"/>
      <c r="S27" s="21"/>
      <c r="T27" s="82"/>
      <c r="U27" s="82"/>
      <c r="V27" s="82"/>
      <c r="W27" s="82"/>
      <c r="X27" s="82"/>
      <c r="Y27" s="82"/>
      <c r="Z27" s="82"/>
      <c r="AA27" s="6"/>
      <c r="AB27" s="6"/>
    </row>
    <row r="28" ht="70.5" customHeight="1">
      <c r="A28" s="6"/>
      <c r="B28" s="105">
        <v>1.0</v>
      </c>
      <c r="C28" s="106" t="s">
        <v>298</v>
      </c>
      <c r="D28" s="107">
        <v>9466.0</v>
      </c>
      <c r="E28" s="108">
        <v>0.5</v>
      </c>
      <c r="F28" s="110">
        <v>1.9230337E7</v>
      </c>
      <c r="G28" s="114">
        <f>+PLAZO</f>
        <v>7</v>
      </c>
      <c r="H28" s="34"/>
      <c r="I28" s="116">
        <f t="shared" ref="I28:I32" si="1">ROUND(IFERROR(B28*E28*F28*G28,""),)</f>
        <v>67306180</v>
      </c>
      <c r="S28" s="21"/>
      <c r="T28" s="100"/>
      <c r="W28" s="100"/>
      <c r="Z28" s="100"/>
      <c r="AA28" s="6"/>
      <c r="AB28" s="6"/>
    </row>
    <row r="29" ht="70.5" customHeight="1">
      <c r="A29" s="6"/>
      <c r="B29" s="105">
        <v>1.0</v>
      </c>
      <c r="C29" s="106" t="s">
        <v>321</v>
      </c>
      <c r="D29" s="107">
        <v>9469.0</v>
      </c>
      <c r="E29" s="108">
        <v>1.0</v>
      </c>
      <c r="F29" s="117">
        <v>1.2480071E7</v>
      </c>
      <c r="G29" s="114">
        <f>+PLAZO</f>
        <v>7</v>
      </c>
      <c r="H29" s="34"/>
      <c r="I29" s="116">
        <f t="shared" si="1"/>
        <v>87360497</v>
      </c>
      <c r="S29" s="21"/>
      <c r="T29" s="92"/>
      <c r="U29" s="92"/>
      <c r="V29" s="92"/>
      <c r="W29" s="92"/>
      <c r="X29" s="92"/>
      <c r="Y29" s="92"/>
      <c r="Z29" s="92"/>
      <c r="AA29" s="6"/>
      <c r="AB29" s="6"/>
    </row>
    <row r="30" ht="70.5" customHeight="1">
      <c r="A30" s="6"/>
      <c r="B30" s="105">
        <v>3.0</v>
      </c>
      <c r="C30" s="106" t="s">
        <v>333</v>
      </c>
      <c r="D30" s="107">
        <v>9484.0</v>
      </c>
      <c r="E30" s="108">
        <v>1.0</v>
      </c>
      <c r="F30" s="117">
        <v>3930288.0</v>
      </c>
      <c r="G30" s="114">
        <f>+PLAZO</f>
        <v>7</v>
      </c>
      <c r="H30" s="34"/>
      <c r="I30" s="116">
        <f t="shared" si="1"/>
        <v>82536048</v>
      </c>
      <c r="S30" s="21"/>
      <c r="T30" s="100"/>
      <c r="W30" s="100"/>
      <c r="Z30" s="100"/>
      <c r="AA30" s="6"/>
      <c r="AB30" s="6"/>
    </row>
    <row r="31" ht="70.5" customHeight="1">
      <c r="A31" s="6"/>
      <c r="B31" s="105">
        <v>1.0</v>
      </c>
      <c r="C31" s="106" t="s">
        <v>342</v>
      </c>
      <c r="D31" s="107">
        <v>9470.0</v>
      </c>
      <c r="E31" s="108">
        <v>1.0</v>
      </c>
      <c r="F31" s="117">
        <v>1.1133493E7</v>
      </c>
      <c r="G31" s="114">
        <f>+PLAZO</f>
        <v>7</v>
      </c>
      <c r="H31" s="34"/>
      <c r="I31" s="116">
        <f t="shared" si="1"/>
        <v>77934451</v>
      </c>
      <c r="S31" s="21"/>
      <c r="T31" s="92"/>
      <c r="U31" s="92"/>
      <c r="V31" s="92"/>
      <c r="W31" s="92"/>
      <c r="X31" s="92"/>
      <c r="Y31" s="92"/>
      <c r="Z31" s="92"/>
      <c r="AA31" s="6"/>
      <c r="AB31" s="6"/>
    </row>
    <row r="32" ht="70.5" customHeight="1">
      <c r="A32" s="6"/>
      <c r="B32" s="105">
        <v>1.0</v>
      </c>
      <c r="C32" s="106" t="s">
        <v>342</v>
      </c>
      <c r="D32" s="107">
        <v>9470.0</v>
      </c>
      <c r="E32" s="108">
        <v>0.3</v>
      </c>
      <c r="F32" s="117">
        <v>1.1133493E7</v>
      </c>
      <c r="G32" s="114">
        <f>+PLAZO</f>
        <v>7</v>
      </c>
      <c r="H32" s="34"/>
      <c r="I32" s="116">
        <f t="shared" si="1"/>
        <v>23380335</v>
      </c>
      <c r="S32" s="21"/>
      <c r="T32" s="100"/>
      <c r="W32" s="100"/>
      <c r="Z32" s="100"/>
      <c r="AA32" s="6"/>
      <c r="AB32" s="6"/>
    </row>
    <row r="33" ht="36.75" customHeight="1">
      <c r="A33" s="6"/>
      <c r="B33" s="123"/>
      <c r="C33" s="6"/>
      <c r="D33" s="124"/>
      <c r="E33" s="126"/>
      <c r="F33" s="127"/>
      <c r="G33" s="129"/>
      <c r="I33" s="131"/>
      <c r="S33" s="21"/>
      <c r="T33" s="92"/>
      <c r="U33" s="92"/>
      <c r="V33" s="92"/>
      <c r="W33" s="92"/>
      <c r="X33" s="92"/>
      <c r="Y33" s="92"/>
      <c r="Z33" s="92"/>
      <c r="AA33" s="6"/>
      <c r="AB33" s="6"/>
    </row>
    <row r="34" ht="36.75" customHeight="1">
      <c r="A34" s="6"/>
      <c r="B34" s="95" t="s">
        <v>247</v>
      </c>
      <c r="C34" s="134" t="s">
        <v>250</v>
      </c>
      <c r="D34" s="134" t="s">
        <v>253</v>
      </c>
      <c r="E34" s="95" t="s">
        <v>255</v>
      </c>
      <c r="F34" s="95" t="s">
        <v>258</v>
      </c>
      <c r="G34" s="137" t="s">
        <v>259</v>
      </c>
      <c r="H34" s="34"/>
      <c r="I34" s="95" t="s">
        <v>262</v>
      </c>
      <c r="S34" s="21"/>
      <c r="T34" s="100"/>
      <c r="W34" s="100"/>
      <c r="Z34" s="100"/>
      <c r="AA34" s="6"/>
      <c r="AB34" s="6"/>
    </row>
    <row r="35" ht="36.75" customHeight="1">
      <c r="A35" s="6"/>
      <c r="B35" s="138" t="s">
        <v>268</v>
      </c>
      <c r="C35" s="139"/>
      <c r="D35" s="139"/>
      <c r="E35" s="138" t="s">
        <v>276</v>
      </c>
      <c r="F35" s="138" t="s">
        <v>278</v>
      </c>
      <c r="G35" s="140" t="s">
        <v>279</v>
      </c>
      <c r="H35" s="34"/>
      <c r="I35" s="138" t="s">
        <v>284</v>
      </c>
      <c r="S35" s="21"/>
      <c r="T35" s="100"/>
      <c r="U35" s="66"/>
      <c r="V35" s="66"/>
      <c r="W35" s="100"/>
      <c r="X35" s="66"/>
      <c r="Y35" s="66"/>
      <c r="Z35" s="100"/>
      <c r="AA35" s="6"/>
      <c r="AB35" s="6"/>
    </row>
    <row r="36" ht="36.75" customHeight="1">
      <c r="A36" s="6"/>
      <c r="B36" s="103" t="s">
        <v>377</v>
      </c>
      <c r="C36" s="33"/>
      <c r="D36" s="33"/>
      <c r="E36" s="33"/>
      <c r="F36" s="33"/>
      <c r="G36" s="33"/>
      <c r="H36" s="33"/>
      <c r="I36" s="34"/>
      <c r="S36" s="21"/>
      <c r="T36" s="100"/>
      <c r="U36" s="66"/>
      <c r="V36" s="66"/>
      <c r="W36" s="100"/>
      <c r="X36" s="66"/>
      <c r="Y36" s="66"/>
      <c r="Z36" s="100"/>
      <c r="AA36" s="6"/>
      <c r="AB36" s="6"/>
    </row>
    <row r="37" ht="81.0" customHeight="1">
      <c r="A37" s="6"/>
      <c r="B37" s="142">
        <v>1.0</v>
      </c>
      <c r="C37" s="143" t="s">
        <v>384</v>
      </c>
      <c r="D37" s="144">
        <v>9492.0</v>
      </c>
      <c r="E37" s="145">
        <v>1.0</v>
      </c>
      <c r="F37" s="146">
        <v>6542098.0</v>
      </c>
      <c r="G37" s="114">
        <f>+PLAZO</f>
        <v>7</v>
      </c>
      <c r="H37" s="34"/>
      <c r="I37" s="116">
        <f>ROUND(IFERROR(B37*E37*F37*G37,""),)</f>
        <v>45794686</v>
      </c>
      <c r="S37" s="21"/>
      <c r="T37" s="147"/>
      <c r="U37" s="148"/>
      <c r="V37" s="148"/>
      <c r="W37" s="147"/>
      <c r="X37" s="148"/>
      <c r="Y37" s="148"/>
      <c r="Z37" s="147"/>
      <c r="AA37" s="6"/>
      <c r="AB37" s="6"/>
    </row>
    <row r="38" ht="21.75" customHeight="1">
      <c r="A38" s="6"/>
      <c r="B38" s="41"/>
      <c r="C38" s="41"/>
      <c r="D38" s="41"/>
      <c r="E38" s="41"/>
      <c r="F38" s="149"/>
      <c r="G38" s="129"/>
      <c r="H38" s="66"/>
      <c r="I38" s="131"/>
      <c r="J38" s="131"/>
      <c r="K38" s="6"/>
      <c r="L38" s="6"/>
      <c r="M38" s="6"/>
      <c r="N38" s="21"/>
      <c r="O38" s="21"/>
      <c r="P38" s="21"/>
      <c r="Q38" s="21"/>
      <c r="R38" s="21"/>
      <c r="S38" s="21"/>
      <c r="T38" s="100"/>
      <c r="U38" s="66"/>
      <c r="V38" s="66"/>
      <c r="W38" s="100"/>
      <c r="X38" s="66"/>
      <c r="Y38" s="66"/>
      <c r="Z38" s="100"/>
      <c r="AA38" s="6"/>
      <c r="AB38" s="6"/>
    </row>
    <row r="39" ht="23.25" customHeight="1">
      <c r="A39" s="6"/>
      <c r="B39" s="109" t="s">
        <v>387</v>
      </c>
      <c r="C39" s="111"/>
      <c r="D39" s="111"/>
      <c r="E39" s="111"/>
      <c r="F39" s="111"/>
      <c r="G39" s="111"/>
      <c r="H39" s="111"/>
      <c r="I39" s="150"/>
      <c r="J39" s="131"/>
      <c r="K39" s="6"/>
      <c r="L39" s="6"/>
      <c r="M39" s="6"/>
      <c r="N39" s="21"/>
      <c r="O39" s="21"/>
      <c r="P39" s="21"/>
      <c r="Q39" s="21"/>
      <c r="R39" s="21"/>
      <c r="S39" s="21"/>
      <c r="T39" s="6"/>
      <c r="U39" s="6"/>
      <c r="V39" s="6"/>
      <c r="W39" s="6"/>
      <c r="X39" s="6"/>
      <c r="Y39" s="6"/>
      <c r="Z39" s="6"/>
      <c r="AA39" s="6"/>
      <c r="AB39" s="6"/>
    </row>
    <row r="40" ht="27.0" customHeight="1">
      <c r="A40" s="6"/>
      <c r="B40" s="105">
        <v>1.0</v>
      </c>
      <c r="C40" s="151" t="s">
        <v>394</v>
      </c>
      <c r="D40" s="152">
        <v>9491.0</v>
      </c>
      <c r="E40" s="108">
        <v>0.05</v>
      </c>
      <c r="F40" s="110">
        <v>2922389.0</v>
      </c>
      <c r="G40" s="114">
        <f>+PLAZO</f>
        <v>7</v>
      </c>
      <c r="H40" s="34"/>
      <c r="I40" s="153">
        <f t="shared" ref="I40:I41" si="2">ROUND(IFERROR(B40*E40*F40*G40,""),)</f>
        <v>1022836</v>
      </c>
      <c r="J40" s="131"/>
      <c r="K40" s="6"/>
      <c r="L40" s="6"/>
      <c r="M40" s="6"/>
      <c r="N40" s="21"/>
      <c r="O40" s="21"/>
      <c r="P40" s="21"/>
      <c r="Q40" s="21"/>
      <c r="R40" s="21"/>
      <c r="S40" s="21"/>
      <c r="T40" s="6"/>
      <c r="U40" s="6"/>
      <c r="V40" s="6"/>
      <c r="W40" s="6"/>
      <c r="X40" s="6"/>
      <c r="Y40" s="6"/>
      <c r="Z40" s="6"/>
      <c r="AA40" s="6"/>
      <c r="AB40" s="6"/>
    </row>
    <row r="41" ht="27.0" customHeight="1">
      <c r="A41" s="6"/>
      <c r="B41" s="105">
        <v>1.0</v>
      </c>
      <c r="C41" s="151" t="s">
        <v>405</v>
      </c>
      <c r="D41" s="105">
        <v>9488.0</v>
      </c>
      <c r="E41" s="108">
        <v>0.05</v>
      </c>
      <c r="F41" s="110">
        <v>2922389.0</v>
      </c>
      <c r="G41" s="114">
        <f>+PLAZO</f>
        <v>7</v>
      </c>
      <c r="H41" s="34"/>
      <c r="I41" s="153">
        <f t="shared" si="2"/>
        <v>1022836</v>
      </c>
      <c r="J41" s="131"/>
      <c r="K41" s="6"/>
      <c r="L41" s="6"/>
      <c r="M41" s="6"/>
      <c r="N41" s="21"/>
      <c r="O41" s="21"/>
      <c r="P41" s="21"/>
      <c r="Q41" s="21"/>
      <c r="R41" s="21"/>
      <c r="S41" s="21"/>
      <c r="T41" s="6"/>
      <c r="U41" s="6"/>
      <c r="V41" s="6"/>
      <c r="W41" s="6"/>
      <c r="X41" s="6"/>
      <c r="Y41" s="6"/>
      <c r="Z41" s="6"/>
      <c r="AA41" s="6"/>
      <c r="AB41" s="6"/>
    </row>
    <row r="42" ht="12.75" customHeight="1">
      <c r="A42" s="6"/>
      <c r="B42" s="156"/>
      <c r="C42" s="157"/>
      <c r="D42" s="158"/>
      <c r="E42" s="159"/>
      <c r="F42" s="78" t="str">
        <f>IFERROR(VLOOKUP(D42,SALARIOS,4,FALSE),"")</f>
        <v/>
      </c>
      <c r="G42" s="129"/>
      <c r="I42" s="131">
        <f>IFERROR(B42*E42*F42*G42*H42,"")</f>
        <v>0</v>
      </c>
      <c r="J42" s="131"/>
      <c r="K42" s="6"/>
      <c r="L42" s="6"/>
      <c r="M42" s="6"/>
      <c r="N42" s="21"/>
      <c r="O42" s="21"/>
      <c r="P42" s="21"/>
      <c r="Q42" s="21"/>
      <c r="R42" s="21"/>
      <c r="S42" s="21"/>
      <c r="T42" s="6"/>
      <c r="U42" s="6"/>
      <c r="V42" s="6"/>
      <c r="W42" s="6"/>
      <c r="X42" s="6"/>
      <c r="Y42" s="6"/>
      <c r="Z42" s="6"/>
      <c r="AA42" s="6"/>
      <c r="AB42" s="6"/>
    </row>
    <row r="43" ht="15.0" customHeight="1">
      <c r="A43" s="6"/>
      <c r="B43" s="160" t="s">
        <v>431</v>
      </c>
      <c r="C43" s="161"/>
      <c r="D43" s="161"/>
      <c r="E43" s="161"/>
      <c r="F43" s="161"/>
      <c r="G43" s="161"/>
      <c r="H43" s="162"/>
      <c r="I43" s="163">
        <f>+SUM(I28:I41)</f>
        <v>386357869</v>
      </c>
      <c r="J43" s="164"/>
      <c r="K43" s="165"/>
      <c r="L43" s="165"/>
      <c r="M43" s="165"/>
      <c r="N43" s="21"/>
      <c r="O43" s="21"/>
      <c r="P43" s="21"/>
      <c r="Q43" s="21"/>
      <c r="R43" s="21"/>
      <c r="S43" s="21"/>
      <c r="T43" s="6"/>
      <c r="U43" s="6"/>
      <c r="V43" s="6"/>
      <c r="W43" s="6"/>
      <c r="X43" s="6"/>
      <c r="Y43" s="6"/>
      <c r="Z43" s="6"/>
      <c r="AA43" s="6"/>
      <c r="AB43" s="6"/>
    </row>
    <row r="44" ht="35.25" customHeight="1">
      <c r="A44" s="6"/>
      <c r="B44" s="166" t="s">
        <v>443</v>
      </c>
      <c r="C44" s="66"/>
      <c r="D44" s="66"/>
      <c r="E44" s="66"/>
      <c r="F44" s="66"/>
      <c r="G44" s="66"/>
      <c r="H44" s="66"/>
      <c r="I44" s="66"/>
      <c r="J44" s="6"/>
      <c r="K44" s="6"/>
      <c r="L44" s="6"/>
      <c r="M44" s="6"/>
      <c r="N44" s="21"/>
      <c r="O44" s="21"/>
      <c r="P44" s="21"/>
      <c r="Q44" s="21"/>
      <c r="R44" s="21"/>
      <c r="S44" s="21"/>
      <c r="T44" s="6"/>
      <c r="U44" s="6"/>
      <c r="V44" s="6"/>
      <c r="W44" s="6"/>
      <c r="X44" s="6"/>
      <c r="Y44" s="6"/>
      <c r="Z44" s="6"/>
      <c r="AA44" s="6"/>
      <c r="AB44" s="6"/>
    </row>
    <row r="45" ht="18.75" customHeight="1">
      <c r="A45" s="6"/>
      <c r="B45" s="95" t="s">
        <v>448</v>
      </c>
      <c r="C45" s="95" t="s">
        <v>449</v>
      </c>
      <c r="D45" s="95" t="s">
        <v>247</v>
      </c>
      <c r="E45" s="95" t="s">
        <v>450</v>
      </c>
      <c r="F45" s="167" t="s">
        <v>453</v>
      </c>
      <c r="G45" s="95" t="s">
        <v>455</v>
      </c>
      <c r="H45" s="95" t="s">
        <v>456</v>
      </c>
      <c r="I45" s="95" t="s">
        <v>457</v>
      </c>
      <c r="J45" s="35"/>
      <c r="K45" s="6"/>
      <c r="L45" s="6"/>
      <c r="M45" s="6"/>
      <c r="N45" s="21"/>
      <c r="O45" s="21"/>
      <c r="P45" s="21"/>
      <c r="Q45" s="21"/>
      <c r="R45" s="21"/>
      <c r="S45" s="21"/>
      <c r="T45" s="6"/>
      <c r="U45" s="6"/>
      <c r="V45" s="6"/>
      <c r="W45" s="6"/>
      <c r="X45" s="6"/>
      <c r="Y45" s="6"/>
      <c r="Z45" s="6"/>
      <c r="AA45" s="6"/>
      <c r="AB45" s="6"/>
    </row>
    <row r="46" ht="45.0" customHeight="1">
      <c r="A46" s="6"/>
      <c r="B46" s="105">
        <v>9414.0</v>
      </c>
      <c r="C46" s="168" t="s">
        <v>462</v>
      </c>
      <c r="D46" s="105">
        <v>1.0</v>
      </c>
      <c r="E46" s="105" t="s">
        <v>46</v>
      </c>
      <c r="F46" s="108">
        <v>0.8</v>
      </c>
      <c r="G46" s="169">
        <v>36607.0</v>
      </c>
      <c r="H46" s="142">
        <f>PLAZO</f>
        <v>7</v>
      </c>
      <c r="I46" s="153">
        <f t="shared" ref="I46:I48" si="3">ROUND(IFERROR(IF(D46&lt;0,"",(F46*G46*D46*H46)),""),)</f>
        <v>204999</v>
      </c>
      <c r="J46" s="171"/>
      <c r="K46" s="6"/>
      <c r="L46" s="6"/>
      <c r="M46" s="6"/>
      <c r="N46" s="21"/>
      <c r="O46" s="21"/>
      <c r="P46" s="21"/>
      <c r="Q46" s="21"/>
      <c r="R46" s="21"/>
      <c r="S46" s="21"/>
      <c r="T46" s="6"/>
      <c r="U46" s="6"/>
      <c r="V46" s="6"/>
      <c r="W46" s="6"/>
      <c r="X46" s="6"/>
      <c r="Y46" s="6"/>
      <c r="Z46" s="6"/>
      <c r="AA46" s="6"/>
      <c r="AB46" s="6"/>
    </row>
    <row r="47">
      <c r="A47" s="6"/>
      <c r="B47" s="105">
        <v>9576.0</v>
      </c>
      <c r="C47" s="168" t="s">
        <v>473</v>
      </c>
      <c r="D47" s="105">
        <v>1.0</v>
      </c>
      <c r="E47" s="105" t="s">
        <v>56</v>
      </c>
      <c r="F47" s="108">
        <v>0.3</v>
      </c>
      <c r="G47" s="169">
        <v>55270.0</v>
      </c>
      <c r="H47" s="142">
        <f>PLAZO</f>
        <v>7</v>
      </c>
      <c r="I47" s="153">
        <f t="shared" si="3"/>
        <v>116067</v>
      </c>
      <c r="J47" s="171"/>
      <c r="K47" s="6"/>
      <c r="L47" s="6"/>
      <c r="M47" s="6"/>
      <c r="N47" s="21"/>
      <c r="O47" s="21"/>
      <c r="P47" s="21"/>
      <c r="Q47" s="21"/>
      <c r="R47" s="21"/>
      <c r="S47" s="21"/>
      <c r="T47" s="6"/>
      <c r="U47" s="6"/>
      <c r="V47" s="6"/>
      <c r="W47" s="6"/>
      <c r="X47" s="6"/>
      <c r="Y47" s="6"/>
      <c r="Z47" s="6"/>
      <c r="AA47" s="6"/>
      <c r="AB47" s="6"/>
    </row>
    <row r="48">
      <c r="A48" s="6"/>
      <c r="B48" s="105">
        <v>9578.0</v>
      </c>
      <c r="C48" s="168" t="s">
        <v>483</v>
      </c>
      <c r="D48" s="105">
        <v>1.0</v>
      </c>
      <c r="E48" s="105" t="s">
        <v>485</v>
      </c>
      <c r="F48" s="108">
        <v>0.5</v>
      </c>
      <c r="G48" s="169">
        <v>1260967.0</v>
      </c>
      <c r="H48" s="142">
        <f>PLAZO</f>
        <v>7</v>
      </c>
      <c r="I48" s="153">
        <f t="shared" si="3"/>
        <v>4413385</v>
      </c>
      <c r="J48" s="171"/>
      <c r="K48" s="6"/>
      <c r="L48" s="6"/>
      <c r="M48" s="6"/>
      <c r="N48" s="21"/>
      <c r="O48" s="21"/>
      <c r="P48" s="21"/>
      <c r="Q48" s="21"/>
      <c r="R48" s="21"/>
      <c r="S48" s="21"/>
      <c r="T48" s="6"/>
      <c r="U48" s="6"/>
      <c r="V48" s="6"/>
      <c r="W48" s="6"/>
      <c r="X48" s="6"/>
      <c r="Y48" s="6"/>
      <c r="Z48" s="6"/>
      <c r="AA48" s="6"/>
      <c r="AB48" s="6"/>
    </row>
    <row r="49" ht="19.5" customHeight="1">
      <c r="A49" s="6"/>
      <c r="B49" s="123"/>
      <c r="C49" s="173"/>
      <c r="D49" s="123"/>
      <c r="E49" s="6"/>
      <c r="F49" s="78"/>
      <c r="G49" s="123"/>
      <c r="H49" s="123"/>
      <c r="I49" s="171"/>
      <c r="J49" s="171"/>
      <c r="K49" s="6"/>
      <c r="L49" s="6"/>
      <c r="M49" s="6"/>
      <c r="N49" s="21"/>
      <c r="O49" s="21"/>
      <c r="P49" s="21"/>
      <c r="Q49" s="21"/>
      <c r="R49" s="21"/>
      <c r="S49" s="21"/>
      <c r="T49" s="6"/>
      <c r="U49" s="6"/>
      <c r="V49" s="6"/>
      <c r="W49" s="6"/>
      <c r="X49" s="6"/>
      <c r="Y49" s="6"/>
      <c r="Z49" s="6"/>
      <c r="AA49" s="6"/>
      <c r="AB49" s="6"/>
    </row>
    <row r="50" ht="24.0" customHeight="1">
      <c r="A50" s="6"/>
      <c r="B50" s="160" t="s">
        <v>494</v>
      </c>
      <c r="C50" s="161"/>
      <c r="D50" s="161"/>
      <c r="E50" s="161"/>
      <c r="F50" s="161"/>
      <c r="G50" s="161"/>
      <c r="H50" s="162"/>
      <c r="I50" s="163">
        <f>SUM(I46:I48)</f>
        <v>4734451</v>
      </c>
      <c r="J50" s="164"/>
      <c r="K50" s="6"/>
      <c r="L50" s="6"/>
      <c r="M50" s="6"/>
      <c r="N50" s="21"/>
      <c r="O50" s="21"/>
      <c r="P50" s="21"/>
      <c r="Q50" s="21"/>
      <c r="R50" s="21"/>
      <c r="S50" s="21"/>
      <c r="T50" s="6"/>
      <c r="U50" s="6"/>
      <c r="V50" s="6"/>
      <c r="W50" s="6"/>
      <c r="X50" s="6"/>
      <c r="Y50" s="6"/>
      <c r="Z50" s="6"/>
      <c r="AA50" s="6"/>
      <c r="AB50" s="6"/>
    </row>
    <row r="51" ht="12.75" customHeight="1">
      <c r="A51" s="6"/>
      <c r="B51" s="6"/>
      <c r="C51" s="6"/>
      <c r="D51" s="6"/>
      <c r="E51" s="6"/>
      <c r="F51" s="6"/>
      <c r="G51" s="6"/>
      <c r="H51" s="6"/>
      <c r="I51" s="6"/>
      <c r="J51" s="6"/>
      <c r="K51" s="6"/>
      <c r="L51" s="6"/>
      <c r="M51" s="6"/>
      <c r="N51" s="21"/>
      <c r="O51" s="21"/>
      <c r="P51" s="21"/>
      <c r="Q51" s="21"/>
      <c r="R51" s="21"/>
      <c r="S51" s="21"/>
      <c r="T51" s="6"/>
      <c r="U51" s="6"/>
      <c r="V51" s="6"/>
      <c r="W51" s="6"/>
      <c r="X51" s="6"/>
      <c r="Y51" s="6"/>
      <c r="Z51" s="6"/>
      <c r="AA51" s="6"/>
      <c r="AB51" s="6"/>
    </row>
    <row r="52" ht="19.5" customHeight="1">
      <c r="A52" s="6"/>
      <c r="B52" s="174" t="s">
        <v>507</v>
      </c>
      <c r="C52" s="93"/>
      <c r="D52" s="93"/>
      <c r="E52" s="93"/>
      <c r="F52" s="93"/>
      <c r="G52" s="93"/>
      <c r="H52" s="89"/>
      <c r="I52" s="175">
        <f>I50+I43</f>
        <v>391092320</v>
      </c>
      <c r="J52" s="176"/>
      <c r="K52" s="6"/>
      <c r="L52" s="6"/>
      <c r="M52" s="6"/>
      <c r="N52" s="21"/>
      <c r="O52" s="21"/>
      <c r="P52" s="21"/>
      <c r="Q52" s="21"/>
      <c r="R52" s="21"/>
      <c r="S52" s="21"/>
      <c r="T52" s="6"/>
      <c r="U52" s="6"/>
      <c r="V52" s="6"/>
      <c r="W52" s="6"/>
      <c r="X52" s="6"/>
      <c r="Y52" s="6"/>
      <c r="Z52" s="6"/>
      <c r="AA52" s="6"/>
      <c r="AB52" s="6"/>
    </row>
    <row r="53" ht="35.25" customHeight="1">
      <c r="A53" s="6"/>
      <c r="B53" s="177" t="s">
        <v>521</v>
      </c>
      <c r="C53" s="178"/>
      <c r="D53" s="178"/>
      <c r="E53" s="178"/>
      <c r="F53" s="178"/>
      <c r="G53" s="178"/>
      <c r="H53" s="179"/>
      <c r="I53" s="180">
        <f>ROUND(I52/(CD),4)</f>
        <v>0.1173</v>
      </c>
      <c r="J53" s="181"/>
      <c r="K53" s="6"/>
      <c r="L53" s="6"/>
      <c r="M53" s="6"/>
      <c r="N53" s="21"/>
      <c r="O53" s="21"/>
      <c r="P53" s="21"/>
      <c r="Q53" s="21"/>
      <c r="R53" s="21"/>
      <c r="S53" s="21"/>
      <c r="T53" s="6"/>
      <c r="U53" s="6"/>
      <c r="V53" s="6"/>
      <c r="W53" s="6"/>
      <c r="X53" s="6"/>
      <c r="Y53" s="6"/>
      <c r="Z53" s="6"/>
      <c r="AA53" s="6"/>
      <c r="AB53" s="6"/>
    </row>
    <row r="54" ht="15.0" customHeight="1">
      <c r="A54" s="6"/>
      <c r="B54" s="6"/>
      <c r="C54" s="6"/>
      <c r="D54" s="6"/>
      <c r="E54" s="6"/>
      <c r="F54" s="6"/>
      <c r="G54" s="6"/>
      <c r="H54" s="6"/>
      <c r="I54" s="6"/>
      <c r="J54" s="6"/>
      <c r="K54" s="6"/>
      <c r="L54" s="6"/>
      <c r="M54" s="6"/>
      <c r="N54" s="21"/>
      <c r="O54" s="21"/>
      <c r="P54" s="21"/>
      <c r="Q54" s="21"/>
      <c r="R54" s="21"/>
      <c r="S54" s="21"/>
      <c r="T54" s="6"/>
      <c r="U54" s="6"/>
      <c r="V54" s="6"/>
      <c r="W54" s="6"/>
      <c r="X54" s="6"/>
      <c r="Y54" s="6"/>
      <c r="Z54" s="6"/>
      <c r="AA54" s="6"/>
      <c r="AB54" s="6"/>
    </row>
    <row r="55" ht="17.25" customHeight="1">
      <c r="A55" s="6"/>
      <c r="B55" s="182" t="s">
        <v>530</v>
      </c>
      <c r="J55" s="182"/>
      <c r="K55" s="6"/>
      <c r="L55" s="6"/>
      <c r="M55" s="6"/>
      <c r="N55" s="21"/>
      <c r="O55" s="21"/>
      <c r="P55" s="21"/>
      <c r="Q55" s="21"/>
      <c r="R55" s="21"/>
      <c r="S55" s="21"/>
      <c r="T55" s="6"/>
      <c r="U55" s="6"/>
      <c r="V55" s="6"/>
      <c r="W55" s="6"/>
      <c r="X55" s="6"/>
      <c r="Y55" s="6"/>
      <c r="Z55" s="6"/>
      <c r="AA55" s="6"/>
      <c r="AB55" s="6"/>
    </row>
    <row r="56" ht="17.25" customHeight="1">
      <c r="A56" s="6"/>
      <c r="B56" s="41" t="s">
        <v>534</v>
      </c>
      <c r="C56" s="6"/>
      <c r="D56" s="6"/>
      <c r="E56" s="6"/>
      <c r="F56" s="6"/>
      <c r="G56" s="6"/>
      <c r="H56" s="6"/>
      <c r="I56" s="6"/>
      <c r="J56" s="6"/>
      <c r="K56" s="6"/>
      <c r="L56" s="6"/>
      <c r="M56" s="6"/>
      <c r="N56" s="21"/>
      <c r="O56" s="21"/>
      <c r="P56" s="21"/>
      <c r="Q56" s="21"/>
      <c r="R56" s="21"/>
      <c r="S56" s="21"/>
      <c r="T56" s="6"/>
      <c r="U56" s="6"/>
      <c r="V56" s="6"/>
      <c r="W56" s="6"/>
      <c r="X56" s="6"/>
      <c r="Y56" s="6"/>
      <c r="Z56" s="6"/>
      <c r="AA56" s="6"/>
      <c r="AB56" s="6"/>
    </row>
    <row r="57" ht="18.75" customHeight="1">
      <c r="A57" s="6"/>
      <c r="B57" s="183" t="s">
        <v>539</v>
      </c>
      <c r="C57" s="161"/>
      <c r="D57" s="161"/>
      <c r="E57" s="161"/>
      <c r="F57" s="161"/>
      <c r="G57" s="161"/>
      <c r="H57" s="184" t="s">
        <v>544</v>
      </c>
      <c r="I57" s="184" t="s">
        <v>457</v>
      </c>
      <c r="J57" s="35"/>
      <c r="K57" s="6"/>
      <c r="L57" s="6"/>
      <c r="M57" s="6"/>
      <c r="N57" s="21"/>
      <c r="O57" s="21"/>
      <c r="P57" s="21"/>
      <c r="Q57" s="21"/>
      <c r="R57" s="21"/>
      <c r="S57" s="21"/>
      <c r="T57" s="6"/>
      <c r="U57" s="6"/>
      <c r="V57" s="6"/>
      <c r="W57" s="6"/>
      <c r="X57" s="6"/>
      <c r="Y57" s="6"/>
      <c r="Z57" s="6"/>
      <c r="AA57" s="6"/>
      <c r="AB57" s="6"/>
    </row>
    <row r="58" ht="15.0" customHeight="1">
      <c r="A58" s="6"/>
      <c r="B58" s="185" t="s">
        <v>549</v>
      </c>
      <c r="C58" s="27"/>
      <c r="D58" s="27"/>
      <c r="E58" s="27"/>
      <c r="F58" s="27"/>
      <c r="G58" s="27"/>
      <c r="H58" s="186">
        <v>0.05</v>
      </c>
      <c r="I58" s="187">
        <f t="shared" ref="I58:I64" si="4">ROUND($C$18*H58,0)</f>
        <v>219938275</v>
      </c>
      <c r="J58" s="171"/>
      <c r="K58" s="6"/>
      <c r="L58" s="6"/>
      <c r="M58" s="6"/>
      <c r="N58" s="21"/>
      <c r="O58" s="21"/>
      <c r="P58" s="21"/>
      <c r="Q58" s="21"/>
      <c r="R58" s="21"/>
      <c r="S58" s="21"/>
      <c r="T58" s="6"/>
      <c r="U58" s="6"/>
      <c r="V58" s="6"/>
      <c r="W58" s="6"/>
      <c r="X58" s="6"/>
      <c r="Y58" s="6"/>
      <c r="Z58" s="6"/>
      <c r="AA58" s="6"/>
      <c r="AB58" s="6"/>
    </row>
    <row r="59" ht="15.0" customHeight="1">
      <c r="A59" s="6"/>
      <c r="B59" s="189" t="s">
        <v>561</v>
      </c>
      <c r="C59" s="33"/>
      <c r="D59" s="33"/>
      <c r="E59" s="33"/>
      <c r="F59" s="33"/>
      <c r="G59" s="33"/>
      <c r="H59" s="190">
        <v>0.00966</v>
      </c>
      <c r="I59" s="187">
        <f t="shared" si="4"/>
        <v>42492075</v>
      </c>
      <c r="J59" s="171"/>
      <c r="K59" s="6"/>
      <c r="L59" s="6"/>
      <c r="M59" s="6"/>
      <c r="N59" s="21"/>
      <c r="O59" s="21"/>
      <c r="P59" s="21"/>
      <c r="Q59" s="21"/>
      <c r="R59" s="21"/>
      <c r="S59" s="21"/>
      <c r="T59" s="6"/>
      <c r="U59" s="6"/>
      <c r="V59" s="6"/>
      <c r="W59" s="6"/>
      <c r="X59" s="6"/>
      <c r="Y59" s="6"/>
      <c r="Z59" s="6"/>
      <c r="AA59" s="6"/>
      <c r="AB59" s="6"/>
    </row>
    <row r="60" ht="15.0" customHeight="1">
      <c r="A60" s="6"/>
      <c r="B60" s="189" t="s">
        <v>569</v>
      </c>
      <c r="C60" s="33"/>
      <c r="D60" s="33"/>
      <c r="E60" s="33"/>
      <c r="F60" s="33"/>
      <c r="G60" s="33"/>
      <c r="H60" s="190">
        <v>0.02</v>
      </c>
      <c r="I60" s="187">
        <f t="shared" si="4"/>
        <v>87975310</v>
      </c>
      <c r="J60" s="171"/>
      <c r="K60" s="6"/>
      <c r="L60" s="6"/>
      <c r="M60" s="6"/>
      <c r="N60" s="21"/>
      <c r="O60" s="21"/>
      <c r="P60" s="21"/>
      <c r="Q60" s="21"/>
      <c r="R60" s="21"/>
      <c r="S60" s="21"/>
      <c r="T60" s="6"/>
      <c r="U60" s="6"/>
      <c r="V60" s="6"/>
      <c r="W60" s="6"/>
      <c r="X60" s="6"/>
      <c r="Y60" s="6"/>
      <c r="Z60" s="6"/>
      <c r="AA60" s="6"/>
      <c r="AB60" s="6"/>
    </row>
    <row r="61" ht="15.0" customHeight="1">
      <c r="A61" s="6"/>
      <c r="B61" s="191" t="s">
        <v>575</v>
      </c>
      <c r="C61" s="17"/>
      <c r="D61" s="17"/>
      <c r="E61" s="17"/>
      <c r="F61" s="17"/>
      <c r="G61" s="17"/>
      <c r="H61" s="190">
        <v>0.011</v>
      </c>
      <c r="I61" s="187">
        <f t="shared" si="4"/>
        <v>48386420</v>
      </c>
      <c r="J61" s="171"/>
      <c r="K61" s="6"/>
      <c r="L61" s="6"/>
      <c r="M61" s="6"/>
      <c r="N61" s="21"/>
      <c r="O61" s="21"/>
      <c r="P61" s="21"/>
      <c r="Q61" s="21"/>
      <c r="R61" s="21"/>
      <c r="S61" s="21"/>
      <c r="T61" s="6"/>
      <c r="U61" s="6"/>
      <c r="V61" s="6"/>
      <c r="W61" s="6"/>
      <c r="X61" s="6"/>
      <c r="Y61" s="6"/>
      <c r="Z61" s="6"/>
      <c r="AA61" s="6"/>
      <c r="AB61" s="6"/>
    </row>
    <row r="62" ht="15.0" customHeight="1">
      <c r="A62" s="6"/>
      <c r="B62" s="192" t="s">
        <v>583</v>
      </c>
      <c r="C62" s="33"/>
      <c r="D62" s="33"/>
      <c r="E62" s="33"/>
      <c r="F62" s="33"/>
      <c r="G62" s="34"/>
      <c r="H62" s="193">
        <v>0.005</v>
      </c>
      <c r="I62" s="187">
        <f t="shared" si="4"/>
        <v>21993827</v>
      </c>
      <c r="J62" s="171"/>
      <c r="K62" s="6"/>
      <c r="L62" s="6"/>
      <c r="M62" s="6"/>
      <c r="N62" s="21"/>
      <c r="O62" s="21"/>
      <c r="P62" s="21"/>
      <c r="Q62" s="21"/>
      <c r="R62" s="21"/>
      <c r="S62" s="21"/>
      <c r="T62" s="6"/>
      <c r="U62" s="6"/>
      <c r="V62" s="6"/>
      <c r="W62" s="6"/>
      <c r="X62" s="6"/>
      <c r="Y62" s="6"/>
      <c r="Z62" s="6"/>
      <c r="AA62" s="6"/>
      <c r="AB62" s="6"/>
    </row>
    <row r="63" ht="15.0" customHeight="1">
      <c r="A63" s="6"/>
      <c r="B63" s="185" t="s">
        <v>592</v>
      </c>
      <c r="C63" s="27"/>
      <c r="D63" s="27"/>
      <c r="E63" s="27"/>
      <c r="F63" s="27"/>
      <c r="G63" s="27"/>
      <c r="H63" s="190">
        <v>0.02</v>
      </c>
      <c r="I63" s="187">
        <f t="shared" si="4"/>
        <v>87975310</v>
      </c>
      <c r="J63" s="171"/>
      <c r="K63" s="6"/>
      <c r="L63" s="6"/>
      <c r="M63" s="6"/>
      <c r="N63" s="21"/>
      <c r="O63" s="21"/>
      <c r="P63" s="21"/>
      <c r="Q63" s="21"/>
      <c r="R63" s="21"/>
      <c r="S63" s="21"/>
      <c r="T63" s="6"/>
      <c r="U63" s="6"/>
      <c r="V63" s="6"/>
      <c r="W63" s="6"/>
      <c r="X63" s="6"/>
      <c r="Y63" s="6"/>
      <c r="Z63" s="6"/>
      <c r="AA63" s="6"/>
      <c r="AB63" s="6"/>
    </row>
    <row r="64" ht="15.0" customHeight="1">
      <c r="A64" s="6"/>
      <c r="B64" s="189" t="s">
        <v>599</v>
      </c>
      <c r="C64" s="33"/>
      <c r="D64" s="33"/>
      <c r="E64" s="33"/>
      <c r="F64" s="33"/>
      <c r="G64" s="33"/>
      <c r="H64" s="194">
        <v>0.005</v>
      </c>
      <c r="I64" s="187">
        <f t="shared" si="4"/>
        <v>21993827</v>
      </c>
      <c r="J64" s="171"/>
      <c r="K64" s="6"/>
      <c r="L64" s="6"/>
      <c r="M64" s="6"/>
      <c r="N64" s="21"/>
      <c r="O64" s="21"/>
      <c r="P64" s="21"/>
      <c r="Q64" s="21"/>
      <c r="R64" s="21"/>
      <c r="S64" s="21"/>
      <c r="T64" s="6"/>
      <c r="U64" s="6"/>
      <c r="V64" s="6"/>
      <c r="W64" s="6"/>
      <c r="X64" s="6"/>
      <c r="Y64" s="6"/>
      <c r="Z64" s="6"/>
      <c r="AA64" s="6"/>
      <c r="AB64" s="6"/>
    </row>
    <row r="65" ht="15.0" customHeight="1">
      <c r="A65" s="6"/>
      <c r="B65" s="195" t="s">
        <v>607</v>
      </c>
      <c r="C65" s="161"/>
      <c r="D65" s="161"/>
      <c r="E65" s="161"/>
      <c r="F65" s="161"/>
      <c r="G65" s="161"/>
      <c r="H65" s="161"/>
      <c r="I65" s="196">
        <f>SUM(I58:I64)-I60</f>
        <v>442779734</v>
      </c>
      <c r="J65" s="123"/>
      <c r="K65" s="6"/>
      <c r="L65" s="6"/>
      <c r="M65" s="6"/>
      <c r="N65" s="21"/>
      <c r="O65" s="21"/>
      <c r="P65" s="21"/>
      <c r="Q65" s="21"/>
      <c r="R65" s="21"/>
      <c r="S65" s="21"/>
      <c r="T65" s="6"/>
      <c r="U65" s="6"/>
      <c r="V65" s="6"/>
      <c r="W65" s="6"/>
      <c r="X65" s="6"/>
      <c r="Y65" s="6"/>
      <c r="Z65" s="6"/>
      <c r="AA65" s="6"/>
      <c r="AB65" s="6"/>
    </row>
    <row r="66" ht="19.5" customHeight="1">
      <c r="A66" s="6"/>
      <c r="B66" s="182" t="s">
        <v>620</v>
      </c>
      <c r="I66" s="6"/>
      <c r="J66" s="6"/>
      <c r="K66" s="6"/>
      <c r="L66" s="6"/>
      <c r="M66" s="6"/>
      <c r="N66" s="21"/>
      <c r="O66" s="21"/>
      <c r="P66" s="21"/>
      <c r="Q66" s="21"/>
      <c r="R66" s="21"/>
      <c r="S66" s="21"/>
      <c r="T66" s="6"/>
      <c r="U66" s="6"/>
      <c r="V66" s="6"/>
      <c r="W66" s="6"/>
      <c r="X66" s="6"/>
      <c r="Y66" s="6"/>
      <c r="Z66" s="6"/>
      <c r="AA66" s="6"/>
      <c r="AB66" s="6"/>
    </row>
    <row r="67" ht="18.75" customHeight="1">
      <c r="A67" s="6"/>
      <c r="B67" s="183" t="s">
        <v>539</v>
      </c>
      <c r="C67" s="161"/>
      <c r="D67" s="161"/>
      <c r="E67" s="161"/>
      <c r="F67" s="161"/>
      <c r="G67" s="55"/>
      <c r="H67" s="197" t="s">
        <v>544</v>
      </c>
      <c r="I67" s="197" t="s">
        <v>457</v>
      </c>
      <c r="J67" s="35"/>
      <c r="K67" s="6"/>
      <c r="L67" s="6"/>
      <c r="M67" s="6"/>
      <c r="N67" s="21"/>
      <c r="O67" s="21"/>
      <c r="P67" s="21"/>
      <c r="Q67" s="21"/>
      <c r="R67" s="21"/>
      <c r="S67" s="21"/>
      <c r="T67" s="6"/>
      <c r="U67" s="6"/>
      <c r="V67" s="6"/>
      <c r="W67" s="6"/>
      <c r="X67" s="6"/>
      <c r="Y67" s="6"/>
      <c r="Z67" s="6"/>
      <c r="AA67" s="6"/>
      <c r="AB67" s="6"/>
    </row>
    <row r="68" ht="15.0" customHeight="1">
      <c r="A68" s="6"/>
      <c r="B68" s="185" t="s">
        <v>641</v>
      </c>
      <c r="C68" s="27"/>
      <c r="D68" s="27"/>
      <c r="E68" s="27"/>
      <c r="F68" s="27"/>
      <c r="G68" s="27"/>
      <c r="H68" s="194">
        <v>0.004</v>
      </c>
      <c r="I68" s="198">
        <f>ROUND(((C18)-(I65))*H68,0)</f>
        <v>15823943</v>
      </c>
      <c r="J68" s="171"/>
      <c r="K68" s="6"/>
      <c r="L68" s="6"/>
      <c r="M68" s="6"/>
      <c r="N68" s="21"/>
      <c r="O68" s="21"/>
      <c r="P68" s="21"/>
      <c r="Q68" s="21"/>
      <c r="R68" s="21"/>
      <c r="S68" s="21"/>
      <c r="T68" s="6"/>
      <c r="U68" s="6"/>
      <c r="V68" s="6"/>
      <c r="W68" s="6"/>
      <c r="X68" s="6"/>
      <c r="Y68" s="6"/>
      <c r="Z68" s="6"/>
      <c r="AA68" s="6"/>
      <c r="AB68" s="6"/>
    </row>
    <row r="69" ht="24.0" customHeight="1">
      <c r="A69" s="6"/>
      <c r="B69" s="195" t="s">
        <v>651</v>
      </c>
      <c r="C69" s="161"/>
      <c r="D69" s="161"/>
      <c r="E69" s="161"/>
      <c r="F69" s="161"/>
      <c r="G69" s="161"/>
      <c r="H69" s="161"/>
      <c r="I69" s="199">
        <f>SUM(I68)</f>
        <v>15823943</v>
      </c>
      <c r="J69" s="200"/>
      <c r="K69" s="6"/>
      <c r="L69" s="6"/>
      <c r="M69" s="6"/>
      <c r="N69" s="21"/>
      <c r="O69" s="21"/>
      <c r="P69" s="21"/>
      <c r="Q69" s="21"/>
      <c r="R69" s="21"/>
      <c r="S69" s="21"/>
      <c r="T69" s="6"/>
      <c r="U69" s="6"/>
      <c r="V69" s="6"/>
      <c r="W69" s="6"/>
      <c r="X69" s="6"/>
      <c r="Y69" s="6"/>
      <c r="Z69" s="6"/>
      <c r="AA69" s="6"/>
      <c r="AB69" s="6"/>
    </row>
    <row r="70" ht="12.75" customHeight="1">
      <c r="A70" s="6"/>
      <c r="B70" s="6"/>
      <c r="C70" s="6"/>
      <c r="D70" s="6"/>
      <c r="E70" s="6"/>
      <c r="F70" s="6"/>
      <c r="G70" s="6"/>
      <c r="H70" s="6"/>
      <c r="I70" s="6"/>
      <c r="J70" s="6"/>
      <c r="K70" s="6"/>
      <c r="L70" s="6"/>
      <c r="M70" s="6"/>
      <c r="N70" s="21"/>
      <c r="O70" s="21"/>
      <c r="P70" s="21"/>
      <c r="Q70" s="21"/>
      <c r="R70" s="21"/>
      <c r="S70" s="21"/>
      <c r="T70" s="6"/>
      <c r="U70" s="6"/>
      <c r="V70" s="6"/>
      <c r="W70" s="6"/>
      <c r="X70" s="6"/>
      <c r="Y70" s="6"/>
      <c r="Z70" s="6"/>
      <c r="AA70" s="6"/>
      <c r="AB70" s="6"/>
    </row>
    <row r="71" ht="24.0" customHeight="1">
      <c r="A71" s="6"/>
      <c r="B71" s="182" t="s">
        <v>664</v>
      </c>
      <c r="I71" s="6"/>
      <c r="J71" s="6"/>
      <c r="K71" s="6"/>
      <c r="L71" s="6"/>
      <c r="M71" s="6"/>
      <c r="N71" s="21"/>
      <c r="O71" s="21"/>
      <c r="P71" s="21"/>
      <c r="Q71" s="21"/>
      <c r="R71" s="21"/>
      <c r="S71" s="21"/>
      <c r="T71" s="6"/>
      <c r="U71" s="6"/>
      <c r="V71" s="6"/>
      <c r="W71" s="6"/>
      <c r="X71" s="6"/>
      <c r="Y71" s="6"/>
      <c r="Z71" s="6"/>
      <c r="AA71" s="6"/>
      <c r="AB71" s="6"/>
    </row>
    <row r="72" ht="30.75" customHeight="1">
      <c r="A72" s="6"/>
      <c r="B72" s="202" t="s">
        <v>539</v>
      </c>
      <c r="C72" s="55"/>
      <c r="D72" s="203" t="s">
        <v>670</v>
      </c>
      <c r="E72" s="203" t="s">
        <v>672</v>
      </c>
      <c r="F72" s="184" t="s">
        <v>673</v>
      </c>
      <c r="G72" s="184" t="s">
        <v>674</v>
      </c>
      <c r="H72" s="204" t="s">
        <v>676</v>
      </c>
      <c r="I72" s="203" t="s">
        <v>457</v>
      </c>
      <c r="J72" s="20"/>
      <c r="K72" s="6"/>
      <c r="L72" s="6"/>
      <c r="M72" s="6"/>
      <c r="N72" s="21"/>
      <c r="O72" s="21"/>
      <c r="P72" s="21"/>
      <c r="Q72" s="21"/>
      <c r="R72" s="21"/>
      <c r="S72" s="21"/>
      <c r="T72" s="6"/>
      <c r="U72" s="6"/>
      <c r="V72" s="6"/>
      <c r="W72" s="6"/>
      <c r="X72" s="6"/>
      <c r="Y72" s="6"/>
      <c r="Z72" s="6"/>
      <c r="AA72" s="6"/>
      <c r="AB72" s="6"/>
    </row>
    <row r="73" ht="12.75" customHeight="1">
      <c r="A73" s="6"/>
      <c r="B73" s="205" t="s">
        <v>681</v>
      </c>
      <c r="C73" s="206" t="s">
        <v>685</v>
      </c>
      <c r="D73" s="207">
        <v>0.2</v>
      </c>
      <c r="E73" s="208">
        <f t="shared" ref="E73:E77" si="5">ROUND(($C$18*D73),0)</f>
        <v>879753098</v>
      </c>
      <c r="F73" s="210">
        <f>ROUND(PLAZO*30,9)</f>
        <v>210</v>
      </c>
      <c r="G73" s="210">
        <f>+F73+(6*30)</f>
        <v>390</v>
      </c>
      <c r="H73" s="211">
        <v>0.0015</v>
      </c>
      <c r="I73" s="212">
        <f t="shared" ref="I73:I77" si="6">ROUND((E73*H73*G73)/365*1.19,0)</f>
        <v>1677918</v>
      </c>
      <c r="J73" s="78"/>
      <c r="K73" s="6"/>
      <c r="L73" s="6"/>
      <c r="M73" s="6"/>
      <c r="N73" s="21"/>
      <c r="O73" s="21"/>
      <c r="P73" s="21"/>
      <c r="Q73" s="21"/>
      <c r="R73" s="21"/>
      <c r="S73" s="21"/>
      <c r="T73" s="6"/>
      <c r="U73" s="6"/>
      <c r="V73" s="6"/>
      <c r="W73" s="6"/>
      <c r="X73" s="6"/>
      <c r="Y73" s="6"/>
      <c r="Z73" s="6"/>
      <c r="AA73" s="6"/>
      <c r="AB73" s="6"/>
    </row>
    <row r="74" ht="12.75" customHeight="1">
      <c r="A74" s="6"/>
      <c r="B74" s="213"/>
      <c r="C74" s="214" t="s">
        <v>716</v>
      </c>
      <c r="D74" s="215">
        <v>0.1</v>
      </c>
      <c r="E74" s="208">
        <f t="shared" si="5"/>
        <v>439876549</v>
      </c>
      <c r="F74" s="216">
        <f>ROUND(PLAZO*30,9)</f>
        <v>210</v>
      </c>
      <c r="G74" s="216">
        <f>+F74+(3*30*12)</f>
        <v>1290</v>
      </c>
      <c r="H74" s="217">
        <v>0.0015</v>
      </c>
      <c r="I74" s="218">
        <f t="shared" si="6"/>
        <v>2775018</v>
      </c>
      <c r="J74" s="78"/>
      <c r="K74" s="6"/>
      <c r="L74" s="6"/>
      <c r="M74" s="6"/>
      <c r="N74" s="21"/>
      <c r="O74" s="21"/>
      <c r="P74" s="21"/>
      <c r="Q74" s="21"/>
      <c r="R74" s="21"/>
      <c r="S74" s="21"/>
      <c r="T74" s="6"/>
      <c r="U74" s="6"/>
      <c r="V74" s="6"/>
      <c r="W74" s="6"/>
      <c r="X74" s="6"/>
      <c r="Y74" s="6"/>
      <c r="Z74" s="6"/>
      <c r="AA74" s="6"/>
      <c r="AB74" s="6"/>
    </row>
    <row r="75" ht="12.75" customHeight="1">
      <c r="A75" s="6"/>
      <c r="B75" s="213"/>
      <c r="C75" s="219" t="s">
        <v>739</v>
      </c>
      <c r="D75" s="215">
        <v>0.2</v>
      </c>
      <c r="E75" s="208">
        <f t="shared" si="5"/>
        <v>879753098</v>
      </c>
      <c r="F75" s="216">
        <f>ROUND(PLAZO*30,9)</f>
        <v>210</v>
      </c>
      <c r="G75" s="216">
        <f>(5*30*12)</f>
        <v>1800</v>
      </c>
      <c r="H75" s="217">
        <v>0.0015</v>
      </c>
      <c r="I75" s="218">
        <f t="shared" si="6"/>
        <v>7744238</v>
      </c>
      <c r="J75" s="78"/>
      <c r="K75" s="6"/>
      <c r="L75" s="6"/>
      <c r="M75" s="6"/>
      <c r="N75" s="21"/>
      <c r="O75" s="21"/>
      <c r="P75" s="21"/>
      <c r="Q75" s="21"/>
      <c r="R75" s="21"/>
      <c r="S75" s="21"/>
      <c r="T75" s="6"/>
      <c r="U75" s="6"/>
      <c r="V75" s="6"/>
      <c r="W75" s="6"/>
      <c r="X75" s="6"/>
      <c r="Y75" s="6"/>
      <c r="Z75" s="6"/>
      <c r="AA75" s="6"/>
      <c r="AB75" s="6"/>
    </row>
    <row r="76" ht="12.75" customHeight="1">
      <c r="A76" s="6"/>
      <c r="B76" s="213"/>
      <c r="C76" s="220" t="s">
        <v>751</v>
      </c>
      <c r="D76" s="221">
        <v>0.2</v>
      </c>
      <c r="E76" s="208">
        <f t="shared" si="5"/>
        <v>879753098</v>
      </c>
      <c r="F76" s="216">
        <f>ROUND(PLAZO*30,9)</f>
        <v>210</v>
      </c>
      <c r="G76" s="216">
        <f t="shared" ref="G76:G77" si="7">(30*12)</f>
        <v>360</v>
      </c>
      <c r="H76" s="217">
        <v>0.0015</v>
      </c>
      <c r="I76" s="218">
        <f t="shared" si="6"/>
        <v>1548848</v>
      </c>
      <c r="J76" s="78"/>
      <c r="K76" s="6"/>
      <c r="L76" s="6"/>
      <c r="M76" s="6"/>
      <c r="N76" s="21"/>
      <c r="O76" s="21"/>
      <c r="P76" s="21"/>
      <c r="Q76" s="21"/>
      <c r="R76" s="21"/>
      <c r="S76" s="21"/>
      <c r="T76" s="6"/>
      <c r="U76" s="6"/>
      <c r="V76" s="6"/>
      <c r="W76" s="6"/>
      <c r="X76" s="6"/>
      <c r="Y76" s="6"/>
      <c r="Z76" s="6"/>
      <c r="AA76" s="6"/>
      <c r="AB76" s="6"/>
    </row>
    <row r="77" ht="12.75" customHeight="1">
      <c r="A77" s="6"/>
      <c r="B77" s="222"/>
      <c r="C77" s="220" t="s">
        <v>763</v>
      </c>
      <c r="D77" s="221">
        <v>0.2</v>
      </c>
      <c r="E77" s="208">
        <f t="shared" si="5"/>
        <v>879753098</v>
      </c>
      <c r="F77" s="216">
        <f>ROUND(PLAZO*30,9)</f>
        <v>210</v>
      </c>
      <c r="G77" s="216">
        <f t="shared" si="7"/>
        <v>360</v>
      </c>
      <c r="H77" s="217">
        <v>0.0015</v>
      </c>
      <c r="I77" s="218">
        <f t="shared" si="6"/>
        <v>1548848</v>
      </c>
      <c r="J77" s="78"/>
      <c r="K77" s="6"/>
      <c r="L77" s="6"/>
      <c r="M77" s="6"/>
      <c r="N77" s="21"/>
      <c r="O77" s="21"/>
      <c r="P77" s="21"/>
      <c r="Q77" s="21"/>
      <c r="R77" s="21"/>
      <c r="S77" s="21"/>
      <c r="T77" s="6"/>
      <c r="U77" s="6"/>
      <c r="V77" s="6"/>
      <c r="W77" s="6"/>
      <c r="X77" s="6"/>
      <c r="Y77" s="6"/>
      <c r="Z77" s="6"/>
      <c r="AA77" s="6"/>
      <c r="AB77" s="6"/>
    </row>
    <row r="78" ht="70.5" customHeight="1">
      <c r="A78" s="6"/>
      <c r="B78" s="223" t="s">
        <v>772</v>
      </c>
      <c r="C78" s="224" t="s">
        <v>779</v>
      </c>
      <c r="D78" s="225">
        <v>300.0</v>
      </c>
      <c r="E78" s="226">
        <f>IF(D78="","",IF(D78=200,D78*$H$15,IF(D78=300,D78*$H$15,IF(D78=400,D78*$H$15,IF(D78=500,D78*$H$15,IF(D78=5%,D78*$C$16))))))</f>
        <v>525271500</v>
      </c>
      <c r="F78" s="227">
        <f>ROUND(PLAZO*30,9)</f>
        <v>210</v>
      </c>
      <c r="G78" s="225" t="s">
        <v>811</v>
      </c>
      <c r="H78" s="228">
        <v>0.002</v>
      </c>
      <c r="I78" s="229">
        <f>ROUND((E78*F78*H78)/365*1.19,0)</f>
        <v>719262</v>
      </c>
      <c r="J78" s="78"/>
      <c r="K78" s="6"/>
      <c r="L78" s="6"/>
      <c r="M78" s="6"/>
      <c r="N78" s="21"/>
      <c r="O78" s="21"/>
      <c r="P78" s="21"/>
      <c r="Q78" s="21"/>
      <c r="R78" s="21"/>
      <c r="S78" s="21"/>
      <c r="T78" s="6"/>
      <c r="U78" s="6"/>
      <c r="V78" s="6"/>
      <c r="W78" s="6"/>
      <c r="X78" s="6"/>
      <c r="Y78" s="6"/>
      <c r="Z78" s="6"/>
      <c r="AA78" s="6"/>
      <c r="AB78" s="6"/>
    </row>
    <row r="79" ht="12.75" customHeight="1">
      <c r="A79" s="6"/>
      <c r="B79" s="6"/>
      <c r="C79" s="6"/>
      <c r="D79" s="6"/>
      <c r="E79" s="6"/>
      <c r="F79" s="6"/>
      <c r="G79" s="6"/>
      <c r="H79" s="6"/>
      <c r="I79" s="6"/>
      <c r="J79" s="6"/>
      <c r="K79" s="6"/>
      <c r="L79" s="6"/>
      <c r="M79" s="6"/>
      <c r="N79" s="21"/>
      <c r="O79" s="21"/>
      <c r="P79" s="21"/>
      <c r="Q79" s="21"/>
      <c r="R79" s="21"/>
      <c r="S79" s="21"/>
      <c r="T79" s="6"/>
      <c r="U79" s="6"/>
      <c r="V79" s="6"/>
      <c r="W79" s="6"/>
      <c r="X79" s="6"/>
      <c r="Y79" s="6"/>
      <c r="Z79" s="6"/>
      <c r="AA79" s="6"/>
      <c r="AB79" s="6"/>
    </row>
    <row r="80" ht="12.75" customHeight="1">
      <c r="A80" s="6"/>
      <c r="B80" s="195" t="s">
        <v>835</v>
      </c>
      <c r="C80" s="161"/>
      <c r="D80" s="161"/>
      <c r="E80" s="161"/>
      <c r="F80" s="161"/>
      <c r="G80" s="161"/>
      <c r="H80" s="161"/>
      <c r="I80" s="196">
        <f>SUM(I73:I78)</f>
        <v>16014132</v>
      </c>
      <c r="J80" s="200"/>
      <c r="K80" s="230"/>
      <c r="L80" s="230"/>
      <c r="M80" s="230"/>
      <c r="N80" s="21"/>
      <c r="O80" s="21"/>
      <c r="P80" s="21"/>
      <c r="Q80" s="21"/>
      <c r="R80" s="21"/>
      <c r="S80" s="21"/>
      <c r="T80" s="6"/>
      <c r="U80" s="6"/>
      <c r="V80" s="6"/>
      <c r="W80" s="6"/>
      <c r="X80" s="6"/>
      <c r="Y80" s="6"/>
      <c r="Z80" s="6"/>
      <c r="AA80" s="6"/>
      <c r="AB80" s="6"/>
    </row>
    <row r="81" ht="19.5" customHeight="1">
      <c r="A81" s="6"/>
      <c r="B81" s="6"/>
      <c r="C81" s="6"/>
      <c r="D81" s="6"/>
      <c r="E81" s="6"/>
      <c r="F81" s="6"/>
      <c r="G81" s="6"/>
      <c r="H81" s="6"/>
      <c r="I81" s="6"/>
      <c r="J81" s="6"/>
      <c r="K81" s="6"/>
      <c r="L81" s="6"/>
      <c r="M81" s="6"/>
      <c r="N81" s="21"/>
      <c r="O81" s="21"/>
      <c r="P81" s="21"/>
      <c r="Q81" s="21"/>
      <c r="R81" s="21"/>
      <c r="S81" s="21"/>
      <c r="T81" s="6"/>
      <c r="U81" s="6"/>
      <c r="V81" s="6"/>
      <c r="W81" s="6"/>
      <c r="X81" s="6"/>
      <c r="Y81" s="6"/>
      <c r="Z81" s="6"/>
      <c r="AA81" s="6"/>
      <c r="AB81" s="6"/>
    </row>
    <row r="82" ht="19.5" customHeight="1">
      <c r="A82" s="6"/>
      <c r="B82" s="231" t="s">
        <v>855</v>
      </c>
      <c r="C82" s="93"/>
      <c r="D82" s="93"/>
      <c r="E82" s="93"/>
      <c r="F82" s="93"/>
      <c r="G82" s="93"/>
      <c r="H82" s="93"/>
      <c r="I82" s="232">
        <f>I65+I69+I80</f>
        <v>474617809</v>
      </c>
      <c r="J82" s="233"/>
      <c r="K82" s="6"/>
      <c r="L82" s="6"/>
      <c r="M82" s="6"/>
      <c r="N82" s="21"/>
      <c r="O82" s="21"/>
      <c r="P82" s="21"/>
      <c r="Q82" s="21"/>
      <c r="R82" s="21"/>
      <c r="S82" s="21"/>
      <c r="T82" s="6"/>
      <c r="U82" s="6"/>
      <c r="V82" s="6"/>
      <c r="W82" s="6"/>
      <c r="X82" s="6"/>
      <c r="Y82" s="6"/>
      <c r="Z82" s="6"/>
      <c r="AA82" s="6"/>
      <c r="AB82" s="6"/>
    </row>
    <row r="83" ht="19.5" customHeight="1">
      <c r="A83" s="6"/>
      <c r="B83" s="234" t="s">
        <v>872</v>
      </c>
      <c r="C83" s="178"/>
      <c r="D83" s="178"/>
      <c r="E83" s="178"/>
      <c r="F83" s="178"/>
      <c r="G83" s="178"/>
      <c r="H83" s="178"/>
      <c r="I83" s="235">
        <f>ROUND(I82/(CD),4)</f>
        <v>0.1424</v>
      </c>
      <c r="J83" s="236"/>
      <c r="K83" s="237"/>
      <c r="L83" s="238"/>
      <c r="M83" s="238"/>
      <c r="N83" s="21"/>
      <c r="O83" s="21"/>
      <c r="P83" s="21"/>
      <c r="Q83" s="21"/>
      <c r="R83" s="21"/>
      <c r="S83" s="21"/>
      <c r="T83" s="6"/>
      <c r="U83" s="6"/>
      <c r="V83" s="6"/>
      <c r="W83" s="6"/>
      <c r="X83" s="6"/>
      <c r="Y83" s="6"/>
      <c r="Z83" s="6"/>
      <c r="AA83" s="6"/>
      <c r="AB83" s="6"/>
    </row>
    <row r="84" ht="12.75" customHeight="1">
      <c r="A84" s="6"/>
      <c r="B84" s="182"/>
      <c r="C84" s="66"/>
      <c r="D84" s="66"/>
      <c r="E84" s="66"/>
      <c r="F84" s="66"/>
      <c r="G84" s="66"/>
      <c r="H84" s="66"/>
      <c r="J84" s="236"/>
      <c r="K84" s="237"/>
      <c r="L84" s="238"/>
      <c r="M84" s="238"/>
      <c r="N84" s="21"/>
      <c r="O84" s="21"/>
      <c r="P84" s="21"/>
      <c r="Q84" s="21"/>
      <c r="R84" s="21"/>
      <c r="S84" s="21"/>
      <c r="T84" s="6"/>
      <c r="U84" s="6"/>
      <c r="V84" s="6"/>
      <c r="W84" s="6"/>
      <c r="X84" s="6"/>
      <c r="Y84" s="6"/>
      <c r="Z84" s="6"/>
      <c r="AA84" s="6"/>
      <c r="AB84" s="6"/>
    </row>
    <row r="85" ht="22.5" customHeight="1">
      <c r="A85" s="6"/>
      <c r="B85" s="239" t="s">
        <v>898</v>
      </c>
      <c r="C85" s="33"/>
      <c r="D85" s="33"/>
      <c r="E85" s="33"/>
      <c r="F85" s="33"/>
      <c r="G85" s="33"/>
      <c r="H85" s="34"/>
      <c r="I85" s="240">
        <f>+I82+I52</f>
        <v>865710129</v>
      </c>
      <c r="J85" s="236"/>
      <c r="K85" s="237"/>
      <c r="L85" s="238"/>
      <c r="M85" s="238"/>
      <c r="N85" s="21"/>
      <c r="O85" s="21"/>
      <c r="P85" s="21"/>
      <c r="Q85" s="21"/>
      <c r="R85" s="21"/>
      <c r="S85" s="21"/>
      <c r="T85" s="6"/>
      <c r="U85" s="6"/>
      <c r="V85" s="6"/>
      <c r="W85" s="6"/>
      <c r="X85" s="6"/>
      <c r="Y85" s="6"/>
      <c r="Z85" s="6"/>
      <c r="AA85" s="6"/>
      <c r="AB85" s="6"/>
    </row>
    <row r="86" ht="22.5" customHeight="1">
      <c r="A86" s="6"/>
      <c r="B86" s="239" t="s">
        <v>912</v>
      </c>
      <c r="C86" s="33"/>
      <c r="D86" s="33"/>
      <c r="E86" s="33"/>
      <c r="F86" s="33"/>
      <c r="G86" s="33"/>
      <c r="H86" s="34"/>
      <c r="I86" s="241">
        <v>0.01</v>
      </c>
      <c r="J86" s="236"/>
      <c r="K86" s="237"/>
      <c r="L86" s="238"/>
      <c r="M86" s="238"/>
      <c r="N86" s="21"/>
      <c r="O86" s="21"/>
      <c r="P86" s="21"/>
      <c r="Q86" s="21"/>
      <c r="R86" s="21"/>
      <c r="S86" s="21"/>
      <c r="T86" s="6"/>
      <c r="U86" s="6"/>
      <c r="V86" s="6"/>
      <c r="W86" s="6"/>
      <c r="X86" s="6"/>
      <c r="Y86" s="6"/>
      <c r="Z86" s="6"/>
      <c r="AA86" s="6"/>
      <c r="AB86" s="6"/>
    </row>
    <row r="87" ht="22.5" customHeight="1">
      <c r="A87" s="6"/>
      <c r="B87" s="239" t="s">
        <v>919</v>
      </c>
      <c r="C87" s="33"/>
      <c r="D87" s="33"/>
      <c r="E87" s="33"/>
      <c r="F87" s="33"/>
      <c r="G87" s="33"/>
      <c r="H87" s="34"/>
      <c r="I87" s="241">
        <v>0.05</v>
      </c>
      <c r="J87" s="236"/>
      <c r="K87" s="237"/>
      <c r="L87" s="238"/>
      <c r="M87" s="238"/>
      <c r="N87" s="21"/>
      <c r="O87" s="21"/>
      <c r="P87" s="21"/>
      <c r="Q87" s="21"/>
      <c r="R87" s="21"/>
      <c r="S87" s="21"/>
      <c r="T87" s="6"/>
      <c r="U87" s="6"/>
      <c r="V87" s="6"/>
      <c r="W87" s="6"/>
      <c r="X87" s="6"/>
      <c r="Y87" s="6"/>
      <c r="Z87" s="6"/>
      <c r="AA87" s="6"/>
      <c r="AB87" s="6"/>
    </row>
    <row r="88" ht="22.5" customHeight="1">
      <c r="A88" s="6"/>
      <c r="B88" s="182"/>
      <c r="I88" s="243"/>
      <c r="J88" s="236"/>
      <c r="K88" s="237"/>
      <c r="L88" s="238"/>
      <c r="M88" s="238"/>
      <c r="N88" s="21"/>
      <c r="O88" s="21"/>
      <c r="P88" s="21"/>
      <c r="Q88" s="21"/>
      <c r="R88" s="21"/>
      <c r="S88" s="21"/>
      <c r="T88" s="6"/>
      <c r="U88" s="6"/>
      <c r="V88" s="6"/>
      <c r="W88" s="6"/>
      <c r="X88" s="6"/>
      <c r="Y88" s="6"/>
      <c r="Z88" s="6"/>
      <c r="AA88" s="6"/>
      <c r="AB88" s="6"/>
    </row>
    <row r="89" ht="22.5" customHeight="1">
      <c r="A89" s="6"/>
      <c r="B89" s="6"/>
      <c r="C89" s="6"/>
      <c r="D89" s="6"/>
      <c r="E89" s="6"/>
      <c r="F89" s="6"/>
      <c r="G89" s="6"/>
      <c r="H89" s="6"/>
      <c r="I89" s="66"/>
      <c r="J89" s="6"/>
      <c r="K89" s="66"/>
      <c r="L89" s="66"/>
      <c r="M89" s="6"/>
      <c r="N89" s="21"/>
      <c r="O89" s="21"/>
      <c r="P89" s="21"/>
      <c r="Q89" s="21"/>
      <c r="R89" s="21"/>
      <c r="S89" s="21"/>
      <c r="T89" s="6"/>
      <c r="U89" s="6"/>
      <c r="V89" s="6"/>
      <c r="W89" s="6"/>
      <c r="X89" s="6"/>
      <c r="Y89" s="6"/>
      <c r="Z89" s="6"/>
      <c r="AA89" s="6"/>
      <c r="AB89" s="6"/>
    </row>
    <row r="90" ht="22.5" customHeight="1">
      <c r="A90" s="6"/>
      <c r="B90" s="239" t="s">
        <v>927</v>
      </c>
      <c r="C90" s="33"/>
      <c r="D90" s="33"/>
      <c r="E90" s="33"/>
      <c r="F90" s="33"/>
      <c r="G90" s="33"/>
      <c r="H90" s="34"/>
      <c r="I90" s="245">
        <f>+'CALCULO AIU'!B15</f>
        <v>0.2597334722</v>
      </c>
      <c r="J90" s="246">
        <f>+I90*CD</f>
        <v>865710129</v>
      </c>
      <c r="K90" s="66"/>
      <c r="L90" s="66"/>
      <c r="M90" s="237"/>
      <c r="N90" s="21"/>
      <c r="O90" s="21"/>
      <c r="P90" s="21"/>
      <c r="Q90" s="21"/>
      <c r="R90" s="21"/>
      <c r="S90" s="21"/>
      <c r="T90" s="6"/>
      <c r="U90" s="6"/>
      <c r="V90" s="6"/>
      <c r="W90" s="6"/>
      <c r="X90" s="6"/>
      <c r="Y90" s="6"/>
      <c r="Z90" s="6"/>
      <c r="AA90" s="6"/>
      <c r="AB90" s="6"/>
    </row>
    <row r="91" ht="22.5" customHeight="1">
      <c r="A91" s="6"/>
      <c r="B91" s="239" t="s">
        <v>945</v>
      </c>
      <c r="C91" s="33"/>
      <c r="D91" s="33"/>
      <c r="E91" s="33"/>
      <c r="F91" s="33"/>
      <c r="G91" s="33"/>
      <c r="H91" s="34"/>
      <c r="I91" s="247">
        <f>+'CALCULO AIU'!B5</f>
        <v>0.01</v>
      </c>
      <c r="J91" s="246">
        <f>+I91*CD</f>
        <v>33330710.97</v>
      </c>
      <c r="K91" s="66"/>
      <c r="L91" s="66"/>
      <c r="M91" s="6"/>
      <c r="N91" s="21"/>
      <c r="O91" s="21"/>
      <c r="P91" s="21"/>
      <c r="Q91" s="21"/>
      <c r="R91" s="21"/>
      <c r="S91" s="21"/>
      <c r="T91" s="6"/>
      <c r="U91" s="6"/>
      <c r="V91" s="6"/>
      <c r="W91" s="6"/>
      <c r="X91" s="6"/>
      <c r="Y91" s="6"/>
      <c r="Z91" s="6"/>
      <c r="AA91" s="6"/>
      <c r="AB91" s="6"/>
    </row>
    <row r="92" ht="22.5" customHeight="1">
      <c r="A92" s="6"/>
      <c r="B92" s="239" t="s">
        <v>957</v>
      </c>
      <c r="C92" s="33"/>
      <c r="D92" s="33"/>
      <c r="E92" s="33"/>
      <c r="F92" s="33"/>
      <c r="G92" s="33"/>
      <c r="H92" s="34"/>
      <c r="I92" s="247">
        <f>+'CALCULO AIU'!B6</f>
        <v>0.05</v>
      </c>
      <c r="J92" s="246">
        <f>+I92*CD</f>
        <v>166653554.9</v>
      </c>
      <c r="K92" s="66"/>
      <c r="L92" s="66"/>
      <c r="M92" s="6"/>
      <c r="N92" s="21"/>
      <c r="O92" s="21"/>
      <c r="P92" s="21"/>
      <c r="Q92" s="21"/>
      <c r="R92" s="21"/>
      <c r="S92" s="21"/>
      <c r="T92" s="6"/>
      <c r="U92" s="6"/>
      <c r="V92" s="6"/>
      <c r="W92" s="6"/>
      <c r="X92" s="6"/>
      <c r="Y92" s="6"/>
      <c r="Z92" s="6"/>
      <c r="AA92" s="6"/>
      <c r="AB92" s="6"/>
    </row>
    <row r="93" ht="22.5" customHeight="1">
      <c r="A93" s="6"/>
      <c r="B93" s="248" t="s">
        <v>966</v>
      </c>
      <c r="C93" s="33"/>
      <c r="D93" s="33"/>
      <c r="E93" s="33"/>
      <c r="F93" s="33"/>
      <c r="G93" s="33"/>
      <c r="H93" s="34"/>
      <c r="I93" s="249" t="str">
        <f>+'CALCULO AIU'!B7</f>
        <v/>
      </c>
      <c r="J93" s="246">
        <f>+J92*I93</f>
        <v>0</v>
      </c>
      <c r="K93" s="66"/>
      <c r="L93" s="66"/>
      <c r="M93" s="6"/>
      <c r="N93" s="21"/>
      <c r="O93" s="21"/>
      <c r="P93" s="21"/>
      <c r="Q93" s="21"/>
      <c r="R93" s="21"/>
      <c r="S93" s="21"/>
      <c r="T93" s="6"/>
      <c r="U93" s="6"/>
      <c r="V93" s="6"/>
      <c r="W93" s="6"/>
      <c r="X93" s="6"/>
      <c r="Y93" s="6"/>
      <c r="Z93" s="6"/>
      <c r="AA93" s="6"/>
      <c r="AB93" s="6"/>
    </row>
    <row r="94" ht="22.5" customHeight="1">
      <c r="A94" s="6"/>
      <c r="B94" s="123"/>
      <c r="C94" s="123"/>
      <c r="D94" s="123"/>
      <c r="E94" s="123"/>
      <c r="F94" s="123"/>
      <c r="G94" s="123"/>
      <c r="H94" s="123"/>
      <c r="I94" s="123"/>
      <c r="J94" s="123"/>
      <c r="K94" s="66"/>
      <c r="L94" s="66"/>
      <c r="M94" s="66"/>
      <c r="N94" s="21"/>
      <c r="O94" s="21"/>
      <c r="P94" s="21"/>
      <c r="Q94" s="21"/>
      <c r="R94" s="21"/>
      <c r="S94" s="21"/>
      <c r="T94" s="6"/>
      <c r="U94" s="6"/>
      <c r="V94" s="6"/>
      <c r="W94" s="6"/>
      <c r="X94" s="6"/>
      <c r="Y94" s="6"/>
      <c r="Z94" s="6"/>
      <c r="AA94" s="6"/>
      <c r="AB94" s="6"/>
    </row>
    <row r="95" ht="22.5" customHeight="1">
      <c r="A95" s="6"/>
      <c r="B95" s="251" t="s">
        <v>975</v>
      </c>
      <c r="C95" s="161"/>
      <c r="D95" s="161"/>
      <c r="E95" s="161"/>
      <c r="F95" s="161"/>
      <c r="G95" s="161"/>
      <c r="H95" s="162"/>
      <c r="I95" s="252">
        <f>SUM(I90:I92)</f>
        <v>0.3197334722</v>
      </c>
      <c r="J95" s="181"/>
      <c r="K95" s="66"/>
      <c r="L95" s="66"/>
      <c r="M95" s="66"/>
      <c r="N95" s="21"/>
      <c r="O95" s="21"/>
      <c r="P95" s="21"/>
      <c r="Q95" s="21"/>
      <c r="R95" s="21"/>
      <c r="S95" s="21"/>
      <c r="T95" s="6"/>
      <c r="U95" s="6"/>
      <c r="V95" s="6"/>
      <c r="W95" s="6"/>
      <c r="X95" s="6"/>
      <c r="Y95" s="6"/>
      <c r="Z95" s="6"/>
      <c r="AA95" s="6"/>
      <c r="AB95" s="6"/>
    </row>
    <row r="96" ht="12.75" customHeight="1">
      <c r="A96" s="6"/>
      <c r="B96" s="6"/>
      <c r="C96" s="6"/>
      <c r="D96" s="6"/>
      <c r="E96" s="6"/>
      <c r="F96" s="6"/>
      <c r="G96" s="6"/>
      <c r="H96" s="6"/>
      <c r="I96" s="6"/>
      <c r="J96" s="6"/>
      <c r="M96" s="6" t="s">
        <v>985</v>
      </c>
      <c r="N96" s="21"/>
      <c r="O96" s="21"/>
      <c r="P96" s="21"/>
      <c r="Q96" s="21"/>
      <c r="R96" s="21"/>
      <c r="S96" s="21"/>
      <c r="T96" s="6"/>
      <c r="U96" s="6"/>
      <c r="V96" s="6"/>
      <c r="W96" s="6"/>
      <c r="X96" s="6"/>
      <c r="Y96" s="6"/>
      <c r="Z96" s="6"/>
      <c r="AA96" s="6"/>
      <c r="AB96" s="6"/>
    </row>
    <row r="97" ht="12.75" customHeight="1">
      <c r="A97" s="6"/>
      <c r="B97" s="6"/>
      <c r="C97" s="6"/>
      <c r="D97" s="6"/>
      <c r="E97" s="6"/>
      <c r="F97" s="6"/>
      <c r="G97" s="6"/>
      <c r="J97" s="6"/>
      <c r="K97" s="6"/>
      <c r="L97" s="6"/>
      <c r="M97" s="6"/>
      <c r="N97" s="21"/>
      <c r="O97" s="21"/>
      <c r="P97" s="21"/>
      <c r="Q97" s="21"/>
      <c r="R97" s="21"/>
      <c r="S97" s="21"/>
      <c r="T97" s="6"/>
      <c r="U97" s="6"/>
      <c r="V97" s="6"/>
      <c r="W97" s="6"/>
      <c r="X97" s="6"/>
      <c r="Y97" s="6"/>
      <c r="Z97" s="6"/>
      <c r="AA97" s="6"/>
      <c r="AB97" s="6"/>
    </row>
    <row r="98" ht="12.75" customHeight="1">
      <c r="A98" s="6"/>
      <c r="B98" s="6"/>
      <c r="C98" s="6"/>
      <c r="D98" s="6"/>
      <c r="E98" s="6"/>
      <c r="F98" s="6"/>
      <c r="G98" s="6"/>
      <c r="J98" s="6"/>
      <c r="K98" s="6"/>
      <c r="L98" s="6"/>
      <c r="M98" s="6"/>
      <c r="N98" s="21"/>
      <c r="O98" s="21"/>
      <c r="P98" s="21"/>
      <c r="Q98" s="21"/>
      <c r="R98" s="21"/>
      <c r="S98" s="21"/>
      <c r="T98" s="6"/>
      <c r="U98" s="6"/>
      <c r="V98" s="6"/>
      <c r="W98" s="6"/>
      <c r="X98" s="6"/>
      <c r="Y98" s="6"/>
      <c r="Z98" s="6"/>
      <c r="AA98" s="6"/>
      <c r="AB98" s="6"/>
    </row>
    <row r="99" ht="12.75" customHeight="1">
      <c r="A99" s="6"/>
      <c r="B99" s="6"/>
      <c r="C99" s="6"/>
      <c r="D99" s="6"/>
      <c r="E99" s="6"/>
      <c r="F99" s="6"/>
      <c r="G99" s="6"/>
      <c r="J99" s="6"/>
      <c r="K99" s="6"/>
      <c r="L99" s="6"/>
      <c r="M99" s="6"/>
      <c r="N99" s="21"/>
      <c r="O99" s="21"/>
      <c r="P99" s="21"/>
      <c r="Q99" s="21"/>
      <c r="R99" s="21"/>
      <c r="S99" s="21"/>
      <c r="T99" s="6"/>
      <c r="U99" s="6"/>
      <c r="V99" s="6"/>
      <c r="W99" s="6"/>
      <c r="X99" s="6"/>
      <c r="Y99" s="6"/>
      <c r="Z99" s="6"/>
      <c r="AA99" s="6"/>
      <c r="AB99" s="6"/>
    </row>
    <row r="100" ht="12.75" customHeight="1">
      <c r="A100" s="6"/>
      <c r="B100" s="6"/>
      <c r="C100" s="6"/>
      <c r="D100" s="6"/>
      <c r="E100" s="6"/>
      <c r="F100" s="6"/>
      <c r="G100" s="6"/>
      <c r="J100" s="6"/>
      <c r="K100" s="6"/>
      <c r="L100" s="6"/>
      <c r="M100" s="6"/>
      <c r="N100" s="21"/>
      <c r="O100" s="21"/>
      <c r="P100" s="21"/>
      <c r="Q100" s="21"/>
      <c r="R100" s="21"/>
      <c r="S100" s="21"/>
      <c r="T100" s="6"/>
      <c r="U100" s="6"/>
      <c r="V100" s="6"/>
      <c r="W100" s="6"/>
      <c r="X100" s="6"/>
      <c r="Y100" s="6"/>
      <c r="Z100" s="6"/>
      <c r="AA100" s="6"/>
      <c r="AB100" s="6"/>
    </row>
    <row r="101" ht="12.75" customHeight="1">
      <c r="A101" s="6"/>
      <c r="B101" s="6"/>
      <c r="C101" s="6"/>
      <c r="D101" s="6"/>
      <c r="E101" s="6"/>
      <c r="F101" s="6"/>
      <c r="G101" s="6"/>
      <c r="J101" s="6"/>
      <c r="K101" s="6"/>
      <c r="L101" s="6"/>
      <c r="M101" s="6"/>
      <c r="N101" s="21"/>
      <c r="O101" s="21"/>
      <c r="P101" s="21"/>
      <c r="Q101" s="21"/>
      <c r="R101" s="21"/>
      <c r="S101" s="21"/>
      <c r="T101" s="6"/>
      <c r="U101" s="6"/>
      <c r="V101" s="6"/>
      <c r="W101" s="6"/>
      <c r="X101" s="6"/>
      <c r="Y101" s="6"/>
      <c r="Z101" s="6"/>
      <c r="AA101" s="6"/>
      <c r="AB101" s="6"/>
    </row>
    <row r="102" ht="12.75" customHeight="1">
      <c r="A102" s="6"/>
      <c r="B102" s="6"/>
      <c r="C102" s="6"/>
      <c r="D102" s="6"/>
      <c r="E102" s="6"/>
      <c r="F102" s="6"/>
      <c r="G102" s="6"/>
      <c r="J102" s="6"/>
      <c r="K102" s="6"/>
      <c r="L102" s="6"/>
      <c r="M102" s="6"/>
      <c r="N102" s="21"/>
      <c r="O102" s="21"/>
      <c r="P102" s="21"/>
      <c r="Q102" s="21"/>
      <c r="R102" s="21"/>
      <c r="S102" s="21"/>
      <c r="T102" s="6"/>
      <c r="U102" s="6"/>
      <c r="V102" s="6"/>
      <c r="W102" s="6"/>
      <c r="X102" s="6"/>
      <c r="Y102" s="6"/>
      <c r="Z102" s="6"/>
      <c r="AA102" s="6"/>
      <c r="AB102" s="6"/>
    </row>
    <row r="103" ht="12.75" customHeight="1">
      <c r="A103" s="6"/>
      <c r="B103" s="6"/>
      <c r="C103" s="6"/>
      <c r="D103" s="6"/>
      <c r="E103" s="6"/>
      <c r="F103" s="6"/>
      <c r="G103" s="6"/>
      <c r="J103" s="6"/>
      <c r="K103" s="6"/>
      <c r="L103" s="6"/>
      <c r="M103" s="6"/>
      <c r="N103" s="21"/>
      <c r="O103" s="21"/>
      <c r="P103" s="21"/>
      <c r="Q103" s="21"/>
      <c r="R103" s="21"/>
      <c r="S103" s="21"/>
      <c r="T103" s="6"/>
      <c r="U103" s="6"/>
      <c r="V103" s="6"/>
      <c r="W103" s="6"/>
      <c r="X103" s="6"/>
      <c r="Y103" s="6"/>
      <c r="Z103" s="6"/>
      <c r="AA103" s="6"/>
      <c r="AB103" s="6"/>
    </row>
    <row r="104" ht="12.75" customHeight="1">
      <c r="A104" s="6"/>
      <c r="B104" s="6"/>
      <c r="C104" s="6"/>
      <c r="D104" s="6"/>
      <c r="E104" s="6"/>
      <c r="F104" s="6"/>
      <c r="G104" s="6"/>
      <c r="J104" s="6"/>
      <c r="K104" s="6"/>
      <c r="L104" s="6"/>
      <c r="M104" s="6"/>
      <c r="N104" s="21"/>
      <c r="O104" s="21"/>
      <c r="P104" s="21"/>
      <c r="Q104" s="21"/>
      <c r="R104" s="21"/>
      <c r="S104" s="21"/>
      <c r="T104" s="6"/>
      <c r="U104" s="6"/>
      <c r="V104" s="6"/>
      <c r="W104" s="6"/>
      <c r="X104" s="6"/>
      <c r="Y104" s="6"/>
      <c r="Z104" s="6"/>
      <c r="AA104" s="6"/>
      <c r="AB104" s="6"/>
    </row>
    <row r="105" ht="12.75" customHeight="1">
      <c r="A105" s="6"/>
      <c r="B105" s="6"/>
      <c r="C105" s="6"/>
      <c r="D105" s="6"/>
      <c r="E105" s="6"/>
      <c r="F105" s="6"/>
      <c r="G105" s="6"/>
      <c r="J105" s="6"/>
      <c r="K105" s="6"/>
      <c r="L105" s="6"/>
      <c r="M105" s="6"/>
      <c r="N105" s="21"/>
      <c r="O105" s="21"/>
      <c r="P105" s="21"/>
      <c r="Q105" s="21"/>
      <c r="R105" s="21"/>
      <c r="S105" s="21"/>
      <c r="T105" s="6"/>
      <c r="U105" s="6"/>
      <c r="V105" s="6"/>
      <c r="W105" s="6"/>
      <c r="X105" s="6"/>
      <c r="Y105" s="6"/>
      <c r="Z105" s="6"/>
      <c r="AA105" s="6"/>
      <c r="AB105" s="6"/>
    </row>
    <row r="106" ht="12.75" customHeight="1">
      <c r="A106" s="6"/>
      <c r="B106" s="6"/>
      <c r="C106" s="6"/>
      <c r="D106" s="6"/>
      <c r="E106" s="6"/>
      <c r="F106" s="6"/>
      <c r="G106" s="6"/>
      <c r="J106" s="6"/>
      <c r="K106" s="6"/>
      <c r="L106" s="6"/>
      <c r="M106" s="6"/>
      <c r="N106" s="21"/>
      <c r="O106" s="21"/>
      <c r="P106" s="21"/>
      <c r="Q106" s="21"/>
      <c r="R106" s="21"/>
      <c r="S106" s="21"/>
      <c r="T106" s="6"/>
      <c r="U106" s="6"/>
      <c r="V106" s="6"/>
      <c r="W106" s="6"/>
      <c r="X106" s="6"/>
      <c r="Y106" s="6"/>
      <c r="Z106" s="6"/>
      <c r="AA106" s="6"/>
      <c r="AB106" s="6"/>
    </row>
    <row r="107" ht="12.75" customHeight="1">
      <c r="A107" s="6"/>
      <c r="B107" s="6"/>
      <c r="C107" s="6"/>
      <c r="D107" s="6"/>
      <c r="E107" s="6"/>
      <c r="F107" s="6"/>
      <c r="G107" s="6"/>
      <c r="H107" s="6"/>
      <c r="I107" s="6"/>
      <c r="J107" s="6"/>
      <c r="K107" s="6"/>
      <c r="L107" s="6"/>
      <c r="M107" s="6"/>
      <c r="N107" s="21"/>
      <c r="O107" s="21"/>
      <c r="P107" s="21"/>
      <c r="Q107" s="21"/>
      <c r="R107" s="21"/>
      <c r="S107" s="21"/>
      <c r="T107" s="6"/>
      <c r="U107" s="6"/>
      <c r="V107" s="6"/>
      <c r="W107" s="6"/>
      <c r="X107" s="6"/>
      <c r="Y107" s="6"/>
      <c r="Z107" s="6"/>
      <c r="AA107" s="6"/>
      <c r="AB107" s="6"/>
    </row>
    <row r="108" ht="12.75" customHeight="1">
      <c r="A108" s="6"/>
      <c r="B108" s="6"/>
      <c r="C108" s="6"/>
      <c r="D108" s="6"/>
      <c r="E108" s="6"/>
      <c r="F108" s="6"/>
      <c r="G108" s="6"/>
      <c r="H108" s="6"/>
      <c r="I108" s="6"/>
      <c r="J108" s="6"/>
      <c r="K108" s="6"/>
      <c r="L108" s="6"/>
      <c r="M108" s="6"/>
      <c r="N108" s="21"/>
      <c r="O108" s="21"/>
      <c r="P108" s="21"/>
      <c r="Q108" s="21"/>
      <c r="R108" s="21"/>
      <c r="S108" s="21"/>
      <c r="T108" s="6"/>
      <c r="U108" s="6"/>
      <c r="V108" s="6"/>
      <c r="W108" s="6"/>
      <c r="X108" s="6"/>
      <c r="Y108" s="6"/>
      <c r="Z108" s="6"/>
      <c r="AA108" s="6"/>
      <c r="AB108" s="6"/>
    </row>
    <row r="109" ht="12.75" customHeight="1">
      <c r="A109" s="6"/>
      <c r="B109" s="6"/>
      <c r="C109" s="6"/>
      <c r="D109" s="6"/>
      <c r="E109" s="6"/>
      <c r="F109" s="6"/>
      <c r="G109" s="6"/>
      <c r="H109" s="6"/>
      <c r="I109" s="6"/>
      <c r="J109" s="6"/>
      <c r="K109" s="6"/>
      <c r="L109" s="6"/>
      <c r="M109" s="6"/>
      <c r="N109" s="21"/>
      <c r="O109" s="21"/>
      <c r="P109" s="21"/>
      <c r="Q109" s="21"/>
      <c r="R109" s="21"/>
      <c r="S109" s="21"/>
      <c r="T109" s="6"/>
      <c r="U109" s="6"/>
      <c r="V109" s="6"/>
      <c r="W109" s="6"/>
      <c r="X109" s="6"/>
      <c r="Y109" s="6"/>
      <c r="Z109" s="6"/>
      <c r="AA109" s="6"/>
      <c r="AB109" s="6"/>
    </row>
    <row r="110" ht="12.75" customHeight="1">
      <c r="A110" s="6"/>
      <c r="B110" s="6"/>
      <c r="C110" s="6"/>
      <c r="D110" s="6"/>
      <c r="E110" s="6"/>
      <c r="F110" s="6"/>
      <c r="G110" s="6"/>
      <c r="H110" s="6"/>
      <c r="I110" s="6"/>
      <c r="J110" s="6"/>
      <c r="K110" s="6"/>
      <c r="L110" s="6"/>
      <c r="M110" s="6"/>
      <c r="N110" s="21"/>
      <c r="O110" s="21"/>
      <c r="P110" s="21"/>
      <c r="Q110" s="21"/>
      <c r="R110" s="21"/>
      <c r="S110" s="21"/>
      <c r="T110" s="6"/>
      <c r="U110" s="6"/>
      <c r="V110" s="6"/>
      <c r="W110" s="6"/>
      <c r="X110" s="6"/>
      <c r="Y110" s="6"/>
      <c r="Z110" s="6"/>
      <c r="AA110" s="6"/>
      <c r="AB110" s="6"/>
    </row>
    <row r="111" ht="12.75" customHeight="1">
      <c r="A111" s="6"/>
      <c r="B111" s="6"/>
      <c r="C111" s="6"/>
      <c r="D111" s="6"/>
      <c r="E111" s="6"/>
      <c r="F111" s="6"/>
      <c r="G111" s="6"/>
      <c r="H111" s="6"/>
      <c r="I111" s="6"/>
      <c r="J111" s="6"/>
      <c r="K111" s="6"/>
      <c r="L111" s="6"/>
      <c r="M111" s="6"/>
      <c r="N111" s="21"/>
      <c r="O111" s="21"/>
      <c r="P111" s="21"/>
      <c r="Q111" s="21"/>
      <c r="R111" s="21"/>
      <c r="S111" s="21"/>
      <c r="T111" s="6"/>
      <c r="U111" s="6"/>
      <c r="V111" s="6"/>
      <c r="W111" s="6"/>
      <c r="X111" s="6"/>
      <c r="Y111" s="6"/>
      <c r="Z111" s="6"/>
      <c r="AA111" s="6"/>
      <c r="AB111" s="6"/>
    </row>
    <row r="112" ht="12.75" customHeight="1">
      <c r="A112" s="6"/>
      <c r="B112" s="6"/>
      <c r="C112" s="6"/>
      <c r="D112" s="6"/>
      <c r="E112" s="6"/>
      <c r="F112" s="6"/>
      <c r="G112" s="6"/>
      <c r="H112" s="6"/>
      <c r="I112" s="6"/>
      <c r="J112" s="6"/>
      <c r="K112" s="6"/>
      <c r="L112" s="6"/>
      <c r="M112" s="6"/>
      <c r="N112" s="21"/>
      <c r="O112" s="21"/>
      <c r="P112" s="21"/>
      <c r="Q112" s="21"/>
      <c r="R112" s="21"/>
      <c r="S112" s="21"/>
      <c r="T112" s="6"/>
      <c r="U112" s="6"/>
      <c r="V112" s="6"/>
      <c r="W112" s="6"/>
      <c r="X112" s="6"/>
      <c r="Y112" s="6"/>
      <c r="Z112" s="6"/>
      <c r="AA112" s="6"/>
      <c r="AB112" s="6"/>
    </row>
    <row r="113" ht="12.75" customHeight="1">
      <c r="A113" s="6"/>
      <c r="B113" s="6"/>
      <c r="C113" s="6"/>
      <c r="D113" s="6"/>
      <c r="E113" s="6"/>
      <c r="F113" s="6"/>
      <c r="G113" s="6"/>
      <c r="H113" s="6"/>
      <c r="I113" s="6"/>
      <c r="J113" s="6"/>
      <c r="K113" s="6"/>
      <c r="L113" s="6"/>
      <c r="M113" s="6"/>
      <c r="N113" s="21"/>
      <c r="O113" s="21"/>
      <c r="P113" s="21"/>
      <c r="Q113" s="21"/>
      <c r="R113" s="21"/>
      <c r="S113" s="21"/>
      <c r="T113" s="6"/>
      <c r="U113" s="6"/>
      <c r="V113" s="6"/>
      <c r="W113" s="6"/>
      <c r="X113" s="6"/>
      <c r="Y113" s="6"/>
      <c r="Z113" s="6"/>
      <c r="AA113" s="6"/>
      <c r="AB113" s="6"/>
    </row>
    <row r="114" ht="12.75" customHeight="1">
      <c r="A114" s="6"/>
      <c r="B114" s="6"/>
      <c r="C114" s="6"/>
      <c r="D114" s="6"/>
      <c r="E114" s="6"/>
      <c r="F114" s="6"/>
      <c r="G114" s="6"/>
      <c r="H114" s="6"/>
      <c r="I114" s="6"/>
      <c r="J114" s="6"/>
      <c r="K114" s="6"/>
      <c r="L114" s="6"/>
      <c r="M114" s="6"/>
      <c r="N114" s="21"/>
      <c r="O114" s="21"/>
      <c r="P114" s="21"/>
      <c r="Q114" s="21"/>
      <c r="R114" s="21"/>
      <c r="S114" s="21"/>
      <c r="T114" s="6"/>
      <c r="U114" s="6"/>
      <c r="V114" s="6"/>
      <c r="W114" s="6"/>
      <c r="X114" s="6"/>
      <c r="Y114" s="6"/>
      <c r="Z114" s="6"/>
      <c r="AA114" s="6"/>
      <c r="AB114" s="6"/>
    </row>
    <row r="115" ht="12.75" customHeight="1">
      <c r="A115" s="6"/>
      <c r="B115" s="6"/>
      <c r="C115" s="6"/>
      <c r="D115" s="6"/>
      <c r="E115" s="6"/>
      <c r="F115" s="6"/>
      <c r="G115" s="6"/>
      <c r="H115" s="6"/>
      <c r="I115" s="6"/>
      <c r="J115" s="6"/>
      <c r="K115" s="6"/>
      <c r="L115" s="6"/>
      <c r="M115" s="6"/>
      <c r="N115" s="21"/>
      <c r="O115" s="21"/>
      <c r="P115" s="21"/>
      <c r="Q115" s="21"/>
      <c r="R115" s="21"/>
      <c r="S115" s="21"/>
      <c r="T115" s="6"/>
      <c r="U115" s="6"/>
      <c r="V115" s="6"/>
      <c r="W115" s="6"/>
      <c r="X115" s="6"/>
      <c r="Y115" s="6"/>
      <c r="Z115" s="6"/>
      <c r="AA115" s="6"/>
      <c r="AB115" s="6"/>
    </row>
    <row r="116" ht="12.75" customHeight="1">
      <c r="A116" s="6"/>
      <c r="B116" s="6"/>
      <c r="C116" s="6"/>
      <c r="D116" s="6"/>
      <c r="E116" s="6"/>
      <c r="F116" s="6"/>
      <c r="G116" s="6"/>
      <c r="H116" s="6"/>
      <c r="I116" s="6"/>
      <c r="J116" s="6"/>
      <c r="K116" s="6"/>
      <c r="L116" s="6"/>
      <c r="M116" s="6"/>
      <c r="N116" s="21"/>
      <c r="O116" s="21"/>
      <c r="P116" s="21"/>
      <c r="Q116" s="21"/>
      <c r="R116" s="21"/>
      <c r="S116" s="21"/>
      <c r="T116" s="6"/>
      <c r="U116" s="6"/>
      <c r="V116" s="6"/>
      <c r="W116" s="6"/>
      <c r="X116" s="6"/>
      <c r="Y116" s="6"/>
      <c r="Z116" s="6"/>
      <c r="AA116" s="6"/>
      <c r="AB116" s="6"/>
    </row>
    <row r="117" ht="12.75" customHeight="1">
      <c r="A117" s="6"/>
      <c r="B117" s="6"/>
      <c r="C117" s="6"/>
      <c r="D117" s="6"/>
      <c r="E117" s="6"/>
      <c r="F117" s="6"/>
      <c r="G117" s="6"/>
      <c r="H117" s="6"/>
      <c r="I117" s="6"/>
      <c r="J117" s="6"/>
      <c r="K117" s="6"/>
      <c r="L117" s="6"/>
      <c r="M117" s="6"/>
      <c r="N117" s="21"/>
      <c r="O117" s="21"/>
      <c r="P117" s="21"/>
      <c r="Q117" s="21"/>
      <c r="R117" s="21"/>
      <c r="S117" s="21"/>
      <c r="T117" s="6"/>
      <c r="U117" s="6"/>
      <c r="V117" s="6"/>
      <c r="W117" s="6"/>
      <c r="X117" s="6"/>
      <c r="Y117" s="6"/>
      <c r="Z117" s="6"/>
      <c r="AA117" s="6"/>
      <c r="AB117" s="6"/>
    </row>
    <row r="118" ht="12.75" customHeight="1">
      <c r="A118" s="6"/>
      <c r="B118" s="6"/>
      <c r="C118" s="6"/>
      <c r="D118" s="6"/>
      <c r="E118" s="6"/>
      <c r="F118" s="6"/>
      <c r="G118" s="6"/>
      <c r="H118" s="6"/>
      <c r="I118" s="6"/>
      <c r="J118" s="6"/>
      <c r="K118" s="6"/>
      <c r="L118" s="6"/>
      <c r="M118" s="6"/>
      <c r="N118" s="21"/>
      <c r="O118" s="21"/>
      <c r="P118" s="21"/>
      <c r="Q118" s="21"/>
      <c r="R118" s="21"/>
      <c r="S118" s="21"/>
      <c r="T118" s="6"/>
      <c r="U118" s="6"/>
      <c r="V118" s="6"/>
      <c r="W118" s="6"/>
      <c r="X118" s="6"/>
      <c r="Y118" s="6"/>
      <c r="Z118" s="6"/>
      <c r="AA118" s="6"/>
      <c r="AB118" s="6"/>
    </row>
    <row r="119" ht="12.75" customHeight="1">
      <c r="A119" s="6"/>
      <c r="B119" s="6"/>
      <c r="C119" s="6"/>
      <c r="D119" s="6"/>
      <c r="E119" s="6"/>
      <c r="F119" s="6"/>
      <c r="G119" s="6"/>
      <c r="H119" s="6"/>
      <c r="I119" s="6"/>
      <c r="J119" s="6"/>
      <c r="K119" s="6"/>
      <c r="L119" s="6"/>
      <c r="M119" s="6"/>
      <c r="N119" s="21"/>
      <c r="O119" s="21"/>
      <c r="P119" s="21"/>
      <c r="Q119" s="21"/>
      <c r="R119" s="21"/>
      <c r="S119" s="21"/>
      <c r="T119" s="6"/>
      <c r="U119" s="6"/>
      <c r="V119" s="6"/>
      <c r="W119" s="6"/>
      <c r="X119" s="6"/>
      <c r="Y119" s="6"/>
      <c r="Z119" s="6"/>
      <c r="AA119" s="6"/>
      <c r="AB119" s="6"/>
    </row>
    <row r="120" ht="12.75" customHeight="1">
      <c r="A120" s="6"/>
      <c r="B120" s="6"/>
      <c r="C120" s="6"/>
      <c r="D120" s="6"/>
      <c r="E120" s="6"/>
      <c r="F120" s="6"/>
      <c r="G120" s="6"/>
      <c r="H120" s="6"/>
      <c r="I120" s="6"/>
      <c r="J120" s="6"/>
      <c r="K120" s="6"/>
      <c r="L120" s="6"/>
      <c r="M120" s="6"/>
      <c r="N120" s="21"/>
      <c r="O120" s="21"/>
      <c r="P120" s="21"/>
      <c r="Q120" s="21"/>
      <c r="R120" s="21"/>
      <c r="S120" s="21"/>
      <c r="T120" s="6"/>
      <c r="U120" s="6"/>
      <c r="V120" s="6"/>
      <c r="W120" s="6"/>
      <c r="X120" s="6"/>
      <c r="Y120" s="6"/>
      <c r="Z120" s="6"/>
      <c r="AA120" s="6"/>
      <c r="AB120" s="6"/>
    </row>
    <row r="121" ht="12.75" customHeight="1">
      <c r="A121" s="6"/>
      <c r="B121" s="6"/>
      <c r="C121" s="6"/>
      <c r="D121" s="6"/>
      <c r="E121" s="6"/>
      <c r="F121" s="6"/>
      <c r="G121" s="6"/>
      <c r="H121" s="6"/>
      <c r="I121" s="6"/>
      <c r="J121" s="6"/>
      <c r="K121" s="6"/>
      <c r="L121" s="6"/>
      <c r="M121" s="6"/>
      <c r="N121" s="21"/>
      <c r="O121" s="21"/>
      <c r="P121" s="21"/>
      <c r="Q121" s="21"/>
      <c r="R121" s="21"/>
      <c r="S121" s="21"/>
      <c r="T121" s="6"/>
      <c r="U121" s="6"/>
      <c r="V121" s="6"/>
      <c r="W121" s="6"/>
      <c r="X121" s="6"/>
      <c r="Y121" s="6"/>
      <c r="Z121" s="6"/>
      <c r="AA121" s="6"/>
      <c r="AB121" s="6"/>
    </row>
    <row r="122" ht="12.75" customHeight="1">
      <c r="A122" s="6"/>
      <c r="B122" s="6"/>
      <c r="C122" s="6"/>
      <c r="D122" s="6"/>
      <c r="E122" s="6"/>
      <c r="F122" s="6"/>
      <c r="G122" s="6"/>
      <c r="H122" s="6"/>
      <c r="I122" s="6"/>
      <c r="J122" s="6"/>
      <c r="K122" s="6"/>
      <c r="L122" s="6"/>
      <c r="M122" s="6"/>
      <c r="N122" s="21"/>
      <c r="O122" s="21"/>
      <c r="P122" s="21"/>
      <c r="Q122" s="21"/>
      <c r="R122" s="21"/>
      <c r="S122" s="21"/>
      <c r="T122" s="6"/>
      <c r="U122" s="6"/>
      <c r="V122" s="6"/>
      <c r="W122" s="6"/>
      <c r="X122" s="6"/>
      <c r="Y122" s="6"/>
      <c r="Z122" s="6"/>
      <c r="AA122" s="6"/>
      <c r="AB122" s="6"/>
    </row>
    <row r="123" ht="12.75" customHeight="1">
      <c r="A123" s="6"/>
      <c r="B123" s="6"/>
      <c r="C123" s="6"/>
      <c r="D123" s="6"/>
      <c r="E123" s="6"/>
      <c r="F123" s="6"/>
      <c r="G123" s="6"/>
      <c r="H123" s="6"/>
      <c r="I123" s="6"/>
      <c r="J123" s="6"/>
      <c r="K123" s="6"/>
      <c r="L123" s="6"/>
      <c r="M123" s="6"/>
      <c r="N123" s="21"/>
      <c r="O123" s="21"/>
      <c r="P123" s="21"/>
      <c r="Q123" s="21"/>
      <c r="R123" s="21"/>
      <c r="S123" s="21"/>
      <c r="T123" s="6"/>
      <c r="U123" s="6"/>
      <c r="V123" s="6"/>
      <c r="W123" s="6"/>
      <c r="X123" s="6"/>
      <c r="Y123" s="6"/>
      <c r="Z123" s="6"/>
      <c r="AA123" s="6"/>
      <c r="AB123" s="6"/>
    </row>
    <row r="124" ht="12.75" customHeight="1">
      <c r="A124" s="6"/>
      <c r="B124" s="6"/>
      <c r="C124" s="6"/>
      <c r="D124" s="6"/>
      <c r="E124" s="6"/>
      <c r="F124" s="6"/>
      <c r="G124" s="6"/>
      <c r="H124" s="6"/>
      <c r="I124" s="6"/>
      <c r="J124" s="6"/>
      <c r="K124" s="6"/>
      <c r="L124" s="6"/>
      <c r="M124" s="6"/>
      <c r="N124" s="21"/>
      <c r="O124" s="21"/>
      <c r="P124" s="21"/>
      <c r="Q124" s="21"/>
      <c r="R124" s="21"/>
      <c r="S124" s="21"/>
      <c r="T124" s="6"/>
      <c r="U124" s="6"/>
      <c r="V124" s="6"/>
      <c r="W124" s="6"/>
      <c r="X124" s="6"/>
      <c r="Y124" s="6"/>
      <c r="Z124" s="6"/>
      <c r="AA124" s="6"/>
      <c r="AB124" s="6"/>
    </row>
    <row r="125" ht="12.75" customHeight="1">
      <c r="A125" s="6"/>
      <c r="B125" s="6"/>
      <c r="C125" s="6"/>
      <c r="D125" s="6"/>
      <c r="E125" s="6"/>
      <c r="F125" s="6"/>
      <c r="G125" s="6"/>
      <c r="H125" s="6"/>
      <c r="I125" s="6"/>
      <c r="J125" s="6"/>
      <c r="K125" s="6"/>
      <c r="L125" s="6"/>
      <c r="M125" s="6"/>
      <c r="N125" s="21"/>
      <c r="O125" s="21"/>
      <c r="P125" s="21"/>
      <c r="Q125" s="21"/>
      <c r="R125" s="21"/>
      <c r="S125" s="21"/>
      <c r="T125" s="6"/>
      <c r="U125" s="6"/>
      <c r="V125" s="6"/>
      <c r="W125" s="6"/>
      <c r="X125" s="6"/>
      <c r="Y125" s="6"/>
      <c r="Z125" s="6"/>
      <c r="AA125" s="6"/>
      <c r="AB125" s="6"/>
    </row>
    <row r="126" ht="12.75" customHeight="1">
      <c r="A126" s="6"/>
      <c r="B126" s="6"/>
      <c r="C126" s="6"/>
      <c r="D126" s="6"/>
      <c r="E126" s="6"/>
      <c r="F126" s="6"/>
      <c r="G126" s="6"/>
      <c r="H126" s="6"/>
      <c r="I126" s="6"/>
      <c r="J126" s="6"/>
      <c r="K126" s="6"/>
      <c r="L126" s="6"/>
      <c r="M126" s="6"/>
      <c r="N126" s="21"/>
      <c r="O126" s="21"/>
      <c r="P126" s="21"/>
      <c r="Q126" s="21"/>
      <c r="R126" s="21"/>
      <c r="S126" s="21"/>
      <c r="T126" s="6"/>
      <c r="U126" s="6"/>
      <c r="V126" s="6"/>
      <c r="W126" s="6"/>
      <c r="X126" s="6"/>
      <c r="Y126" s="6"/>
      <c r="Z126" s="6"/>
      <c r="AA126" s="6"/>
      <c r="AB126" s="6"/>
    </row>
    <row r="127" ht="12.75" customHeight="1">
      <c r="A127" s="6"/>
      <c r="B127" s="6"/>
      <c r="C127" s="6"/>
      <c r="D127" s="6"/>
      <c r="E127" s="6"/>
      <c r="F127" s="6"/>
      <c r="G127" s="6"/>
      <c r="H127" s="6"/>
      <c r="I127" s="6"/>
      <c r="J127" s="6"/>
      <c r="K127" s="6"/>
      <c r="L127" s="6"/>
      <c r="M127" s="6"/>
      <c r="N127" s="21"/>
      <c r="O127" s="21"/>
      <c r="P127" s="21"/>
      <c r="Q127" s="21"/>
      <c r="R127" s="21"/>
      <c r="S127" s="21"/>
      <c r="T127" s="6"/>
      <c r="U127" s="6"/>
      <c r="V127" s="6"/>
      <c r="W127" s="6"/>
      <c r="X127" s="6"/>
      <c r="Y127" s="6"/>
      <c r="Z127" s="6"/>
      <c r="AA127" s="6"/>
      <c r="AB127" s="6"/>
    </row>
    <row r="128" ht="12.75" customHeight="1">
      <c r="A128" s="6"/>
      <c r="B128" s="6"/>
      <c r="C128" s="6"/>
      <c r="D128" s="6"/>
      <c r="E128" s="6"/>
      <c r="F128" s="6"/>
      <c r="G128" s="6"/>
      <c r="H128" s="6"/>
      <c r="I128" s="6"/>
      <c r="J128" s="6"/>
      <c r="K128" s="6"/>
      <c r="L128" s="6"/>
      <c r="M128" s="6"/>
      <c r="N128" s="21"/>
      <c r="O128" s="21"/>
      <c r="P128" s="21"/>
      <c r="Q128" s="21"/>
      <c r="R128" s="21"/>
      <c r="S128" s="21"/>
      <c r="T128" s="6"/>
      <c r="U128" s="6"/>
      <c r="V128" s="6"/>
      <c r="W128" s="6"/>
      <c r="X128" s="6"/>
      <c r="Y128" s="6"/>
      <c r="Z128" s="6"/>
      <c r="AA128" s="6"/>
      <c r="AB128" s="6"/>
    </row>
    <row r="129" ht="12.75" customHeight="1">
      <c r="A129" s="6"/>
      <c r="B129" s="6"/>
      <c r="C129" s="6"/>
      <c r="D129" s="6"/>
      <c r="E129" s="6"/>
      <c r="F129" s="6"/>
      <c r="G129" s="6"/>
      <c r="H129" s="6"/>
      <c r="I129" s="6"/>
      <c r="J129" s="6"/>
      <c r="K129" s="6"/>
      <c r="L129" s="6"/>
      <c r="M129" s="6"/>
      <c r="N129" s="21"/>
      <c r="O129" s="21"/>
      <c r="P129" s="21"/>
      <c r="Q129" s="21"/>
      <c r="R129" s="21"/>
      <c r="S129" s="21"/>
      <c r="T129" s="6"/>
      <c r="U129" s="6"/>
      <c r="V129" s="6"/>
      <c r="W129" s="6"/>
      <c r="X129" s="6"/>
      <c r="Y129" s="6"/>
      <c r="Z129" s="6"/>
      <c r="AA129" s="6"/>
      <c r="AB129" s="6"/>
    </row>
    <row r="130" ht="12.75" customHeight="1">
      <c r="A130" s="6"/>
      <c r="B130" s="6"/>
      <c r="C130" s="6"/>
      <c r="D130" s="6"/>
      <c r="E130" s="6"/>
      <c r="F130" s="6"/>
      <c r="G130" s="6"/>
      <c r="H130" s="6"/>
      <c r="I130" s="6"/>
      <c r="J130" s="6"/>
      <c r="K130" s="6"/>
      <c r="L130" s="6"/>
      <c r="M130" s="6"/>
      <c r="N130" s="21"/>
      <c r="O130" s="21"/>
      <c r="P130" s="21"/>
      <c r="Q130" s="21"/>
      <c r="R130" s="21"/>
      <c r="S130" s="21"/>
      <c r="T130" s="6"/>
      <c r="U130" s="6"/>
      <c r="V130" s="6"/>
      <c r="W130" s="6"/>
      <c r="X130" s="6"/>
      <c r="Y130" s="6"/>
      <c r="Z130" s="6"/>
      <c r="AA130" s="6"/>
      <c r="AB130" s="6"/>
    </row>
    <row r="131" ht="12.75" customHeight="1">
      <c r="A131" s="6"/>
      <c r="B131" s="6"/>
      <c r="C131" s="6"/>
      <c r="D131" s="6"/>
      <c r="E131" s="6"/>
      <c r="F131" s="6"/>
      <c r="G131" s="6"/>
      <c r="H131" s="6"/>
      <c r="I131" s="6"/>
      <c r="J131" s="6"/>
      <c r="K131" s="6"/>
      <c r="L131" s="6"/>
      <c r="M131" s="6"/>
      <c r="N131" s="21"/>
      <c r="O131" s="21"/>
      <c r="P131" s="21"/>
      <c r="Q131" s="21"/>
      <c r="R131" s="21"/>
      <c r="S131" s="21"/>
      <c r="T131" s="6"/>
      <c r="U131" s="6"/>
      <c r="V131" s="6"/>
      <c r="W131" s="6"/>
      <c r="X131" s="6"/>
      <c r="Y131" s="6"/>
      <c r="Z131" s="6"/>
      <c r="AA131" s="6"/>
      <c r="AB131" s="6"/>
    </row>
    <row r="132" ht="12.75" customHeight="1">
      <c r="A132" s="6"/>
      <c r="B132" s="6"/>
      <c r="C132" s="6"/>
      <c r="D132" s="6"/>
      <c r="E132" s="6"/>
      <c r="F132" s="6"/>
      <c r="G132" s="6"/>
      <c r="H132" s="6"/>
      <c r="I132" s="6"/>
      <c r="J132" s="6"/>
      <c r="K132" s="6"/>
      <c r="L132" s="6"/>
      <c r="M132" s="6"/>
      <c r="N132" s="21"/>
      <c r="O132" s="21"/>
      <c r="P132" s="21"/>
      <c r="Q132" s="21"/>
      <c r="R132" s="21"/>
      <c r="S132" s="21"/>
      <c r="T132" s="6"/>
      <c r="U132" s="6"/>
      <c r="V132" s="6"/>
      <c r="W132" s="6"/>
      <c r="X132" s="6"/>
      <c r="Y132" s="6"/>
      <c r="Z132" s="6"/>
      <c r="AA132" s="6"/>
      <c r="AB132" s="6"/>
    </row>
    <row r="133" ht="12.75" customHeight="1">
      <c r="A133" s="6"/>
      <c r="B133" s="6"/>
      <c r="C133" s="6"/>
      <c r="D133" s="6"/>
      <c r="E133" s="6"/>
      <c r="F133" s="6"/>
      <c r="G133" s="6"/>
      <c r="H133" s="6"/>
      <c r="I133" s="6"/>
      <c r="J133" s="6"/>
      <c r="K133" s="6"/>
      <c r="L133" s="6"/>
      <c r="M133" s="6"/>
      <c r="N133" s="21"/>
      <c r="O133" s="21"/>
      <c r="P133" s="21"/>
      <c r="Q133" s="21"/>
      <c r="R133" s="21"/>
      <c r="S133" s="21"/>
      <c r="T133" s="6"/>
      <c r="U133" s="6"/>
      <c r="V133" s="6"/>
      <c r="W133" s="6"/>
      <c r="X133" s="6"/>
      <c r="Y133" s="6"/>
      <c r="Z133" s="6"/>
      <c r="AA133" s="6"/>
      <c r="AB133" s="6"/>
    </row>
    <row r="134" ht="12.75" customHeight="1">
      <c r="A134" s="6"/>
      <c r="B134" s="6"/>
      <c r="C134" s="6"/>
      <c r="D134" s="6"/>
      <c r="E134" s="6"/>
      <c r="F134" s="6"/>
      <c r="G134" s="6"/>
      <c r="H134" s="6"/>
      <c r="I134" s="6"/>
      <c r="J134" s="6"/>
      <c r="K134" s="6"/>
      <c r="L134" s="6"/>
      <c r="M134" s="6"/>
      <c r="N134" s="21"/>
      <c r="O134" s="21"/>
      <c r="P134" s="21"/>
      <c r="Q134" s="21"/>
      <c r="R134" s="21"/>
      <c r="S134" s="21"/>
      <c r="T134" s="6"/>
      <c r="U134" s="6"/>
      <c r="V134" s="6"/>
      <c r="W134" s="6"/>
      <c r="X134" s="6"/>
      <c r="Y134" s="6"/>
      <c r="Z134" s="6"/>
      <c r="AA134" s="6"/>
      <c r="AB134" s="6"/>
    </row>
    <row r="135" ht="12.75" customHeight="1">
      <c r="A135" s="6"/>
      <c r="B135" s="6"/>
      <c r="C135" s="6"/>
      <c r="D135" s="6"/>
      <c r="E135" s="6"/>
      <c r="F135" s="6"/>
      <c r="G135" s="6"/>
      <c r="H135" s="6"/>
      <c r="I135" s="6"/>
      <c r="J135" s="6"/>
      <c r="K135" s="6"/>
      <c r="L135" s="6"/>
      <c r="M135" s="6"/>
      <c r="N135" s="21"/>
      <c r="O135" s="21"/>
      <c r="P135" s="21"/>
      <c r="Q135" s="21"/>
      <c r="R135" s="21"/>
      <c r="S135" s="21"/>
      <c r="T135" s="6"/>
      <c r="U135" s="6"/>
      <c r="V135" s="6"/>
      <c r="W135" s="6"/>
      <c r="X135" s="6"/>
      <c r="Y135" s="6"/>
      <c r="Z135" s="6"/>
      <c r="AA135" s="6"/>
      <c r="AB135" s="6"/>
    </row>
    <row r="136" ht="12.75" customHeight="1">
      <c r="A136" s="6"/>
      <c r="B136" s="6"/>
      <c r="C136" s="6"/>
      <c r="D136" s="6"/>
      <c r="E136" s="6"/>
      <c r="F136" s="6"/>
      <c r="G136" s="6"/>
      <c r="H136" s="6"/>
      <c r="I136" s="6"/>
      <c r="J136" s="6"/>
      <c r="K136" s="6"/>
      <c r="L136" s="6"/>
      <c r="M136" s="6"/>
      <c r="N136" s="21"/>
      <c r="O136" s="21"/>
      <c r="P136" s="21"/>
      <c r="Q136" s="21"/>
      <c r="R136" s="21"/>
      <c r="S136" s="21"/>
      <c r="T136" s="6"/>
      <c r="U136" s="6"/>
      <c r="V136" s="6"/>
      <c r="W136" s="6"/>
      <c r="X136" s="6"/>
      <c r="Y136" s="6"/>
      <c r="Z136" s="6"/>
      <c r="AA136" s="6"/>
      <c r="AB136" s="6"/>
    </row>
    <row r="137" ht="12.75" customHeight="1">
      <c r="A137" s="6"/>
      <c r="B137" s="6"/>
      <c r="C137" s="6"/>
      <c r="D137" s="6"/>
      <c r="E137" s="6"/>
      <c r="F137" s="6"/>
      <c r="G137" s="6"/>
      <c r="H137" s="6"/>
      <c r="I137" s="6"/>
      <c r="J137" s="6"/>
      <c r="K137" s="6"/>
      <c r="L137" s="6"/>
      <c r="M137" s="6"/>
      <c r="N137" s="21"/>
      <c r="O137" s="21"/>
      <c r="P137" s="21"/>
      <c r="Q137" s="21"/>
      <c r="R137" s="21"/>
      <c r="S137" s="21"/>
      <c r="T137" s="6"/>
      <c r="U137" s="6"/>
      <c r="V137" s="6"/>
      <c r="W137" s="6"/>
      <c r="X137" s="6"/>
      <c r="Y137" s="6"/>
      <c r="Z137" s="6"/>
      <c r="AA137" s="6"/>
      <c r="AB137" s="6"/>
    </row>
    <row r="138" ht="12.75" customHeight="1">
      <c r="A138" s="6"/>
      <c r="B138" s="6"/>
      <c r="C138" s="6"/>
      <c r="D138" s="6"/>
      <c r="E138" s="6"/>
      <c r="F138" s="6"/>
      <c r="G138" s="6"/>
      <c r="H138" s="6"/>
      <c r="I138" s="6"/>
      <c r="J138" s="6"/>
      <c r="K138" s="6"/>
      <c r="L138" s="6"/>
      <c r="M138" s="6"/>
      <c r="N138" s="21"/>
      <c r="O138" s="21"/>
      <c r="P138" s="21"/>
      <c r="Q138" s="21"/>
      <c r="R138" s="21"/>
      <c r="S138" s="21"/>
      <c r="T138" s="6"/>
      <c r="U138" s="6"/>
      <c r="V138" s="6"/>
      <c r="W138" s="6"/>
      <c r="X138" s="6"/>
      <c r="Y138" s="6"/>
      <c r="Z138" s="6"/>
      <c r="AA138" s="6"/>
      <c r="AB138" s="6"/>
    </row>
    <row r="139" ht="12.75" customHeight="1">
      <c r="A139" s="6"/>
      <c r="B139" s="6"/>
      <c r="C139" s="6"/>
      <c r="D139" s="6"/>
      <c r="E139" s="6"/>
      <c r="F139" s="6"/>
      <c r="G139" s="6"/>
      <c r="H139" s="6"/>
      <c r="I139" s="6"/>
      <c r="J139" s="6"/>
      <c r="K139" s="6"/>
      <c r="L139" s="6"/>
      <c r="M139" s="6"/>
      <c r="N139" s="21"/>
      <c r="O139" s="21"/>
      <c r="P139" s="21"/>
      <c r="Q139" s="21"/>
      <c r="R139" s="21"/>
      <c r="S139" s="21"/>
      <c r="T139" s="6"/>
      <c r="U139" s="6"/>
      <c r="V139" s="6"/>
      <c r="W139" s="6"/>
      <c r="X139" s="6"/>
      <c r="Y139" s="6"/>
      <c r="Z139" s="6"/>
      <c r="AA139" s="6"/>
      <c r="AB139" s="6"/>
    </row>
    <row r="140" ht="12.75" customHeight="1">
      <c r="A140" s="6"/>
      <c r="B140" s="6"/>
      <c r="C140" s="6"/>
      <c r="D140" s="6"/>
      <c r="E140" s="6"/>
      <c r="F140" s="6"/>
      <c r="G140" s="6"/>
      <c r="H140" s="6"/>
      <c r="I140" s="6"/>
      <c r="J140" s="6"/>
      <c r="K140" s="6"/>
      <c r="L140" s="6"/>
      <c r="M140" s="6"/>
      <c r="N140" s="21"/>
      <c r="O140" s="21"/>
      <c r="P140" s="21"/>
      <c r="Q140" s="21"/>
      <c r="R140" s="21"/>
      <c r="S140" s="21"/>
      <c r="T140" s="6"/>
      <c r="U140" s="6"/>
      <c r="V140" s="6"/>
      <c r="W140" s="6"/>
      <c r="X140" s="6"/>
      <c r="Y140" s="6"/>
      <c r="Z140" s="6"/>
      <c r="AA140" s="6"/>
      <c r="AB140" s="6"/>
    </row>
    <row r="141" ht="12.75" customHeight="1">
      <c r="A141" s="6"/>
      <c r="B141" s="6"/>
      <c r="C141" s="6"/>
      <c r="D141" s="6"/>
      <c r="E141" s="6"/>
      <c r="F141" s="6"/>
      <c r="G141" s="6"/>
      <c r="H141" s="6"/>
      <c r="I141" s="6"/>
      <c r="J141" s="6"/>
      <c r="K141" s="6"/>
      <c r="L141" s="6"/>
      <c r="M141" s="6"/>
      <c r="N141" s="21"/>
      <c r="O141" s="21"/>
      <c r="P141" s="21"/>
      <c r="Q141" s="21"/>
      <c r="R141" s="21"/>
      <c r="S141" s="21"/>
      <c r="T141" s="6"/>
      <c r="U141" s="6"/>
      <c r="V141" s="6"/>
      <c r="W141" s="6"/>
      <c r="X141" s="6"/>
      <c r="Y141" s="6"/>
      <c r="Z141" s="6"/>
      <c r="AA141" s="6"/>
      <c r="AB141" s="6"/>
    </row>
    <row r="142" ht="12.75" customHeight="1">
      <c r="A142" s="6"/>
      <c r="B142" s="6"/>
      <c r="C142" s="6"/>
      <c r="D142" s="6"/>
      <c r="E142" s="6"/>
      <c r="F142" s="6"/>
      <c r="G142" s="6"/>
      <c r="H142" s="6"/>
      <c r="I142" s="6"/>
      <c r="J142" s="6"/>
      <c r="K142" s="6"/>
      <c r="L142" s="6"/>
      <c r="M142" s="6"/>
      <c r="N142" s="21"/>
      <c r="O142" s="21"/>
      <c r="P142" s="21"/>
      <c r="Q142" s="21"/>
      <c r="R142" s="21"/>
      <c r="S142" s="21"/>
      <c r="T142" s="6"/>
      <c r="U142" s="6"/>
      <c r="V142" s="6"/>
      <c r="W142" s="6"/>
      <c r="X142" s="6"/>
      <c r="Y142" s="6"/>
      <c r="Z142" s="6"/>
      <c r="AA142" s="6"/>
      <c r="AB142" s="6"/>
    </row>
    <row r="143" ht="12.75" customHeight="1">
      <c r="A143" s="6"/>
      <c r="B143" s="6"/>
      <c r="C143" s="6"/>
      <c r="D143" s="6"/>
      <c r="E143" s="6"/>
      <c r="F143" s="6"/>
      <c r="G143" s="6"/>
      <c r="H143" s="6"/>
      <c r="I143" s="6"/>
      <c r="J143" s="6"/>
      <c r="K143" s="6"/>
      <c r="L143" s="6"/>
      <c r="M143" s="6"/>
      <c r="N143" s="21"/>
      <c r="O143" s="21"/>
      <c r="P143" s="21"/>
      <c r="Q143" s="21"/>
      <c r="R143" s="21"/>
      <c r="S143" s="21"/>
      <c r="T143" s="6"/>
      <c r="U143" s="6"/>
      <c r="V143" s="6"/>
      <c r="W143" s="6"/>
      <c r="X143" s="6"/>
      <c r="Y143" s="6"/>
      <c r="Z143" s="6"/>
      <c r="AA143" s="6"/>
      <c r="AB143" s="6"/>
    </row>
    <row r="144" ht="12.75" customHeight="1">
      <c r="A144" s="6"/>
      <c r="B144" s="6"/>
      <c r="C144" s="6"/>
      <c r="D144" s="6"/>
      <c r="E144" s="6"/>
      <c r="F144" s="6"/>
      <c r="G144" s="6"/>
      <c r="H144" s="6"/>
      <c r="I144" s="6"/>
      <c r="J144" s="6"/>
      <c r="K144" s="6"/>
      <c r="L144" s="6"/>
      <c r="M144" s="6"/>
      <c r="N144" s="21"/>
      <c r="O144" s="21"/>
      <c r="P144" s="21"/>
      <c r="Q144" s="21"/>
      <c r="R144" s="21"/>
      <c r="S144" s="21"/>
      <c r="T144" s="6"/>
      <c r="U144" s="6"/>
      <c r="V144" s="6"/>
      <c r="W144" s="6"/>
      <c r="X144" s="6"/>
      <c r="Y144" s="6"/>
      <c r="Z144" s="6"/>
      <c r="AA144" s="6"/>
      <c r="AB144" s="6"/>
    </row>
    <row r="145" ht="12.75" customHeight="1">
      <c r="A145" s="6"/>
      <c r="B145" s="6"/>
      <c r="C145" s="6"/>
      <c r="D145" s="6"/>
      <c r="E145" s="6"/>
      <c r="F145" s="6"/>
      <c r="G145" s="6"/>
      <c r="H145" s="6"/>
      <c r="I145" s="6"/>
      <c r="J145" s="6"/>
      <c r="K145" s="6"/>
      <c r="L145" s="6"/>
      <c r="M145" s="6"/>
      <c r="N145" s="21"/>
      <c r="O145" s="21"/>
      <c r="P145" s="21"/>
      <c r="Q145" s="21"/>
      <c r="R145" s="21"/>
      <c r="S145" s="21"/>
      <c r="T145" s="6"/>
      <c r="U145" s="6"/>
      <c r="V145" s="6"/>
      <c r="W145" s="6"/>
      <c r="X145" s="6"/>
      <c r="Y145" s="6"/>
      <c r="Z145" s="6"/>
      <c r="AA145" s="6"/>
      <c r="AB145" s="6"/>
    </row>
    <row r="146" ht="12.75" customHeight="1">
      <c r="A146" s="6"/>
      <c r="B146" s="6"/>
      <c r="C146" s="6"/>
      <c r="D146" s="6"/>
      <c r="E146" s="6"/>
      <c r="F146" s="6"/>
      <c r="G146" s="6"/>
      <c r="H146" s="6"/>
      <c r="I146" s="6"/>
      <c r="J146" s="6"/>
      <c r="K146" s="6"/>
      <c r="L146" s="6"/>
      <c r="M146" s="6"/>
      <c r="N146" s="21"/>
      <c r="O146" s="21"/>
      <c r="P146" s="21"/>
      <c r="Q146" s="21"/>
      <c r="R146" s="21"/>
      <c r="S146" s="21"/>
      <c r="T146" s="6"/>
      <c r="U146" s="6"/>
      <c r="V146" s="6"/>
      <c r="W146" s="6"/>
      <c r="X146" s="6"/>
      <c r="Y146" s="6"/>
      <c r="Z146" s="6"/>
      <c r="AA146" s="6"/>
      <c r="AB146" s="6"/>
    </row>
    <row r="147" ht="12.75" customHeight="1">
      <c r="A147" s="6"/>
      <c r="B147" s="6"/>
      <c r="C147" s="6"/>
      <c r="D147" s="6"/>
      <c r="E147" s="6"/>
      <c r="F147" s="6"/>
      <c r="G147" s="6"/>
      <c r="H147" s="6"/>
      <c r="I147" s="6"/>
      <c r="J147" s="6"/>
      <c r="K147" s="6"/>
      <c r="L147" s="6"/>
      <c r="M147" s="6"/>
      <c r="N147" s="21"/>
      <c r="O147" s="21"/>
      <c r="P147" s="21"/>
      <c r="Q147" s="21"/>
      <c r="R147" s="21"/>
      <c r="S147" s="21"/>
      <c r="T147" s="6"/>
      <c r="U147" s="6"/>
      <c r="V147" s="6"/>
      <c r="W147" s="6"/>
      <c r="X147" s="6"/>
      <c r="Y147" s="6"/>
      <c r="Z147" s="6"/>
      <c r="AA147" s="6"/>
      <c r="AB147" s="6"/>
    </row>
    <row r="148" ht="12.75" customHeight="1">
      <c r="A148" s="6"/>
      <c r="B148" s="6"/>
      <c r="C148" s="6"/>
      <c r="D148" s="6"/>
      <c r="E148" s="6"/>
      <c r="F148" s="6"/>
      <c r="G148" s="6"/>
      <c r="H148" s="6"/>
      <c r="I148" s="6"/>
      <c r="J148" s="6"/>
      <c r="K148" s="6"/>
      <c r="L148" s="6"/>
      <c r="M148" s="6"/>
      <c r="N148" s="21"/>
      <c r="O148" s="21"/>
      <c r="P148" s="21"/>
      <c r="Q148" s="21"/>
      <c r="R148" s="21"/>
      <c r="S148" s="21"/>
      <c r="T148" s="6"/>
      <c r="U148" s="6"/>
      <c r="V148" s="6"/>
      <c r="W148" s="6"/>
      <c r="X148" s="6"/>
      <c r="Y148" s="6"/>
      <c r="Z148" s="6"/>
      <c r="AA148" s="6"/>
      <c r="AB148" s="6"/>
    </row>
    <row r="149" ht="12.75" customHeight="1">
      <c r="A149" s="6"/>
      <c r="B149" s="6"/>
      <c r="C149" s="6"/>
      <c r="D149" s="6"/>
      <c r="E149" s="6"/>
      <c r="F149" s="6"/>
      <c r="G149" s="6"/>
      <c r="H149" s="6"/>
      <c r="I149" s="6"/>
      <c r="J149" s="6"/>
      <c r="K149" s="6"/>
      <c r="L149" s="6"/>
      <c r="M149" s="6"/>
      <c r="N149" s="21"/>
      <c r="O149" s="21"/>
      <c r="P149" s="21"/>
      <c r="Q149" s="21"/>
      <c r="R149" s="21"/>
      <c r="S149" s="21"/>
      <c r="T149" s="6"/>
      <c r="U149" s="6"/>
      <c r="V149" s="6"/>
      <c r="W149" s="6"/>
      <c r="X149" s="6"/>
      <c r="Y149" s="6"/>
      <c r="Z149" s="6"/>
      <c r="AA149" s="6"/>
      <c r="AB149" s="6"/>
    </row>
    <row r="150" ht="12.75" customHeight="1">
      <c r="A150" s="6"/>
      <c r="B150" s="6"/>
      <c r="C150" s="6"/>
      <c r="D150" s="6"/>
      <c r="E150" s="6"/>
      <c r="F150" s="6"/>
      <c r="G150" s="6"/>
      <c r="H150" s="6"/>
      <c r="I150" s="6"/>
      <c r="J150" s="6"/>
      <c r="K150" s="6"/>
      <c r="L150" s="6"/>
      <c r="M150" s="6"/>
      <c r="N150" s="21"/>
      <c r="O150" s="21"/>
      <c r="P150" s="21"/>
      <c r="Q150" s="21"/>
      <c r="R150" s="21"/>
      <c r="S150" s="21"/>
      <c r="T150" s="6"/>
      <c r="U150" s="6"/>
      <c r="V150" s="6"/>
      <c r="W150" s="6"/>
      <c r="X150" s="6"/>
      <c r="Y150" s="6"/>
      <c r="Z150" s="6"/>
      <c r="AA150" s="6"/>
      <c r="AB150" s="6"/>
    </row>
    <row r="151" ht="12.75" customHeight="1">
      <c r="A151" s="6"/>
      <c r="B151" s="6"/>
      <c r="C151" s="6"/>
      <c r="D151" s="6"/>
      <c r="E151" s="6"/>
      <c r="F151" s="6"/>
      <c r="G151" s="6"/>
      <c r="H151" s="6"/>
      <c r="I151" s="6"/>
      <c r="J151" s="6"/>
      <c r="K151" s="6"/>
      <c r="L151" s="6"/>
      <c r="M151" s="6"/>
      <c r="N151" s="21"/>
      <c r="O151" s="21"/>
      <c r="P151" s="21"/>
      <c r="Q151" s="21"/>
      <c r="R151" s="21"/>
      <c r="S151" s="21"/>
      <c r="T151" s="6"/>
      <c r="U151" s="6"/>
      <c r="V151" s="6"/>
      <c r="W151" s="6"/>
      <c r="X151" s="6"/>
      <c r="Y151" s="6"/>
      <c r="Z151" s="6"/>
      <c r="AA151" s="6"/>
      <c r="AB151" s="6"/>
    </row>
    <row r="152" ht="12.75" customHeight="1">
      <c r="A152" s="6"/>
      <c r="B152" s="6"/>
      <c r="C152" s="6"/>
      <c r="D152" s="6"/>
      <c r="E152" s="6"/>
      <c r="F152" s="6"/>
      <c r="G152" s="6"/>
      <c r="H152" s="6"/>
      <c r="I152" s="6"/>
      <c r="J152" s="6"/>
      <c r="K152" s="6"/>
      <c r="L152" s="6"/>
      <c r="M152" s="6"/>
      <c r="N152" s="21"/>
      <c r="O152" s="21"/>
      <c r="P152" s="21"/>
      <c r="Q152" s="21"/>
      <c r="R152" s="21"/>
      <c r="S152" s="21"/>
      <c r="T152" s="6"/>
      <c r="U152" s="6"/>
      <c r="V152" s="6"/>
      <c r="W152" s="6"/>
      <c r="X152" s="6"/>
      <c r="Y152" s="6"/>
      <c r="Z152" s="6"/>
      <c r="AA152" s="6"/>
      <c r="AB152" s="6"/>
    </row>
    <row r="153" ht="12.75" customHeight="1">
      <c r="A153" s="6"/>
      <c r="B153" s="6"/>
      <c r="C153" s="6"/>
      <c r="D153" s="6"/>
      <c r="E153" s="6"/>
      <c r="F153" s="6"/>
      <c r="G153" s="6"/>
      <c r="H153" s="6"/>
      <c r="I153" s="6"/>
      <c r="J153" s="6"/>
      <c r="K153" s="6"/>
      <c r="L153" s="6"/>
      <c r="M153" s="6"/>
      <c r="N153" s="21"/>
      <c r="O153" s="21"/>
      <c r="P153" s="21"/>
      <c r="Q153" s="21"/>
      <c r="R153" s="21"/>
      <c r="S153" s="21"/>
      <c r="T153" s="6"/>
      <c r="U153" s="6"/>
      <c r="V153" s="6"/>
      <c r="W153" s="6"/>
      <c r="X153" s="6"/>
      <c r="Y153" s="6"/>
      <c r="Z153" s="6"/>
      <c r="AA153" s="6"/>
      <c r="AB153" s="6"/>
    </row>
    <row r="154" ht="12.75" customHeight="1">
      <c r="A154" s="6"/>
      <c r="B154" s="6"/>
      <c r="C154" s="6"/>
      <c r="D154" s="6"/>
      <c r="E154" s="6"/>
      <c r="F154" s="6"/>
      <c r="G154" s="6"/>
      <c r="H154" s="6"/>
      <c r="I154" s="6"/>
      <c r="J154" s="6"/>
      <c r="K154" s="6"/>
      <c r="L154" s="6"/>
      <c r="M154" s="6"/>
      <c r="N154" s="21"/>
      <c r="O154" s="21"/>
      <c r="P154" s="21"/>
      <c r="Q154" s="21"/>
      <c r="R154" s="21"/>
      <c r="S154" s="21"/>
      <c r="T154" s="6"/>
      <c r="U154" s="6"/>
      <c r="V154" s="6"/>
      <c r="W154" s="6"/>
      <c r="X154" s="6"/>
      <c r="Y154" s="6"/>
      <c r="Z154" s="6"/>
      <c r="AA154" s="6"/>
      <c r="AB154" s="6"/>
    </row>
    <row r="155" ht="12.75" customHeight="1">
      <c r="A155" s="6"/>
      <c r="B155" s="6"/>
      <c r="C155" s="6"/>
      <c r="D155" s="6"/>
      <c r="E155" s="6"/>
      <c r="F155" s="6"/>
      <c r="G155" s="6"/>
      <c r="H155" s="6"/>
      <c r="I155" s="6"/>
      <c r="J155" s="6"/>
      <c r="K155" s="6"/>
      <c r="L155" s="6"/>
      <c r="M155" s="6"/>
      <c r="N155" s="21"/>
      <c r="O155" s="21"/>
      <c r="P155" s="21"/>
      <c r="Q155" s="21"/>
      <c r="R155" s="21"/>
      <c r="S155" s="21"/>
      <c r="T155" s="6"/>
      <c r="U155" s="6"/>
      <c r="V155" s="6"/>
      <c r="W155" s="6"/>
      <c r="X155" s="6"/>
      <c r="Y155" s="6"/>
      <c r="Z155" s="6"/>
      <c r="AA155" s="6"/>
      <c r="AB155" s="6"/>
    </row>
    <row r="156" ht="12.75" customHeight="1">
      <c r="A156" s="6"/>
      <c r="B156" s="6"/>
      <c r="C156" s="6"/>
      <c r="D156" s="6"/>
      <c r="E156" s="6"/>
      <c r="F156" s="6"/>
      <c r="G156" s="6"/>
      <c r="H156" s="6"/>
      <c r="I156" s="6"/>
      <c r="J156" s="6"/>
      <c r="K156" s="6"/>
      <c r="L156" s="6"/>
      <c r="M156" s="6"/>
      <c r="N156" s="21"/>
      <c r="O156" s="21"/>
      <c r="P156" s="21"/>
      <c r="Q156" s="21"/>
      <c r="R156" s="21"/>
      <c r="S156" s="21"/>
      <c r="T156" s="6"/>
      <c r="U156" s="6"/>
      <c r="V156" s="6"/>
      <c r="W156" s="6"/>
      <c r="X156" s="6"/>
      <c r="Y156" s="6"/>
      <c r="Z156" s="6"/>
      <c r="AA156" s="6"/>
      <c r="AB156" s="6"/>
    </row>
    <row r="157" ht="12.75" customHeight="1">
      <c r="A157" s="6"/>
      <c r="B157" s="6"/>
      <c r="C157" s="6"/>
      <c r="D157" s="6"/>
      <c r="E157" s="6"/>
      <c r="F157" s="6"/>
      <c r="G157" s="6"/>
      <c r="H157" s="6"/>
      <c r="I157" s="6"/>
      <c r="J157" s="6"/>
      <c r="K157" s="6"/>
      <c r="L157" s="6"/>
      <c r="M157" s="6"/>
      <c r="N157" s="21"/>
      <c r="O157" s="21"/>
      <c r="P157" s="21"/>
      <c r="Q157" s="21"/>
      <c r="R157" s="21"/>
      <c r="S157" s="21"/>
      <c r="T157" s="6"/>
      <c r="U157" s="6"/>
      <c r="V157" s="6"/>
      <c r="W157" s="6"/>
      <c r="X157" s="6"/>
      <c r="Y157" s="6"/>
      <c r="Z157" s="6"/>
      <c r="AA157" s="6"/>
      <c r="AB157" s="6"/>
    </row>
    <row r="158" ht="12.75" customHeight="1">
      <c r="A158" s="6"/>
      <c r="B158" s="6"/>
      <c r="C158" s="6"/>
      <c r="D158" s="6"/>
      <c r="E158" s="6"/>
      <c r="F158" s="6"/>
      <c r="G158" s="6"/>
      <c r="H158" s="6"/>
      <c r="I158" s="6"/>
      <c r="J158" s="6"/>
      <c r="K158" s="6"/>
      <c r="L158" s="6"/>
      <c r="M158" s="6"/>
      <c r="N158" s="21"/>
      <c r="O158" s="21"/>
      <c r="P158" s="21"/>
      <c r="Q158" s="21"/>
      <c r="R158" s="21"/>
      <c r="S158" s="21"/>
      <c r="T158" s="6"/>
      <c r="U158" s="6"/>
      <c r="V158" s="6"/>
      <c r="W158" s="6"/>
      <c r="X158" s="6"/>
      <c r="Y158" s="6"/>
      <c r="Z158" s="6"/>
      <c r="AA158" s="6"/>
      <c r="AB158" s="6"/>
    </row>
    <row r="159" ht="12.75" customHeight="1">
      <c r="A159" s="6"/>
      <c r="B159" s="6"/>
      <c r="C159" s="6"/>
      <c r="D159" s="6"/>
      <c r="E159" s="6"/>
      <c r="F159" s="6"/>
      <c r="G159" s="6"/>
      <c r="H159" s="6"/>
      <c r="I159" s="6"/>
      <c r="J159" s="6"/>
      <c r="K159" s="6"/>
      <c r="L159" s="6"/>
      <c r="M159" s="6"/>
      <c r="N159" s="21"/>
      <c r="O159" s="21"/>
      <c r="P159" s="21"/>
      <c r="Q159" s="21"/>
      <c r="R159" s="21"/>
      <c r="S159" s="21"/>
      <c r="T159" s="6"/>
      <c r="U159" s="6"/>
      <c r="V159" s="6"/>
      <c r="W159" s="6"/>
      <c r="X159" s="6"/>
      <c r="Y159" s="6"/>
      <c r="Z159" s="6"/>
      <c r="AA159" s="6"/>
      <c r="AB159" s="6"/>
    </row>
    <row r="160" ht="12.75" customHeight="1">
      <c r="A160" s="6"/>
      <c r="B160" s="6"/>
      <c r="C160" s="6"/>
      <c r="D160" s="6"/>
      <c r="E160" s="6"/>
      <c r="F160" s="6"/>
      <c r="G160" s="6"/>
      <c r="H160" s="6"/>
      <c r="I160" s="6"/>
      <c r="J160" s="6"/>
      <c r="K160" s="6"/>
      <c r="L160" s="6"/>
      <c r="M160" s="6"/>
      <c r="N160" s="21"/>
      <c r="O160" s="21"/>
      <c r="P160" s="21"/>
      <c r="Q160" s="21"/>
      <c r="R160" s="21"/>
      <c r="S160" s="21"/>
      <c r="T160" s="6"/>
      <c r="U160" s="6"/>
      <c r="V160" s="6"/>
      <c r="W160" s="6"/>
      <c r="X160" s="6"/>
      <c r="Y160" s="6"/>
      <c r="Z160" s="6"/>
      <c r="AA160" s="6"/>
      <c r="AB160" s="6"/>
    </row>
    <row r="161" ht="12.75" customHeight="1">
      <c r="A161" s="6"/>
      <c r="B161" s="6"/>
      <c r="C161" s="6"/>
      <c r="D161" s="6"/>
      <c r="E161" s="6"/>
      <c r="F161" s="6"/>
      <c r="G161" s="6"/>
      <c r="H161" s="6"/>
      <c r="I161" s="6"/>
      <c r="J161" s="6"/>
      <c r="K161" s="6"/>
      <c r="L161" s="6"/>
      <c r="M161" s="6"/>
      <c r="N161" s="21"/>
      <c r="O161" s="21"/>
      <c r="P161" s="21"/>
      <c r="Q161" s="21"/>
      <c r="R161" s="21"/>
      <c r="S161" s="21"/>
      <c r="T161" s="6"/>
      <c r="U161" s="6"/>
      <c r="V161" s="6"/>
      <c r="W161" s="6"/>
      <c r="X161" s="6"/>
      <c r="Y161" s="6"/>
      <c r="Z161" s="6"/>
      <c r="AA161" s="6"/>
      <c r="AB161" s="6"/>
    </row>
    <row r="162" ht="12.75" customHeight="1">
      <c r="A162" s="6"/>
      <c r="B162" s="6"/>
      <c r="C162" s="6"/>
      <c r="D162" s="6"/>
      <c r="E162" s="6"/>
      <c r="F162" s="6"/>
      <c r="G162" s="6"/>
      <c r="H162" s="6"/>
      <c r="I162" s="6"/>
      <c r="J162" s="6"/>
      <c r="K162" s="6"/>
      <c r="L162" s="6"/>
      <c r="M162" s="6"/>
      <c r="N162" s="21"/>
      <c r="O162" s="21"/>
      <c r="P162" s="21"/>
      <c r="Q162" s="21"/>
      <c r="R162" s="21"/>
      <c r="S162" s="21"/>
      <c r="T162" s="6"/>
      <c r="U162" s="6"/>
      <c r="V162" s="6"/>
      <c r="W162" s="6"/>
      <c r="X162" s="6"/>
      <c r="Y162" s="6"/>
      <c r="Z162" s="6"/>
      <c r="AA162" s="6"/>
      <c r="AB162" s="6"/>
    </row>
    <row r="163" ht="12.75" customHeight="1">
      <c r="A163" s="6"/>
      <c r="B163" s="6"/>
      <c r="C163" s="6"/>
      <c r="D163" s="6"/>
      <c r="E163" s="6"/>
      <c r="F163" s="6"/>
      <c r="G163" s="6"/>
      <c r="H163" s="6"/>
      <c r="I163" s="6"/>
      <c r="J163" s="6"/>
      <c r="K163" s="6"/>
      <c r="L163" s="6"/>
      <c r="M163" s="6"/>
      <c r="N163" s="21"/>
      <c r="O163" s="21"/>
      <c r="P163" s="21"/>
      <c r="Q163" s="21"/>
      <c r="R163" s="21"/>
      <c r="S163" s="21"/>
      <c r="T163" s="6"/>
      <c r="U163" s="6"/>
      <c r="V163" s="6"/>
      <c r="W163" s="6"/>
      <c r="X163" s="6"/>
      <c r="Y163" s="6"/>
      <c r="Z163" s="6"/>
      <c r="AA163" s="6"/>
      <c r="AB163" s="6"/>
    </row>
    <row r="164" ht="12.75" customHeight="1">
      <c r="A164" s="6"/>
      <c r="B164" s="6"/>
      <c r="C164" s="6"/>
      <c r="D164" s="6"/>
      <c r="E164" s="6"/>
      <c r="F164" s="6"/>
      <c r="G164" s="6"/>
      <c r="H164" s="6"/>
      <c r="I164" s="6"/>
      <c r="J164" s="6"/>
      <c r="K164" s="6"/>
      <c r="L164" s="6"/>
      <c r="M164" s="6"/>
      <c r="N164" s="21"/>
      <c r="O164" s="21"/>
      <c r="P164" s="21"/>
      <c r="Q164" s="21"/>
      <c r="R164" s="21"/>
      <c r="S164" s="21"/>
      <c r="T164" s="6"/>
      <c r="U164" s="6"/>
      <c r="V164" s="6"/>
      <c r="W164" s="6"/>
      <c r="X164" s="6"/>
      <c r="Y164" s="6"/>
      <c r="Z164" s="6"/>
      <c r="AA164" s="6"/>
      <c r="AB164" s="6"/>
    </row>
    <row r="165" ht="12.75" customHeight="1">
      <c r="A165" s="6"/>
      <c r="B165" s="6"/>
      <c r="C165" s="6"/>
      <c r="D165" s="6"/>
      <c r="E165" s="6"/>
      <c r="F165" s="6"/>
      <c r="G165" s="6"/>
      <c r="H165" s="6"/>
      <c r="I165" s="6"/>
      <c r="J165" s="6"/>
      <c r="K165" s="6"/>
      <c r="L165" s="6"/>
      <c r="M165" s="6"/>
      <c r="N165" s="21"/>
      <c r="O165" s="21"/>
      <c r="P165" s="21"/>
      <c r="Q165" s="21"/>
      <c r="R165" s="21"/>
      <c r="S165" s="21"/>
      <c r="T165" s="6"/>
      <c r="U165" s="6"/>
      <c r="V165" s="6"/>
      <c r="W165" s="6"/>
      <c r="X165" s="6"/>
      <c r="Y165" s="6"/>
      <c r="Z165" s="6"/>
      <c r="AA165" s="6"/>
      <c r="AB165" s="6"/>
    </row>
    <row r="166" ht="12.75" customHeight="1">
      <c r="A166" s="6"/>
      <c r="B166" s="6"/>
      <c r="C166" s="6"/>
      <c r="D166" s="6"/>
      <c r="E166" s="6"/>
      <c r="F166" s="6"/>
      <c r="G166" s="6"/>
      <c r="H166" s="6"/>
      <c r="I166" s="6"/>
      <c r="J166" s="6"/>
      <c r="K166" s="6"/>
      <c r="L166" s="6"/>
      <c r="M166" s="6"/>
      <c r="N166" s="21"/>
      <c r="O166" s="21"/>
      <c r="P166" s="21"/>
      <c r="Q166" s="21"/>
      <c r="R166" s="21"/>
      <c r="S166" s="21"/>
      <c r="T166" s="6"/>
      <c r="U166" s="6"/>
      <c r="V166" s="6"/>
      <c r="W166" s="6"/>
      <c r="X166" s="6"/>
      <c r="Y166" s="6"/>
      <c r="Z166" s="6"/>
      <c r="AA166" s="6"/>
      <c r="AB166" s="6"/>
    </row>
    <row r="167" ht="12.75" customHeight="1">
      <c r="A167" s="6"/>
      <c r="B167" s="6"/>
      <c r="C167" s="6"/>
      <c r="D167" s="6"/>
      <c r="E167" s="6"/>
      <c r="F167" s="6"/>
      <c r="G167" s="6"/>
      <c r="H167" s="6"/>
      <c r="I167" s="6"/>
      <c r="J167" s="6"/>
      <c r="K167" s="6"/>
      <c r="L167" s="6"/>
      <c r="M167" s="6"/>
      <c r="N167" s="21"/>
      <c r="O167" s="21"/>
      <c r="P167" s="21"/>
      <c r="Q167" s="21"/>
      <c r="R167" s="21"/>
      <c r="S167" s="21"/>
      <c r="T167" s="6"/>
      <c r="U167" s="6"/>
      <c r="V167" s="6"/>
      <c r="W167" s="6"/>
      <c r="X167" s="6"/>
      <c r="Y167" s="6"/>
      <c r="Z167" s="6"/>
      <c r="AA167" s="6"/>
      <c r="AB167" s="6"/>
    </row>
    <row r="168" ht="12.75" customHeight="1">
      <c r="A168" s="6"/>
      <c r="B168" s="6"/>
      <c r="C168" s="6"/>
      <c r="D168" s="6"/>
      <c r="E168" s="6"/>
      <c r="F168" s="6"/>
      <c r="G168" s="6"/>
      <c r="H168" s="6"/>
      <c r="I168" s="6"/>
      <c r="J168" s="6"/>
      <c r="K168" s="6"/>
      <c r="L168" s="6"/>
      <c r="M168" s="6"/>
      <c r="N168" s="21"/>
      <c r="O168" s="21"/>
      <c r="P168" s="21"/>
      <c r="Q168" s="21"/>
      <c r="R168" s="21"/>
      <c r="S168" s="21"/>
      <c r="T168" s="6"/>
      <c r="U168" s="6"/>
      <c r="V168" s="6"/>
      <c r="W168" s="6"/>
      <c r="X168" s="6"/>
      <c r="Y168" s="6"/>
      <c r="Z168" s="6"/>
      <c r="AA168" s="6"/>
      <c r="AB168" s="6"/>
    </row>
    <row r="169" ht="12.75" customHeight="1">
      <c r="A169" s="6"/>
      <c r="B169" s="6"/>
      <c r="C169" s="6"/>
      <c r="D169" s="6"/>
      <c r="E169" s="6"/>
      <c r="F169" s="6"/>
      <c r="G169" s="6"/>
      <c r="H169" s="6"/>
      <c r="I169" s="6"/>
      <c r="J169" s="6"/>
      <c r="K169" s="6"/>
      <c r="L169" s="6"/>
      <c r="M169" s="6"/>
      <c r="N169" s="21"/>
      <c r="O169" s="21"/>
      <c r="P169" s="21"/>
      <c r="Q169" s="21"/>
      <c r="R169" s="21"/>
      <c r="S169" s="21"/>
      <c r="T169" s="6"/>
      <c r="U169" s="6"/>
      <c r="V169" s="6"/>
      <c r="W169" s="6"/>
      <c r="X169" s="6"/>
      <c r="Y169" s="6"/>
      <c r="Z169" s="6"/>
      <c r="AA169" s="6"/>
      <c r="AB169" s="6"/>
    </row>
    <row r="170" ht="12.75" customHeight="1">
      <c r="A170" s="6"/>
      <c r="B170" s="6"/>
      <c r="C170" s="6"/>
      <c r="D170" s="6"/>
      <c r="E170" s="6"/>
      <c r="F170" s="6"/>
      <c r="G170" s="6"/>
      <c r="H170" s="6"/>
      <c r="I170" s="6"/>
      <c r="J170" s="6"/>
      <c r="K170" s="6"/>
      <c r="L170" s="6"/>
      <c r="M170" s="6"/>
      <c r="N170" s="21"/>
      <c r="O170" s="21"/>
      <c r="P170" s="21"/>
      <c r="Q170" s="21"/>
      <c r="R170" s="21"/>
      <c r="S170" s="21"/>
      <c r="T170" s="6"/>
      <c r="U170" s="6"/>
      <c r="V170" s="6"/>
      <c r="W170" s="6"/>
      <c r="X170" s="6"/>
      <c r="Y170" s="6"/>
      <c r="Z170" s="6"/>
      <c r="AA170" s="6"/>
      <c r="AB170" s="6"/>
    </row>
    <row r="171" ht="12.75" customHeight="1">
      <c r="A171" s="6"/>
      <c r="B171" s="6"/>
      <c r="C171" s="6"/>
      <c r="D171" s="6"/>
      <c r="E171" s="6"/>
      <c r="F171" s="6"/>
      <c r="G171" s="6"/>
      <c r="H171" s="6"/>
      <c r="I171" s="6"/>
      <c r="J171" s="6"/>
      <c r="K171" s="6"/>
      <c r="L171" s="6"/>
      <c r="M171" s="6"/>
      <c r="N171" s="21"/>
      <c r="O171" s="21"/>
      <c r="P171" s="21"/>
      <c r="Q171" s="21"/>
      <c r="R171" s="21"/>
      <c r="S171" s="21"/>
      <c r="T171" s="6"/>
      <c r="U171" s="6"/>
      <c r="V171" s="6"/>
      <c r="W171" s="6"/>
      <c r="X171" s="6"/>
      <c r="Y171" s="6"/>
      <c r="Z171" s="6"/>
      <c r="AA171" s="6"/>
      <c r="AB171" s="6"/>
    </row>
    <row r="172" ht="12.75" customHeight="1">
      <c r="A172" s="6"/>
      <c r="B172" s="6"/>
      <c r="C172" s="6"/>
      <c r="D172" s="6"/>
      <c r="E172" s="6"/>
      <c r="F172" s="6"/>
      <c r="G172" s="6"/>
      <c r="H172" s="6"/>
      <c r="I172" s="6"/>
      <c r="J172" s="6"/>
      <c r="K172" s="6"/>
      <c r="L172" s="6"/>
      <c r="M172" s="6"/>
      <c r="N172" s="21"/>
      <c r="O172" s="21"/>
      <c r="P172" s="21"/>
      <c r="Q172" s="21"/>
      <c r="R172" s="21"/>
      <c r="S172" s="21"/>
      <c r="T172" s="6"/>
      <c r="U172" s="6"/>
      <c r="V172" s="6"/>
      <c r="W172" s="6"/>
      <c r="X172" s="6"/>
      <c r="Y172" s="6"/>
      <c r="Z172" s="6"/>
      <c r="AA172" s="6"/>
      <c r="AB172" s="6"/>
    </row>
    <row r="173" ht="12.75" customHeight="1">
      <c r="A173" s="6"/>
      <c r="B173" s="6"/>
      <c r="C173" s="6"/>
      <c r="D173" s="6"/>
      <c r="E173" s="6"/>
      <c r="F173" s="6"/>
      <c r="G173" s="6"/>
      <c r="H173" s="6"/>
      <c r="I173" s="6"/>
      <c r="J173" s="6"/>
      <c r="K173" s="6"/>
      <c r="L173" s="6"/>
      <c r="M173" s="6"/>
      <c r="N173" s="21"/>
      <c r="O173" s="21"/>
      <c r="P173" s="21"/>
      <c r="Q173" s="21"/>
      <c r="R173" s="21"/>
      <c r="S173" s="21"/>
      <c r="T173" s="6"/>
      <c r="U173" s="6"/>
      <c r="V173" s="6"/>
      <c r="W173" s="6"/>
      <c r="X173" s="6"/>
      <c r="Y173" s="6"/>
      <c r="Z173" s="6"/>
      <c r="AA173" s="6"/>
      <c r="AB173" s="6"/>
    </row>
    <row r="174" ht="12.75" customHeight="1">
      <c r="A174" s="6"/>
      <c r="B174" s="6"/>
      <c r="C174" s="6"/>
      <c r="D174" s="6"/>
      <c r="E174" s="6"/>
      <c r="F174" s="6"/>
      <c r="G174" s="6"/>
      <c r="H174" s="6"/>
      <c r="I174" s="6"/>
      <c r="J174" s="6"/>
      <c r="K174" s="6"/>
      <c r="L174" s="6"/>
      <c r="M174" s="6"/>
      <c r="N174" s="21"/>
      <c r="O174" s="21"/>
      <c r="P174" s="21"/>
      <c r="Q174" s="21"/>
      <c r="R174" s="21"/>
      <c r="S174" s="21"/>
      <c r="T174" s="6"/>
      <c r="U174" s="6"/>
      <c r="V174" s="6"/>
      <c r="W174" s="6"/>
      <c r="X174" s="6"/>
      <c r="Y174" s="6"/>
      <c r="Z174" s="6"/>
      <c r="AA174" s="6"/>
      <c r="AB174" s="6"/>
    </row>
    <row r="175" ht="12.75" customHeight="1">
      <c r="A175" s="6"/>
      <c r="B175" s="6"/>
      <c r="C175" s="6"/>
      <c r="D175" s="6"/>
      <c r="E175" s="6"/>
      <c r="F175" s="6"/>
      <c r="G175" s="6"/>
      <c r="H175" s="6"/>
      <c r="I175" s="6"/>
      <c r="J175" s="6"/>
      <c r="K175" s="6"/>
      <c r="L175" s="6"/>
      <c r="M175" s="6"/>
      <c r="N175" s="21"/>
      <c r="O175" s="21"/>
      <c r="P175" s="21"/>
      <c r="Q175" s="21"/>
      <c r="R175" s="21"/>
      <c r="S175" s="21"/>
      <c r="T175" s="6"/>
      <c r="U175" s="6"/>
      <c r="V175" s="6"/>
      <c r="W175" s="6"/>
      <c r="X175" s="6"/>
      <c r="Y175" s="6"/>
      <c r="Z175" s="6"/>
      <c r="AA175" s="6"/>
      <c r="AB175" s="6"/>
    </row>
    <row r="176" ht="12.75" customHeight="1">
      <c r="A176" s="6"/>
      <c r="B176" s="6"/>
      <c r="C176" s="6"/>
      <c r="D176" s="6"/>
      <c r="E176" s="6"/>
      <c r="F176" s="6"/>
      <c r="G176" s="6"/>
      <c r="H176" s="6"/>
      <c r="I176" s="6"/>
      <c r="J176" s="6"/>
      <c r="K176" s="6"/>
      <c r="L176" s="6"/>
      <c r="M176" s="6"/>
      <c r="N176" s="21"/>
      <c r="O176" s="21"/>
      <c r="P176" s="21"/>
      <c r="Q176" s="21"/>
      <c r="R176" s="21"/>
      <c r="S176" s="21"/>
      <c r="T176" s="6"/>
      <c r="U176" s="6"/>
      <c r="V176" s="6"/>
      <c r="W176" s="6"/>
      <c r="X176" s="6"/>
      <c r="Y176" s="6"/>
      <c r="Z176" s="6"/>
      <c r="AA176" s="6"/>
      <c r="AB176" s="6"/>
    </row>
    <row r="177" ht="12.75" customHeight="1">
      <c r="A177" s="6"/>
      <c r="B177" s="6"/>
      <c r="C177" s="6"/>
      <c r="D177" s="6"/>
      <c r="E177" s="6"/>
      <c r="F177" s="6"/>
      <c r="G177" s="6"/>
      <c r="H177" s="6"/>
      <c r="I177" s="6"/>
      <c r="J177" s="6"/>
      <c r="K177" s="6"/>
      <c r="L177" s="6"/>
      <c r="M177" s="6"/>
      <c r="N177" s="21"/>
      <c r="O177" s="21"/>
      <c r="P177" s="21"/>
      <c r="Q177" s="21"/>
      <c r="R177" s="21"/>
      <c r="S177" s="21"/>
      <c r="T177" s="6"/>
      <c r="U177" s="6"/>
      <c r="V177" s="6"/>
      <c r="W177" s="6"/>
      <c r="X177" s="6"/>
      <c r="Y177" s="6"/>
      <c r="Z177" s="6"/>
      <c r="AA177" s="6"/>
      <c r="AB177" s="6"/>
    </row>
    <row r="178" ht="12.75" customHeight="1">
      <c r="A178" s="6"/>
      <c r="B178" s="6"/>
      <c r="C178" s="6"/>
      <c r="D178" s="6"/>
      <c r="E178" s="6"/>
      <c r="F178" s="6"/>
      <c r="G178" s="6"/>
      <c r="H178" s="6"/>
      <c r="I178" s="6"/>
      <c r="J178" s="6"/>
      <c r="K178" s="6"/>
      <c r="L178" s="6"/>
      <c r="M178" s="6"/>
      <c r="N178" s="21"/>
      <c r="O178" s="21"/>
      <c r="P178" s="21"/>
      <c r="Q178" s="21"/>
      <c r="R178" s="21"/>
      <c r="S178" s="21"/>
      <c r="T178" s="6"/>
      <c r="U178" s="6"/>
      <c r="V178" s="6"/>
      <c r="W178" s="6"/>
      <c r="X178" s="6"/>
      <c r="Y178" s="6"/>
      <c r="Z178" s="6"/>
      <c r="AA178" s="6"/>
      <c r="AB178" s="6"/>
    </row>
    <row r="179" ht="12.75" customHeight="1">
      <c r="A179" s="6"/>
      <c r="B179" s="6"/>
      <c r="C179" s="6"/>
      <c r="D179" s="6"/>
      <c r="E179" s="6"/>
      <c r="F179" s="6"/>
      <c r="G179" s="6"/>
      <c r="H179" s="6"/>
      <c r="I179" s="6"/>
      <c r="J179" s="6"/>
      <c r="K179" s="6"/>
      <c r="L179" s="6"/>
      <c r="M179" s="6"/>
      <c r="N179" s="21"/>
      <c r="O179" s="21"/>
      <c r="P179" s="21"/>
      <c r="Q179" s="21"/>
      <c r="R179" s="21"/>
      <c r="S179" s="21"/>
      <c r="T179" s="6"/>
      <c r="U179" s="6"/>
      <c r="V179" s="6"/>
      <c r="W179" s="6"/>
      <c r="X179" s="6"/>
      <c r="Y179" s="6"/>
      <c r="Z179" s="6"/>
      <c r="AA179" s="6"/>
      <c r="AB179" s="6"/>
    </row>
    <row r="180" ht="12.75" customHeight="1">
      <c r="A180" s="6"/>
      <c r="B180" s="6"/>
      <c r="C180" s="6"/>
      <c r="D180" s="6"/>
      <c r="E180" s="6"/>
      <c r="F180" s="6"/>
      <c r="G180" s="6"/>
      <c r="H180" s="6"/>
      <c r="I180" s="6"/>
      <c r="J180" s="6"/>
      <c r="K180" s="6"/>
      <c r="L180" s="6"/>
      <c r="M180" s="6"/>
      <c r="N180" s="21"/>
      <c r="O180" s="21"/>
      <c r="P180" s="21"/>
      <c r="Q180" s="21"/>
      <c r="R180" s="21"/>
      <c r="S180" s="21"/>
      <c r="T180" s="6"/>
      <c r="U180" s="6"/>
      <c r="V180" s="6"/>
      <c r="W180" s="6"/>
      <c r="X180" s="6"/>
      <c r="Y180" s="6"/>
      <c r="Z180" s="6"/>
      <c r="AA180" s="6"/>
      <c r="AB180" s="6"/>
    </row>
    <row r="181" ht="12.75" customHeight="1">
      <c r="A181" s="6"/>
      <c r="B181" s="6"/>
      <c r="C181" s="6"/>
      <c r="D181" s="6"/>
      <c r="E181" s="6"/>
      <c r="F181" s="6"/>
      <c r="G181" s="6"/>
      <c r="H181" s="6"/>
      <c r="I181" s="6"/>
      <c r="J181" s="6"/>
      <c r="K181" s="6"/>
      <c r="L181" s="6"/>
      <c r="M181" s="6"/>
      <c r="N181" s="21"/>
      <c r="O181" s="21"/>
      <c r="P181" s="21"/>
      <c r="Q181" s="21"/>
      <c r="R181" s="21"/>
      <c r="S181" s="21"/>
      <c r="T181" s="6"/>
      <c r="U181" s="6"/>
      <c r="V181" s="6"/>
      <c r="W181" s="6"/>
      <c r="X181" s="6"/>
      <c r="Y181" s="6"/>
      <c r="Z181" s="6"/>
      <c r="AA181" s="6"/>
      <c r="AB181" s="6"/>
    </row>
    <row r="182" ht="12.75" customHeight="1">
      <c r="A182" s="6"/>
      <c r="B182" s="6"/>
      <c r="C182" s="6"/>
      <c r="D182" s="6"/>
      <c r="E182" s="6"/>
      <c r="F182" s="6"/>
      <c r="G182" s="6"/>
      <c r="H182" s="6"/>
      <c r="I182" s="6"/>
      <c r="J182" s="6"/>
      <c r="K182" s="6"/>
      <c r="L182" s="6"/>
      <c r="M182" s="6"/>
      <c r="N182" s="21"/>
      <c r="O182" s="21"/>
      <c r="P182" s="21"/>
      <c r="Q182" s="21"/>
      <c r="R182" s="21"/>
      <c r="S182" s="21"/>
      <c r="T182" s="6"/>
      <c r="U182" s="6"/>
      <c r="V182" s="6"/>
      <c r="W182" s="6"/>
      <c r="X182" s="6"/>
      <c r="Y182" s="6"/>
      <c r="Z182" s="6"/>
      <c r="AA182" s="6"/>
      <c r="AB182" s="6"/>
    </row>
    <row r="183" ht="12.75" customHeight="1">
      <c r="A183" s="6"/>
      <c r="B183" s="6"/>
      <c r="C183" s="6"/>
      <c r="D183" s="6"/>
      <c r="E183" s="6"/>
      <c r="F183" s="6"/>
      <c r="G183" s="6"/>
      <c r="H183" s="6"/>
      <c r="I183" s="6"/>
      <c r="J183" s="6"/>
      <c r="K183" s="6"/>
      <c r="L183" s="6"/>
      <c r="M183" s="6"/>
      <c r="N183" s="21"/>
      <c r="O183" s="21"/>
      <c r="P183" s="21"/>
      <c r="Q183" s="21"/>
      <c r="R183" s="21"/>
      <c r="S183" s="21"/>
      <c r="T183" s="6"/>
      <c r="U183" s="6"/>
      <c r="V183" s="6"/>
      <c r="W183" s="6"/>
      <c r="X183" s="6"/>
      <c r="Y183" s="6"/>
      <c r="Z183" s="6"/>
      <c r="AA183" s="6"/>
      <c r="AB183" s="6"/>
    </row>
    <row r="184" ht="12.75" customHeight="1">
      <c r="A184" s="6"/>
      <c r="B184" s="6"/>
      <c r="C184" s="6"/>
      <c r="D184" s="6"/>
      <c r="E184" s="6"/>
      <c r="F184" s="6"/>
      <c r="G184" s="6"/>
      <c r="H184" s="6"/>
      <c r="I184" s="6"/>
      <c r="J184" s="6"/>
      <c r="K184" s="6"/>
      <c r="L184" s="6"/>
      <c r="M184" s="6"/>
      <c r="N184" s="21"/>
      <c r="O184" s="21"/>
      <c r="P184" s="21"/>
      <c r="Q184" s="21"/>
      <c r="R184" s="21"/>
      <c r="S184" s="21"/>
      <c r="T184" s="6"/>
      <c r="U184" s="6"/>
      <c r="V184" s="6"/>
      <c r="W184" s="6"/>
      <c r="X184" s="6"/>
      <c r="Y184" s="6"/>
      <c r="Z184" s="6"/>
      <c r="AA184" s="6"/>
      <c r="AB184" s="6"/>
    </row>
    <row r="185" ht="12.75" customHeight="1">
      <c r="A185" s="6"/>
      <c r="B185" s="6"/>
      <c r="C185" s="6"/>
      <c r="D185" s="6"/>
      <c r="E185" s="6"/>
      <c r="F185" s="6"/>
      <c r="G185" s="6"/>
      <c r="H185" s="6"/>
      <c r="I185" s="6"/>
      <c r="J185" s="6"/>
      <c r="K185" s="6"/>
      <c r="L185" s="6"/>
      <c r="M185" s="6"/>
      <c r="N185" s="21"/>
      <c r="O185" s="21"/>
      <c r="P185" s="21"/>
      <c r="Q185" s="21"/>
      <c r="R185" s="21"/>
      <c r="S185" s="21"/>
      <c r="T185" s="6"/>
      <c r="U185" s="6"/>
      <c r="V185" s="6"/>
      <c r="W185" s="6"/>
      <c r="X185" s="6"/>
      <c r="Y185" s="6"/>
      <c r="Z185" s="6"/>
      <c r="AA185" s="6"/>
      <c r="AB185" s="6"/>
    </row>
    <row r="186" ht="12.75" customHeight="1">
      <c r="A186" s="6"/>
      <c r="B186" s="6"/>
      <c r="C186" s="6"/>
      <c r="D186" s="6"/>
      <c r="E186" s="6"/>
      <c r="F186" s="6"/>
      <c r="G186" s="6"/>
      <c r="H186" s="6"/>
      <c r="I186" s="6"/>
      <c r="J186" s="6"/>
      <c r="K186" s="6"/>
      <c r="L186" s="6"/>
      <c r="M186" s="6"/>
      <c r="N186" s="21"/>
      <c r="O186" s="21"/>
      <c r="P186" s="21"/>
      <c r="Q186" s="21"/>
      <c r="R186" s="21"/>
      <c r="S186" s="21"/>
      <c r="T186" s="6"/>
      <c r="U186" s="6"/>
      <c r="V186" s="6"/>
      <c r="W186" s="6"/>
      <c r="X186" s="6"/>
      <c r="Y186" s="6"/>
      <c r="Z186" s="6"/>
      <c r="AA186" s="6"/>
      <c r="AB186" s="6"/>
    </row>
    <row r="187" ht="12.75" customHeight="1">
      <c r="A187" s="6"/>
      <c r="B187" s="6"/>
      <c r="C187" s="6"/>
      <c r="D187" s="6"/>
      <c r="E187" s="6"/>
      <c r="F187" s="6"/>
      <c r="G187" s="6"/>
      <c r="H187" s="6"/>
      <c r="I187" s="6"/>
      <c r="J187" s="6"/>
      <c r="K187" s="6"/>
      <c r="L187" s="6"/>
      <c r="M187" s="6"/>
      <c r="N187" s="21"/>
      <c r="O187" s="21"/>
      <c r="P187" s="21"/>
      <c r="Q187" s="21"/>
      <c r="R187" s="21"/>
      <c r="S187" s="21"/>
      <c r="T187" s="6"/>
      <c r="U187" s="6"/>
      <c r="V187" s="6"/>
      <c r="W187" s="6"/>
      <c r="X187" s="6"/>
      <c r="Y187" s="6"/>
      <c r="Z187" s="6"/>
      <c r="AA187" s="6"/>
      <c r="AB187" s="6"/>
    </row>
    <row r="188" ht="12.75" customHeight="1">
      <c r="A188" s="6"/>
      <c r="B188" s="6"/>
      <c r="C188" s="6"/>
      <c r="D188" s="6"/>
      <c r="E188" s="6"/>
      <c r="F188" s="6"/>
      <c r="G188" s="6"/>
      <c r="H188" s="6"/>
      <c r="I188" s="6"/>
      <c r="J188" s="6"/>
      <c r="K188" s="6"/>
      <c r="L188" s="6"/>
      <c r="M188" s="6"/>
      <c r="N188" s="21"/>
      <c r="O188" s="21"/>
      <c r="P188" s="21"/>
      <c r="Q188" s="21"/>
      <c r="R188" s="21"/>
      <c r="S188" s="21"/>
      <c r="T188" s="6"/>
      <c r="U188" s="6"/>
      <c r="V188" s="6"/>
      <c r="W188" s="6"/>
      <c r="X188" s="6"/>
      <c r="Y188" s="6"/>
      <c r="Z188" s="6"/>
      <c r="AA188" s="6"/>
      <c r="AB188" s="6"/>
    </row>
    <row r="189" ht="12.75" customHeight="1">
      <c r="A189" s="6"/>
      <c r="B189" s="6"/>
      <c r="C189" s="6"/>
      <c r="D189" s="6"/>
      <c r="E189" s="6"/>
      <c r="F189" s="6"/>
      <c r="G189" s="6"/>
      <c r="H189" s="6"/>
      <c r="I189" s="6"/>
      <c r="J189" s="6"/>
      <c r="K189" s="6"/>
      <c r="L189" s="6"/>
      <c r="M189" s="6"/>
      <c r="N189" s="21"/>
      <c r="O189" s="21"/>
      <c r="P189" s="21"/>
      <c r="Q189" s="21"/>
      <c r="R189" s="21"/>
      <c r="S189" s="21"/>
      <c r="T189" s="6"/>
      <c r="U189" s="6"/>
      <c r="V189" s="6"/>
      <c r="W189" s="6"/>
      <c r="X189" s="6"/>
      <c r="Y189" s="6"/>
      <c r="Z189" s="6"/>
      <c r="AA189" s="6"/>
      <c r="AB189" s="6"/>
    </row>
    <row r="190" ht="12.75" customHeight="1">
      <c r="A190" s="6"/>
      <c r="B190" s="6"/>
      <c r="C190" s="6"/>
      <c r="D190" s="6"/>
      <c r="E190" s="6"/>
      <c r="F190" s="6"/>
      <c r="G190" s="6"/>
      <c r="H190" s="6"/>
      <c r="I190" s="6"/>
      <c r="J190" s="6"/>
      <c r="K190" s="6"/>
      <c r="L190" s="6"/>
      <c r="M190" s="6"/>
      <c r="N190" s="21"/>
      <c r="O190" s="21"/>
      <c r="P190" s="21"/>
      <c r="Q190" s="21"/>
      <c r="R190" s="21"/>
      <c r="S190" s="21"/>
      <c r="T190" s="6"/>
      <c r="U190" s="6"/>
      <c r="V190" s="6"/>
      <c r="W190" s="6"/>
      <c r="X190" s="6"/>
      <c r="Y190" s="6"/>
      <c r="Z190" s="6"/>
      <c r="AA190" s="6"/>
      <c r="AB190" s="6"/>
    </row>
    <row r="191" ht="12.75" customHeight="1">
      <c r="A191" s="6"/>
      <c r="B191" s="6"/>
      <c r="C191" s="6"/>
      <c r="D191" s="6"/>
      <c r="E191" s="6"/>
      <c r="F191" s="6"/>
      <c r="G191" s="6"/>
      <c r="H191" s="6"/>
      <c r="I191" s="6"/>
      <c r="J191" s="6"/>
      <c r="K191" s="6"/>
      <c r="L191" s="6"/>
      <c r="M191" s="6"/>
      <c r="N191" s="21"/>
      <c r="O191" s="21"/>
      <c r="P191" s="21"/>
      <c r="Q191" s="21"/>
      <c r="R191" s="21"/>
      <c r="S191" s="21"/>
      <c r="T191" s="6"/>
      <c r="U191" s="6"/>
      <c r="V191" s="6"/>
      <c r="W191" s="6"/>
      <c r="X191" s="6"/>
      <c r="Y191" s="6"/>
      <c r="Z191" s="6"/>
      <c r="AA191" s="6"/>
      <c r="AB191" s="6"/>
    </row>
    <row r="192" ht="12.75" customHeight="1">
      <c r="A192" s="6"/>
      <c r="B192" s="6"/>
      <c r="C192" s="6"/>
      <c r="D192" s="6"/>
      <c r="E192" s="6"/>
      <c r="F192" s="6"/>
      <c r="G192" s="6"/>
      <c r="H192" s="6"/>
      <c r="I192" s="6"/>
      <c r="J192" s="6"/>
      <c r="K192" s="6"/>
      <c r="L192" s="6"/>
      <c r="M192" s="6"/>
      <c r="N192" s="21"/>
      <c r="O192" s="21"/>
      <c r="P192" s="21"/>
      <c r="Q192" s="21"/>
      <c r="R192" s="21"/>
      <c r="S192" s="21"/>
      <c r="T192" s="6"/>
      <c r="U192" s="6"/>
      <c r="V192" s="6"/>
      <c r="W192" s="6"/>
      <c r="X192" s="6"/>
      <c r="Y192" s="6"/>
      <c r="Z192" s="6"/>
      <c r="AA192" s="6"/>
      <c r="AB192" s="6"/>
    </row>
    <row r="193" ht="12.75" customHeight="1">
      <c r="A193" s="6"/>
      <c r="B193" s="6"/>
      <c r="C193" s="6"/>
      <c r="D193" s="6"/>
      <c r="E193" s="6"/>
      <c r="F193" s="6"/>
      <c r="G193" s="6"/>
      <c r="H193" s="6"/>
      <c r="I193" s="6"/>
      <c r="J193" s="6"/>
      <c r="K193" s="6"/>
      <c r="L193" s="6"/>
      <c r="M193" s="6"/>
      <c r="N193" s="21"/>
      <c r="O193" s="21"/>
      <c r="P193" s="21"/>
      <c r="Q193" s="21"/>
      <c r="R193" s="21"/>
      <c r="S193" s="21"/>
      <c r="T193" s="6"/>
      <c r="U193" s="6"/>
      <c r="V193" s="6"/>
      <c r="W193" s="6"/>
      <c r="X193" s="6"/>
      <c r="Y193" s="6"/>
      <c r="Z193" s="6"/>
      <c r="AA193" s="6"/>
      <c r="AB193" s="6"/>
    </row>
    <row r="194" ht="12.75" customHeight="1">
      <c r="A194" s="6"/>
      <c r="B194" s="6"/>
      <c r="C194" s="6"/>
      <c r="D194" s="6"/>
      <c r="E194" s="6"/>
      <c r="F194" s="6"/>
      <c r="G194" s="6"/>
      <c r="H194" s="6"/>
      <c r="I194" s="6"/>
      <c r="J194" s="6"/>
      <c r="K194" s="6"/>
      <c r="L194" s="6"/>
      <c r="M194" s="6"/>
      <c r="N194" s="21"/>
      <c r="O194" s="21"/>
      <c r="P194" s="21"/>
      <c r="Q194" s="21"/>
      <c r="R194" s="21"/>
      <c r="S194" s="21"/>
      <c r="T194" s="6"/>
      <c r="U194" s="6"/>
      <c r="V194" s="6"/>
      <c r="W194" s="6"/>
      <c r="X194" s="6"/>
      <c r="Y194" s="6"/>
      <c r="Z194" s="6"/>
      <c r="AA194" s="6"/>
      <c r="AB194" s="6"/>
    </row>
    <row r="195" ht="12.75" customHeight="1">
      <c r="A195" s="6"/>
      <c r="B195" s="6"/>
      <c r="C195" s="6"/>
      <c r="D195" s="6"/>
      <c r="E195" s="6"/>
      <c r="F195" s="6"/>
      <c r="G195" s="6"/>
      <c r="H195" s="6"/>
      <c r="I195" s="6"/>
      <c r="J195" s="6"/>
      <c r="K195" s="6"/>
      <c r="L195" s="6"/>
      <c r="M195" s="6"/>
      <c r="N195" s="21"/>
      <c r="O195" s="21"/>
      <c r="P195" s="21"/>
      <c r="Q195" s="21"/>
      <c r="R195" s="21"/>
      <c r="S195" s="21"/>
      <c r="T195" s="6"/>
      <c r="U195" s="6"/>
      <c r="V195" s="6"/>
      <c r="W195" s="6"/>
      <c r="X195" s="6"/>
      <c r="Y195" s="6"/>
      <c r="Z195" s="6"/>
      <c r="AA195" s="6"/>
      <c r="AB195" s="6"/>
    </row>
    <row r="196" ht="12.75" customHeight="1">
      <c r="A196" s="6"/>
      <c r="B196" s="6"/>
      <c r="C196" s="6"/>
      <c r="D196" s="6"/>
      <c r="E196" s="6"/>
      <c r="F196" s="6"/>
      <c r="G196" s="6"/>
      <c r="H196" s="6"/>
      <c r="I196" s="6"/>
      <c r="J196" s="6"/>
      <c r="K196" s="6"/>
      <c r="L196" s="6"/>
      <c r="M196" s="6"/>
      <c r="N196" s="21"/>
      <c r="O196" s="21"/>
      <c r="P196" s="21"/>
      <c r="Q196" s="21"/>
      <c r="R196" s="21"/>
      <c r="S196" s="21"/>
      <c r="T196" s="6"/>
      <c r="U196" s="6"/>
      <c r="V196" s="6"/>
      <c r="W196" s="6"/>
      <c r="X196" s="6"/>
      <c r="Y196" s="6"/>
      <c r="Z196" s="6"/>
      <c r="AA196" s="6"/>
      <c r="AB196" s="6"/>
    </row>
    <row r="197" ht="12.75" customHeight="1">
      <c r="A197" s="6"/>
      <c r="B197" s="6"/>
      <c r="C197" s="6"/>
      <c r="D197" s="6"/>
      <c r="E197" s="6"/>
      <c r="F197" s="6"/>
      <c r="G197" s="6"/>
      <c r="H197" s="6"/>
      <c r="I197" s="6"/>
      <c r="J197" s="6"/>
      <c r="K197" s="6"/>
      <c r="L197" s="6"/>
      <c r="M197" s="6"/>
      <c r="N197" s="21"/>
      <c r="O197" s="21"/>
      <c r="P197" s="21"/>
      <c r="Q197" s="21"/>
      <c r="R197" s="21"/>
      <c r="S197" s="21"/>
      <c r="T197" s="6"/>
      <c r="U197" s="6"/>
      <c r="V197" s="6"/>
      <c r="W197" s="6"/>
      <c r="X197" s="6"/>
      <c r="Y197" s="6"/>
      <c r="Z197" s="6"/>
      <c r="AA197" s="6"/>
      <c r="AB197" s="6"/>
    </row>
    <row r="198" ht="12.75" customHeight="1">
      <c r="A198" s="6"/>
      <c r="B198" s="6"/>
      <c r="C198" s="6"/>
      <c r="D198" s="6"/>
      <c r="E198" s="6"/>
      <c r="F198" s="6"/>
      <c r="G198" s="6"/>
      <c r="H198" s="6"/>
      <c r="I198" s="6"/>
      <c r="J198" s="6"/>
      <c r="K198" s="6"/>
      <c r="L198" s="6"/>
      <c r="M198" s="6"/>
      <c r="N198" s="21"/>
      <c r="O198" s="21"/>
      <c r="P198" s="21"/>
      <c r="Q198" s="21"/>
      <c r="R198" s="21"/>
      <c r="S198" s="21"/>
      <c r="T198" s="6"/>
      <c r="U198" s="6"/>
      <c r="V198" s="6"/>
      <c r="W198" s="6"/>
      <c r="X198" s="6"/>
      <c r="Y198" s="6"/>
      <c r="Z198" s="6"/>
      <c r="AA198" s="6"/>
      <c r="AB198" s="6"/>
    </row>
    <row r="199" ht="12.75" customHeight="1">
      <c r="A199" s="6"/>
      <c r="B199" s="6"/>
      <c r="C199" s="6"/>
      <c r="D199" s="6"/>
      <c r="E199" s="6"/>
      <c r="F199" s="6"/>
      <c r="G199" s="6"/>
      <c r="H199" s="6"/>
      <c r="I199" s="6"/>
      <c r="J199" s="6"/>
      <c r="K199" s="6"/>
      <c r="L199" s="6"/>
      <c r="M199" s="6"/>
      <c r="N199" s="21"/>
      <c r="O199" s="21"/>
      <c r="P199" s="21"/>
      <c r="Q199" s="21"/>
      <c r="R199" s="21"/>
      <c r="S199" s="21"/>
      <c r="T199" s="6"/>
      <c r="U199" s="6"/>
      <c r="V199" s="6"/>
      <c r="W199" s="6"/>
      <c r="X199" s="6"/>
      <c r="Y199" s="6"/>
      <c r="Z199" s="6"/>
      <c r="AA199" s="6"/>
      <c r="AB199" s="6"/>
    </row>
    <row r="200" ht="12.75" customHeight="1">
      <c r="A200" s="6"/>
      <c r="B200" s="6"/>
      <c r="C200" s="6"/>
      <c r="D200" s="6"/>
      <c r="E200" s="6"/>
      <c r="F200" s="6"/>
      <c r="G200" s="6"/>
      <c r="H200" s="6"/>
      <c r="I200" s="6"/>
      <c r="J200" s="6"/>
      <c r="K200" s="6"/>
      <c r="L200" s="6"/>
      <c r="M200" s="6"/>
      <c r="N200" s="21"/>
      <c r="O200" s="21"/>
      <c r="P200" s="21"/>
      <c r="Q200" s="21"/>
      <c r="R200" s="21"/>
      <c r="S200" s="21"/>
      <c r="T200" s="6"/>
      <c r="U200" s="6"/>
      <c r="V200" s="6"/>
      <c r="W200" s="6"/>
      <c r="X200" s="6"/>
      <c r="Y200" s="6"/>
      <c r="Z200" s="6"/>
      <c r="AA200" s="6"/>
      <c r="AB200" s="6"/>
    </row>
    <row r="201" ht="12.75" customHeight="1">
      <c r="A201" s="6"/>
      <c r="B201" s="6"/>
      <c r="C201" s="6"/>
      <c r="D201" s="6"/>
      <c r="E201" s="6"/>
      <c r="F201" s="6"/>
      <c r="G201" s="6"/>
      <c r="H201" s="6"/>
      <c r="I201" s="6"/>
      <c r="J201" s="6"/>
      <c r="K201" s="6"/>
      <c r="L201" s="6"/>
      <c r="M201" s="6"/>
      <c r="N201" s="21"/>
      <c r="O201" s="21"/>
      <c r="P201" s="21"/>
      <c r="Q201" s="21"/>
      <c r="R201" s="21"/>
      <c r="S201" s="21"/>
      <c r="T201" s="6"/>
      <c r="U201" s="6"/>
      <c r="V201" s="6"/>
      <c r="W201" s="6"/>
      <c r="X201" s="6"/>
      <c r="Y201" s="6"/>
      <c r="Z201" s="6"/>
      <c r="AA201" s="6"/>
      <c r="AB201" s="6"/>
    </row>
    <row r="202" ht="12.75" customHeight="1">
      <c r="A202" s="6"/>
      <c r="B202" s="6"/>
      <c r="C202" s="6"/>
      <c r="D202" s="6"/>
      <c r="E202" s="6"/>
      <c r="F202" s="6"/>
      <c r="G202" s="6"/>
      <c r="H202" s="6"/>
      <c r="I202" s="6"/>
      <c r="J202" s="6"/>
      <c r="K202" s="6"/>
      <c r="L202" s="6"/>
      <c r="M202" s="6"/>
      <c r="N202" s="21"/>
      <c r="O202" s="21"/>
      <c r="P202" s="21"/>
      <c r="Q202" s="21"/>
      <c r="R202" s="21"/>
      <c r="S202" s="21"/>
      <c r="T202" s="6"/>
      <c r="U202" s="6"/>
      <c r="V202" s="6"/>
      <c r="W202" s="6"/>
      <c r="X202" s="6"/>
      <c r="Y202" s="6"/>
      <c r="Z202" s="6"/>
      <c r="AA202" s="6"/>
      <c r="AB202" s="6"/>
    </row>
    <row r="203" ht="12.75" customHeight="1">
      <c r="A203" s="6"/>
      <c r="B203" s="6"/>
      <c r="C203" s="6"/>
      <c r="D203" s="6"/>
      <c r="E203" s="6"/>
      <c r="F203" s="6"/>
      <c r="G203" s="6"/>
      <c r="H203" s="6"/>
      <c r="I203" s="6"/>
      <c r="J203" s="6"/>
      <c r="K203" s="6"/>
      <c r="L203" s="6"/>
      <c r="M203" s="6"/>
      <c r="N203" s="21"/>
      <c r="O203" s="21"/>
      <c r="P203" s="21"/>
      <c r="Q203" s="21"/>
      <c r="R203" s="21"/>
      <c r="S203" s="21"/>
      <c r="T203" s="6"/>
      <c r="U203" s="6"/>
      <c r="V203" s="6"/>
      <c r="W203" s="6"/>
      <c r="X203" s="6"/>
      <c r="Y203" s="6"/>
      <c r="Z203" s="6"/>
      <c r="AA203" s="6"/>
      <c r="AB203" s="6"/>
    </row>
    <row r="204" ht="12.75" customHeight="1">
      <c r="A204" s="6"/>
      <c r="B204" s="6"/>
      <c r="C204" s="6"/>
      <c r="D204" s="6"/>
      <c r="E204" s="6"/>
      <c r="F204" s="6"/>
      <c r="G204" s="6"/>
      <c r="H204" s="6"/>
      <c r="I204" s="6"/>
      <c r="J204" s="6"/>
      <c r="K204" s="6"/>
      <c r="L204" s="6"/>
      <c r="M204" s="6"/>
      <c r="N204" s="21"/>
      <c r="O204" s="21"/>
      <c r="P204" s="21"/>
      <c r="Q204" s="21"/>
      <c r="R204" s="21"/>
      <c r="S204" s="21"/>
      <c r="T204" s="6"/>
      <c r="U204" s="6"/>
      <c r="V204" s="6"/>
      <c r="W204" s="6"/>
      <c r="X204" s="6"/>
      <c r="Y204" s="6"/>
      <c r="Z204" s="6"/>
      <c r="AA204" s="6"/>
      <c r="AB204" s="6"/>
    </row>
    <row r="205" ht="12.75" customHeight="1">
      <c r="A205" s="6"/>
      <c r="B205" s="6"/>
      <c r="C205" s="6"/>
      <c r="D205" s="6"/>
      <c r="E205" s="6"/>
      <c r="F205" s="6"/>
      <c r="G205" s="6"/>
      <c r="H205" s="6"/>
      <c r="I205" s="6"/>
      <c r="J205" s="6"/>
      <c r="K205" s="6"/>
      <c r="L205" s="6"/>
      <c r="M205" s="6"/>
      <c r="N205" s="21"/>
      <c r="O205" s="21"/>
      <c r="P205" s="21"/>
      <c r="Q205" s="21"/>
      <c r="R205" s="21"/>
      <c r="S205" s="21"/>
      <c r="T205" s="6"/>
      <c r="U205" s="6"/>
      <c r="V205" s="6"/>
      <c r="W205" s="6"/>
      <c r="X205" s="6"/>
      <c r="Y205" s="6"/>
      <c r="Z205" s="6"/>
      <c r="AA205" s="6"/>
      <c r="AB205" s="6"/>
    </row>
    <row r="206" ht="12.75" customHeight="1">
      <c r="A206" s="6"/>
      <c r="B206" s="6"/>
      <c r="C206" s="6"/>
      <c r="D206" s="6"/>
      <c r="E206" s="6"/>
      <c r="F206" s="6"/>
      <c r="G206" s="6"/>
      <c r="H206" s="6"/>
      <c r="I206" s="6"/>
      <c r="J206" s="6"/>
      <c r="K206" s="6"/>
      <c r="L206" s="6"/>
      <c r="M206" s="6"/>
      <c r="N206" s="21"/>
      <c r="O206" s="21"/>
      <c r="P206" s="21"/>
      <c r="Q206" s="21"/>
      <c r="R206" s="21"/>
      <c r="S206" s="21"/>
      <c r="T206" s="6"/>
      <c r="U206" s="6"/>
      <c r="V206" s="6"/>
      <c r="W206" s="6"/>
      <c r="X206" s="6"/>
      <c r="Y206" s="6"/>
      <c r="Z206" s="6"/>
      <c r="AA206" s="6"/>
      <c r="AB206" s="6"/>
    </row>
    <row r="207" ht="12.75" customHeight="1">
      <c r="A207" s="6"/>
      <c r="B207" s="6"/>
      <c r="C207" s="6"/>
      <c r="D207" s="6"/>
      <c r="E207" s="6"/>
      <c r="F207" s="6"/>
      <c r="G207" s="6"/>
      <c r="H207" s="6"/>
      <c r="I207" s="6"/>
      <c r="J207" s="6"/>
      <c r="K207" s="6"/>
      <c r="L207" s="6"/>
      <c r="M207" s="6"/>
      <c r="N207" s="21"/>
      <c r="O207" s="21"/>
      <c r="P207" s="21"/>
      <c r="Q207" s="21"/>
      <c r="R207" s="21"/>
      <c r="S207" s="21"/>
      <c r="T207" s="6"/>
      <c r="U207" s="6"/>
      <c r="V207" s="6"/>
      <c r="W207" s="6"/>
      <c r="X207" s="6"/>
      <c r="Y207" s="6"/>
      <c r="Z207" s="6"/>
      <c r="AA207" s="6"/>
      <c r="AB207" s="6"/>
    </row>
    <row r="208" ht="12.75" customHeight="1">
      <c r="A208" s="6"/>
      <c r="B208" s="6"/>
      <c r="C208" s="6"/>
      <c r="D208" s="6"/>
      <c r="E208" s="6"/>
      <c r="F208" s="6"/>
      <c r="G208" s="6"/>
      <c r="H208" s="6"/>
      <c r="I208" s="6"/>
      <c r="J208" s="6"/>
      <c r="K208" s="6"/>
      <c r="L208" s="6"/>
      <c r="M208" s="6"/>
      <c r="N208" s="21"/>
      <c r="O208" s="21"/>
      <c r="P208" s="21"/>
      <c r="Q208" s="21"/>
      <c r="R208" s="21"/>
      <c r="S208" s="21"/>
      <c r="T208" s="6"/>
      <c r="U208" s="6"/>
      <c r="V208" s="6"/>
      <c r="W208" s="6"/>
      <c r="X208" s="6"/>
      <c r="Y208" s="6"/>
      <c r="Z208" s="6"/>
      <c r="AA208" s="6"/>
      <c r="AB208" s="6"/>
    </row>
    <row r="209" ht="12.75" customHeight="1">
      <c r="A209" s="6"/>
      <c r="B209" s="6"/>
      <c r="C209" s="6"/>
      <c r="D209" s="6"/>
      <c r="E209" s="6"/>
      <c r="F209" s="6"/>
      <c r="G209" s="6"/>
      <c r="H209" s="6"/>
      <c r="I209" s="6"/>
      <c r="J209" s="6"/>
      <c r="K209" s="6"/>
      <c r="L209" s="6"/>
      <c r="M209" s="6"/>
      <c r="N209" s="21"/>
      <c r="O209" s="21"/>
      <c r="P209" s="21"/>
      <c r="Q209" s="21"/>
      <c r="R209" s="21"/>
      <c r="S209" s="21"/>
      <c r="T209" s="6"/>
      <c r="U209" s="6"/>
      <c r="V209" s="6"/>
      <c r="W209" s="6"/>
      <c r="X209" s="6"/>
      <c r="Y209" s="6"/>
      <c r="Z209" s="6"/>
      <c r="AA209" s="6"/>
      <c r="AB209" s="6"/>
    </row>
    <row r="210" ht="12.75" customHeight="1">
      <c r="A210" s="6"/>
      <c r="B210" s="6"/>
      <c r="C210" s="6"/>
      <c r="D210" s="6"/>
      <c r="E210" s="6"/>
      <c r="F210" s="6"/>
      <c r="G210" s="6"/>
      <c r="H210" s="6"/>
      <c r="I210" s="6"/>
      <c r="J210" s="6"/>
      <c r="K210" s="6"/>
      <c r="L210" s="6"/>
      <c r="M210" s="6"/>
      <c r="N210" s="21"/>
      <c r="O210" s="21"/>
      <c r="P210" s="21"/>
      <c r="Q210" s="21"/>
      <c r="R210" s="21"/>
      <c r="S210" s="21"/>
      <c r="T210" s="6"/>
      <c r="U210" s="6"/>
      <c r="V210" s="6"/>
      <c r="W210" s="6"/>
      <c r="X210" s="6"/>
      <c r="Y210" s="6"/>
      <c r="Z210" s="6"/>
      <c r="AA210" s="6"/>
      <c r="AB210" s="6"/>
    </row>
    <row r="211" ht="12.75" customHeight="1">
      <c r="A211" s="6"/>
      <c r="B211" s="6"/>
      <c r="C211" s="6"/>
      <c r="D211" s="6"/>
      <c r="E211" s="6"/>
      <c r="F211" s="6"/>
      <c r="G211" s="6"/>
      <c r="H211" s="6"/>
      <c r="I211" s="6"/>
      <c r="J211" s="6"/>
      <c r="K211" s="6"/>
      <c r="L211" s="6"/>
      <c r="M211" s="6"/>
      <c r="N211" s="21"/>
      <c r="O211" s="21"/>
      <c r="P211" s="21"/>
      <c r="Q211" s="21"/>
      <c r="R211" s="21"/>
      <c r="S211" s="21"/>
      <c r="T211" s="6"/>
      <c r="U211" s="6"/>
      <c r="V211" s="6"/>
      <c r="W211" s="6"/>
      <c r="X211" s="6"/>
      <c r="Y211" s="6"/>
      <c r="Z211" s="6"/>
      <c r="AA211" s="6"/>
      <c r="AB211" s="6"/>
    </row>
    <row r="212" ht="12.75" customHeight="1">
      <c r="A212" s="6"/>
      <c r="B212" s="6"/>
      <c r="C212" s="6"/>
      <c r="D212" s="6"/>
      <c r="E212" s="6"/>
      <c r="F212" s="6"/>
      <c r="G212" s="6"/>
      <c r="H212" s="6"/>
      <c r="I212" s="6"/>
      <c r="J212" s="6"/>
      <c r="K212" s="6"/>
      <c r="L212" s="6"/>
      <c r="M212" s="6"/>
      <c r="N212" s="21"/>
      <c r="O212" s="21"/>
      <c r="P212" s="21"/>
      <c r="Q212" s="21"/>
      <c r="R212" s="21"/>
      <c r="S212" s="21"/>
      <c r="T212" s="6"/>
      <c r="U212" s="6"/>
      <c r="V212" s="6"/>
      <c r="W212" s="6"/>
      <c r="X212" s="6"/>
      <c r="Y212" s="6"/>
      <c r="Z212" s="6"/>
      <c r="AA212" s="6"/>
      <c r="AB212" s="6"/>
    </row>
    <row r="213" ht="12.75" customHeight="1">
      <c r="A213" s="6"/>
      <c r="B213" s="6"/>
      <c r="C213" s="6"/>
      <c r="D213" s="6"/>
      <c r="E213" s="6"/>
      <c r="F213" s="6"/>
      <c r="G213" s="6"/>
      <c r="H213" s="6"/>
      <c r="I213" s="6"/>
      <c r="J213" s="6"/>
      <c r="K213" s="6"/>
      <c r="L213" s="6"/>
      <c r="M213" s="6"/>
      <c r="N213" s="21"/>
      <c r="O213" s="21"/>
      <c r="P213" s="21"/>
      <c r="Q213" s="21"/>
      <c r="R213" s="21"/>
      <c r="S213" s="21"/>
      <c r="T213" s="6"/>
      <c r="U213" s="6"/>
      <c r="V213" s="6"/>
      <c r="W213" s="6"/>
      <c r="X213" s="6"/>
      <c r="Y213" s="6"/>
      <c r="Z213" s="6"/>
      <c r="AA213" s="6"/>
      <c r="AB213" s="6"/>
    </row>
    <row r="214" ht="12.75" customHeight="1">
      <c r="A214" s="6"/>
      <c r="B214" s="6"/>
      <c r="C214" s="6"/>
      <c r="D214" s="6"/>
      <c r="E214" s="6"/>
      <c r="F214" s="6"/>
      <c r="G214" s="6"/>
      <c r="H214" s="6"/>
      <c r="I214" s="6"/>
      <c r="J214" s="6"/>
      <c r="K214" s="6"/>
      <c r="L214" s="6"/>
      <c r="M214" s="6"/>
      <c r="N214" s="21"/>
      <c r="O214" s="21"/>
      <c r="P214" s="21"/>
      <c r="Q214" s="21"/>
      <c r="R214" s="21"/>
      <c r="S214" s="21"/>
      <c r="T214" s="6"/>
      <c r="U214" s="6"/>
      <c r="V214" s="6"/>
      <c r="W214" s="6"/>
      <c r="X214" s="6"/>
      <c r="Y214" s="6"/>
      <c r="Z214" s="6"/>
      <c r="AA214" s="6"/>
      <c r="AB214" s="6"/>
    </row>
    <row r="215" ht="12.75" customHeight="1">
      <c r="A215" s="6"/>
      <c r="B215" s="6"/>
      <c r="C215" s="6"/>
      <c r="D215" s="6"/>
      <c r="E215" s="6"/>
      <c r="F215" s="6"/>
      <c r="G215" s="6"/>
      <c r="H215" s="6"/>
      <c r="I215" s="6"/>
      <c r="J215" s="6"/>
      <c r="K215" s="6"/>
      <c r="L215" s="6"/>
      <c r="M215" s="6"/>
      <c r="N215" s="21"/>
      <c r="O215" s="21"/>
      <c r="P215" s="21"/>
      <c r="Q215" s="21"/>
      <c r="R215" s="21"/>
      <c r="S215" s="21"/>
      <c r="T215" s="6"/>
      <c r="U215" s="6"/>
      <c r="V215" s="6"/>
      <c r="W215" s="6"/>
      <c r="X215" s="6"/>
      <c r="Y215" s="6"/>
      <c r="Z215" s="6"/>
      <c r="AA215" s="6"/>
      <c r="AB215" s="6"/>
    </row>
    <row r="216" ht="12.75" customHeight="1">
      <c r="A216" s="6"/>
      <c r="B216" s="6"/>
      <c r="C216" s="6"/>
      <c r="D216" s="6"/>
      <c r="E216" s="6"/>
      <c r="F216" s="6"/>
      <c r="G216" s="6"/>
      <c r="H216" s="6"/>
      <c r="I216" s="6"/>
      <c r="J216" s="6"/>
      <c r="K216" s="6"/>
      <c r="L216" s="6"/>
      <c r="M216" s="6"/>
      <c r="N216" s="21"/>
      <c r="O216" s="21"/>
      <c r="P216" s="21"/>
      <c r="Q216" s="21"/>
      <c r="R216" s="21"/>
      <c r="S216" s="21"/>
      <c r="T216" s="6"/>
      <c r="U216" s="6"/>
      <c r="V216" s="6"/>
      <c r="W216" s="6"/>
      <c r="X216" s="6"/>
      <c r="Y216" s="6"/>
      <c r="Z216" s="6"/>
      <c r="AA216" s="6"/>
      <c r="AB216" s="6"/>
    </row>
    <row r="217" ht="12.75" customHeight="1">
      <c r="A217" s="6"/>
      <c r="B217" s="6"/>
      <c r="C217" s="6"/>
      <c r="D217" s="6"/>
      <c r="E217" s="6"/>
      <c r="F217" s="6"/>
      <c r="G217" s="6"/>
      <c r="H217" s="6"/>
      <c r="I217" s="6"/>
      <c r="J217" s="6"/>
      <c r="K217" s="6"/>
      <c r="L217" s="6"/>
      <c r="M217" s="6"/>
      <c r="N217" s="21"/>
      <c r="O217" s="21"/>
      <c r="P217" s="21"/>
      <c r="Q217" s="21"/>
      <c r="R217" s="21"/>
      <c r="S217" s="21"/>
      <c r="T217" s="6"/>
      <c r="U217" s="6"/>
      <c r="V217" s="6"/>
      <c r="W217" s="6"/>
      <c r="X217" s="6"/>
      <c r="Y217" s="6"/>
      <c r="Z217" s="6"/>
      <c r="AA217" s="6"/>
      <c r="AB217" s="6"/>
    </row>
    <row r="218" ht="12.75" customHeight="1">
      <c r="A218" s="6"/>
      <c r="B218" s="6"/>
      <c r="C218" s="6"/>
      <c r="D218" s="6"/>
      <c r="E218" s="6"/>
      <c r="F218" s="6"/>
      <c r="G218" s="6"/>
      <c r="H218" s="6"/>
      <c r="I218" s="6"/>
      <c r="J218" s="6"/>
      <c r="K218" s="6"/>
      <c r="L218" s="6"/>
      <c r="M218" s="6"/>
      <c r="N218" s="21"/>
      <c r="O218" s="21"/>
      <c r="P218" s="21"/>
      <c r="Q218" s="21"/>
      <c r="R218" s="21"/>
      <c r="S218" s="21"/>
      <c r="T218" s="6"/>
      <c r="U218" s="6"/>
      <c r="V218" s="6"/>
      <c r="W218" s="6"/>
      <c r="X218" s="6"/>
      <c r="Y218" s="6"/>
      <c r="Z218" s="6"/>
      <c r="AA218" s="6"/>
      <c r="AB218" s="6"/>
    </row>
    <row r="219" ht="12.75" customHeight="1">
      <c r="A219" s="6"/>
      <c r="B219" s="6"/>
      <c r="C219" s="6"/>
      <c r="D219" s="6"/>
      <c r="E219" s="6"/>
      <c r="F219" s="6"/>
      <c r="G219" s="6"/>
      <c r="H219" s="6"/>
      <c r="I219" s="6"/>
      <c r="J219" s="6"/>
      <c r="K219" s="6"/>
      <c r="L219" s="6"/>
      <c r="M219" s="6"/>
      <c r="N219" s="21"/>
      <c r="O219" s="21"/>
      <c r="P219" s="21"/>
      <c r="Q219" s="21"/>
      <c r="R219" s="21"/>
      <c r="S219" s="21"/>
      <c r="T219" s="6"/>
      <c r="U219" s="6"/>
      <c r="V219" s="6"/>
      <c r="W219" s="6"/>
      <c r="X219" s="6"/>
      <c r="Y219" s="6"/>
      <c r="Z219" s="6"/>
      <c r="AA219" s="6"/>
      <c r="AB219" s="6"/>
    </row>
    <row r="220" ht="12.75" customHeight="1">
      <c r="A220" s="6"/>
      <c r="B220" s="6"/>
      <c r="C220" s="6"/>
      <c r="D220" s="6"/>
      <c r="E220" s="6"/>
      <c r="F220" s="6"/>
      <c r="G220" s="6"/>
      <c r="H220" s="6"/>
      <c r="I220" s="6"/>
      <c r="J220" s="6"/>
      <c r="K220" s="6"/>
      <c r="L220" s="6"/>
      <c r="M220" s="6"/>
      <c r="N220" s="21"/>
      <c r="O220" s="21"/>
      <c r="P220" s="21"/>
      <c r="Q220" s="21"/>
      <c r="R220" s="21"/>
      <c r="S220" s="21"/>
      <c r="T220" s="6"/>
      <c r="U220" s="6"/>
      <c r="V220" s="6"/>
      <c r="W220" s="6"/>
      <c r="X220" s="6"/>
      <c r="Y220" s="6"/>
      <c r="Z220" s="6"/>
      <c r="AA220" s="6"/>
      <c r="AB220" s="6"/>
    </row>
    <row r="221" ht="12.75" customHeight="1">
      <c r="A221" s="6"/>
      <c r="B221" s="6"/>
      <c r="C221" s="6"/>
      <c r="D221" s="6"/>
      <c r="E221" s="6"/>
      <c r="F221" s="6"/>
      <c r="G221" s="6"/>
      <c r="H221" s="6"/>
      <c r="I221" s="6"/>
      <c r="J221" s="6"/>
      <c r="K221" s="6"/>
      <c r="L221" s="6"/>
      <c r="M221" s="6"/>
      <c r="N221" s="21"/>
      <c r="O221" s="21"/>
      <c r="P221" s="21"/>
      <c r="Q221" s="21"/>
      <c r="R221" s="21"/>
      <c r="S221" s="21"/>
      <c r="T221" s="6"/>
      <c r="U221" s="6"/>
      <c r="V221" s="6"/>
      <c r="W221" s="6"/>
      <c r="X221" s="6"/>
      <c r="Y221" s="6"/>
      <c r="Z221" s="6"/>
      <c r="AA221" s="6"/>
      <c r="AB221" s="6"/>
    </row>
    <row r="222" ht="12.75" customHeight="1">
      <c r="A222" s="6"/>
      <c r="B222" s="6"/>
      <c r="C222" s="6"/>
      <c r="D222" s="6"/>
      <c r="E222" s="6"/>
      <c r="F222" s="6"/>
      <c r="G222" s="6"/>
      <c r="H222" s="6"/>
      <c r="I222" s="6"/>
      <c r="J222" s="6"/>
      <c r="K222" s="6"/>
      <c r="L222" s="6"/>
      <c r="M222" s="6"/>
      <c r="N222" s="21"/>
      <c r="O222" s="21"/>
      <c r="P222" s="21"/>
      <c r="Q222" s="21"/>
      <c r="R222" s="21"/>
      <c r="S222" s="21"/>
      <c r="T222" s="6"/>
      <c r="U222" s="6"/>
      <c r="V222" s="6"/>
      <c r="W222" s="6"/>
      <c r="X222" s="6"/>
      <c r="Y222" s="6"/>
      <c r="Z222" s="6"/>
      <c r="AA222" s="6"/>
      <c r="AB222" s="6"/>
    </row>
    <row r="223" ht="12.75" customHeight="1">
      <c r="A223" s="6"/>
      <c r="B223" s="6"/>
      <c r="C223" s="6"/>
      <c r="D223" s="6"/>
      <c r="E223" s="6"/>
      <c r="F223" s="6"/>
      <c r="G223" s="6"/>
      <c r="H223" s="6"/>
      <c r="I223" s="6"/>
      <c r="J223" s="6"/>
      <c r="K223" s="6"/>
      <c r="L223" s="6"/>
      <c r="M223" s="6"/>
      <c r="N223" s="21"/>
      <c r="O223" s="21"/>
      <c r="P223" s="21"/>
      <c r="Q223" s="21"/>
      <c r="R223" s="21"/>
      <c r="S223" s="21"/>
      <c r="T223" s="6"/>
      <c r="U223" s="6"/>
      <c r="V223" s="6"/>
      <c r="W223" s="6"/>
      <c r="X223" s="6"/>
      <c r="Y223" s="6"/>
      <c r="Z223" s="6"/>
      <c r="AA223" s="6"/>
      <c r="AB223" s="6"/>
    </row>
    <row r="224" ht="12.75" customHeight="1">
      <c r="A224" s="6"/>
      <c r="B224" s="6"/>
      <c r="C224" s="6"/>
      <c r="D224" s="6"/>
      <c r="E224" s="6"/>
      <c r="F224" s="6"/>
      <c r="G224" s="6"/>
      <c r="H224" s="6"/>
      <c r="I224" s="6"/>
      <c r="J224" s="6"/>
      <c r="K224" s="6"/>
      <c r="L224" s="6"/>
      <c r="M224" s="6"/>
      <c r="N224" s="21"/>
      <c r="O224" s="21"/>
      <c r="P224" s="21"/>
      <c r="Q224" s="21"/>
      <c r="R224" s="21"/>
      <c r="S224" s="21"/>
      <c r="T224" s="6"/>
      <c r="U224" s="6"/>
      <c r="V224" s="6"/>
      <c r="W224" s="6"/>
      <c r="X224" s="6"/>
      <c r="Y224" s="6"/>
      <c r="Z224" s="6"/>
      <c r="AA224" s="6"/>
      <c r="AB224" s="6"/>
    </row>
    <row r="225" ht="12.75" customHeight="1">
      <c r="A225" s="6"/>
      <c r="B225" s="6"/>
      <c r="C225" s="6"/>
      <c r="D225" s="6"/>
      <c r="E225" s="6"/>
      <c r="F225" s="6"/>
      <c r="G225" s="6"/>
      <c r="H225" s="6"/>
      <c r="I225" s="6"/>
      <c r="J225" s="6"/>
      <c r="K225" s="6"/>
      <c r="L225" s="6"/>
      <c r="M225" s="6"/>
      <c r="N225" s="21"/>
      <c r="O225" s="21"/>
      <c r="P225" s="21"/>
      <c r="Q225" s="21"/>
      <c r="R225" s="21"/>
      <c r="S225" s="21"/>
      <c r="T225" s="6"/>
      <c r="U225" s="6"/>
      <c r="V225" s="6"/>
      <c r="W225" s="6"/>
      <c r="X225" s="6"/>
      <c r="Y225" s="6"/>
      <c r="Z225" s="6"/>
      <c r="AA225" s="6"/>
      <c r="AB225" s="6"/>
    </row>
    <row r="226" ht="12.75" customHeight="1">
      <c r="A226" s="6"/>
      <c r="B226" s="6"/>
      <c r="C226" s="6"/>
      <c r="D226" s="6"/>
      <c r="E226" s="6"/>
      <c r="F226" s="6"/>
      <c r="G226" s="6"/>
      <c r="H226" s="6"/>
      <c r="I226" s="6"/>
      <c r="J226" s="6"/>
      <c r="K226" s="6"/>
      <c r="L226" s="6"/>
      <c r="M226" s="6"/>
      <c r="N226" s="21"/>
      <c r="O226" s="21"/>
      <c r="P226" s="21"/>
      <c r="Q226" s="21"/>
      <c r="R226" s="21"/>
      <c r="S226" s="21"/>
      <c r="T226" s="6"/>
      <c r="U226" s="6"/>
      <c r="V226" s="6"/>
      <c r="W226" s="6"/>
      <c r="X226" s="6"/>
      <c r="Y226" s="6"/>
      <c r="Z226" s="6"/>
      <c r="AA226" s="6"/>
      <c r="AB226" s="6"/>
    </row>
    <row r="227" ht="12.75" customHeight="1">
      <c r="A227" s="6"/>
      <c r="B227" s="6"/>
      <c r="C227" s="6"/>
      <c r="D227" s="6"/>
      <c r="E227" s="6"/>
      <c r="F227" s="6"/>
      <c r="G227" s="6"/>
      <c r="H227" s="6"/>
      <c r="I227" s="6"/>
      <c r="J227" s="6"/>
      <c r="K227" s="6"/>
      <c r="L227" s="6"/>
      <c r="M227" s="6"/>
      <c r="N227" s="21"/>
      <c r="O227" s="21"/>
      <c r="P227" s="21"/>
      <c r="Q227" s="21"/>
      <c r="R227" s="21"/>
      <c r="S227" s="21"/>
      <c r="T227" s="6"/>
      <c r="U227" s="6"/>
      <c r="V227" s="6"/>
      <c r="W227" s="6"/>
      <c r="X227" s="6"/>
      <c r="Y227" s="6"/>
      <c r="Z227" s="6"/>
      <c r="AA227" s="6"/>
      <c r="AB227" s="6"/>
    </row>
    <row r="228" ht="12.75" customHeight="1">
      <c r="A228" s="6"/>
      <c r="B228" s="6"/>
      <c r="C228" s="6"/>
      <c r="D228" s="6"/>
      <c r="E228" s="6"/>
      <c r="F228" s="6"/>
      <c r="G228" s="6"/>
      <c r="H228" s="6"/>
      <c r="I228" s="6"/>
      <c r="J228" s="6"/>
      <c r="K228" s="6"/>
      <c r="L228" s="6"/>
      <c r="M228" s="6"/>
      <c r="N228" s="21"/>
      <c r="O228" s="21"/>
      <c r="P228" s="21"/>
      <c r="Q228" s="21"/>
      <c r="R228" s="21"/>
      <c r="S228" s="21"/>
      <c r="T228" s="6"/>
      <c r="U228" s="6"/>
      <c r="V228" s="6"/>
      <c r="W228" s="6"/>
      <c r="X228" s="6"/>
      <c r="Y228" s="6"/>
      <c r="Z228" s="6"/>
      <c r="AA228" s="6"/>
      <c r="AB228" s="6"/>
    </row>
    <row r="229" ht="12.75" customHeight="1">
      <c r="A229" s="6"/>
      <c r="B229" s="6"/>
      <c r="C229" s="6"/>
      <c r="D229" s="6"/>
      <c r="E229" s="6"/>
      <c r="F229" s="6"/>
      <c r="G229" s="6"/>
      <c r="H229" s="6"/>
      <c r="I229" s="6"/>
      <c r="J229" s="6"/>
      <c r="K229" s="6"/>
      <c r="L229" s="6"/>
      <c r="M229" s="6"/>
      <c r="N229" s="21"/>
      <c r="O229" s="21"/>
      <c r="P229" s="21"/>
      <c r="Q229" s="21"/>
      <c r="R229" s="21"/>
      <c r="S229" s="21"/>
      <c r="T229" s="6"/>
      <c r="U229" s="6"/>
      <c r="V229" s="6"/>
      <c r="W229" s="6"/>
      <c r="X229" s="6"/>
      <c r="Y229" s="6"/>
      <c r="Z229" s="6"/>
      <c r="AA229" s="6"/>
      <c r="AB229" s="6"/>
    </row>
    <row r="230" ht="12.75" customHeight="1">
      <c r="A230" s="6"/>
      <c r="B230" s="6"/>
      <c r="C230" s="6"/>
      <c r="D230" s="6"/>
      <c r="E230" s="6"/>
      <c r="F230" s="6"/>
      <c r="G230" s="6"/>
      <c r="H230" s="6"/>
      <c r="I230" s="6"/>
      <c r="J230" s="6"/>
      <c r="K230" s="6"/>
      <c r="L230" s="6"/>
      <c r="M230" s="6"/>
      <c r="N230" s="21"/>
      <c r="O230" s="21"/>
      <c r="P230" s="21"/>
      <c r="Q230" s="21"/>
      <c r="R230" s="21"/>
      <c r="S230" s="21"/>
      <c r="T230" s="6"/>
      <c r="U230" s="6"/>
      <c r="V230" s="6"/>
      <c r="W230" s="6"/>
      <c r="X230" s="6"/>
      <c r="Y230" s="6"/>
      <c r="Z230" s="6"/>
      <c r="AA230" s="6"/>
      <c r="AB230" s="6"/>
    </row>
    <row r="231" ht="12.75" customHeight="1">
      <c r="A231" s="6"/>
      <c r="B231" s="6"/>
      <c r="C231" s="6"/>
      <c r="D231" s="6"/>
      <c r="E231" s="6"/>
      <c r="F231" s="6"/>
      <c r="G231" s="6"/>
      <c r="H231" s="6"/>
      <c r="I231" s="6"/>
      <c r="J231" s="6"/>
      <c r="K231" s="6"/>
      <c r="L231" s="6"/>
      <c r="M231" s="6"/>
      <c r="N231" s="21"/>
      <c r="O231" s="21"/>
      <c r="P231" s="21"/>
      <c r="Q231" s="21"/>
      <c r="R231" s="21"/>
      <c r="S231" s="21"/>
      <c r="T231" s="6"/>
      <c r="U231" s="6"/>
      <c r="V231" s="6"/>
      <c r="W231" s="6"/>
      <c r="X231" s="6"/>
      <c r="Y231" s="6"/>
      <c r="Z231" s="6"/>
      <c r="AA231" s="6"/>
      <c r="AB231" s="6"/>
    </row>
    <row r="232" ht="12.75" customHeight="1">
      <c r="A232" s="6"/>
      <c r="B232" s="6"/>
      <c r="C232" s="6"/>
      <c r="D232" s="6"/>
      <c r="E232" s="6"/>
      <c r="F232" s="6"/>
      <c r="G232" s="6"/>
      <c r="H232" s="6"/>
      <c r="I232" s="6"/>
      <c r="J232" s="6"/>
      <c r="K232" s="6"/>
      <c r="L232" s="6"/>
      <c r="M232" s="6"/>
      <c r="N232" s="21"/>
      <c r="O232" s="21"/>
      <c r="P232" s="21"/>
      <c r="Q232" s="21"/>
      <c r="R232" s="21"/>
      <c r="S232" s="21"/>
      <c r="T232" s="6"/>
      <c r="U232" s="6"/>
      <c r="V232" s="6"/>
      <c r="W232" s="6"/>
      <c r="X232" s="6"/>
      <c r="Y232" s="6"/>
      <c r="Z232" s="6"/>
      <c r="AA232" s="6"/>
      <c r="AB232" s="6"/>
    </row>
    <row r="233" ht="12.75" customHeight="1">
      <c r="A233" s="6"/>
      <c r="B233" s="6"/>
      <c r="C233" s="6"/>
      <c r="D233" s="6"/>
      <c r="E233" s="6"/>
      <c r="F233" s="6"/>
      <c r="G233" s="6"/>
      <c r="H233" s="6"/>
      <c r="I233" s="6"/>
      <c r="J233" s="6"/>
      <c r="K233" s="6"/>
      <c r="L233" s="6"/>
      <c r="M233" s="6"/>
      <c r="N233" s="21"/>
      <c r="O233" s="21"/>
      <c r="P233" s="21"/>
      <c r="Q233" s="21"/>
      <c r="R233" s="21"/>
      <c r="S233" s="21"/>
      <c r="T233" s="6"/>
      <c r="U233" s="6"/>
      <c r="V233" s="6"/>
      <c r="W233" s="6"/>
      <c r="X233" s="6"/>
      <c r="Y233" s="6"/>
      <c r="Z233" s="6"/>
      <c r="AA233" s="6"/>
      <c r="AB233" s="6"/>
    </row>
    <row r="234" ht="12.75" customHeight="1">
      <c r="A234" s="6"/>
      <c r="B234" s="6"/>
      <c r="C234" s="6"/>
      <c r="D234" s="6"/>
      <c r="E234" s="6"/>
      <c r="F234" s="6"/>
      <c r="G234" s="6"/>
      <c r="H234" s="6"/>
      <c r="I234" s="6"/>
      <c r="J234" s="6"/>
      <c r="K234" s="6"/>
      <c r="L234" s="6"/>
      <c r="M234" s="6"/>
      <c r="N234" s="21"/>
      <c r="O234" s="21"/>
      <c r="P234" s="21"/>
      <c r="Q234" s="21"/>
      <c r="R234" s="21"/>
      <c r="S234" s="21"/>
      <c r="T234" s="6"/>
      <c r="U234" s="6"/>
      <c r="V234" s="6"/>
      <c r="W234" s="6"/>
      <c r="X234" s="6"/>
      <c r="Y234" s="6"/>
      <c r="Z234" s="6"/>
      <c r="AA234" s="6"/>
      <c r="AB234" s="6"/>
    </row>
    <row r="235" ht="12.75" customHeight="1">
      <c r="A235" s="6"/>
      <c r="B235" s="6"/>
      <c r="C235" s="6"/>
      <c r="D235" s="6"/>
      <c r="E235" s="6"/>
      <c r="F235" s="6"/>
      <c r="G235" s="6"/>
      <c r="H235" s="6"/>
      <c r="I235" s="6"/>
      <c r="J235" s="6"/>
      <c r="K235" s="6"/>
      <c r="L235" s="6"/>
      <c r="M235" s="6"/>
      <c r="N235" s="21"/>
      <c r="O235" s="21"/>
      <c r="P235" s="21"/>
      <c r="Q235" s="21"/>
      <c r="R235" s="21"/>
      <c r="S235" s="21"/>
      <c r="T235" s="6"/>
      <c r="U235" s="6"/>
      <c r="V235" s="6"/>
      <c r="W235" s="6"/>
      <c r="X235" s="6"/>
      <c r="Y235" s="6"/>
      <c r="Z235" s="6"/>
      <c r="AA235" s="6"/>
      <c r="AB235" s="6"/>
    </row>
    <row r="236" ht="12.75" customHeight="1">
      <c r="A236" s="6"/>
      <c r="B236" s="6"/>
      <c r="C236" s="6"/>
      <c r="D236" s="6"/>
      <c r="E236" s="6"/>
      <c r="F236" s="6"/>
      <c r="G236" s="6"/>
      <c r="H236" s="6"/>
      <c r="I236" s="6"/>
      <c r="J236" s="6"/>
      <c r="K236" s="6"/>
      <c r="L236" s="6"/>
      <c r="M236" s="6"/>
      <c r="N236" s="21"/>
      <c r="O236" s="21"/>
      <c r="P236" s="21"/>
      <c r="Q236" s="21"/>
      <c r="R236" s="21"/>
      <c r="S236" s="21"/>
      <c r="T236" s="6"/>
      <c r="U236" s="6"/>
      <c r="V236" s="6"/>
      <c r="W236" s="6"/>
      <c r="X236" s="6"/>
      <c r="Y236" s="6"/>
      <c r="Z236" s="6"/>
      <c r="AA236" s="6"/>
      <c r="AB236" s="6"/>
    </row>
    <row r="237" ht="12.75" customHeight="1">
      <c r="A237" s="6"/>
      <c r="B237" s="6"/>
      <c r="C237" s="6"/>
      <c r="D237" s="6"/>
      <c r="E237" s="6"/>
      <c r="F237" s="6"/>
      <c r="G237" s="6"/>
      <c r="H237" s="6"/>
      <c r="I237" s="6"/>
      <c r="J237" s="6"/>
      <c r="K237" s="6"/>
      <c r="L237" s="6"/>
      <c r="M237" s="6"/>
      <c r="N237" s="21"/>
      <c r="O237" s="21"/>
      <c r="P237" s="21"/>
      <c r="Q237" s="21"/>
      <c r="R237" s="21"/>
      <c r="S237" s="21"/>
      <c r="T237" s="6"/>
      <c r="U237" s="6"/>
      <c r="V237" s="6"/>
      <c r="W237" s="6"/>
      <c r="X237" s="6"/>
      <c r="Y237" s="6"/>
      <c r="Z237" s="6"/>
      <c r="AA237" s="6"/>
      <c r="AB237" s="6"/>
    </row>
    <row r="238" ht="12.75" customHeight="1">
      <c r="A238" s="6"/>
      <c r="B238" s="6"/>
      <c r="C238" s="6"/>
      <c r="D238" s="6"/>
      <c r="E238" s="6"/>
      <c r="F238" s="6"/>
      <c r="G238" s="6"/>
      <c r="H238" s="6"/>
      <c r="I238" s="6"/>
      <c r="J238" s="6"/>
      <c r="K238" s="6"/>
      <c r="L238" s="6"/>
      <c r="M238" s="6"/>
      <c r="N238" s="21"/>
      <c r="O238" s="21"/>
      <c r="P238" s="21"/>
      <c r="Q238" s="21"/>
      <c r="R238" s="21"/>
      <c r="S238" s="21"/>
      <c r="T238" s="6"/>
      <c r="U238" s="6"/>
      <c r="V238" s="6"/>
      <c r="W238" s="6"/>
      <c r="X238" s="6"/>
      <c r="Y238" s="6"/>
      <c r="Z238" s="6"/>
      <c r="AA238" s="6"/>
      <c r="AB238" s="6"/>
    </row>
    <row r="239" ht="12.75" customHeight="1">
      <c r="A239" s="6"/>
      <c r="B239" s="6"/>
      <c r="C239" s="6"/>
      <c r="D239" s="6"/>
      <c r="E239" s="6"/>
      <c r="F239" s="6"/>
      <c r="G239" s="6"/>
      <c r="H239" s="6"/>
      <c r="I239" s="6"/>
      <c r="J239" s="6"/>
      <c r="K239" s="6"/>
      <c r="L239" s="6"/>
      <c r="M239" s="6"/>
      <c r="N239" s="21"/>
      <c r="O239" s="21"/>
      <c r="P239" s="21"/>
      <c r="Q239" s="21"/>
      <c r="R239" s="21"/>
      <c r="S239" s="21"/>
      <c r="T239" s="6"/>
      <c r="U239" s="6"/>
      <c r="V239" s="6"/>
      <c r="W239" s="6"/>
      <c r="X239" s="6"/>
      <c r="Y239" s="6"/>
      <c r="Z239" s="6"/>
      <c r="AA239" s="6"/>
      <c r="AB239" s="6"/>
    </row>
    <row r="240" ht="12.75" customHeight="1">
      <c r="A240" s="6"/>
      <c r="B240" s="6"/>
      <c r="C240" s="6"/>
      <c r="D240" s="6"/>
      <c r="E240" s="6"/>
      <c r="F240" s="6"/>
      <c r="G240" s="6"/>
      <c r="H240" s="6"/>
      <c r="I240" s="6"/>
      <c r="J240" s="6"/>
      <c r="K240" s="6"/>
      <c r="L240" s="6"/>
      <c r="M240" s="6"/>
      <c r="N240" s="21"/>
      <c r="O240" s="21"/>
      <c r="P240" s="21"/>
      <c r="Q240" s="21"/>
      <c r="R240" s="21"/>
      <c r="S240" s="21"/>
      <c r="T240" s="6"/>
      <c r="U240" s="6"/>
      <c r="V240" s="6"/>
      <c r="W240" s="6"/>
      <c r="X240" s="6"/>
      <c r="Y240" s="6"/>
      <c r="Z240" s="6"/>
      <c r="AA240" s="6"/>
      <c r="AB240" s="6"/>
    </row>
    <row r="241" ht="12.75" customHeight="1">
      <c r="A241" s="6"/>
      <c r="B241" s="6"/>
      <c r="C241" s="6"/>
      <c r="D241" s="6"/>
      <c r="E241" s="6"/>
      <c r="F241" s="6"/>
      <c r="G241" s="6"/>
      <c r="H241" s="6"/>
      <c r="I241" s="6"/>
      <c r="J241" s="6"/>
      <c r="K241" s="6"/>
      <c r="L241" s="6"/>
      <c r="M241" s="6"/>
      <c r="N241" s="21"/>
      <c r="O241" s="21"/>
      <c r="P241" s="21"/>
      <c r="Q241" s="21"/>
      <c r="R241" s="21"/>
      <c r="S241" s="21"/>
      <c r="T241" s="6"/>
      <c r="U241" s="6"/>
      <c r="V241" s="6"/>
      <c r="W241" s="6"/>
      <c r="X241" s="6"/>
      <c r="Y241" s="6"/>
      <c r="Z241" s="6"/>
      <c r="AA241" s="6"/>
      <c r="AB241" s="6"/>
    </row>
    <row r="242" ht="12.75" customHeight="1">
      <c r="A242" s="6"/>
      <c r="B242" s="6"/>
      <c r="C242" s="6"/>
      <c r="D242" s="6"/>
      <c r="E242" s="6"/>
      <c r="F242" s="6"/>
      <c r="G242" s="6"/>
      <c r="H242" s="6"/>
      <c r="I242" s="6"/>
      <c r="J242" s="6"/>
      <c r="K242" s="6"/>
      <c r="L242" s="6"/>
      <c r="M242" s="6"/>
      <c r="N242" s="21"/>
      <c r="O242" s="21"/>
      <c r="P242" s="21"/>
      <c r="Q242" s="21"/>
      <c r="R242" s="21"/>
      <c r="S242" s="21"/>
      <c r="T242" s="6"/>
      <c r="U242" s="6"/>
      <c r="V242" s="6"/>
      <c r="W242" s="6"/>
      <c r="X242" s="6"/>
      <c r="Y242" s="6"/>
      <c r="Z242" s="6"/>
      <c r="AA242" s="6"/>
      <c r="AB242" s="6"/>
    </row>
    <row r="243" ht="12.75" customHeight="1">
      <c r="A243" s="6"/>
      <c r="B243" s="6"/>
      <c r="C243" s="6"/>
      <c r="D243" s="6"/>
      <c r="E243" s="6"/>
      <c r="F243" s="6"/>
      <c r="G243" s="6"/>
      <c r="H243" s="6"/>
      <c r="I243" s="6"/>
      <c r="J243" s="6"/>
      <c r="K243" s="6"/>
      <c r="L243" s="6"/>
      <c r="M243" s="6"/>
      <c r="N243" s="21"/>
      <c r="O243" s="21"/>
      <c r="P243" s="21"/>
      <c r="Q243" s="21"/>
      <c r="R243" s="21"/>
      <c r="S243" s="21"/>
      <c r="T243" s="6"/>
      <c r="U243" s="6"/>
      <c r="V243" s="6"/>
      <c r="W243" s="6"/>
      <c r="X243" s="6"/>
      <c r="Y243" s="6"/>
      <c r="Z243" s="6"/>
      <c r="AA243" s="6"/>
      <c r="AB243" s="6"/>
    </row>
    <row r="244" ht="12.75" customHeight="1">
      <c r="A244" s="6"/>
      <c r="B244" s="6"/>
      <c r="C244" s="6"/>
      <c r="D244" s="6"/>
      <c r="E244" s="6"/>
      <c r="F244" s="6"/>
      <c r="G244" s="6"/>
      <c r="H244" s="6"/>
      <c r="I244" s="6"/>
      <c r="J244" s="6"/>
      <c r="K244" s="6"/>
      <c r="L244" s="6"/>
      <c r="M244" s="6"/>
      <c r="N244" s="21"/>
      <c r="O244" s="21"/>
      <c r="P244" s="21"/>
      <c r="Q244" s="21"/>
      <c r="R244" s="21"/>
      <c r="S244" s="21"/>
      <c r="T244" s="6"/>
      <c r="U244" s="6"/>
      <c r="V244" s="6"/>
      <c r="W244" s="6"/>
      <c r="X244" s="6"/>
      <c r="Y244" s="6"/>
      <c r="Z244" s="6"/>
      <c r="AA244" s="6"/>
      <c r="AB244" s="6"/>
    </row>
    <row r="245" ht="12.75" customHeight="1">
      <c r="A245" s="6"/>
      <c r="B245" s="6"/>
      <c r="C245" s="6"/>
      <c r="D245" s="6"/>
      <c r="E245" s="6"/>
      <c r="F245" s="6"/>
      <c r="G245" s="6"/>
      <c r="H245" s="6"/>
      <c r="I245" s="6"/>
      <c r="J245" s="6"/>
      <c r="K245" s="6"/>
      <c r="L245" s="6"/>
      <c r="M245" s="6"/>
      <c r="N245" s="21"/>
      <c r="O245" s="21"/>
      <c r="P245" s="21"/>
      <c r="Q245" s="21"/>
      <c r="R245" s="21"/>
      <c r="S245" s="21"/>
      <c r="T245" s="6"/>
      <c r="U245" s="6"/>
      <c r="V245" s="6"/>
      <c r="W245" s="6"/>
      <c r="X245" s="6"/>
      <c r="Y245" s="6"/>
      <c r="Z245" s="6"/>
      <c r="AA245" s="6"/>
      <c r="AB245" s="6"/>
    </row>
    <row r="246" ht="12.75" customHeight="1">
      <c r="A246" s="6"/>
      <c r="B246" s="6"/>
      <c r="C246" s="6"/>
      <c r="D246" s="6"/>
      <c r="E246" s="6"/>
      <c r="F246" s="6"/>
      <c r="G246" s="6"/>
      <c r="H246" s="6"/>
      <c r="I246" s="6"/>
      <c r="J246" s="6"/>
      <c r="K246" s="6"/>
      <c r="L246" s="6"/>
      <c r="M246" s="6"/>
      <c r="N246" s="21"/>
      <c r="O246" s="21"/>
      <c r="P246" s="21"/>
      <c r="Q246" s="21"/>
      <c r="R246" s="21"/>
      <c r="S246" s="21"/>
      <c r="T246" s="6"/>
      <c r="U246" s="6"/>
      <c r="V246" s="6"/>
      <c r="W246" s="6"/>
      <c r="X246" s="6"/>
      <c r="Y246" s="6"/>
      <c r="Z246" s="6"/>
      <c r="AA246" s="6"/>
      <c r="AB246" s="6"/>
    </row>
    <row r="247" ht="12.75" customHeight="1">
      <c r="A247" s="6"/>
      <c r="B247" s="6"/>
      <c r="C247" s="6"/>
      <c r="D247" s="6"/>
      <c r="E247" s="6"/>
      <c r="F247" s="6"/>
      <c r="G247" s="6"/>
      <c r="H247" s="6"/>
      <c r="I247" s="6"/>
      <c r="J247" s="6"/>
      <c r="K247" s="6"/>
      <c r="L247" s="6"/>
      <c r="M247" s="6"/>
      <c r="N247" s="21"/>
      <c r="O247" s="21"/>
      <c r="P247" s="21"/>
      <c r="Q247" s="21"/>
      <c r="R247" s="21"/>
      <c r="S247" s="21"/>
      <c r="T247" s="6"/>
      <c r="U247" s="6"/>
      <c r="V247" s="6"/>
      <c r="W247" s="6"/>
      <c r="X247" s="6"/>
      <c r="Y247" s="6"/>
      <c r="Z247" s="6"/>
      <c r="AA247" s="6"/>
      <c r="AB247" s="6"/>
    </row>
    <row r="248" ht="12.75" customHeight="1">
      <c r="A248" s="6"/>
      <c r="B248" s="6"/>
      <c r="C248" s="6"/>
      <c r="D248" s="6"/>
      <c r="E248" s="6"/>
      <c r="F248" s="6"/>
      <c r="G248" s="6"/>
      <c r="H248" s="6"/>
      <c r="I248" s="6"/>
      <c r="J248" s="6"/>
      <c r="K248" s="6"/>
      <c r="L248" s="6"/>
      <c r="M248" s="6"/>
      <c r="N248" s="21"/>
      <c r="O248" s="21"/>
      <c r="P248" s="21"/>
      <c r="Q248" s="21"/>
      <c r="R248" s="21"/>
      <c r="S248" s="21"/>
      <c r="T248" s="6"/>
      <c r="U248" s="6"/>
      <c r="V248" s="6"/>
      <c r="W248" s="6"/>
      <c r="X248" s="6"/>
      <c r="Y248" s="6"/>
      <c r="Z248" s="6"/>
      <c r="AA248" s="6"/>
      <c r="AB248" s="6"/>
    </row>
    <row r="249" ht="12.75" customHeight="1">
      <c r="A249" s="6"/>
      <c r="B249" s="6"/>
      <c r="C249" s="6"/>
      <c r="D249" s="6"/>
      <c r="E249" s="6"/>
      <c r="F249" s="6"/>
      <c r="G249" s="6"/>
      <c r="H249" s="6"/>
      <c r="I249" s="6"/>
      <c r="J249" s="6"/>
      <c r="K249" s="6"/>
      <c r="L249" s="6"/>
      <c r="M249" s="6"/>
      <c r="N249" s="21"/>
      <c r="O249" s="21"/>
      <c r="P249" s="21"/>
      <c r="Q249" s="21"/>
      <c r="R249" s="21"/>
      <c r="S249" s="21"/>
      <c r="T249" s="6"/>
      <c r="U249" s="6"/>
      <c r="V249" s="6"/>
      <c r="W249" s="6"/>
      <c r="X249" s="6"/>
      <c r="Y249" s="6"/>
      <c r="Z249" s="6"/>
      <c r="AA249" s="6"/>
      <c r="AB249" s="6"/>
    </row>
    <row r="250" ht="12.75" customHeight="1">
      <c r="A250" s="6"/>
      <c r="B250" s="6"/>
      <c r="C250" s="6"/>
      <c r="D250" s="6"/>
      <c r="E250" s="6"/>
      <c r="F250" s="6"/>
      <c r="G250" s="6"/>
      <c r="H250" s="6"/>
      <c r="I250" s="6"/>
      <c r="J250" s="6"/>
      <c r="K250" s="6"/>
      <c r="L250" s="6"/>
      <c r="M250" s="6"/>
      <c r="N250" s="21"/>
      <c r="O250" s="21"/>
      <c r="P250" s="21"/>
      <c r="Q250" s="21"/>
      <c r="R250" s="21"/>
      <c r="S250" s="21"/>
      <c r="T250" s="6"/>
      <c r="U250" s="6"/>
      <c r="V250" s="6"/>
      <c r="W250" s="6"/>
      <c r="X250" s="6"/>
      <c r="Y250" s="6"/>
      <c r="Z250" s="6"/>
      <c r="AA250" s="6"/>
      <c r="AB250" s="6"/>
    </row>
    <row r="251" ht="12.75" customHeight="1">
      <c r="A251" s="6"/>
      <c r="B251" s="6"/>
      <c r="C251" s="6"/>
      <c r="D251" s="6"/>
      <c r="E251" s="6"/>
      <c r="F251" s="6"/>
      <c r="G251" s="6"/>
      <c r="H251" s="6"/>
      <c r="I251" s="6"/>
      <c r="J251" s="6"/>
      <c r="K251" s="6"/>
      <c r="L251" s="6"/>
      <c r="M251" s="6"/>
      <c r="N251" s="21"/>
      <c r="O251" s="21"/>
      <c r="P251" s="21"/>
      <c r="Q251" s="21"/>
      <c r="R251" s="21"/>
      <c r="S251" s="21"/>
      <c r="T251" s="6"/>
      <c r="U251" s="6"/>
      <c r="V251" s="6"/>
      <c r="W251" s="6"/>
      <c r="X251" s="6"/>
      <c r="Y251" s="6"/>
      <c r="Z251" s="6"/>
      <c r="AA251" s="6"/>
      <c r="AB251" s="6"/>
    </row>
    <row r="252" ht="12.75" customHeight="1">
      <c r="A252" s="6"/>
      <c r="B252" s="6"/>
      <c r="C252" s="6"/>
      <c r="D252" s="6"/>
      <c r="E252" s="6"/>
      <c r="F252" s="6"/>
      <c r="G252" s="6"/>
      <c r="H252" s="6"/>
      <c r="I252" s="6"/>
      <c r="J252" s="6"/>
      <c r="K252" s="6"/>
      <c r="L252" s="6"/>
      <c r="M252" s="6"/>
      <c r="N252" s="21"/>
      <c r="O252" s="21"/>
      <c r="P252" s="21"/>
      <c r="Q252" s="21"/>
      <c r="R252" s="21"/>
      <c r="S252" s="21"/>
      <c r="T252" s="6"/>
      <c r="U252" s="6"/>
      <c r="V252" s="6"/>
      <c r="W252" s="6"/>
      <c r="X252" s="6"/>
      <c r="Y252" s="6"/>
      <c r="Z252" s="6"/>
      <c r="AA252" s="6"/>
      <c r="AB252" s="6"/>
    </row>
    <row r="253" ht="12.75" customHeight="1">
      <c r="A253" s="6"/>
      <c r="B253" s="6"/>
      <c r="C253" s="6"/>
      <c r="D253" s="6"/>
      <c r="E253" s="6"/>
      <c r="F253" s="6"/>
      <c r="G253" s="6"/>
      <c r="H253" s="6"/>
      <c r="I253" s="6"/>
      <c r="J253" s="6"/>
      <c r="K253" s="6"/>
      <c r="L253" s="6"/>
      <c r="M253" s="6"/>
      <c r="N253" s="21"/>
      <c r="O253" s="21"/>
      <c r="P253" s="21"/>
      <c r="Q253" s="21"/>
      <c r="R253" s="21"/>
      <c r="S253" s="21"/>
      <c r="T253" s="6"/>
      <c r="U253" s="6"/>
      <c r="V253" s="6"/>
      <c r="W253" s="6"/>
      <c r="X253" s="6"/>
      <c r="Y253" s="6"/>
      <c r="Z253" s="6"/>
      <c r="AA253" s="6"/>
      <c r="AB253" s="6"/>
    </row>
    <row r="254" ht="12.75" customHeight="1">
      <c r="A254" s="6"/>
      <c r="B254" s="6"/>
      <c r="C254" s="6"/>
      <c r="D254" s="6"/>
      <c r="E254" s="6"/>
      <c r="F254" s="6"/>
      <c r="G254" s="6"/>
      <c r="H254" s="6"/>
      <c r="I254" s="6"/>
      <c r="J254" s="6"/>
      <c r="K254" s="6"/>
      <c r="L254" s="6"/>
      <c r="M254" s="6"/>
      <c r="N254" s="21"/>
      <c r="O254" s="21"/>
      <c r="P254" s="21"/>
      <c r="Q254" s="21"/>
      <c r="R254" s="21"/>
      <c r="S254" s="21"/>
      <c r="T254" s="6"/>
      <c r="U254" s="6"/>
      <c r="V254" s="6"/>
      <c r="W254" s="6"/>
      <c r="X254" s="6"/>
      <c r="Y254" s="6"/>
      <c r="Z254" s="6"/>
      <c r="AA254" s="6"/>
      <c r="AB254" s="6"/>
    </row>
    <row r="255" ht="12.75" customHeight="1">
      <c r="A255" s="6"/>
      <c r="B255" s="6"/>
      <c r="C255" s="6"/>
      <c r="D255" s="6"/>
      <c r="E255" s="6"/>
      <c r="F255" s="6"/>
      <c r="G255" s="6"/>
      <c r="H255" s="6"/>
      <c r="I255" s="6"/>
      <c r="J255" s="6"/>
      <c r="K255" s="6"/>
      <c r="L255" s="6"/>
      <c r="M255" s="6"/>
      <c r="N255" s="21"/>
      <c r="O255" s="21"/>
      <c r="P255" s="21"/>
      <c r="Q255" s="21"/>
      <c r="R255" s="21"/>
      <c r="S255" s="21"/>
      <c r="T255" s="6"/>
      <c r="U255" s="6"/>
      <c r="V255" s="6"/>
      <c r="W255" s="6"/>
      <c r="X255" s="6"/>
      <c r="Y255" s="6"/>
      <c r="Z255" s="6"/>
      <c r="AA255" s="6"/>
      <c r="AB255" s="6"/>
    </row>
    <row r="256" ht="12.75" customHeight="1">
      <c r="A256" s="6"/>
      <c r="B256" s="6"/>
      <c r="C256" s="6"/>
      <c r="D256" s="6"/>
      <c r="E256" s="6"/>
      <c r="F256" s="6"/>
      <c r="G256" s="6"/>
      <c r="H256" s="6"/>
      <c r="I256" s="6"/>
      <c r="J256" s="6"/>
      <c r="K256" s="6"/>
      <c r="L256" s="6"/>
      <c r="M256" s="6"/>
      <c r="N256" s="21"/>
      <c r="O256" s="21"/>
      <c r="P256" s="21"/>
      <c r="Q256" s="21"/>
      <c r="R256" s="21"/>
      <c r="S256" s="21"/>
      <c r="T256" s="6"/>
      <c r="U256" s="6"/>
      <c r="V256" s="6"/>
      <c r="W256" s="6"/>
      <c r="X256" s="6"/>
      <c r="Y256" s="6"/>
      <c r="Z256" s="6"/>
      <c r="AA256" s="6"/>
      <c r="AB256" s="6"/>
    </row>
    <row r="257" ht="12.75" customHeight="1">
      <c r="A257" s="6"/>
      <c r="B257" s="6"/>
      <c r="C257" s="6"/>
      <c r="D257" s="6"/>
      <c r="E257" s="6"/>
      <c r="F257" s="6"/>
      <c r="G257" s="6"/>
      <c r="H257" s="6"/>
      <c r="I257" s="6"/>
      <c r="J257" s="6"/>
      <c r="K257" s="6"/>
      <c r="L257" s="6"/>
      <c r="M257" s="6"/>
      <c r="N257" s="21"/>
      <c r="O257" s="21"/>
      <c r="P257" s="21"/>
      <c r="Q257" s="21"/>
      <c r="R257" s="21"/>
      <c r="S257" s="21"/>
      <c r="T257" s="6"/>
      <c r="U257" s="6"/>
      <c r="V257" s="6"/>
      <c r="W257" s="6"/>
      <c r="X257" s="6"/>
      <c r="Y257" s="6"/>
      <c r="Z257" s="6"/>
      <c r="AA257" s="6"/>
      <c r="AB257" s="6"/>
    </row>
    <row r="258" ht="12.75" customHeight="1">
      <c r="A258" s="6"/>
      <c r="B258" s="6"/>
      <c r="C258" s="6"/>
      <c r="D258" s="6"/>
      <c r="E258" s="6"/>
      <c r="F258" s="6"/>
      <c r="G258" s="6"/>
      <c r="H258" s="6"/>
      <c r="I258" s="6"/>
      <c r="J258" s="6"/>
      <c r="K258" s="6"/>
      <c r="L258" s="6"/>
      <c r="M258" s="6"/>
      <c r="N258" s="21"/>
      <c r="O258" s="21"/>
      <c r="P258" s="21"/>
      <c r="Q258" s="21"/>
      <c r="R258" s="21"/>
      <c r="S258" s="21"/>
      <c r="T258" s="6"/>
      <c r="U258" s="6"/>
      <c r="V258" s="6"/>
      <c r="W258" s="6"/>
      <c r="X258" s="6"/>
      <c r="Y258" s="6"/>
      <c r="Z258" s="6"/>
      <c r="AA258" s="6"/>
      <c r="AB258" s="6"/>
    </row>
    <row r="259" ht="12.75" customHeight="1">
      <c r="A259" s="6"/>
      <c r="B259" s="6"/>
      <c r="C259" s="6"/>
      <c r="D259" s="6"/>
      <c r="E259" s="6"/>
      <c r="F259" s="6"/>
      <c r="G259" s="6"/>
      <c r="H259" s="6"/>
      <c r="I259" s="6"/>
      <c r="J259" s="6"/>
      <c r="K259" s="6"/>
      <c r="L259" s="6"/>
      <c r="M259" s="6"/>
      <c r="N259" s="21"/>
      <c r="O259" s="21"/>
      <c r="P259" s="21"/>
      <c r="Q259" s="21"/>
      <c r="R259" s="21"/>
      <c r="S259" s="21"/>
      <c r="T259" s="6"/>
      <c r="U259" s="6"/>
      <c r="V259" s="6"/>
      <c r="W259" s="6"/>
      <c r="X259" s="6"/>
      <c r="Y259" s="6"/>
      <c r="Z259" s="6"/>
      <c r="AA259" s="6"/>
      <c r="AB259" s="6"/>
    </row>
    <row r="260" ht="12.75" customHeight="1">
      <c r="A260" s="6"/>
      <c r="B260" s="6"/>
      <c r="C260" s="6"/>
      <c r="D260" s="6"/>
      <c r="E260" s="6"/>
      <c r="F260" s="6"/>
      <c r="G260" s="6"/>
      <c r="H260" s="6"/>
      <c r="I260" s="6"/>
      <c r="J260" s="6"/>
      <c r="K260" s="6"/>
      <c r="L260" s="6"/>
      <c r="M260" s="6"/>
      <c r="N260" s="21"/>
      <c r="O260" s="21"/>
      <c r="P260" s="21"/>
      <c r="Q260" s="21"/>
      <c r="R260" s="21"/>
      <c r="S260" s="21"/>
      <c r="T260" s="6"/>
      <c r="U260" s="6"/>
      <c r="V260" s="6"/>
      <c r="W260" s="6"/>
      <c r="X260" s="6"/>
      <c r="Y260" s="6"/>
      <c r="Z260" s="6"/>
      <c r="AA260" s="6"/>
      <c r="AB260" s="6"/>
    </row>
    <row r="261" ht="12.75" customHeight="1">
      <c r="A261" s="6"/>
      <c r="B261" s="6"/>
      <c r="C261" s="6"/>
      <c r="D261" s="6"/>
      <c r="E261" s="6"/>
      <c r="F261" s="6"/>
      <c r="G261" s="6"/>
      <c r="H261" s="6"/>
      <c r="I261" s="6"/>
      <c r="J261" s="6"/>
      <c r="K261" s="6"/>
      <c r="L261" s="6"/>
      <c r="M261" s="6"/>
      <c r="N261" s="21"/>
      <c r="O261" s="21"/>
      <c r="P261" s="21"/>
      <c r="Q261" s="21"/>
      <c r="R261" s="21"/>
      <c r="S261" s="21"/>
      <c r="T261" s="6"/>
      <c r="U261" s="6"/>
      <c r="V261" s="6"/>
      <c r="W261" s="6"/>
      <c r="X261" s="6"/>
      <c r="Y261" s="6"/>
      <c r="Z261" s="6"/>
      <c r="AA261" s="6"/>
      <c r="AB261" s="6"/>
    </row>
    <row r="262" ht="12.75" customHeight="1">
      <c r="A262" s="6"/>
      <c r="B262" s="6"/>
      <c r="C262" s="6"/>
      <c r="D262" s="6"/>
      <c r="E262" s="6"/>
      <c r="F262" s="6"/>
      <c r="G262" s="6"/>
      <c r="H262" s="6"/>
      <c r="I262" s="6"/>
      <c r="J262" s="6"/>
      <c r="K262" s="6"/>
      <c r="L262" s="6"/>
      <c r="M262" s="6"/>
      <c r="N262" s="21"/>
      <c r="O262" s="21"/>
      <c r="P262" s="21"/>
      <c r="Q262" s="21"/>
      <c r="R262" s="21"/>
      <c r="S262" s="21"/>
      <c r="T262" s="6"/>
      <c r="U262" s="6"/>
      <c r="V262" s="6"/>
      <c r="W262" s="6"/>
      <c r="X262" s="6"/>
      <c r="Y262" s="6"/>
      <c r="Z262" s="6"/>
      <c r="AA262" s="6"/>
      <c r="AB262" s="6"/>
    </row>
    <row r="263" ht="12.75" customHeight="1">
      <c r="A263" s="6"/>
      <c r="B263" s="6"/>
      <c r="C263" s="6"/>
      <c r="D263" s="6"/>
      <c r="E263" s="6"/>
      <c r="F263" s="6"/>
      <c r="G263" s="6"/>
      <c r="H263" s="6"/>
      <c r="I263" s="6"/>
      <c r="J263" s="6"/>
      <c r="K263" s="6"/>
      <c r="L263" s="6"/>
      <c r="M263" s="6"/>
      <c r="N263" s="21"/>
      <c r="O263" s="21"/>
      <c r="P263" s="21"/>
      <c r="Q263" s="21"/>
      <c r="R263" s="21"/>
      <c r="S263" s="21"/>
      <c r="T263" s="6"/>
      <c r="U263" s="6"/>
      <c r="V263" s="6"/>
      <c r="W263" s="6"/>
      <c r="X263" s="6"/>
      <c r="Y263" s="6"/>
      <c r="Z263" s="6"/>
      <c r="AA263" s="6"/>
      <c r="AB263" s="6"/>
    </row>
    <row r="264" ht="12.75" customHeight="1">
      <c r="A264" s="6"/>
      <c r="B264" s="6"/>
      <c r="C264" s="6"/>
      <c r="D264" s="6"/>
      <c r="E264" s="6"/>
      <c r="F264" s="6"/>
      <c r="G264" s="6"/>
      <c r="H264" s="6"/>
      <c r="I264" s="6"/>
      <c r="J264" s="6"/>
      <c r="K264" s="6"/>
      <c r="L264" s="6"/>
      <c r="M264" s="6"/>
      <c r="N264" s="21"/>
      <c r="O264" s="21"/>
      <c r="P264" s="21"/>
      <c r="Q264" s="21"/>
      <c r="R264" s="21"/>
      <c r="S264" s="21"/>
      <c r="T264" s="6"/>
      <c r="U264" s="6"/>
      <c r="V264" s="6"/>
      <c r="W264" s="6"/>
      <c r="X264" s="6"/>
      <c r="Y264" s="6"/>
      <c r="Z264" s="6"/>
      <c r="AA264" s="6"/>
      <c r="AB264" s="6"/>
    </row>
    <row r="265" ht="12.75" customHeight="1">
      <c r="A265" s="6"/>
      <c r="B265" s="6"/>
      <c r="C265" s="6"/>
      <c r="D265" s="6"/>
      <c r="E265" s="6"/>
      <c r="F265" s="6"/>
      <c r="G265" s="6"/>
      <c r="H265" s="6"/>
      <c r="I265" s="6"/>
      <c r="J265" s="6"/>
      <c r="K265" s="6"/>
      <c r="L265" s="6"/>
      <c r="M265" s="6"/>
      <c r="N265" s="21"/>
      <c r="O265" s="21"/>
      <c r="P265" s="21"/>
      <c r="Q265" s="21"/>
      <c r="R265" s="21"/>
      <c r="S265" s="21"/>
      <c r="T265" s="6"/>
      <c r="U265" s="6"/>
      <c r="V265" s="6"/>
      <c r="W265" s="6"/>
      <c r="X265" s="6"/>
      <c r="Y265" s="6"/>
      <c r="Z265" s="6"/>
      <c r="AA265" s="6"/>
      <c r="AB265" s="6"/>
    </row>
    <row r="266" ht="12.75" customHeight="1">
      <c r="A266" s="6"/>
      <c r="B266" s="6"/>
      <c r="C266" s="6"/>
      <c r="D266" s="6"/>
      <c r="E266" s="6"/>
      <c r="F266" s="6"/>
      <c r="G266" s="6"/>
      <c r="H266" s="6"/>
      <c r="I266" s="6"/>
      <c r="J266" s="6"/>
      <c r="K266" s="6"/>
      <c r="L266" s="6"/>
      <c r="M266" s="6"/>
      <c r="N266" s="21"/>
      <c r="O266" s="21"/>
      <c r="P266" s="21"/>
      <c r="Q266" s="21"/>
      <c r="R266" s="21"/>
      <c r="S266" s="21"/>
      <c r="T266" s="6"/>
      <c r="U266" s="6"/>
      <c r="V266" s="6"/>
      <c r="W266" s="6"/>
      <c r="X266" s="6"/>
      <c r="Y266" s="6"/>
      <c r="Z266" s="6"/>
      <c r="AA266" s="6"/>
      <c r="AB266" s="6"/>
    </row>
    <row r="267" ht="12.75" customHeight="1">
      <c r="A267" s="6"/>
      <c r="B267" s="6"/>
      <c r="C267" s="6"/>
      <c r="D267" s="6"/>
      <c r="E267" s="6"/>
      <c r="F267" s="6"/>
      <c r="G267" s="6"/>
      <c r="H267" s="6"/>
      <c r="I267" s="6"/>
      <c r="J267" s="6"/>
      <c r="K267" s="6"/>
      <c r="L267" s="6"/>
      <c r="M267" s="6"/>
      <c r="N267" s="21"/>
      <c r="O267" s="21"/>
      <c r="P267" s="21"/>
      <c r="Q267" s="21"/>
      <c r="R267" s="21"/>
      <c r="S267" s="21"/>
      <c r="T267" s="6"/>
      <c r="U267" s="6"/>
      <c r="V267" s="6"/>
      <c r="W267" s="6"/>
      <c r="X267" s="6"/>
      <c r="Y267" s="6"/>
      <c r="Z267" s="6"/>
      <c r="AA267" s="6"/>
      <c r="AB267" s="6"/>
    </row>
    <row r="268" ht="12.75" customHeight="1">
      <c r="A268" s="6"/>
      <c r="B268" s="6"/>
      <c r="C268" s="6"/>
      <c r="D268" s="6"/>
      <c r="E268" s="6"/>
      <c r="F268" s="6"/>
      <c r="G268" s="6"/>
      <c r="H268" s="6"/>
      <c r="I268" s="6"/>
      <c r="J268" s="6"/>
      <c r="K268" s="6"/>
      <c r="L268" s="6"/>
      <c r="M268" s="6"/>
      <c r="N268" s="21"/>
      <c r="O268" s="21"/>
      <c r="P268" s="21"/>
      <c r="Q268" s="21"/>
      <c r="R268" s="21"/>
      <c r="S268" s="21"/>
      <c r="T268" s="6"/>
      <c r="U268" s="6"/>
      <c r="V268" s="6"/>
      <c r="W268" s="6"/>
      <c r="X268" s="6"/>
      <c r="Y268" s="6"/>
      <c r="Z268" s="6"/>
      <c r="AA268" s="6"/>
      <c r="AB268" s="6"/>
    </row>
    <row r="269" ht="12.75" customHeight="1">
      <c r="A269" s="6"/>
      <c r="B269" s="6"/>
      <c r="C269" s="6"/>
      <c r="D269" s="6"/>
      <c r="E269" s="6"/>
      <c r="F269" s="6"/>
      <c r="G269" s="6"/>
      <c r="H269" s="6"/>
      <c r="I269" s="6"/>
      <c r="J269" s="6"/>
      <c r="K269" s="6"/>
      <c r="L269" s="6"/>
      <c r="M269" s="6"/>
      <c r="N269" s="21"/>
      <c r="O269" s="21"/>
      <c r="P269" s="21"/>
      <c r="Q269" s="21"/>
      <c r="R269" s="21"/>
      <c r="S269" s="21"/>
      <c r="T269" s="6"/>
      <c r="U269" s="6"/>
      <c r="V269" s="6"/>
      <c r="W269" s="6"/>
      <c r="X269" s="6"/>
      <c r="Y269" s="6"/>
      <c r="Z269" s="6"/>
      <c r="AA269" s="6"/>
      <c r="AB269" s="6"/>
    </row>
    <row r="270" ht="12.75" customHeight="1">
      <c r="A270" s="6"/>
      <c r="B270" s="6"/>
      <c r="C270" s="6"/>
      <c r="D270" s="6"/>
      <c r="E270" s="6"/>
      <c r="F270" s="6"/>
      <c r="G270" s="6"/>
      <c r="H270" s="6"/>
      <c r="I270" s="6"/>
      <c r="J270" s="6"/>
      <c r="K270" s="6"/>
      <c r="L270" s="6"/>
      <c r="M270" s="6"/>
      <c r="N270" s="21"/>
      <c r="O270" s="21"/>
      <c r="P270" s="21"/>
      <c r="Q270" s="21"/>
      <c r="R270" s="21"/>
      <c r="S270" s="21"/>
      <c r="T270" s="6"/>
      <c r="U270" s="6"/>
      <c r="V270" s="6"/>
      <c r="W270" s="6"/>
      <c r="X270" s="6"/>
      <c r="Y270" s="6"/>
      <c r="Z270" s="6"/>
      <c r="AA270" s="6"/>
      <c r="AB270" s="6"/>
    </row>
    <row r="271" ht="12.75" customHeight="1">
      <c r="A271" s="6"/>
      <c r="B271" s="6"/>
      <c r="C271" s="6"/>
      <c r="D271" s="6"/>
      <c r="E271" s="6"/>
      <c r="F271" s="6"/>
      <c r="G271" s="6"/>
      <c r="H271" s="6"/>
      <c r="I271" s="6"/>
      <c r="J271" s="6"/>
      <c r="K271" s="6"/>
      <c r="L271" s="6"/>
      <c r="M271" s="6"/>
      <c r="N271" s="21"/>
      <c r="O271" s="21"/>
      <c r="P271" s="21"/>
      <c r="Q271" s="21"/>
      <c r="R271" s="21"/>
      <c r="S271" s="21"/>
      <c r="T271" s="6"/>
      <c r="U271" s="6"/>
      <c r="V271" s="6"/>
      <c r="W271" s="6"/>
      <c r="X271" s="6"/>
      <c r="Y271" s="6"/>
      <c r="Z271" s="6"/>
      <c r="AA271" s="6"/>
      <c r="AB271" s="6"/>
    </row>
    <row r="272" ht="12.75" customHeight="1">
      <c r="A272" s="6"/>
      <c r="B272" s="6"/>
      <c r="C272" s="6"/>
      <c r="D272" s="6"/>
      <c r="E272" s="6"/>
      <c r="F272" s="6"/>
      <c r="G272" s="6"/>
      <c r="H272" s="6"/>
      <c r="I272" s="6"/>
      <c r="J272" s="6"/>
      <c r="K272" s="6"/>
      <c r="L272" s="6"/>
      <c r="M272" s="6"/>
      <c r="N272" s="21"/>
      <c r="O272" s="21"/>
      <c r="P272" s="21"/>
      <c r="Q272" s="21"/>
      <c r="R272" s="21"/>
      <c r="S272" s="21"/>
      <c r="T272" s="6"/>
      <c r="U272" s="6"/>
      <c r="V272" s="6"/>
      <c r="W272" s="6"/>
      <c r="X272" s="6"/>
      <c r="Y272" s="6"/>
      <c r="Z272" s="6"/>
      <c r="AA272" s="6"/>
      <c r="AB272" s="6"/>
    </row>
    <row r="273" ht="12.75" customHeight="1">
      <c r="A273" s="6"/>
      <c r="B273" s="6"/>
      <c r="C273" s="6"/>
      <c r="D273" s="6"/>
      <c r="E273" s="6"/>
      <c r="F273" s="6"/>
      <c r="G273" s="6"/>
      <c r="H273" s="6"/>
      <c r="I273" s="6"/>
      <c r="J273" s="6"/>
      <c r="K273" s="6"/>
      <c r="L273" s="6"/>
      <c r="M273" s="6"/>
      <c r="N273" s="21"/>
      <c r="O273" s="21"/>
      <c r="P273" s="21"/>
      <c r="Q273" s="21"/>
      <c r="R273" s="21"/>
      <c r="S273" s="21"/>
      <c r="T273" s="6"/>
      <c r="U273" s="6"/>
      <c r="V273" s="6"/>
      <c r="W273" s="6"/>
      <c r="X273" s="6"/>
      <c r="Y273" s="6"/>
      <c r="Z273" s="6"/>
      <c r="AA273" s="6"/>
      <c r="AB273" s="6"/>
    </row>
    <row r="274" ht="12.75" customHeight="1">
      <c r="A274" s="6"/>
      <c r="B274" s="6"/>
      <c r="C274" s="6"/>
      <c r="D274" s="6"/>
      <c r="E274" s="6"/>
      <c r="F274" s="6"/>
      <c r="G274" s="6"/>
      <c r="H274" s="6"/>
      <c r="I274" s="6"/>
      <c r="J274" s="6"/>
      <c r="K274" s="6"/>
      <c r="L274" s="6"/>
      <c r="M274" s="6"/>
      <c r="N274" s="21"/>
      <c r="O274" s="21"/>
      <c r="P274" s="21"/>
      <c r="Q274" s="21"/>
      <c r="R274" s="21"/>
      <c r="S274" s="21"/>
      <c r="T274" s="6"/>
      <c r="U274" s="6"/>
      <c r="V274" s="6"/>
      <c r="W274" s="6"/>
      <c r="X274" s="6"/>
      <c r="Y274" s="6"/>
      <c r="Z274" s="6"/>
      <c r="AA274" s="6"/>
      <c r="AB274" s="6"/>
    </row>
    <row r="275" ht="12.75" customHeight="1">
      <c r="A275" s="6"/>
      <c r="B275" s="6"/>
      <c r="C275" s="6"/>
      <c r="D275" s="6"/>
      <c r="E275" s="6"/>
      <c r="F275" s="6"/>
      <c r="G275" s="6"/>
      <c r="H275" s="6"/>
      <c r="I275" s="6"/>
      <c r="J275" s="6"/>
      <c r="K275" s="6"/>
      <c r="L275" s="6"/>
      <c r="M275" s="6"/>
      <c r="N275" s="21"/>
      <c r="O275" s="21"/>
      <c r="P275" s="21"/>
      <c r="Q275" s="21"/>
      <c r="R275" s="21"/>
      <c r="S275" s="21"/>
      <c r="T275" s="6"/>
      <c r="U275" s="6"/>
      <c r="V275" s="6"/>
      <c r="W275" s="6"/>
      <c r="X275" s="6"/>
      <c r="Y275" s="6"/>
      <c r="Z275" s="6"/>
      <c r="AA275" s="6"/>
      <c r="AB275" s="6"/>
    </row>
    <row r="276" ht="12.75" customHeight="1">
      <c r="A276" s="6"/>
      <c r="B276" s="6"/>
      <c r="C276" s="6"/>
      <c r="D276" s="6"/>
      <c r="E276" s="6"/>
      <c r="F276" s="6"/>
      <c r="G276" s="6"/>
      <c r="H276" s="6"/>
      <c r="I276" s="6"/>
      <c r="J276" s="6"/>
      <c r="K276" s="6"/>
      <c r="L276" s="6"/>
      <c r="M276" s="6"/>
      <c r="N276" s="21"/>
      <c r="O276" s="21"/>
      <c r="P276" s="21"/>
      <c r="Q276" s="21"/>
      <c r="R276" s="21"/>
      <c r="S276" s="21"/>
      <c r="T276" s="6"/>
      <c r="U276" s="6"/>
      <c r="V276" s="6"/>
      <c r="W276" s="6"/>
      <c r="X276" s="6"/>
      <c r="Y276" s="6"/>
      <c r="Z276" s="6"/>
      <c r="AA276" s="6"/>
      <c r="AB276" s="6"/>
    </row>
    <row r="277" ht="12.75" customHeight="1">
      <c r="A277" s="6"/>
      <c r="B277" s="6"/>
      <c r="C277" s="6"/>
      <c r="D277" s="6"/>
      <c r="E277" s="6"/>
      <c r="F277" s="6"/>
      <c r="G277" s="6"/>
      <c r="H277" s="6"/>
      <c r="I277" s="6"/>
      <c r="J277" s="6"/>
      <c r="K277" s="6"/>
      <c r="L277" s="6"/>
      <c r="M277" s="6"/>
      <c r="N277" s="21"/>
      <c r="O277" s="21"/>
      <c r="P277" s="21"/>
      <c r="Q277" s="21"/>
      <c r="R277" s="21"/>
      <c r="S277" s="21"/>
      <c r="T277" s="6"/>
      <c r="U277" s="6"/>
      <c r="V277" s="6"/>
      <c r="W277" s="6"/>
      <c r="X277" s="6"/>
      <c r="Y277" s="6"/>
      <c r="Z277" s="6"/>
      <c r="AA277" s="6"/>
      <c r="AB277" s="6"/>
    </row>
    <row r="278" ht="12.75" customHeight="1">
      <c r="A278" s="6"/>
      <c r="B278" s="6"/>
      <c r="C278" s="6"/>
      <c r="D278" s="6"/>
      <c r="E278" s="6"/>
      <c r="F278" s="6"/>
      <c r="G278" s="6"/>
      <c r="H278" s="6"/>
      <c r="I278" s="6"/>
      <c r="J278" s="6"/>
      <c r="K278" s="6"/>
      <c r="L278" s="6"/>
      <c r="M278" s="6"/>
      <c r="N278" s="21"/>
      <c r="O278" s="21"/>
      <c r="P278" s="21"/>
      <c r="Q278" s="21"/>
      <c r="R278" s="21"/>
      <c r="S278" s="21"/>
      <c r="T278" s="6"/>
      <c r="U278" s="6"/>
      <c r="V278" s="6"/>
      <c r="W278" s="6"/>
      <c r="X278" s="6"/>
      <c r="Y278" s="6"/>
      <c r="Z278" s="6"/>
      <c r="AA278" s="6"/>
      <c r="AB278" s="6"/>
    </row>
    <row r="279" ht="12.75" customHeight="1">
      <c r="A279" s="6"/>
      <c r="B279" s="6"/>
      <c r="C279" s="6"/>
      <c r="D279" s="6"/>
      <c r="E279" s="6"/>
      <c r="F279" s="6"/>
      <c r="G279" s="6"/>
      <c r="H279" s="6"/>
      <c r="I279" s="6"/>
      <c r="J279" s="6"/>
      <c r="K279" s="6"/>
      <c r="L279" s="6"/>
      <c r="M279" s="6"/>
      <c r="N279" s="21"/>
      <c r="O279" s="21"/>
      <c r="P279" s="21"/>
      <c r="Q279" s="21"/>
      <c r="R279" s="21"/>
      <c r="S279" s="21"/>
      <c r="T279" s="6"/>
      <c r="U279" s="6"/>
      <c r="V279" s="6"/>
      <c r="W279" s="6"/>
      <c r="X279" s="6"/>
      <c r="Y279" s="6"/>
      <c r="Z279" s="6"/>
      <c r="AA279" s="6"/>
      <c r="AB279" s="6"/>
    </row>
    <row r="280" ht="12.75" customHeight="1">
      <c r="A280" s="6"/>
      <c r="B280" s="6"/>
      <c r="C280" s="6"/>
      <c r="D280" s="6"/>
      <c r="E280" s="6"/>
      <c r="F280" s="6"/>
      <c r="G280" s="6"/>
      <c r="H280" s="6"/>
      <c r="I280" s="6"/>
      <c r="J280" s="6"/>
      <c r="K280" s="6"/>
      <c r="L280" s="6"/>
      <c r="M280" s="6"/>
      <c r="N280" s="21"/>
      <c r="O280" s="21"/>
      <c r="P280" s="21"/>
      <c r="Q280" s="21"/>
      <c r="R280" s="21"/>
      <c r="S280" s="21"/>
      <c r="T280" s="6"/>
      <c r="U280" s="6"/>
      <c r="V280" s="6"/>
      <c r="W280" s="6"/>
      <c r="X280" s="6"/>
      <c r="Y280" s="6"/>
      <c r="Z280" s="6"/>
      <c r="AA280" s="6"/>
      <c r="AB280" s="6"/>
    </row>
    <row r="281" ht="12.75" customHeight="1">
      <c r="A281" s="6"/>
      <c r="B281" s="6"/>
      <c r="C281" s="6"/>
      <c r="D281" s="6"/>
      <c r="E281" s="6"/>
      <c r="F281" s="6"/>
      <c r="G281" s="6"/>
      <c r="H281" s="6"/>
      <c r="I281" s="6"/>
      <c r="J281" s="6"/>
      <c r="K281" s="6"/>
      <c r="L281" s="6"/>
      <c r="M281" s="6"/>
      <c r="N281" s="21"/>
      <c r="O281" s="21"/>
      <c r="P281" s="21"/>
      <c r="Q281" s="21"/>
      <c r="R281" s="21"/>
      <c r="S281" s="21"/>
      <c r="T281" s="6"/>
      <c r="U281" s="6"/>
      <c r="V281" s="6"/>
      <c r="W281" s="6"/>
      <c r="X281" s="6"/>
      <c r="Y281" s="6"/>
      <c r="Z281" s="6"/>
      <c r="AA281" s="6"/>
      <c r="AB281" s="6"/>
    </row>
    <row r="282" ht="12.75" customHeight="1">
      <c r="A282" s="6"/>
      <c r="B282" s="6"/>
      <c r="C282" s="6"/>
      <c r="D282" s="6"/>
      <c r="E282" s="6"/>
      <c r="F282" s="6"/>
      <c r="G282" s="6"/>
      <c r="H282" s="6"/>
      <c r="I282" s="6"/>
      <c r="J282" s="6"/>
      <c r="K282" s="6"/>
      <c r="L282" s="6"/>
      <c r="M282" s="6"/>
      <c r="N282" s="21"/>
      <c r="O282" s="21"/>
      <c r="P282" s="21"/>
      <c r="Q282" s="21"/>
      <c r="R282" s="21"/>
      <c r="S282" s="21"/>
      <c r="T282" s="6"/>
      <c r="U282" s="6"/>
      <c r="V282" s="6"/>
      <c r="W282" s="6"/>
      <c r="X282" s="6"/>
      <c r="Y282" s="6"/>
      <c r="Z282" s="6"/>
      <c r="AA282" s="6"/>
      <c r="AB282" s="6"/>
    </row>
    <row r="283" ht="12.75" customHeight="1">
      <c r="A283" s="6"/>
      <c r="B283" s="6"/>
      <c r="C283" s="6"/>
      <c r="D283" s="6"/>
      <c r="E283" s="6"/>
      <c r="F283" s="6"/>
      <c r="G283" s="6"/>
      <c r="H283" s="6"/>
      <c r="I283" s="6"/>
      <c r="J283" s="6"/>
      <c r="K283" s="6"/>
      <c r="L283" s="6"/>
      <c r="M283" s="6"/>
      <c r="N283" s="21"/>
      <c r="O283" s="21"/>
      <c r="P283" s="21"/>
      <c r="Q283" s="21"/>
      <c r="R283" s="21"/>
      <c r="S283" s="21"/>
      <c r="T283" s="6"/>
      <c r="U283" s="6"/>
      <c r="V283" s="6"/>
      <c r="W283" s="6"/>
      <c r="X283" s="6"/>
      <c r="Y283" s="6"/>
      <c r="Z283" s="6"/>
      <c r="AA283" s="6"/>
      <c r="AB283" s="6"/>
    </row>
    <row r="284" ht="12.75" customHeight="1">
      <c r="A284" s="6"/>
      <c r="B284" s="6"/>
      <c r="C284" s="6"/>
      <c r="D284" s="6"/>
      <c r="E284" s="6"/>
      <c r="F284" s="6"/>
      <c r="G284" s="6"/>
      <c r="H284" s="6"/>
      <c r="I284" s="6"/>
      <c r="J284" s="6"/>
      <c r="K284" s="6"/>
      <c r="L284" s="6"/>
      <c r="M284" s="6"/>
      <c r="N284" s="21"/>
      <c r="O284" s="21"/>
      <c r="P284" s="21"/>
      <c r="Q284" s="21"/>
      <c r="R284" s="21"/>
      <c r="S284" s="21"/>
      <c r="T284" s="6"/>
      <c r="U284" s="6"/>
      <c r="V284" s="6"/>
      <c r="W284" s="6"/>
      <c r="X284" s="6"/>
      <c r="Y284" s="6"/>
      <c r="Z284" s="6"/>
      <c r="AA284" s="6"/>
      <c r="AB284" s="6"/>
    </row>
    <row r="285" ht="12.75" customHeight="1">
      <c r="A285" s="6"/>
      <c r="B285" s="6"/>
      <c r="C285" s="6"/>
      <c r="D285" s="6"/>
      <c r="E285" s="6"/>
      <c r="F285" s="6"/>
      <c r="G285" s="6"/>
      <c r="H285" s="6"/>
      <c r="I285" s="6"/>
      <c r="J285" s="6"/>
      <c r="K285" s="6"/>
      <c r="L285" s="6"/>
      <c r="M285" s="6"/>
      <c r="N285" s="21"/>
      <c r="O285" s="21"/>
      <c r="P285" s="21"/>
      <c r="Q285" s="21"/>
      <c r="R285" s="21"/>
      <c r="S285" s="21"/>
      <c r="T285" s="6"/>
      <c r="U285" s="6"/>
      <c r="V285" s="6"/>
      <c r="W285" s="6"/>
      <c r="X285" s="6"/>
      <c r="Y285" s="6"/>
      <c r="Z285" s="6"/>
      <c r="AA285" s="6"/>
      <c r="AB285" s="6"/>
    </row>
    <row r="286" ht="12.75" customHeight="1">
      <c r="A286" s="6"/>
      <c r="B286" s="6"/>
      <c r="C286" s="6"/>
      <c r="D286" s="6"/>
      <c r="E286" s="6"/>
      <c r="F286" s="6"/>
      <c r="G286" s="6"/>
      <c r="H286" s="6"/>
      <c r="I286" s="6"/>
      <c r="J286" s="6"/>
      <c r="K286" s="6"/>
      <c r="L286" s="6"/>
      <c r="M286" s="6"/>
      <c r="N286" s="21"/>
      <c r="O286" s="21"/>
      <c r="P286" s="21"/>
      <c r="Q286" s="21"/>
      <c r="R286" s="21"/>
      <c r="S286" s="21"/>
      <c r="T286" s="6"/>
      <c r="U286" s="6"/>
      <c r="V286" s="6"/>
      <c r="W286" s="6"/>
      <c r="X286" s="6"/>
      <c r="Y286" s="6"/>
      <c r="Z286" s="6"/>
      <c r="AA286" s="6"/>
      <c r="AB286" s="6"/>
    </row>
    <row r="287" ht="12.75" customHeight="1">
      <c r="A287" s="6"/>
      <c r="B287" s="6"/>
      <c r="C287" s="6"/>
      <c r="D287" s="6"/>
      <c r="E287" s="6"/>
      <c r="F287" s="6"/>
      <c r="G287" s="6"/>
      <c r="H287" s="6"/>
      <c r="I287" s="6"/>
      <c r="J287" s="6"/>
      <c r="K287" s="6"/>
      <c r="L287" s="6"/>
      <c r="M287" s="6"/>
      <c r="N287" s="21"/>
      <c r="O287" s="21"/>
      <c r="P287" s="21"/>
      <c r="Q287" s="21"/>
      <c r="R287" s="21"/>
      <c r="S287" s="21"/>
      <c r="T287" s="6"/>
      <c r="U287" s="6"/>
      <c r="V287" s="6"/>
      <c r="W287" s="6"/>
      <c r="X287" s="6"/>
      <c r="Y287" s="6"/>
      <c r="Z287" s="6"/>
      <c r="AA287" s="6"/>
      <c r="AB287" s="6"/>
    </row>
    <row r="288" ht="12.75" customHeight="1">
      <c r="A288" s="6"/>
      <c r="B288" s="6"/>
      <c r="C288" s="6"/>
      <c r="D288" s="6"/>
      <c r="E288" s="6"/>
      <c r="F288" s="6"/>
      <c r="G288" s="6"/>
      <c r="H288" s="6"/>
      <c r="I288" s="6"/>
      <c r="J288" s="6"/>
      <c r="K288" s="6"/>
      <c r="L288" s="6"/>
      <c r="M288" s="6"/>
      <c r="N288" s="21"/>
      <c r="O288" s="21"/>
      <c r="P288" s="21"/>
      <c r="Q288" s="21"/>
      <c r="R288" s="21"/>
      <c r="S288" s="21"/>
      <c r="T288" s="6"/>
      <c r="U288" s="6"/>
      <c r="V288" s="6"/>
      <c r="W288" s="6"/>
      <c r="X288" s="6"/>
      <c r="Y288" s="6"/>
      <c r="Z288" s="6"/>
      <c r="AA288" s="6"/>
      <c r="AB288" s="6"/>
    </row>
    <row r="289" ht="12.75" customHeight="1">
      <c r="A289" s="6"/>
      <c r="B289" s="6"/>
      <c r="C289" s="6"/>
      <c r="D289" s="6"/>
      <c r="E289" s="6"/>
      <c r="F289" s="6"/>
      <c r="G289" s="6"/>
      <c r="H289" s="6"/>
      <c r="I289" s="6"/>
      <c r="J289" s="6"/>
      <c r="K289" s="6"/>
      <c r="L289" s="6"/>
      <c r="M289" s="6"/>
      <c r="N289" s="21"/>
      <c r="O289" s="21"/>
      <c r="P289" s="21"/>
      <c r="Q289" s="21"/>
      <c r="R289" s="21"/>
      <c r="S289" s="21"/>
      <c r="T289" s="6"/>
      <c r="U289" s="6"/>
      <c r="V289" s="6"/>
      <c r="W289" s="6"/>
      <c r="X289" s="6"/>
      <c r="Y289" s="6"/>
      <c r="Z289" s="6"/>
      <c r="AA289" s="6"/>
      <c r="AB289" s="6"/>
    </row>
    <row r="290" ht="12.75" customHeight="1">
      <c r="A290" s="6"/>
      <c r="B290" s="6"/>
      <c r="C290" s="6"/>
      <c r="D290" s="6"/>
      <c r="E290" s="6"/>
      <c r="F290" s="6"/>
      <c r="G290" s="6"/>
      <c r="H290" s="6"/>
      <c r="I290" s="6"/>
      <c r="J290" s="6"/>
      <c r="K290" s="6"/>
      <c r="L290" s="6"/>
      <c r="M290" s="6"/>
      <c r="N290" s="21"/>
      <c r="O290" s="21"/>
      <c r="P290" s="21"/>
      <c r="Q290" s="21"/>
      <c r="R290" s="21"/>
      <c r="S290" s="21"/>
      <c r="T290" s="6"/>
      <c r="U290" s="6"/>
      <c r="V290" s="6"/>
      <c r="W290" s="6"/>
      <c r="X290" s="6"/>
      <c r="Y290" s="6"/>
      <c r="Z290" s="6"/>
      <c r="AA290" s="6"/>
      <c r="AB290" s="6"/>
    </row>
    <row r="291" ht="12.75" customHeight="1">
      <c r="A291" s="6"/>
      <c r="B291" s="6"/>
      <c r="C291" s="6"/>
      <c r="D291" s="6"/>
      <c r="E291" s="6"/>
      <c r="F291" s="6"/>
      <c r="G291" s="6"/>
      <c r="H291" s="6"/>
      <c r="I291" s="6"/>
      <c r="J291" s="6"/>
      <c r="K291" s="6"/>
      <c r="L291" s="6"/>
      <c r="M291" s="6"/>
      <c r="N291" s="21"/>
      <c r="O291" s="21"/>
      <c r="P291" s="21"/>
      <c r="Q291" s="21"/>
      <c r="R291" s="21"/>
      <c r="S291" s="21"/>
      <c r="T291" s="6"/>
      <c r="U291" s="6"/>
      <c r="V291" s="6"/>
      <c r="W291" s="6"/>
      <c r="X291" s="6"/>
      <c r="Y291" s="6"/>
      <c r="Z291" s="6"/>
      <c r="AA291" s="6"/>
      <c r="AB291" s="6"/>
    </row>
    <row r="292" ht="12.75" customHeight="1">
      <c r="A292" s="6"/>
      <c r="B292" s="6"/>
      <c r="C292" s="6"/>
      <c r="D292" s="6"/>
      <c r="E292" s="6"/>
      <c r="F292" s="6"/>
      <c r="G292" s="6"/>
      <c r="H292" s="6"/>
      <c r="I292" s="6"/>
      <c r="J292" s="6"/>
      <c r="K292" s="6"/>
      <c r="L292" s="6"/>
      <c r="M292" s="6"/>
      <c r="N292" s="21"/>
      <c r="O292" s="21"/>
      <c r="P292" s="21"/>
      <c r="Q292" s="21"/>
      <c r="R292" s="21"/>
      <c r="S292" s="21"/>
      <c r="T292" s="6"/>
      <c r="U292" s="6"/>
      <c r="V292" s="6"/>
      <c r="W292" s="6"/>
      <c r="X292" s="6"/>
      <c r="Y292" s="6"/>
      <c r="Z292" s="6"/>
      <c r="AA292" s="6"/>
      <c r="AB292" s="6"/>
    </row>
    <row r="293" ht="12.75" customHeight="1">
      <c r="A293" s="6"/>
      <c r="B293" s="6"/>
      <c r="C293" s="6"/>
      <c r="D293" s="6"/>
      <c r="E293" s="6"/>
      <c r="F293" s="6"/>
      <c r="G293" s="6"/>
      <c r="H293" s="6"/>
      <c r="I293" s="6"/>
      <c r="J293" s="6"/>
      <c r="K293" s="6"/>
      <c r="L293" s="6"/>
      <c r="M293" s="6"/>
      <c r="N293" s="21"/>
      <c r="O293" s="21"/>
      <c r="P293" s="21"/>
      <c r="Q293" s="21"/>
      <c r="R293" s="21"/>
      <c r="S293" s="21"/>
      <c r="T293" s="6"/>
      <c r="U293" s="6"/>
      <c r="V293" s="6"/>
      <c r="W293" s="6"/>
      <c r="X293" s="6"/>
      <c r="Y293" s="6"/>
      <c r="Z293" s="6"/>
      <c r="AA293" s="6"/>
      <c r="AB293" s="6"/>
    </row>
    <row r="294" ht="12.75" customHeight="1">
      <c r="A294" s="6"/>
      <c r="B294" s="6"/>
      <c r="C294" s="6"/>
      <c r="D294" s="6"/>
      <c r="E294" s="6"/>
      <c r="F294" s="6"/>
      <c r="G294" s="6"/>
      <c r="H294" s="6"/>
      <c r="I294" s="6"/>
      <c r="J294" s="6"/>
      <c r="K294" s="6"/>
      <c r="L294" s="6"/>
      <c r="M294" s="6"/>
      <c r="N294" s="21"/>
      <c r="O294" s="21"/>
      <c r="P294" s="21"/>
      <c r="Q294" s="21"/>
      <c r="R294" s="21"/>
      <c r="S294" s="21"/>
      <c r="T294" s="6"/>
      <c r="U294" s="6"/>
      <c r="V294" s="6"/>
      <c r="W294" s="6"/>
      <c r="X294" s="6"/>
      <c r="Y294" s="6"/>
      <c r="Z294" s="6"/>
      <c r="AA294" s="6"/>
      <c r="AB294" s="6"/>
    </row>
    <row r="295" ht="12.75" customHeight="1">
      <c r="A295" s="6"/>
      <c r="B295" s="6"/>
      <c r="C295" s="6"/>
      <c r="D295" s="6"/>
      <c r="E295" s="6"/>
      <c r="F295" s="6"/>
      <c r="G295" s="6"/>
      <c r="H295" s="6"/>
      <c r="I295" s="6"/>
      <c r="J295" s="6"/>
      <c r="K295" s="6"/>
      <c r="L295" s="6"/>
      <c r="M295" s="6"/>
      <c r="N295" s="21"/>
      <c r="O295" s="21"/>
      <c r="P295" s="21"/>
      <c r="Q295" s="21"/>
      <c r="R295" s="21"/>
      <c r="S295" s="21"/>
      <c r="T295" s="6"/>
      <c r="U295" s="6"/>
      <c r="V295" s="6"/>
      <c r="W295" s="6"/>
      <c r="X295" s="6"/>
      <c r="Y295" s="6"/>
      <c r="Z295" s="6"/>
      <c r="AA295" s="6"/>
      <c r="AB295" s="6"/>
    </row>
    <row r="296" ht="12.75" customHeight="1">
      <c r="A296" s="6"/>
      <c r="B296" s="6"/>
      <c r="C296" s="6"/>
      <c r="D296" s="6"/>
      <c r="E296" s="6"/>
      <c r="F296" s="6"/>
      <c r="G296" s="6"/>
      <c r="H296" s="6"/>
      <c r="I296" s="6"/>
      <c r="J296" s="6"/>
      <c r="K296" s="6"/>
      <c r="L296" s="6"/>
      <c r="M296" s="6"/>
      <c r="N296" s="21"/>
      <c r="O296" s="21"/>
      <c r="P296" s="21"/>
      <c r="Q296" s="21"/>
      <c r="R296" s="21"/>
      <c r="S296" s="21"/>
      <c r="T296" s="6"/>
      <c r="U296" s="6"/>
      <c r="V296" s="6"/>
      <c r="W296" s="6"/>
      <c r="X296" s="6"/>
      <c r="Y296" s="6"/>
      <c r="Z296" s="6"/>
      <c r="AA296" s="6"/>
      <c r="AB296" s="6"/>
    </row>
    <row r="297" ht="12.75" customHeight="1">
      <c r="A297" s="6"/>
      <c r="B297" s="6"/>
      <c r="C297" s="6"/>
      <c r="D297" s="6"/>
      <c r="E297" s="6"/>
      <c r="F297" s="6"/>
      <c r="G297" s="6"/>
      <c r="H297" s="6"/>
      <c r="I297" s="6"/>
      <c r="J297" s="6"/>
      <c r="K297" s="6"/>
      <c r="L297" s="6"/>
      <c r="M297" s="6"/>
      <c r="N297" s="21"/>
      <c r="O297" s="21"/>
      <c r="P297" s="21"/>
      <c r="Q297" s="21"/>
      <c r="R297" s="21"/>
      <c r="S297" s="21"/>
      <c r="T297" s="6"/>
      <c r="U297" s="6"/>
      <c r="V297" s="6"/>
      <c r="W297" s="6"/>
      <c r="X297" s="6"/>
      <c r="Y297" s="6"/>
      <c r="Z297" s="6"/>
      <c r="AA297" s="6"/>
      <c r="AB297" s="6"/>
    </row>
    <row r="298" ht="12.75" customHeight="1">
      <c r="A298" s="6"/>
      <c r="B298" s="6"/>
      <c r="C298" s="6"/>
      <c r="D298" s="6"/>
      <c r="E298" s="6"/>
      <c r="F298" s="6"/>
      <c r="G298" s="6"/>
      <c r="H298" s="6"/>
      <c r="I298" s="6"/>
      <c r="J298" s="6"/>
      <c r="K298" s="6"/>
      <c r="L298" s="6"/>
      <c r="M298" s="6"/>
      <c r="N298" s="21"/>
      <c r="O298" s="21"/>
      <c r="P298" s="21"/>
      <c r="Q298" s="21"/>
      <c r="R298" s="21"/>
      <c r="S298" s="21"/>
      <c r="T298" s="6"/>
      <c r="U298" s="6"/>
      <c r="V298" s="6"/>
      <c r="W298" s="6"/>
      <c r="X298" s="6"/>
      <c r="Y298" s="6"/>
      <c r="Z298" s="6"/>
      <c r="AA298" s="6"/>
      <c r="AB298" s="6"/>
    </row>
    <row r="299" ht="12.75" customHeight="1">
      <c r="A299" s="6"/>
      <c r="B299" s="6"/>
      <c r="C299" s="6"/>
      <c r="D299" s="6"/>
      <c r="E299" s="6"/>
      <c r="F299" s="6"/>
      <c r="G299" s="6"/>
      <c r="H299" s="6"/>
      <c r="I299" s="6"/>
      <c r="J299" s="6"/>
      <c r="K299" s="6"/>
      <c r="L299" s="6"/>
      <c r="M299" s="6"/>
      <c r="N299" s="21"/>
      <c r="O299" s="21"/>
      <c r="P299" s="21"/>
      <c r="Q299" s="21"/>
      <c r="R299" s="21"/>
      <c r="S299" s="21"/>
      <c r="T299" s="6"/>
      <c r="U299" s="6"/>
      <c r="V299" s="6"/>
      <c r="W299" s="6"/>
      <c r="X299" s="6"/>
      <c r="Y299" s="6"/>
      <c r="Z299" s="6"/>
      <c r="AA299" s="6"/>
      <c r="AB299" s="6"/>
    </row>
    <row r="300" ht="12.75" customHeight="1">
      <c r="A300" s="6"/>
      <c r="B300" s="6"/>
      <c r="C300" s="6"/>
      <c r="D300" s="6"/>
      <c r="E300" s="6"/>
      <c r="F300" s="6"/>
      <c r="G300" s="6"/>
      <c r="H300" s="6"/>
      <c r="I300" s="6"/>
      <c r="J300" s="6"/>
      <c r="K300" s="6"/>
      <c r="L300" s="6"/>
      <c r="M300" s="6"/>
      <c r="N300" s="21"/>
      <c r="O300" s="21"/>
      <c r="P300" s="21"/>
      <c r="Q300" s="21"/>
      <c r="R300" s="21"/>
      <c r="S300" s="21"/>
      <c r="T300" s="6"/>
      <c r="U300" s="6"/>
      <c r="V300" s="6"/>
      <c r="W300" s="6"/>
      <c r="X300" s="6"/>
      <c r="Y300" s="6"/>
      <c r="Z300" s="6"/>
      <c r="AA300" s="6"/>
      <c r="AB300" s="6"/>
    </row>
    <row r="301" ht="12.75" customHeight="1">
      <c r="A301" s="6"/>
      <c r="B301" s="6"/>
      <c r="C301" s="6"/>
      <c r="D301" s="6"/>
      <c r="E301" s="6"/>
      <c r="F301" s="6"/>
      <c r="G301" s="6"/>
      <c r="H301" s="6"/>
      <c r="I301" s="6"/>
      <c r="J301" s="6"/>
      <c r="K301" s="6"/>
      <c r="L301" s="6"/>
      <c r="M301" s="6"/>
      <c r="N301" s="21"/>
      <c r="O301" s="21"/>
      <c r="P301" s="21"/>
      <c r="Q301" s="21"/>
      <c r="R301" s="21"/>
      <c r="S301" s="21"/>
      <c r="T301" s="6"/>
      <c r="U301" s="6"/>
      <c r="V301" s="6"/>
      <c r="W301" s="6"/>
      <c r="X301" s="6"/>
      <c r="Y301" s="6"/>
      <c r="Z301" s="6"/>
      <c r="AA301" s="6"/>
      <c r="AB301" s="6"/>
    </row>
    <row r="302" ht="12.75" customHeight="1">
      <c r="A302" s="6"/>
      <c r="B302" s="6"/>
      <c r="C302" s="6"/>
      <c r="D302" s="6"/>
      <c r="E302" s="6"/>
      <c r="F302" s="6"/>
      <c r="G302" s="6"/>
      <c r="H302" s="6"/>
      <c r="I302" s="6"/>
      <c r="J302" s="6"/>
      <c r="K302" s="6"/>
      <c r="L302" s="6"/>
      <c r="M302" s="6"/>
      <c r="N302" s="21"/>
      <c r="O302" s="21"/>
      <c r="P302" s="21"/>
      <c r="Q302" s="21"/>
      <c r="R302" s="21"/>
      <c r="S302" s="21"/>
      <c r="T302" s="6"/>
      <c r="U302" s="6"/>
      <c r="V302" s="6"/>
      <c r="W302" s="6"/>
      <c r="X302" s="6"/>
      <c r="Y302" s="6"/>
      <c r="Z302" s="6"/>
      <c r="AA302" s="6"/>
      <c r="AB302" s="6"/>
    </row>
    <row r="303" ht="12.75" customHeight="1">
      <c r="A303" s="6"/>
      <c r="B303" s="6"/>
      <c r="C303" s="6"/>
      <c r="D303" s="6"/>
      <c r="E303" s="6"/>
      <c r="F303" s="6"/>
      <c r="G303" s="6"/>
      <c r="H303" s="6"/>
      <c r="I303" s="6"/>
      <c r="J303" s="6"/>
      <c r="K303" s="6"/>
      <c r="L303" s="6"/>
      <c r="M303" s="6"/>
      <c r="N303" s="21"/>
      <c r="O303" s="21"/>
      <c r="P303" s="21"/>
      <c r="Q303" s="21"/>
      <c r="R303" s="21"/>
      <c r="S303" s="21"/>
      <c r="T303" s="6"/>
      <c r="U303" s="6"/>
      <c r="V303" s="6"/>
      <c r="W303" s="6"/>
      <c r="X303" s="6"/>
      <c r="Y303" s="6"/>
      <c r="Z303" s="6"/>
      <c r="AA303" s="6"/>
      <c r="AB303" s="6"/>
    </row>
    <row r="304" ht="12.75" customHeight="1">
      <c r="A304" s="6"/>
      <c r="B304" s="6"/>
      <c r="C304" s="6"/>
      <c r="D304" s="6"/>
      <c r="E304" s="6"/>
      <c r="F304" s="6"/>
      <c r="G304" s="6"/>
      <c r="H304" s="6"/>
      <c r="I304" s="6"/>
      <c r="J304" s="6"/>
      <c r="K304" s="6"/>
      <c r="L304" s="6"/>
      <c r="M304" s="6"/>
      <c r="N304" s="21"/>
      <c r="O304" s="21"/>
      <c r="P304" s="21"/>
      <c r="Q304" s="21"/>
      <c r="R304" s="21"/>
      <c r="S304" s="21"/>
      <c r="T304" s="6"/>
      <c r="U304" s="6"/>
      <c r="V304" s="6"/>
      <c r="W304" s="6"/>
      <c r="X304" s="6"/>
      <c r="Y304" s="6"/>
      <c r="Z304" s="6"/>
      <c r="AA304" s="6"/>
      <c r="AB304" s="6"/>
    </row>
    <row r="305" ht="12.75" customHeight="1">
      <c r="A305" s="6"/>
      <c r="B305" s="6"/>
      <c r="C305" s="6"/>
      <c r="D305" s="6"/>
      <c r="E305" s="6"/>
      <c r="F305" s="6"/>
      <c r="G305" s="6"/>
      <c r="H305" s="6"/>
      <c r="I305" s="6"/>
      <c r="J305" s="6"/>
      <c r="K305" s="6"/>
      <c r="L305" s="6"/>
      <c r="M305" s="6"/>
      <c r="N305" s="21"/>
      <c r="O305" s="21"/>
      <c r="P305" s="21"/>
      <c r="Q305" s="21"/>
      <c r="R305" s="21"/>
      <c r="S305" s="21"/>
      <c r="T305" s="6"/>
      <c r="U305" s="6"/>
      <c r="V305" s="6"/>
      <c r="W305" s="6"/>
      <c r="X305" s="6"/>
      <c r="Y305" s="6"/>
      <c r="Z305" s="6"/>
      <c r="AA305" s="6"/>
      <c r="AB305" s="6"/>
    </row>
    <row r="306" ht="12.75" customHeight="1">
      <c r="A306" s="6"/>
      <c r="B306" s="6"/>
      <c r="C306" s="6"/>
      <c r="D306" s="6"/>
      <c r="E306" s="6"/>
      <c r="F306" s="6"/>
      <c r="G306" s="6"/>
      <c r="H306" s="6"/>
      <c r="I306" s="6"/>
      <c r="J306" s="6"/>
      <c r="K306" s="6"/>
      <c r="L306" s="6"/>
      <c r="M306" s="6"/>
      <c r="N306" s="21"/>
      <c r="O306" s="21"/>
      <c r="P306" s="21"/>
      <c r="Q306" s="21"/>
      <c r="R306" s="21"/>
      <c r="S306" s="21"/>
      <c r="T306" s="6"/>
      <c r="U306" s="6"/>
      <c r="V306" s="6"/>
      <c r="W306" s="6"/>
      <c r="X306" s="6"/>
      <c r="Y306" s="6"/>
      <c r="Z306" s="6"/>
      <c r="AA306" s="6"/>
      <c r="AB306" s="6"/>
    </row>
    <row r="307" ht="12.75" customHeight="1">
      <c r="A307" s="6"/>
      <c r="B307" s="6"/>
      <c r="C307" s="6"/>
      <c r="D307" s="6"/>
      <c r="E307" s="6"/>
      <c r="F307" s="6"/>
      <c r="G307" s="6"/>
      <c r="H307" s="6"/>
      <c r="I307" s="6"/>
      <c r="J307" s="6"/>
      <c r="K307" s="6"/>
      <c r="L307" s="6"/>
      <c r="M307" s="6"/>
      <c r="N307" s="21"/>
      <c r="O307" s="21"/>
      <c r="P307" s="21"/>
      <c r="Q307" s="21"/>
      <c r="R307" s="21"/>
      <c r="S307" s="21"/>
      <c r="T307" s="6"/>
      <c r="U307" s="6"/>
      <c r="V307" s="6"/>
      <c r="W307" s="6"/>
      <c r="X307" s="6"/>
      <c r="Y307" s="6"/>
      <c r="Z307" s="6"/>
      <c r="AA307" s="6"/>
      <c r="AB307" s="6"/>
    </row>
    <row r="308" ht="12.75" customHeight="1">
      <c r="A308" s="6"/>
      <c r="B308" s="6"/>
      <c r="C308" s="6"/>
      <c r="D308" s="6"/>
      <c r="E308" s="6"/>
      <c r="F308" s="6"/>
      <c r="G308" s="6"/>
      <c r="H308" s="6"/>
      <c r="I308" s="6"/>
      <c r="J308" s="6"/>
      <c r="K308" s="6"/>
      <c r="L308" s="6"/>
      <c r="M308" s="6"/>
      <c r="N308" s="21"/>
      <c r="O308" s="21"/>
      <c r="P308" s="21"/>
      <c r="Q308" s="21"/>
      <c r="R308" s="21"/>
      <c r="S308" s="21"/>
      <c r="T308" s="6"/>
      <c r="U308" s="6"/>
      <c r="V308" s="6"/>
      <c r="W308" s="6"/>
      <c r="X308" s="6"/>
      <c r="Y308" s="6"/>
      <c r="Z308" s="6"/>
      <c r="AA308" s="6"/>
      <c r="AB308" s="6"/>
    </row>
    <row r="309" ht="12.75" customHeight="1">
      <c r="A309" s="6"/>
      <c r="B309" s="6"/>
      <c r="C309" s="6"/>
      <c r="D309" s="6"/>
      <c r="E309" s="6"/>
      <c r="F309" s="6"/>
      <c r="G309" s="6"/>
      <c r="H309" s="6"/>
      <c r="I309" s="6"/>
      <c r="J309" s="6"/>
      <c r="K309" s="6"/>
      <c r="L309" s="6"/>
      <c r="M309" s="6"/>
      <c r="N309" s="21"/>
      <c r="O309" s="21"/>
      <c r="P309" s="21"/>
      <c r="Q309" s="21"/>
      <c r="R309" s="21"/>
      <c r="S309" s="21"/>
      <c r="T309" s="6"/>
      <c r="U309" s="6"/>
      <c r="V309" s="6"/>
      <c r="W309" s="6"/>
      <c r="X309" s="6"/>
      <c r="Y309" s="6"/>
      <c r="Z309" s="6"/>
      <c r="AA309" s="6"/>
      <c r="AB309" s="6"/>
    </row>
    <row r="310" ht="12.75" customHeight="1">
      <c r="A310" s="6"/>
      <c r="B310" s="6"/>
      <c r="C310" s="6"/>
      <c r="D310" s="6"/>
      <c r="E310" s="6"/>
      <c r="F310" s="6"/>
      <c r="G310" s="6"/>
      <c r="H310" s="6"/>
      <c r="I310" s="6"/>
      <c r="J310" s="6"/>
      <c r="K310" s="6"/>
      <c r="L310" s="6"/>
      <c r="M310" s="6"/>
      <c r="N310" s="21"/>
      <c r="O310" s="21"/>
      <c r="P310" s="21"/>
      <c r="Q310" s="21"/>
      <c r="R310" s="21"/>
      <c r="S310" s="21"/>
      <c r="T310" s="6"/>
      <c r="U310" s="6"/>
      <c r="V310" s="6"/>
      <c r="W310" s="6"/>
      <c r="X310" s="6"/>
      <c r="Y310" s="6"/>
      <c r="Z310" s="6"/>
      <c r="AA310" s="6"/>
      <c r="AB310" s="6"/>
    </row>
    <row r="311" ht="12.75" customHeight="1">
      <c r="A311" s="6"/>
      <c r="B311" s="6"/>
      <c r="C311" s="6"/>
      <c r="D311" s="6"/>
      <c r="E311" s="6"/>
      <c r="F311" s="6"/>
      <c r="G311" s="6"/>
      <c r="H311" s="6"/>
      <c r="I311" s="6"/>
      <c r="J311" s="6"/>
      <c r="K311" s="6"/>
      <c r="L311" s="6"/>
      <c r="M311" s="6"/>
      <c r="N311" s="21"/>
      <c r="O311" s="21"/>
      <c r="P311" s="21"/>
      <c r="Q311" s="21"/>
      <c r="R311" s="21"/>
      <c r="S311" s="21"/>
      <c r="T311" s="6"/>
      <c r="U311" s="6"/>
      <c r="V311" s="6"/>
      <c r="W311" s="6"/>
      <c r="X311" s="6"/>
      <c r="Y311" s="6"/>
      <c r="Z311" s="6"/>
      <c r="AA311" s="6"/>
      <c r="AB311" s="6"/>
    </row>
    <row r="312" ht="12.75" customHeight="1">
      <c r="A312" s="6"/>
      <c r="B312" s="6"/>
      <c r="C312" s="6"/>
      <c r="D312" s="6"/>
      <c r="E312" s="6"/>
      <c r="F312" s="6"/>
      <c r="G312" s="6"/>
      <c r="H312" s="6"/>
      <c r="I312" s="6"/>
      <c r="J312" s="6"/>
      <c r="K312" s="6"/>
      <c r="L312" s="6"/>
      <c r="M312" s="6"/>
      <c r="N312" s="21"/>
      <c r="O312" s="21"/>
      <c r="P312" s="21"/>
      <c r="Q312" s="21"/>
      <c r="R312" s="21"/>
      <c r="S312" s="21"/>
      <c r="T312" s="6"/>
      <c r="U312" s="6"/>
      <c r="V312" s="6"/>
      <c r="W312" s="6"/>
      <c r="X312" s="6"/>
      <c r="Y312" s="6"/>
      <c r="Z312" s="6"/>
      <c r="AA312" s="6"/>
      <c r="AB312" s="6"/>
    </row>
    <row r="313" ht="12.75" customHeight="1">
      <c r="A313" s="6"/>
      <c r="B313" s="6"/>
      <c r="C313" s="6"/>
      <c r="D313" s="6"/>
      <c r="E313" s="6"/>
      <c r="F313" s="6"/>
      <c r="G313" s="6"/>
      <c r="H313" s="6"/>
      <c r="I313" s="6"/>
      <c r="J313" s="6"/>
      <c r="K313" s="6"/>
      <c r="L313" s="6"/>
      <c r="M313" s="6"/>
      <c r="N313" s="21"/>
      <c r="O313" s="21"/>
      <c r="P313" s="21"/>
      <c r="Q313" s="21"/>
      <c r="R313" s="21"/>
      <c r="S313" s="21"/>
      <c r="T313" s="6"/>
      <c r="U313" s="6"/>
      <c r="V313" s="6"/>
      <c r="W313" s="6"/>
      <c r="X313" s="6"/>
      <c r="Y313" s="6"/>
      <c r="Z313" s="6"/>
      <c r="AA313" s="6"/>
      <c r="AB313" s="6"/>
    </row>
    <row r="314" ht="12.75" customHeight="1">
      <c r="A314" s="6"/>
      <c r="B314" s="6"/>
      <c r="C314" s="6"/>
      <c r="D314" s="6"/>
      <c r="E314" s="6"/>
      <c r="F314" s="6"/>
      <c r="G314" s="6"/>
      <c r="H314" s="6"/>
      <c r="I314" s="6"/>
      <c r="J314" s="6"/>
      <c r="K314" s="6"/>
      <c r="L314" s="6"/>
      <c r="M314" s="6"/>
      <c r="N314" s="21"/>
      <c r="O314" s="21"/>
      <c r="P314" s="21"/>
      <c r="Q314" s="21"/>
      <c r="R314" s="21"/>
      <c r="S314" s="21"/>
      <c r="T314" s="6"/>
      <c r="U314" s="6"/>
      <c r="V314" s="6"/>
      <c r="W314" s="6"/>
      <c r="X314" s="6"/>
      <c r="Y314" s="6"/>
      <c r="Z314" s="6"/>
      <c r="AA314" s="6"/>
      <c r="AB314" s="6"/>
    </row>
    <row r="315" ht="12.75" customHeight="1">
      <c r="A315" s="6"/>
      <c r="B315" s="6"/>
      <c r="C315" s="6"/>
      <c r="D315" s="6"/>
      <c r="E315" s="6"/>
      <c r="F315" s="6"/>
      <c r="G315" s="6"/>
      <c r="H315" s="6"/>
      <c r="I315" s="6"/>
      <c r="J315" s="6"/>
      <c r="K315" s="6"/>
      <c r="L315" s="6"/>
      <c r="M315" s="6"/>
      <c r="N315" s="21"/>
      <c r="O315" s="21"/>
      <c r="P315" s="21"/>
      <c r="Q315" s="21"/>
      <c r="R315" s="21"/>
      <c r="S315" s="21"/>
      <c r="T315" s="6"/>
      <c r="U315" s="6"/>
      <c r="V315" s="6"/>
      <c r="W315" s="6"/>
      <c r="X315" s="6"/>
      <c r="Y315" s="6"/>
      <c r="Z315" s="6"/>
      <c r="AA315" s="6"/>
      <c r="AB315" s="6"/>
    </row>
    <row r="316" ht="12.75" customHeight="1">
      <c r="A316" s="6"/>
      <c r="B316" s="6"/>
      <c r="C316" s="6"/>
      <c r="D316" s="6"/>
      <c r="E316" s="6"/>
      <c r="F316" s="6"/>
      <c r="G316" s="6"/>
      <c r="H316" s="6"/>
      <c r="I316" s="6"/>
      <c r="J316" s="6"/>
      <c r="K316" s="6"/>
      <c r="L316" s="6"/>
      <c r="M316" s="6"/>
      <c r="N316" s="21"/>
      <c r="O316" s="21"/>
      <c r="P316" s="21"/>
      <c r="Q316" s="21"/>
      <c r="R316" s="21"/>
      <c r="S316" s="21"/>
      <c r="T316" s="6"/>
      <c r="U316" s="6"/>
      <c r="V316" s="6"/>
      <c r="W316" s="6"/>
      <c r="X316" s="6"/>
      <c r="Y316" s="6"/>
      <c r="Z316" s="6"/>
      <c r="AA316" s="6"/>
      <c r="AB316" s="6"/>
    </row>
    <row r="317" ht="12.75" customHeight="1">
      <c r="A317" s="6"/>
      <c r="B317" s="6"/>
      <c r="C317" s="6"/>
      <c r="D317" s="6"/>
      <c r="E317" s="6"/>
      <c r="F317" s="6"/>
      <c r="G317" s="6"/>
      <c r="H317" s="6"/>
      <c r="I317" s="6"/>
      <c r="J317" s="6"/>
      <c r="K317" s="6"/>
      <c r="L317" s="6"/>
      <c r="M317" s="6"/>
      <c r="N317" s="21"/>
      <c r="O317" s="21"/>
      <c r="P317" s="21"/>
      <c r="Q317" s="21"/>
      <c r="R317" s="21"/>
      <c r="S317" s="21"/>
      <c r="T317" s="6"/>
      <c r="U317" s="6"/>
      <c r="V317" s="6"/>
      <c r="W317" s="6"/>
      <c r="X317" s="6"/>
      <c r="Y317" s="6"/>
      <c r="Z317" s="6"/>
      <c r="AA317" s="6"/>
      <c r="AB317" s="6"/>
    </row>
    <row r="318" ht="12.75" customHeight="1">
      <c r="A318" s="6"/>
      <c r="B318" s="6"/>
      <c r="C318" s="6"/>
      <c r="D318" s="6"/>
      <c r="E318" s="6"/>
      <c r="F318" s="6"/>
      <c r="G318" s="6"/>
      <c r="H318" s="6"/>
      <c r="I318" s="6"/>
      <c r="J318" s="6"/>
      <c r="K318" s="6"/>
      <c r="L318" s="6"/>
      <c r="M318" s="6"/>
      <c r="N318" s="21"/>
      <c r="O318" s="21"/>
      <c r="P318" s="21"/>
      <c r="Q318" s="21"/>
      <c r="R318" s="21"/>
      <c r="S318" s="21"/>
      <c r="T318" s="6"/>
      <c r="U318" s="6"/>
      <c r="V318" s="6"/>
      <c r="W318" s="6"/>
      <c r="X318" s="6"/>
      <c r="Y318" s="6"/>
      <c r="Z318" s="6"/>
      <c r="AA318" s="6"/>
      <c r="AB318" s="6"/>
    </row>
    <row r="319" ht="12.75" customHeight="1">
      <c r="A319" s="6"/>
      <c r="B319" s="6"/>
      <c r="C319" s="6"/>
      <c r="D319" s="6"/>
      <c r="E319" s="6"/>
      <c r="F319" s="6"/>
      <c r="G319" s="6"/>
      <c r="H319" s="6"/>
      <c r="I319" s="6"/>
      <c r="J319" s="6"/>
      <c r="K319" s="6"/>
      <c r="L319" s="6"/>
      <c r="M319" s="6"/>
      <c r="N319" s="21"/>
      <c r="O319" s="21"/>
      <c r="P319" s="21"/>
      <c r="Q319" s="21"/>
      <c r="R319" s="21"/>
      <c r="S319" s="21"/>
      <c r="T319" s="6"/>
      <c r="U319" s="6"/>
      <c r="V319" s="6"/>
      <c r="W319" s="6"/>
      <c r="X319" s="6"/>
      <c r="Y319" s="6"/>
      <c r="Z319" s="6"/>
      <c r="AA319" s="6"/>
      <c r="AB319" s="6"/>
    </row>
    <row r="320" ht="12.75" customHeight="1">
      <c r="A320" s="6"/>
      <c r="B320" s="6"/>
      <c r="C320" s="6"/>
      <c r="D320" s="6"/>
      <c r="E320" s="6"/>
      <c r="F320" s="6"/>
      <c r="G320" s="6"/>
      <c r="H320" s="6"/>
      <c r="I320" s="6"/>
      <c r="J320" s="6"/>
      <c r="K320" s="6"/>
      <c r="L320" s="6"/>
      <c r="M320" s="6"/>
      <c r="N320" s="21"/>
      <c r="O320" s="21"/>
      <c r="P320" s="21"/>
      <c r="Q320" s="21"/>
      <c r="R320" s="21"/>
      <c r="S320" s="21"/>
      <c r="T320" s="6"/>
      <c r="U320" s="6"/>
      <c r="V320" s="6"/>
      <c r="W320" s="6"/>
      <c r="X320" s="6"/>
      <c r="Y320" s="6"/>
      <c r="Z320" s="6"/>
      <c r="AA320" s="6"/>
      <c r="AB320" s="6"/>
    </row>
    <row r="321" ht="12.75" customHeight="1">
      <c r="A321" s="6"/>
      <c r="B321" s="6"/>
      <c r="C321" s="6"/>
      <c r="D321" s="6"/>
      <c r="E321" s="6"/>
      <c r="F321" s="6"/>
      <c r="G321" s="6"/>
      <c r="H321" s="6"/>
      <c r="I321" s="6"/>
      <c r="J321" s="6"/>
      <c r="K321" s="6"/>
      <c r="L321" s="6"/>
      <c r="M321" s="6"/>
      <c r="N321" s="21"/>
      <c r="O321" s="21"/>
      <c r="P321" s="21"/>
      <c r="Q321" s="21"/>
      <c r="R321" s="21"/>
      <c r="S321" s="21"/>
      <c r="T321" s="6"/>
      <c r="U321" s="6"/>
      <c r="V321" s="6"/>
      <c r="W321" s="6"/>
      <c r="X321" s="6"/>
      <c r="Y321" s="6"/>
      <c r="Z321" s="6"/>
      <c r="AA321" s="6"/>
      <c r="AB321" s="6"/>
    </row>
    <row r="322" ht="12.75" customHeight="1">
      <c r="A322" s="6"/>
      <c r="B322" s="6"/>
      <c r="C322" s="6"/>
      <c r="D322" s="6"/>
      <c r="E322" s="6"/>
      <c r="F322" s="6"/>
      <c r="G322" s="6"/>
      <c r="H322" s="6"/>
      <c r="I322" s="6"/>
      <c r="J322" s="6"/>
      <c r="K322" s="6"/>
      <c r="L322" s="6"/>
      <c r="M322" s="6"/>
      <c r="N322" s="21"/>
      <c r="O322" s="21"/>
      <c r="P322" s="21"/>
      <c r="Q322" s="21"/>
      <c r="R322" s="21"/>
      <c r="S322" s="21"/>
      <c r="T322" s="6"/>
      <c r="U322" s="6"/>
      <c r="V322" s="6"/>
      <c r="W322" s="6"/>
      <c r="X322" s="6"/>
      <c r="Y322" s="6"/>
      <c r="Z322" s="6"/>
      <c r="AA322" s="6"/>
      <c r="AB322" s="6"/>
    </row>
    <row r="323" ht="12.75" customHeight="1">
      <c r="A323" s="6"/>
      <c r="B323" s="6"/>
      <c r="C323" s="6"/>
      <c r="D323" s="6"/>
      <c r="E323" s="6"/>
      <c r="F323" s="6"/>
      <c r="G323" s="6"/>
      <c r="H323" s="6"/>
      <c r="I323" s="6"/>
      <c r="J323" s="6"/>
      <c r="K323" s="6"/>
      <c r="L323" s="6"/>
      <c r="M323" s="6"/>
      <c r="N323" s="21"/>
      <c r="O323" s="21"/>
      <c r="P323" s="21"/>
      <c r="Q323" s="21"/>
      <c r="R323" s="21"/>
      <c r="S323" s="21"/>
      <c r="T323" s="6"/>
      <c r="U323" s="6"/>
      <c r="V323" s="6"/>
      <c r="W323" s="6"/>
      <c r="X323" s="6"/>
      <c r="Y323" s="6"/>
      <c r="Z323" s="6"/>
      <c r="AA323" s="6"/>
      <c r="AB323" s="6"/>
    </row>
    <row r="324" ht="12.75" customHeight="1">
      <c r="A324" s="6"/>
      <c r="B324" s="6"/>
      <c r="C324" s="6"/>
      <c r="D324" s="6"/>
      <c r="E324" s="6"/>
      <c r="F324" s="6"/>
      <c r="G324" s="6"/>
      <c r="H324" s="6"/>
      <c r="I324" s="6"/>
      <c r="J324" s="6"/>
      <c r="K324" s="6"/>
      <c r="L324" s="6"/>
      <c r="M324" s="6"/>
      <c r="N324" s="21"/>
      <c r="O324" s="21"/>
      <c r="P324" s="21"/>
      <c r="Q324" s="21"/>
      <c r="R324" s="21"/>
      <c r="S324" s="21"/>
      <c r="T324" s="6"/>
      <c r="U324" s="6"/>
      <c r="V324" s="6"/>
      <c r="W324" s="6"/>
      <c r="X324" s="6"/>
      <c r="Y324" s="6"/>
      <c r="Z324" s="6"/>
      <c r="AA324" s="6"/>
      <c r="AB324" s="6"/>
    </row>
    <row r="325" ht="12.75" customHeight="1">
      <c r="A325" s="6"/>
      <c r="B325" s="6"/>
      <c r="C325" s="6"/>
      <c r="D325" s="6"/>
      <c r="E325" s="6"/>
      <c r="F325" s="6"/>
      <c r="G325" s="6"/>
      <c r="H325" s="6"/>
      <c r="I325" s="6"/>
      <c r="J325" s="6"/>
      <c r="K325" s="6"/>
      <c r="L325" s="6"/>
      <c r="M325" s="6"/>
      <c r="N325" s="21"/>
      <c r="O325" s="21"/>
      <c r="P325" s="21"/>
      <c r="Q325" s="21"/>
      <c r="R325" s="21"/>
      <c r="S325" s="21"/>
      <c r="T325" s="6"/>
      <c r="U325" s="6"/>
      <c r="V325" s="6"/>
      <c r="W325" s="6"/>
      <c r="X325" s="6"/>
      <c r="Y325" s="6"/>
      <c r="Z325" s="6"/>
      <c r="AA325" s="6"/>
      <c r="AB325" s="6"/>
    </row>
    <row r="326" ht="12.75" customHeight="1">
      <c r="A326" s="6"/>
      <c r="B326" s="6"/>
      <c r="C326" s="6"/>
      <c r="D326" s="6"/>
      <c r="E326" s="6"/>
      <c r="F326" s="6"/>
      <c r="G326" s="6"/>
      <c r="H326" s="6"/>
      <c r="I326" s="6"/>
      <c r="J326" s="6"/>
      <c r="K326" s="6"/>
      <c r="L326" s="6"/>
      <c r="M326" s="6"/>
      <c r="N326" s="21"/>
      <c r="O326" s="21"/>
      <c r="P326" s="21"/>
      <c r="Q326" s="21"/>
      <c r="R326" s="21"/>
      <c r="S326" s="21"/>
      <c r="T326" s="6"/>
      <c r="U326" s="6"/>
      <c r="V326" s="6"/>
      <c r="W326" s="6"/>
      <c r="X326" s="6"/>
      <c r="Y326" s="6"/>
      <c r="Z326" s="6"/>
      <c r="AA326" s="6"/>
      <c r="AB326" s="6"/>
    </row>
    <row r="327" ht="12.75" customHeight="1">
      <c r="A327" s="6"/>
      <c r="B327" s="6"/>
      <c r="C327" s="6"/>
      <c r="D327" s="6"/>
      <c r="E327" s="6"/>
      <c r="F327" s="6"/>
      <c r="G327" s="6"/>
      <c r="H327" s="6"/>
      <c r="I327" s="6"/>
      <c r="J327" s="6"/>
      <c r="K327" s="6"/>
      <c r="L327" s="6"/>
      <c r="M327" s="6"/>
      <c r="N327" s="21"/>
      <c r="O327" s="21"/>
      <c r="P327" s="21"/>
      <c r="Q327" s="21"/>
      <c r="R327" s="21"/>
      <c r="S327" s="21"/>
      <c r="T327" s="6"/>
      <c r="U327" s="6"/>
      <c r="V327" s="6"/>
      <c r="W327" s="6"/>
      <c r="X327" s="6"/>
      <c r="Y327" s="6"/>
      <c r="Z327" s="6"/>
      <c r="AA327" s="6"/>
      <c r="AB327" s="6"/>
    </row>
    <row r="328" ht="12.75" customHeight="1">
      <c r="A328" s="6"/>
      <c r="B328" s="6"/>
      <c r="C328" s="6"/>
      <c r="D328" s="6"/>
      <c r="E328" s="6"/>
      <c r="F328" s="6"/>
      <c r="G328" s="6"/>
      <c r="H328" s="6"/>
      <c r="I328" s="6"/>
      <c r="J328" s="6"/>
      <c r="K328" s="6"/>
      <c r="L328" s="6"/>
      <c r="M328" s="6"/>
      <c r="N328" s="21"/>
      <c r="O328" s="21"/>
      <c r="P328" s="21"/>
      <c r="Q328" s="21"/>
      <c r="R328" s="21"/>
      <c r="S328" s="21"/>
      <c r="T328" s="6"/>
      <c r="U328" s="6"/>
      <c r="V328" s="6"/>
      <c r="W328" s="6"/>
      <c r="X328" s="6"/>
      <c r="Y328" s="6"/>
      <c r="Z328" s="6"/>
      <c r="AA328" s="6"/>
      <c r="AB328" s="6"/>
    </row>
    <row r="329" ht="12.75" customHeight="1">
      <c r="A329" s="6"/>
      <c r="B329" s="6"/>
      <c r="C329" s="6"/>
      <c r="D329" s="6"/>
      <c r="E329" s="6"/>
      <c r="F329" s="6"/>
      <c r="G329" s="6"/>
      <c r="H329" s="6"/>
      <c r="I329" s="6"/>
      <c r="J329" s="6"/>
      <c r="K329" s="6"/>
      <c r="L329" s="6"/>
      <c r="M329" s="6"/>
      <c r="N329" s="21"/>
      <c r="O329" s="21"/>
      <c r="P329" s="21"/>
      <c r="Q329" s="21"/>
      <c r="R329" s="21"/>
      <c r="S329" s="21"/>
      <c r="T329" s="6"/>
      <c r="U329" s="6"/>
      <c r="V329" s="6"/>
      <c r="W329" s="6"/>
      <c r="X329" s="6"/>
      <c r="Y329" s="6"/>
      <c r="Z329" s="6"/>
      <c r="AA329" s="6"/>
      <c r="AB329" s="6"/>
    </row>
    <row r="330" ht="12.75" customHeight="1">
      <c r="A330" s="6"/>
      <c r="B330" s="6"/>
      <c r="C330" s="6"/>
      <c r="D330" s="6"/>
      <c r="E330" s="6"/>
      <c r="F330" s="6"/>
      <c r="G330" s="6"/>
      <c r="H330" s="6"/>
      <c r="I330" s="6"/>
      <c r="J330" s="6"/>
      <c r="K330" s="6"/>
      <c r="L330" s="6"/>
      <c r="M330" s="6"/>
      <c r="N330" s="21"/>
      <c r="O330" s="21"/>
      <c r="P330" s="21"/>
      <c r="Q330" s="21"/>
      <c r="R330" s="21"/>
      <c r="S330" s="21"/>
      <c r="T330" s="6"/>
      <c r="U330" s="6"/>
      <c r="V330" s="6"/>
      <c r="W330" s="6"/>
      <c r="X330" s="6"/>
      <c r="Y330" s="6"/>
      <c r="Z330" s="6"/>
      <c r="AA330" s="6"/>
      <c r="AB330" s="6"/>
    </row>
    <row r="331" ht="12.75" customHeight="1">
      <c r="A331" s="6"/>
      <c r="B331" s="6"/>
      <c r="C331" s="6"/>
      <c r="D331" s="6"/>
      <c r="E331" s="6"/>
      <c r="F331" s="6"/>
      <c r="G331" s="6"/>
      <c r="H331" s="6"/>
      <c r="I331" s="6"/>
      <c r="J331" s="6"/>
      <c r="K331" s="6"/>
      <c r="L331" s="6"/>
      <c r="M331" s="6"/>
      <c r="N331" s="21"/>
      <c r="O331" s="21"/>
      <c r="P331" s="21"/>
      <c r="Q331" s="21"/>
      <c r="R331" s="21"/>
      <c r="S331" s="21"/>
      <c r="T331" s="6"/>
      <c r="U331" s="6"/>
      <c r="V331" s="6"/>
      <c r="W331" s="6"/>
      <c r="X331" s="6"/>
      <c r="Y331" s="6"/>
      <c r="Z331" s="6"/>
      <c r="AA331" s="6"/>
      <c r="AB331" s="6"/>
    </row>
    <row r="332" ht="12.75" customHeight="1">
      <c r="A332" s="6"/>
      <c r="B332" s="6"/>
      <c r="C332" s="6"/>
      <c r="D332" s="6"/>
      <c r="E332" s="6"/>
      <c r="F332" s="6"/>
      <c r="G332" s="6"/>
      <c r="H332" s="6"/>
      <c r="I332" s="6"/>
      <c r="J332" s="6"/>
      <c r="K332" s="6"/>
      <c r="L332" s="6"/>
      <c r="M332" s="6"/>
      <c r="N332" s="21"/>
      <c r="O332" s="21"/>
      <c r="P332" s="21"/>
      <c r="Q332" s="21"/>
      <c r="R332" s="21"/>
      <c r="S332" s="21"/>
      <c r="T332" s="6"/>
      <c r="U332" s="6"/>
      <c r="V332" s="6"/>
      <c r="W332" s="6"/>
      <c r="X332" s="6"/>
      <c r="Y332" s="6"/>
      <c r="Z332" s="6"/>
      <c r="AA332" s="6"/>
      <c r="AB332" s="6"/>
    </row>
    <row r="333" ht="12.75" customHeight="1">
      <c r="A333" s="6"/>
      <c r="B333" s="6"/>
      <c r="C333" s="6"/>
      <c r="D333" s="6"/>
      <c r="E333" s="6"/>
      <c r="F333" s="6"/>
      <c r="G333" s="6"/>
      <c r="H333" s="6"/>
      <c r="I333" s="6"/>
      <c r="J333" s="6"/>
      <c r="K333" s="6"/>
      <c r="L333" s="6"/>
      <c r="M333" s="6"/>
      <c r="N333" s="21"/>
      <c r="O333" s="21"/>
      <c r="P333" s="21"/>
      <c r="Q333" s="21"/>
      <c r="R333" s="21"/>
      <c r="S333" s="21"/>
      <c r="T333" s="6"/>
      <c r="U333" s="6"/>
      <c r="V333" s="6"/>
      <c r="W333" s="6"/>
      <c r="X333" s="6"/>
      <c r="Y333" s="6"/>
      <c r="Z333" s="6"/>
      <c r="AA333" s="6"/>
      <c r="AB333" s="6"/>
    </row>
    <row r="334" ht="12.75" customHeight="1">
      <c r="A334" s="6"/>
      <c r="B334" s="6"/>
      <c r="C334" s="6"/>
      <c r="D334" s="6"/>
      <c r="E334" s="6"/>
      <c r="F334" s="6"/>
      <c r="G334" s="6"/>
      <c r="H334" s="6"/>
      <c r="I334" s="6"/>
      <c r="J334" s="6"/>
      <c r="K334" s="6"/>
      <c r="L334" s="6"/>
      <c r="M334" s="6"/>
      <c r="N334" s="21"/>
      <c r="O334" s="21"/>
      <c r="P334" s="21"/>
      <c r="Q334" s="21"/>
      <c r="R334" s="21"/>
      <c r="S334" s="21"/>
      <c r="T334" s="6"/>
      <c r="U334" s="6"/>
      <c r="V334" s="6"/>
      <c r="W334" s="6"/>
      <c r="X334" s="6"/>
      <c r="Y334" s="6"/>
      <c r="Z334" s="6"/>
      <c r="AA334" s="6"/>
      <c r="AB334" s="6"/>
    </row>
    <row r="335" ht="12.75" customHeight="1">
      <c r="A335" s="6"/>
      <c r="B335" s="6"/>
      <c r="C335" s="6"/>
      <c r="D335" s="6"/>
      <c r="E335" s="6"/>
      <c r="F335" s="6"/>
      <c r="G335" s="6"/>
      <c r="H335" s="6"/>
      <c r="I335" s="6"/>
      <c r="J335" s="6"/>
      <c r="K335" s="6"/>
      <c r="L335" s="6"/>
      <c r="M335" s="6"/>
      <c r="N335" s="21"/>
      <c r="O335" s="21"/>
      <c r="P335" s="21"/>
      <c r="Q335" s="21"/>
      <c r="R335" s="21"/>
      <c r="S335" s="21"/>
      <c r="T335" s="6"/>
      <c r="U335" s="6"/>
      <c r="V335" s="6"/>
      <c r="W335" s="6"/>
      <c r="X335" s="6"/>
      <c r="Y335" s="6"/>
      <c r="Z335" s="6"/>
      <c r="AA335" s="6"/>
      <c r="AB335" s="6"/>
    </row>
    <row r="336" ht="12.75" customHeight="1">
      <c r="A336" s="6"/>
      <c r="B336" s="6"/>
      <c r="C336" s="6"/>
      <c r="D336" s="6"/>
      <c r="E336" s="6"/>
      <c r="F336" s="6"/>
      <c r="G336" s="6"/>
      <c r="H336" s="6"/>
      <c r="I336" s="6"/>
      <c r="J336" s="6"/>
      <c r="K336" s="6"/>
      <c r="L336" s="6"/>
      <c r="M336" s="6"/>
      <c r="N336" s="21"/>
      <c r="O336" s="21"/>
      <c r="P336" s="21"/>
      <c r="Q336" s="21"/>
      <c r="R336" s="21"/>
      <c r="S336" s="21"/>
      <c r="T336" s="6"/>
      <c r="U336" s="6"/>
      <c r="V336" s="6"/>
      <c r="W336" s="6"/>
      <c r="X336" s="6"/>
      <c r="Y336" s="6"/>
      <c r="Z336" s="6"/>
      <c r="AA336" s="6"/>
      <c r="AB336" s="6"/>
    </row>
    <row r="337" ht="12.75" customHeight="1">
      <c r="A337" s="6"/>
      <c r="B337" s="6"/>
      <c r="C337" s="6"/>
      <c r="D337" s="6"/>
      <c r="E337" s="6"/>
      <c r="F337" s="6"/>
      <c r="G337" s="6"/>
      <c r="H337" s="6"/>
      <c r="I337" s="6"/>
      <c r="J337" s="6"/>
      <c r="K337" s="6"/>
      <c r="L337" s="6"/>
      <c r="M337" s="6"/>
      <c r="N337" s="21"/>
      <c r="O337" s="21"/>
      <c r="P337" s="21"/>
      <c r="Q337" s="21"/>
      <c r="R337" s="21"/>
      <c r="S337" s="21"/>
      <c r="T337" s="6"/>
      <c r="U337" s="6"/>
      <c r="V337" s="6"/>
      <c r="W337" s="6"/>
      <c r="X337" s="6"/>
      <c r="Y337" s="6"/>
      <c r="Z337" s="6"/>
      <c r="AA337" s="6"/>
      <c r="AB337" s="6"/>
    </row>
    <row r="338" ht="12.75" customHeight="1">
      <c r="A338" s="6"/>
      <c r="B338" s="6"/>
      <c r="C338" s="6"/>
      <c r="D338" s="6"/>
      <c r="E338" s="6"/>
      <c r="F338" s="6"/>
      <c r="G338" s="6"/>
      <c r="H338" s="6"/>
      <c r="I338" s="6"/>
      <c r="J338" s="6"/>
      <c r="K338" s="6"/>
      <c r="L338" s="6"/>
      <c r="M338" s="6"/>
      <c r="N338" s="21"/>
      <c r="O338" s="21"/>
      <c r="P338" s="21"/>
      <c r="Q338" s="21"/>
      <c r="R338" s="21"/>
      <c r="S338" s="21"/>
      <c r="T338" s="6"/>
      <c r="U338" s="6"/>
      <c r="V338" s="6"/>
      <c r="W338" s="6"/>
      <c r="X338" s="6"/>
      <c r="Y338" s="6"/>
      <c r="Z338" s="6"/>
      <c r="AA338" s="6"/>
      <c r="AB338" s="6"/>
    </row>
    <row r="339" ht="12.75" customHeight="1">
      <c r="A339" s="6"/>
      <c r="B339" s="6"/>
      <c r="C339" s="6"/>
      <c r="D339" s="6"/>
      <c r="E339" s="6"/>
      <c r="F339" s="6"/>
      <c r="G339" s="6"/>
      <c r="H339" s="6"/>
      <c r="I339" s="6"/>
      <c r="J339" s="6"/>
      <c r="K339" s="6"/>
      <c r="L339" s="6"/>
      <c r="M339" s="6"/>
      <c r="N339" s="21"/>
      <c r="O339" s="21"/>
      <c r="P339" s="21"/>
      <c r="Q339" s="21"/>
      <c r="R339" s="21"/>
      <c r="S339" s="21"/>
      <c r="T339" s="6"/>
      <c r="U339" s="6"/>
      <c r="V339" s="6"/>
      <c r="W339" s="6"/>
      <c r="X339" s="6"/>
      <c r="Y339" s="6"/>
      <c r="Z339" s="6"/>
      <c r="AA339" s="6"/>
      <c r="AB339" s="6"/>
    </row>
    <row r="340" ht="12.75" customHeight="1">
      <c r="A340" s="6"/>
      <c r="B340" s="6"/>
      <c r="C340" s="6"/>
      <c r="D340" s="6"/>
      <c r="E340" s="6"/>
      <c r="F340" s="6"/>
      <c r="G340" s="6"/>
      <c r="H340" s="6"/>
      <c r="I340" s="6"/>
      <c r="J340" s="6"/>
      <c r="K340" s="6"/>
      <c r="L340" s="6"/>
      <c r="M340" s="6"/>
      <c r="N340" s="21"/>
      <c r="O340" s="21"/>
      <c r="P340" s="21"/>
      <c r="Q340" s="21"/>
      <c r="R340" s="21"/>
      <c r="S340" s="21"/>
      <c r="T340" s="6"/>
      <c r="U340" s="6"/>
      <c r="V340" s="6"/>
      <c r="W340" s="6"/>
      <c r="X340" s="6"/>
      <c r="Y340" s="6"/>
      <c r="Z340" s="6"/>
      <c r="AA340" s="6"/>
      <c r="AB340" s="6"/>
    </row>
    <row r="341" ht="12.75" customHeight="1">
      <c r="A341" s="6"/>
      <c r="B341" s="6"/>
      <c r="C341" s="6"/>
      <c r="D341" s="6"/>
      <c r="E341" s="6"/>
      <c r="F341" s="6"/>
      <c r="G341" s="6"/>
      <c r="H341" s="6"/>
      <c r="I341" s="6"/>
      <c r="J341" s="6"/>
      <c r="K341" s="6"/>
      <c r="L341" s="6"/>
      <c r="M341" s="6"/>
      <c r="N341" s="21"/>
      <c r="O341" s="21"/>
      <c r="P341" s="21"/>
      <c r="Q341" s="21"/>
      <c r="R341" s="21"/>
      <c r="S341" s="21"/>
      <c r="T341" s="6"/>
      <c r="U341" s="6"/>
      <c r="V341" s="6"/>
      <c r="W341" s="6"/>
      <c r="X341" s="6"/>
      <c r="Y341" s="6"/>
      <c r="Z341" s="6"/>
      <c r="AA341" s="6"/>
      <c r="AB341" s="6"/>
    </row>
    <row r="342" ht="12.75" customHeight="1">
      <c r="A342" s="6"/>
      <c r="B342" s="6"/>
      <c r="C342" s="6"/>
      <c r="D342" s="6"/>
      <c r="E342" s="6"/>
      <c r="F342" s="6"/>
      <c r="G342" s="6"/>
      <c r="H342" s="6"/>
      <c r="I342" s="6"/>
      <c r="J342" s="6"/>
      <c r="K342" s="6"/>
      <c r="L342" s="6"/>
      <c r="M342" s="6"/>
      <c r="N342" s="21"/>
      <c r="O342" s="21"/>
      <c r="P342" s="21"/>
      <c r="Q342" s="21"/>
      <c r="R342" s="21"/>
      <c r="S342" s="21"/>
      <c r="T342" s="6"/>
      <c r="U342" s="6"/>
      <c r="V342" s="6"/>
      <c r="W342" s="6"/>
      <c r="X342" s="6"/>
      <c r="Y342" s="6"/>
      <c r="Z342" s="6"/>
      <c r="AA342" s="6"/>
      <c r="AB342" s="6"/>
    </row>
    <row r="343" ht="12.75" customHeight="1">
      <c r="A343" s="6"/>
      <c r="B343" s="6"/>
      <c r="C343" s="6"/>
      <c r="D343" s="6"/>
      <c r="E343" s="6"/>
      <c r="F343" s="6"/>
      <c r="G343" s="6"/>
      <c r="H343" s="6"/>
      <c r="I343" s="6"/>
      <c r="J343" s="6"/>
      <c r="K343" s="6"/>
      <c r="L343" s="6"/>
      <c r="M343" s="6"/>
      <c r="N343" s="21"/>
      <c r="O343" s="21"/>
      <c r="P343" s="21"/>
      <c r="Q343" s="21"/>
      <c r="R343" s="21"/>
      <c r="S343" s="21"/>
      <c r="T343" s="6"/>
      <c r="U343" s="6"/>
      <c r="V343" s="6"/>
      <c r="W343" s="6"/>
      <c r="X343" s="6"/>
      <c r="Y343" s="6"/>
      <c r="Z343" s="6"/>
      <c r="AA343" s="6"/>
      <c r="AB343" s="6"/>
    </row>
    <row r="344" ht="12.75" customHeight="1">
      <c r="A344" s="6"/>
      <c r="B344" s="6"/>
      <c r="C344" s="6"/>
      <c r="D344" s="6"/>
      <c r="E344" s="6"/>
      <c r="F344" s="6"/>
      <c r="G344" s="6"/>
      <c r="H344" s="6"/>
      <c r="I344" s="6"/>
      <c r="J344" s="6"/>
      <c r="K344" s="6"/>
      <c r="L344" s="6"/>
      <c r="M344" s="6"/>
      <c r="N344" s="21"/>
      <c r="O344" s="21"/>
      <c r="P344" s="21"/>
      <c r="Q344" s="21"/>
      <c r="R344" s="21"/>
      <c r="S344" s="21"/>
      <c r="T344" s="6"/>
      <c r="U344" s="6"/>
      <c r="V344" s="6"/>
      <c r="W344" s="6"/>
      <c r="X344" s="6"/>
      <c r="Y344" s="6"/>
      <c r="Z344" s="6"/>
      <c r="AA344" s="6"/>
      <c r="AB344" s="6"/>
    </row>
    <row r="345" ht="12.75" customHeight="1">
      <c r="A345" s="6"/>
      <c r="B345" s="6"/>
      <c r="C345" s="6"/>
      <c r="D345" s="6"/>
      <c r="E345" s="6"/>
      <c r="F345" s="6"/>
      <c r="G345" s="6"/>
      <c r="H345" s="6"/>
      <c r="I345" s="6"/>
      <c r="J345" s="6"/>
      <c r="K345" s="6"/>
      <c r="L345" s="6"/>
      <c r="M345" s="6"/>
      <c r="N345" s="21"/>
      <c r="O345" s="21"/>
      <c r="P345" s="21"/>
      <c r="Q345" s="21"/>
      <c r="R345" s="21"/>
      <c r="S345" s="21"/>
      <c r="T345" s="6"/>
      <c r="U345" s="6"/>
      <c r="V345" s="6"/>
      <c r="W345" s="6"/>
      <c r="X345" s="6"/>
      <c r="Y345" s="6"/>
      <c r="Z345" s="6"/>
      <c r="AA345" s="6"/>
      <c r="AB345" s="6"/>
    </row>
    <row r="346" ht="12.75" customHeight="1">
      <c r="A346" s="6"/>
      <c r="B346" s="6"/>
      <c r="C346" s="6"/>
      <c r="D346" s="6"/>
      <c r="E346" s="6"/>
      <c r="F346" s="6"/>
      <c r="G346" s="6"/>
      <c r="H346" s="6"/>
      <c r="I346" s="6"/>
      <c r="J346" s="6"/>
      <c r="K346" s="6"/>
      <c r="L346" s="6"/>
      <c r="M346" s="6"/>
      <c r="N346" s="21"/>
      <c r="O346" s="21"/>
      <c r="P346" s="21"/>
      <c r="Q346" s="21"/>
      <c r="R346" s="21"/>
      <c r="S346" s="21"/>
      <c r="T346" s="6"/>
      <c r="U346" s="6"/>
      <c r="V346" s="6"/>
      <c r="W346" s="6"/>
      <c r="X346" s="6"/>
      <c r="Y346" s="6"/>
      <c r="Z346" s="6"/>
      <c r="AA346" s="6"/>
      <c r="AB346" s="6"/>
    </row>
    <row r="347" ht="12.75" customHeight="1">
      <c r="A347" s="6"/>
      <c r="B347" s="6"/>
      <c r="C347" s="6"/>
      <c r="D347" s="6"/>
      <c r="E347" s="6"/>
      <c r="F347" s="6"/>
      <c r="G347" s="6"/>
      <c r="H347" s="6"/>
      <c r="I347" s="6"/>
      <c r="J347" s="6"/>
      <c r="K347" s="6"/>
      <c r="L347" s="6"/>
      <c r="M347" s="6"/>
      <c r="N347" s="21"/>
      <c r="O347" s="21"/>
      <c r="P347" s="21"/>
      <c r="Q347" s="21"/>
      <c r="R347" s="21"/>
      <c r="S347" s="21"/>
      <c r="T347" s="6"/>
      <c r="U347" s="6"/>
      <c r="V347" s="6"/>
      <c r="W347" s="6"/>
      <c r="X347" s="6"/>
      <c r="Y347" s="6"/>
      <c r="Z347" s="6"/>
      <c r="AA347" s="6"/>
      <c r="AB347" s="6"/>
    </row>
    <row r="348" ht="12.75" customHeight="1">
      <c r="A348" s="6"/>
      <c r="B348" s="6"/>
      <c r="C348" s="6"/>
      <c r="D348" s="6"/>
      <c r="E348" s="6"/>
      <c r="F348" s="6"/>
      <c r="G348" s="6"/>
      <c r="H348" s="6"/>
      <c r="I348" s="6"/>
      <c r="J348" s="6"/>
      <c r="K348" s="6"/>
      <c r="L348" s="6"/>
      <c r="M348" s="6"/>
      <c r="N348" s="21"/>
      <c r="O348" s="21"/>
      <c r="P348" s="21"/>
      <c r="Q348" s="21"/>
      <c r="R348" s="21"/>
      <c r="S348" s="21"/>
      <c r="T348" s="6"/>
      <c r="U348" s="6"/>
      <c r="V348" s="6"/>
      <c r="W348" s="6"/>
      <c r="X348" s="6"/>
      <c r="Y348" s="6"/>
      <c r="Z348" s="6"/>
      <c r="AA348" s="6"/>
      <c r="AB348" s="6"/>
    </row>
    <row r="349" ht="12.75" customHeight="1">
      <c r="A349" s="6"/>
      <c r="B349" s="6"/>
      <c r="C349" s="6"/>
      <c r="D349" s="6"/>
      <c r="E349" s="6"/>
      <c r="F349" s="6"/>
      <c r="G349" s="6"/>
      <c r="H349" s="6"/>
      <c r="I349" s="6"/>
      <c r="J349" s="6"/>
      <c r="K349" s="6"/>
      <c r="L349" s="6"/>
      <c r="M349" s="6"/>
      <c r="N349" s="21"/>
      <c r="O349" s="21"/>
      <c r="P349" s="21"/>
      <c r="Q349" s="21"/>
      <c r="R349" s="21"/>
      <c r="S349" s="21"/>
      <c r="T349" s="6"/>
      <c r="U349" s="6"/>
      <c r="V349" s="6"/>
      <c r="W349" s="6"/>
      <c r="X349" s="6"/>
      <c r="Y349" s="6"/>
      <c r="Z349" s="6"/>
      <c r="AA349" s="6"/>
      <c r="AB349" s="6"/>
    </row>
    <row r="350" ht="12.75" customHeight="1">
      <c r="A350" s="6"/>
      <c r="B350" s="6"/>
      <c r="C350" s="6"/>
      <c r="D350" s="6"/>
      <c r="E350" s="6"/>
      <c r="F350" s="6"/>
      <c r="G350" s="6"/>
      <c r="H350" s="6"/>
      <c r="I350" s="6"/>
      <c r="J350" s="6"/>
      <c r="K350" s="6"/>
      <c r="L350" s="6"/>
      <c r="M350" s="6"/>
      <c r="N350" s="21"/>
      <c r="O350" s="21"/>
      <c r="P350" s="21"/>
      <c r="Q350" s="21"/>
      <c r="R350" s="21"/>
      <c r="S350" s="21"/>
      <c r="T350" s="6"/>
      <c r="U350" s="6"/>
      <c r="V350" s="6"/>
      <c r="W350" s="6"/>
      <c r="X350" s="6"/>
      <c r="Y350" s="6"/>
      <c r="Z350" s="6"/>
      <c r="AA350" s="6"/>
      <c r="AB350" s="6"/>
    </row>
    <row r="351" ht="12.75" customHeight="1">
      <c r="A351" s="6"/>
      <c r="B351" s="6"/>
      <c r="C351" s="6"/>
      <c r="D351" s="6"/>
      <c r="E351" s="6"/>
      <c r="F351" s="6"/>
      <c r="G351" s="6"/>
      <c r="H351" s="6"/>
      <c r="I351" s="6"/>
      <c r="J351" s="6"/>
      <c r="K351" s="6"/>
      <c r="L351" s="6"/>
      <c r="M351" s="6"/>
      <c r="N351" s="21"/>
      <c r="O351" s="21"/>
      <c r="P351" s="21"/>
      <c r="Q351" s="21"/>
      <c r="R351" s="21"/>
      <c r="S351" s="21"/>
      <c r="T351" s="6"/>
      <c r="U351" s="6"/>
      <c r="V351" s="6"/>
      <c r="W351" s="6"/>
      <c r="X351" s="6"/>
      <c r="Y351" s="6"/>
      <c r="Z351" s="6"/>
      <c r="AA351" s="6"/>
      <c r="AB351" s="6"/>
    </row>
    <row r="352" ht="12.75" customHeight="1">
      <c r="A352" s="6"/>
      <c r="B352" s="6"/>
      <c r="C352" s="6"/>
      <c r="D352" s="6"/>
      <c r="E352" s="6"/>
      <c r="F352" s="6"/>
      <c r="G352" s="6"/>
      <c r="H352" s="6"/>
      <c r="I352" s="6"/>
      <c r="J352" s="6"/>
      <c r="K352" s="6"/>
      <c r="L352" s="6"/>
      <c r="M352" s="6"/>
      <c r="N352" s="21"/>
      <c r="O352" s="21"/>
      <c r="P352" s="21"/>
      <c r="Q352" s="21"/>
      <c r="R352" s="21"/>
      <c r="S352" s="21"/>
      <c r="T352" s="6"/>
      <c r="U352" s="6"/>
      <c r="V352" s="6"/>
      <c r="W352" s="6"/>
      <c r="X352" s="6"/>
      <c r="Y352" s="6"/>
      <c r="Z352" s="6"/>
      <c r="AA352" s="6"/>
      <c r="AB352" s="6"/>
    </row>
    <row r="353" ht="12.75" customHeight="1">
      <c r="A353" s="6"/>
      <c r="B353" s="6"/>
      <c r="C353" s="6"/>
      <c r="D353" s="6"/>
      <c r="E353" s="6"/>
      <c r="F353" s="6"/>
      <c r="G353" s="6"/>
      <c r="H353" s="6"/>
      <c r="I353" s="6"/>
      <c r="J353" s="6"/>
      <c r="K353" s="6"/>
      <c r="L353" s="6"/>
      <c r="M353" s="6"/>
      <c r="N353" s="21"/>
      <c r="O353" s="21"/>
      <c r="P353" s="21"/>
      <c r="Q353" s="21"/>
      <c r="R353" s="21"/>
      <c r="S353" s="21"/>
      <c r="T353" s="6"/>
      <c r="U353" s="6"/>
      <c r="V353" s="6"/>
      <c r="W353" s="6"/>
      <c r="X353" s="6"/>
      <c r="Y353" s="6"/>
      <c r="Z353" s="6"/>
      <c r="AA353" s="6"/>
      <c r="AB353" s="6"/>
    </row>
    <row r="354" ht="12.75" customHeight="1">
      <c r="A354" s="6"/>
      <c r="B354" s="6"/>
      <c r="C354" s="6"/>
      <c r="D354" s="6"/>
      <c r="E354" s="6"/>
      <c r="F354" s="6"/>
      <c r="G354" s="6"/>
      <c r="H354" s="6"/>
      <c r="I354" s="6"/>
      <c r="J354" s="6"/>
      <c r="K354" s="6"/>
      <c r="L354" s="6"/>
      <c r="M354" s="6"/>
      <c r="N354" s="21"/>
      <c r="O354" s="21"/>
      <c r="P354" s="21"/>
      <c r="Q354" s="21"/>
      <c r="R354" s="21"/>
      <c r="S354" s="21"/>
      <c r="T354" s="6"/>
      <c r="U354" s="6"/>
      <c r="V354" s="6"/>
      <c r="W354" s="6"/>
      <c r="X354" s="6"/>
      <c r="Y354" s="6"/>
      <c r="Z354" s="6"/>
      <c r="AA354" s="6"/>
      <c r="AB354" s="6"/>
    </row>
    <row r="355" ht="12.75" customHeight="1">
      <c r="A355" s="6"/>
      <c r="B355" s="6"/>
      <c r="C355" s="6"/>
      <c r="D355" s="6"/>
      <c r="E355" s="6"/>
      <c r="F355" s="6"/>
      <c r="G355" s="6"/>
      <c r="H355" s="6"/>
      <c r="I355" s="6"/>
      <c r="J355" s="6"/>
      <c r="K355" s="6"/>
      <c r="L355" s="6"/>
      <c r="M355" s="6"/>
      <c r="N355" s="21"/>
      <c r="O355" s="21"/>
      <c r="P355" s="21"/>
      <c r="Q355" s="21"/>
      <c r="R355" s="21"/>
      <c r="S355" s="21"/>
      <c r="T355" s="6"/>
      <c r="U355" s="6"/>
      <c r="V355" s="6"/>
      <c r="W355" s="6"/>
      <c r="X355" s="6"/>
      <c r="Y355" s="6"/>
      <c r="Z355" s="6"/>
      <c r="AA355" s="6"/>
      <c r="AB355" s="6"/>
    </row>
    <row r="356" ht="12.75" customHeight="1">
      <c r="A356" s="6"/>
      <c r="B356" s="6"/>
      <c r="C356" s="6"/>
      <c r="D356" s="6"/>
      <c r="E356" s="6"/>
      <c r="F356" s="6"/>
      <c r="G356" s="6"/>
      <c r="H356" s="6"/>
      <c r="I356" s="6"/>
      <c r="J356" s="6"/>
      <c r="K356" s="6"/>
      <c r="L356" s="6"/>
      <c r="M356" s="6"/>
      <c r="N356" s="21"/>
      <c r="O356" s="21"/>
      <c r="P356" s="21"/>
      <c r="Q356" s="21"/>
      <c r="R356" s="21"/>
      <c r="S356" s="21"/>
      <c r="T356" s="6"/>
      <c r="U356" s="6"/>
      <c r="V356" s="6"/>
      <c r="W356" s="6"/>
      <c r="X356" s="6"/>
      <c r="Y356" s="6"/>
      <c r="Z356" s="6"/>
      <c r="AA356" s="6"/>
      <c r="AB356" s="6"/>
    </row>
    <row r="357" ht="12.75" customHeight="1">
      <c r="A357" s="6"/>
      <c r="B357" s="6"/>
      <c r="C357" s="6"/>
      <c r="D357" s="6"/>
      <c r="E357" s="6"/>
      <c r="F357" s="6"/>
      <c r="G357" s="6"/>
      <c r="H357" s="6"/>
      <c r="I357" s="6"/>
      <c r="J357" s="6"/>
      <c r="K357" s="6"/>
      <c r="L357" s="6"/>
      <c r="M357" s="6"/>
      <c r="N357" s="21"/>
      <c r="O357" s="21"/>
      <c r="P357" s="21"/>
      <c r="Q357" s="21"/>
      <c r="R357" s="21"/>
      <c r="S357" s="21"/>
      <c r="T357" s="6"/>
      <c r="U357" s="6"/>
      <c r="V357" s="6"/>
      <c r="W357" s="6"/>
      <c r="X357" s="6"/>
      <c r="Y357" s="6"/>
      <c r="Z357" s="6"/>
      <c r="AA357" s="6"/>
      <c r="AB357" s="6"/>
    </row>
    <row r="358" ht="12.75" customHeight="1">
      <c r="A358" s="6"/>
      <c r="B358" s="6"/>
      <c r="C358" s="6"/>
      <c r="D358" s="6"/>
      <c r="E358" s="6"/>
      <c r="F358" s="6"/>
      <c r="G358" s="6"/>
      <c r="H358" s="6"/>
      <c r="I358" s="6"/>
      <c r="J358" s="6"/>
      <c r="K358" s="6"/>
      <c r="L358" s="6"/>
      <c r="M358" s="6"/>
      <c r="N358" s="21"/>
      <c r="O358" s="21"/>
      <c r="P358" s="21"/>
      <c r="Q358" s="21"/>
      <c r="R358" s="21"/>
      <c r="S358" s="21"/>
      <c r="T358" s="6"/>
      <c r="U358" s="6"/>
      <c r="V358" s="6"/>
      <c r="W358" s="6"/>
      <c r="X358" s="6"/>
      <c r="Y358" s="6"/>
      <c r="Z358" s="6"/>
      <c r="AA358" s="6"/>
      <c r="AB358" s="6"/>
    </row>
    <row r="359" ht="12.75" customHeight="1">
      <c r="A359" s="6"/>
      <c r="B359" s="6"/>
      <c r="C359" s="6"/>
      <c r="D359" s="6"/>
      <c r="E359" s="6"/>
      <c r="F359" s="6"/>
      <c r="G359" s="6"/>
      <c r="H359" s="6"/>
      <c r="I359" s="6"/>
      <c r="J359" s="6"/>
      <c r="K359" s="6"/>
      <c r="L359" s="6"/>
      <c r="M359" s="6"/>
      <c r="N359" s="21"/>
      <c r="O359" s="21"/>
      <c r="P359" s="21"/>
      <c r="Q359" s="21"/>
      <c r="R359" s="21"/>
      <c r="S359" s="21"/>
      <c r="T359" s="6"/>
      <c r="U359" s="6"/>
      <c r="V359" s="6"/>
      <c r="W359" s="6"/>
      <c r="X359" s="6"/>
      <c r="Y359" s="6"/>
      <c r="Z359" s="6"/>
      <c r="AA359" s="6"/>
      <c r="AB359" s="6"/>
    </row>
    <row r="360" ht="12.75" customHeight="1">
      <c r="A360" s="6"/>
      <c r="B360" s="6"/>
      <c r="C360" s="6"/>
      <c r="D360" s="6"/>
      <c r="E360" s="6"/>
      <c r="F360" s="6"/>
      <c r="G360" s="6"/>
      <c r="H360" s="6"/>
      <c r="I360" s="6"/>
      <c r="J360" s="6"/>
      <c r="K360" s="6"/>
      <c r="L360" s="6"/>
      <c r="M360" s="6"/>
      <c r="N360" s="21"/>
      <c r="O360" s="21"/>
      <c r="P360" s="21"/>
      <c r="Q360" s="21"/>
      <c r="R360" s="21"/>
      <c r="S360" s="21"/>
      <c r="T360" s="6"/>
      <c r="U360" s="6"/>
      <c r="V360" s="6"/>
      <c r="W360" s="6"/>
      <c r="X360" s="6"/>
      <c r="Y360" s="6"/>
      <c r="Z360" s="6"/>
      <c r="AA360" s="6"/>
      <c r="AB360" s="6"/>
    </row>
    <row r="361" ht="12.75" customHeight="1">
      <c r="A361" s="6"/>
      <c r="B361" s="6"/>
      <c r="C361" s="6"/>
      <c r="D361" s="6"/>
      <c r="E361" s="6"/>
      <c r="F361" s="6"/>
      <c r="G361" s="6"/>
      <c r="H361" s="6"/>
      <c r="I361" s="6"/>
      <c r="J361" s="6"/>
      <c r="K361" s="6"/>
      <c r="L361" s="6"/>
      <c r="M361" s="6"/>
      <c r="N361" s="21"/>
      <c r="O361" s="21"/>
      <c r="P361" s="21"/>
      <c r="Q361" s="21"/>
      <c r="R361" s="21"/>
      <c r="S361" s="21"/>
      <c r="T361" s="6"/>
      <c r="U361" s="6"/>
      <c r="V361" s="6"/>
      <c r="W361" s="6"/>
      <c r="X361" s="6"/>
      <c r="Y361" s="6"/>
      <c r="Z361" s="6"/>
      <c r="AA361" s="6"/>
      <c r="AB361" s="6"/>
    </row>
    <row r="362" ht="12.75" customHeight="1">
      <c r="A362" s="6"/>
      <c r="B362" s="6"/>
      <c r="C362" s="6"/>
      <c r="D362" s="6"/>
      <c r="E362" s="6"/>
      <c r="F362" s="6"/>
      <c r="G362" s="6"/>
      <c r="H362" s="6"/>
      <c r="I362" s="6"/>
      <c r="J362" s="6"/>
      <c r="K362" s="6"/>
      <c r="L362" s="6"/>
      <c r="M362" s="6"/>
      <c r="N362" s="21"/>
      <c r="O362" s="21"/>
      <c r="P362" s="21"/>
      <c r="Q362" s="21"/>
      <c r="R362" s="21"/>
      <c r="S362" s="21"/>
      <c r="T362" s="6"/>
      <c r="U362" s="6"/>
      <c r="V362" s="6"/>
      <c r="W362" s="6"/>
      <c r="X362" s="6"/>
      <c r="Y362" s="6"/>
      <c r="Z362" s="6"/>
      <c r="AA362" s="6"/>
      <c r="AB362" s="6"/>
    </row>
    <row r="363" ht="12.75" customHeight="1">
      <c r="A363" s="6"/>
      <c r="B363" s="6"/>
      <c r="C363" s="6"/>
      <c r="D363" s="6"/>
      <c r="E363" s="6"/>
      <c r="F363" s="6"/>
      <c r="G363" s="6"/>
      <c r="H363" s="6"/>
      <c r="I363" s="6"/>
      <c r="J363" s="6"/>
      <c r="K363" s="6"/>
      <c r="L363" s="6"/>
      <c r="M363" s="6"/>
      <c r="N363" s="21"/>
      <c r="O363" s="21"/>
      <c r="P363" s="21"/>
      <c r="Q363" s="21"/>
      <c r="R363" s="21"/>
      <c r="S363" s="21"/>
      <c r="T363" s="6"/>
      <c r="U363" s="6"/>
      <c r="V363" s="6"/>
      <c r="W363" s="6"/>
      <c r="X363" s="6"/>
      <c r="Y363" s="6"/>
      <c r="Z363" s="6"/>
      <c r="AA363" s="6"/>
      <c r="AB363" s="6"/>
    </row>
    <row r="364" ht="12.75" customHeight="1">
      <c r="A364" s="6"/>
      <c r="B364" s="6"/>
      <c r="C364" s="6"/>
      <c r="D364" s="6"/>
      <c r="E364" s="6"/>
      <c r="F364" s="6"/>
      <c r="G364" s="6"/>
      <c r="H364" s="6"/>
      <c r="I364" s="6"/>
      <c r="J364" s="6"/>
      <c r="K364" s="6"/>
      <c r="L364" s="6"/>
      <c r="M364" s="6"/>
      <c r="N364" s="21"/>
      <c r="O364" s="21"/>
      <c r="P364" s="21"/>
      <c r="Q364" s="21"/>
      <c r="R364" s="21"/>
      <c r="S364" s="21"/>
      <c r="T364" s="6"/>
      <c r="U364" s="6"/>
      <c r="V364" s="6"/>
      <c r="W364" s="6"/>
      <c r="X364" s="6"/>
      <c r="Y364" s="6"/>
      <c r="Z364" s="6"/>
      <c r="AA364" s="6"/>
      <c r="AB364" s="6"/>
    </row>
    <row r="365" ht="12.75" customHeight="1">
      <c r="A365" s="6"/>
      <c r="B365" s="6"/>
      <c r="C365" s="6"/>
      <c r="D365" s="6"/>
      <c r="E365" s="6"/>
      <c r="F365" s="6"/>
      <c r="G365" s="6"/>
      <c r="H365" s="6"/>
      <c r="I365" s="6"/>
      <c r="J365" s="6"/>
      <c r="K365" s="6"/>
      <c r="L365" s="6"/>
      <c r="M365" s="6"/>
      <c r="N365" s="21"/>
      <c r="O365" s="21"/>
      <c r="P365" s="21"/>
      <c r="Q365" s="21"/>
      <c r="R365" s="21"/>
      <c r="S365" s="21"/>
      <c r="T365" s="6"/>
      <c r="U365" s="6"/>
      <c r="V365" s="6"/>
      <c r="W365" s="6"/>
      <c r="X365" s="6"/>
      <c r="Y365" s="6"/>
      <c r="Z365" s="6"/>
      <c r="AA365" s="6"/>
      <c r="AB365" s="6"/>
    </row>
    <row r="366" ht="12.75" customHeight="1">
      <c r="A366" s="6"/>
      <c r="B366" s="6"/>
      <c r="C366" s="6"/>
      <c r="D366" s="6"/>
      <c r="E366" s="6"/>
      <c r="F366" s="6"/>
      <c r="G366" s="6"/>
      <c r="H366" s="6"/>
      <c r="I366" s="6"/>
      <c r="J366" s="6"/>
      <c r="K366" s="6"/>
      <c r="L366" s="6"/>
      <c r="M366" s="6"/>
      <c r="N366" s="21"/>
      <c r="O366" s="21"/>
      <c r="P366" s="21"/>
      <c r="Q366" s="21"/>
      <c r="R366" s="21"/>
      <c r="S366" s="21"/>
      <c r="T366" s="6"/>
      <c r="U366" s="6"/>
      <c r="V366" s="6"/>
      <c r="W366" s="6"/>
      <c r="X366" s="6"/>
      <c r="Y366" s="6"/>
      <c r="Z366" s="6"/>
      <c r="AA366" s="6"/>
      <c r="AB366" s="6"/>
    </row>
    <row r="367" ht="12.75" customHeight="1">
      <c r="A367" s="6"/>
      <c r="B367" s="6"/>
      <c r="C367" s="6"/>
      <c r="D367" s="6"/>
      <c r="E367" s="6"/>
      <c r="F367" s="6"/>
      <c r="G367" s="6"/>
      <c r="H367" s="6"/>
      <c r="I367" s="6"/>
      <c r="J367" s="6"/>
      <c r="K367" s="6"/>
      <c r="L367" s="6"/>
      <c r="M367" s="6"/>
      <c r="N367" s="21"/>
      <c r="O367" s="21"/>
      <c r="P367" s="21"/>
      <c r="Q367" s="21"/>
      <c r="R367" s="21"/>
      <c r="S367" s="21"/>
      <c r="T367" s="6"/>
      <c r="U367" s="6"/>
      <c r="V367" s="6"/>
      <c r="W367" s="6"/>
      <c r="X367" s="6"/>
      <c r="Y367" s="6"/>
      <c r="Z367" s="6"/>
      <c r="AA367" s="6"/>
      <c r="AB367" s="6"/>
    </row>
    <row r="368" ht="12.75" customHeight="1">
      <c r="A368" s="6"/>
      <c r="B368" s="6"/>
      <c r="C368" s="6"/>
      <c r="D368" s="6"/>
      <c r="E368" s="6"/>
      <c r="F368" s="6"/>
      <c r="G368" s="6"/>
      <c r="H368" s="6"/>
      <c r="I368" s="6"/>
      <c r="J368" s="6"/>
      <c r="K368" s="6"/>
      <c r="L368" s="6"/>
      <c r="M368" s="6"/>
      <c r="N368" s="21"/>
      <c r="O368" s="21"/>
      <c r="P368" s="21"/>
      <c r="Q368" s="21"/>
      <c r="R368" s="21"/>
      <c r="S368" s="21"/>
      <c r="T368" s="6"/>
      <c r="U368" s="6"/>
      <c r="V368" s="6"/>
      <c r="W368" s="6"/>
      <c r="X368" s="6"/>
      <c r="Y368" s="6"/>
      <c r="Z368" s="6"/>
      <c r="AA368" s="6"/>
      <c r="AB368" s="6"/>
    </row>
    <row r="369" ht="12.75" customHeight="1">
      <c r="A369" s="6"/>
      <c r="B369" s="6"/>
      <c r="C369" s="6"/>
      <c r="D369" s="6"/>
      <c r="E369" s="6"/>
      <c r="F369" s="6"/>
      <c r="G369" s="6"/>
      <c r="H369" s="6"/>
      <c r="I369" s="6"/>
      <c r="J369" s="6"/>
      <c r="K369" s="6"/>
      <c r="L369" s="6"/>
      <c r="M369" s="6"/>
      <c r="N369" s="21"/>
      <c r="O369" s="21"/>
      <c r="P369" s="21"/>
      <c r="Q369" s="21"/>
      <c r="R369" s="21"/>
      <c r="S369" s="21"/>
      <c r="T369" s="6"/>
      <c r="U369" s="6"/>
      <c r="V369" s="6"/>
      <c r="W369" s="6"/>
      <c r="X369" s="6"/>
      <c r="Y369" s="6"/>
      <c r="Z369" s="6"/>
      <c r="AA369" s="6"/>
      <c r="AB369" s="6"/>
    </row>
    <row r="370" ht="12.75" customHeight="1">
      <c r="A370" s="6"/>
      <c r="B370" s="6"/>
      <c r="C370" s="6"/>
      <c r="D370" s="6"/>
      <c r="E370" s="6"/>
      <c r="F370" s="6"/>
      <c r="G370" s="6"/>
      <c r="H370" s="6"/>
      <c r="I370" s="6"/>
      <c r="J370" s="6"/>
      <c r="K370" s="6"/>
      <c r="L370" s="6"/>
      <c r="M370" s="6"/>
      <c r="N370" s="21"/>
      <c r="O370" s="21"/>
      <c r="P370" s="21"/>
      <c r="Q370" s="21"/>
      <c r="R370" s="21"/>
      <c r="S370" s="21"/>
      <c r="T370" s="6"/>
      <c r="U370" s="6"/>
      <c r="V370" s="6"/>
      <c r="W370" s="6"/>
      <c r="X370" s="6"/>
      <c r="Y370" s="6"/>
      <c r="Z370" s="6"/>
      <c r="AA370" s="6"/>
      <c r="AB370" s="6"/>
    </row>
    <row r="371" ht="12.75" customHeight="1">
      <c r="A371" s="6"/>
      <c r="B371" s="6"/>
      <c r="C371" s="6"/>
      <c r="D371" s="6"/>
      <c r="E371" s="6"/>
      <c r="F371" s="6"/>
      <c r="G371" s="6"/>
      <c r="H371" s="6"/>
      <c r="I371" s="6"/>
      <c r="J371" s="6"/>
      <c r="K371" s="6"/>
      <c r="L371" s="6"/>
      <c r="M371" s="6"/>
      <c r="N371" s="21"/>
      <c r="O371" s="21"/>
      <c r="P371" s="21"/>
      <c r="Q371" s="21"/>
      <c r="R371" s="21"/>
      <c r="S371" s="21"/>
      <c r="T371" s="6"/>
      <c r="U371" s="6"/>
      <c r="V371" s="6"/>
      <c r="W371" s="6"/>
      <c r="X371" s="6"/>
      <c r="Y371" s="6"/>
      <c r="Z371" s="6"/>
      <c r="AA371" s="6"/>
      <c r="AB371" s="6"/>
    </row>
    <row r="372" ht="12.75" customHeight="1">
      <c r="A372" s="6"/>
      <c r="B372" s="6"/>
      <c r="C372" s="6"/>
      <c r="D372" s="6"/>
      <c r="E372" s="6"/>
      <c r="F372" s="6"/>
      <c r="G372" s="6"/>
      <c r="H372" s="6"/>
      <c r="I372" s="6"/>
      <c r="J372" s="6"/>
      <c r="K372" s="6"/>
      <c r="L372" s="6"/>
      <c r="M372" s="6"/>
      <c r="N372" s="21"/>
      <c r="O372" s="21"/>
      <c r="P372" s="21"/>
      <c r="Q372" s="21"/>
      <c r="R372" s="21"/>
      <c r="S372" s="21"/>
      <c r="T372" s="6"/>
      <c r="U372" s="6"/>
      <c r="V372" s="6"/>
      <c r="W372" s="6"/>
      <c r="X372" s="6"/>
      <c r="Y372" s="6"/>
      <c r="Z372" s="6"/>
      <c r="AA372" s="6"/>
      <c r="AB372" s="6"/>
    </row>
    <row r="373" ht="12.75" customHeight="1">
      <c r="A373" s="6"/>
      <c r="B373" s="6"/>
      <c r="C373" s="6"/>
      <c r="D373" s="6"/>
      <c r="E373" s="6"/>
      <c r="F373" s="6"/>
      <c r="G373" s="6"/>
      <c r="H373" s="6"/>
      <c r="I373" s="6"/>
      <c r="J373" s="6"/>
      <c r="K373" s="6"/>
      <c r="L373" s="6"/>
      <c r="M373" s="6"/>
      <c r="N373" s="21"/>
      <c r="O373" s="21"/>
      <c r="P373" s="21"/>
      <c r="Q373" s="21"/>
      <c r="R373" s="21"/>
      <c r="S373" s="21"/>
      <c r="T373" s="6"/>
      <c r="U373" s="6"/>
      <c r="V373" s="6"/>
      <c r="W373" s="6"/>
      <c r="X373" s="6"/>
      <c r="Y373" s="6"/>
      <c r="Z373" s="6"/>
      <c r="AA373" s="6"/>
      <c r="AB373" s="6"/>
    </row>
    <row r="374" ht="12.75" customHeight="1">
      <c r="A374" s="6"/>
      <c r="B374" s="6"/>
      <c r="C374" s="6"/>
      <c r="D374" s="6"/>
      <c r="E374" s="6"/>
      <c r="F374" s="6"/>
      <c r="G374" s="6"/>
      <c r="H374" s="6"/>
      <c r="I374" s="6"/>
      <c r="J374" s="6"/>
      <c r="K374" s="6"/>
      <c r="L374" s="6"/>
      <c r="M374" s="6"/>
      <c r="N374" s="21"/>
      <c r="O374" s="21"/>
      <c r="P374" s="21"/>
      <c r="Q374" s="21"/>
      <c r="R374" s="21"/>
      <c r="S374" s="21"/>
      <c r="T374" s="6"/>
      <c r="U374" s="6"/>
      <c r="V374" s="6"/>
      <c r="W374" s="6"/>
      <c r="X374" s="6"/>
      <c r="Y374" s="6"/>
      <c r="Z374" s="6"/>
      <c r="AA374" s="6"/>
      <c r="AB374" s="6"/>
    </row>
    <row r="375" ht="12.75" customHeight="1">
      <c r="A375" s="6"/>
      <c r="B375" s="6"/>
      <c r="C375" s="6"/>
      <c r="D375" s="6"/>
      <c r="E375" s="6"/>
      <c r="F375" s="6"/>
      <c r="G375" s="6"/>
      <c r="H375" s="6"/>
      <c r="I375" s="6"/>
      <c r="J375" s="6"/>
      <c r="K375" s="6"/>
      <c r="L375" s="6"/>
      <c r="M375" s="6"/>
      <c r="N375" s="21"/>
      <c r="O375" s="21"/>
      <c r="P375" s="21"/>
      <c r="Q375" s="21"/>
      <c r="R375" s="21"/>
      <c r="S375" s="21"/>
      <c r="T375" s="6"/>
      <c r="U375" s="6"/>
      <c r="V375" s="6"/>
      <c r="W375" s="6"/>
      <c r="X375" s="6"/>
      <c r="Y375" s="6"/>
      <c r="Z375" s="6"/>
      <c r="AA375" s="6"/>
      <c r="AB375" s="6"/>
    </row>
    <row r="376" ht="12.75" customHeight="1">
      <c r="A376" s="6"/>
      <c r="B376" s="6"/>
      <c r="C376" s="6"/>
      <c r="D376" s="6"/>
      <c r="E376" s="6"/>
      <c r="F376" s="6"/>
      <c r="G376" s="6"/>
      <c r="H376" s="6"/>
      <c r="I376" s="6"/>
      <c r="J376" s="6"/>
      <c r="K376" s="6"/>
      <c r="L376" s="6"/>
      <c r="M376" s="6"/>
      <c r="N376" s="21"/>
      <c r="O376" s="21"/>
      <c r="P376" s="21"/>
      <c r="Q376" s="21"/>
      <c r="R376" s="21"/>
      <c r="S376" s="21"/>
      <c r="T376" s="6"/>
      <c r="U376" s="6"/>
      <c r="V376" s="6"/>
      <c r="W376" s="6"/>
      <c r="X376" s="6"/>
      <c r="Y376" s="6"/>
      <c r="Z376" s="6"/>
      <c r="AA376" s="6"/>
      <c r="AB376" s="6"/>
    </row>
    <row r="377" ht="12.75" customHeight="1">
      <c r="A377" s="6"/>
      <c r="B377" s="6"/>
      <c r="C377" s="6"/>
      <c r="D377" s="6"/>
      <c r="E377" s="6"/>
      <c r="F377" s="6"/>
      <c r="G377" s="6"/>
      <c r="H377" s="6"/>
      <c r="I377" s="6"/>
      <c r="J377" s="6"/>
      <c r="K377" s="6"/>
      <c r="L377" s="6"/>
      <c r="M377" s="6"/>
      <c r="N377" s="21"/>
      <c r="O377" s="21"/>
      <c r="P377" s="21"/>
      <c r="Q377" s="21"/>
      <c r="R377" s="21"/>
      <c r="S377" s="21"/>
      <c r="T377" s="6"/>
      <c r="U377" s="6"/>
      <c r="V377" s="6"/>
      <c r="W377" s="6"/>
      <c r="X377" s="6"/>
      <c r="Y377" s="6"/>
      <c r="Z377" s="6"/>
      <c r="AA377" s="6"/>
      <c r="AB377" s="6"/>
    </row>
    <row r="378" ht="12.75" customHeight="1">
      <c r="A378" s="6"/>
      <c r="B378" s="6"/>
      <c r="C378" s="6"/>
      <c r="D378" s="6"/>
      <c r="E378" s="6"/>
      <c r="F378" s="6"/>
      <c r="G378" s="6"/>
      <c r="H378" s="6"/>
      <c r="I378" s="6"/>
      <c r="J378" s="6"/>
      <c r="K378" s="6"/>
      <c r="L378" s="6"/>
      <c r="M378" s="6"/>
      <c r="N378" s="21"/>
      <c r="O378" s="21"/>
      <c r="P378" s="21"/>
      <c r="Q378" s="21"/>
      <c r="R378" s="21"/>
      <c r="S378" s="21"/>
      <c r="T378" s="6"/>
      <c r="U378" s="6"/>
      <c r="V378" s="6"/>
      <c r="W378" s="6"/>
      <c r="X378" s="6"/>
      <c r="Y378" s="6"/>
      <c r="Z378" s="6"/>
      <c r="AA378" s="6"/>
      <c r="AB378" s="6"/>
    </row>
    <row r="379" ht="12.75" customHeight="1">
      <c r="A379" s="6"/>
      <c r="B379" s="6"/>
      <c r="C379" s="6"/>
      <c r="D379" s="6"/>
      <c r="E379" s="6"/>
      <c r="F379" s="6"/>
      <c r="G379" s="6"/>
      <c r="H379" s="6"/>
      <c r="I379" s="6"/>
      <c r="J379" s="6"/>
      <c r="K379" s="6"/>
      <c r="L379" s="6"/>
      <c r="M379" s="6"/>
      <c r="N379" s="21"/>
      <c r="O379" s="21"/>
      <c r="P379" s="21"/>
      <c r="Q379" s="21"/>
      <c r="R379" s="21"/>
      <c r="S379" s="21"/>
      <c r="T379" s="6"/>
      <c r="U379" s="6"/>
      <c r="V379" s="6"/>
      <c r="W379" s="6"/>
      <c r="X379" s="6"/>
      <c r="Y379" s="6"/>
      <c r="Z379" s="6"/>
      <c r="AA379" s="6"/>
      <c r="AB379" s="6"/>
    </row>
    <row r="380" ht="12.75" customHeight="1">
      <c r="A380" s="6"/>
      <c r="B380" s="6"/>
      <c r="C380" s="6"/>
      <c r="D380" s="6"/>
      <c r="E380" s="6"/>
      <c r="F380" s="6"/>
      <c r="G380" s="6"/>
      <c r="H380" s="6"/>
      <c r="I380" s="6"/>
      <c r="J380" s="6"/>
      <c r="K380" s="6"/>
      <c r="L380" s="6"/>
      <c r="M380" s="6"/>
      <c r="N380" s="21"/>
      <c r="O380" s="21"/>
      <c r="P380" s="21"/>
      <c r="Q380" s="21"/>
      <c r="R380" s="21"/>
      <c r="S380" s="21"/>
      <c r="T380" s="6"/>
      <c r="U380" s="6"/>
      <c r="V380" s="6"/>
      <c r="W380" s="6"/>
      <c r="X380" s="6"/>
      <c r="Y380" s="6"/>
      <c r="Z380" s="6"/>
      <c r="AA380" s="6"/>
      <c r="AB380" s="6"/>
    </row>
    <row r="381" ht="12.75" customHeight="1">
      <c r="A381" s="6"/>
      <c r="B381" s="6"/>
      <c r="C381" s="6"/>
      <c r="D381" s="6"/>
      <c r="E381" s="6"/>
      <c r="F381" s="6"/>
      <c r="G381" s="6"/>
      <c r="H381" s="6"/>
      <c r="I381" s="6"/>
      <c r="J381" s="6"/>
      <c r="K381" s="6"/>
      <c r="L381" s="6"/>
      <c r="M381" s="6"/>
      <c r="N381" s="21"/>
      <c r="O381" s="21"/>
      <c r="P381" s="21"/>
      <c r="Q381" s="21"/>
      <c r="R381" s="21"/>
      <c r="S381" s="21"/>
      <c r="T381" s="6"/>
      <c r="U381" s="6"/>
      <c r="V381" s="6"/>
      <c r="W381" s="6"/>
      <c r="X381" s="6"/>
      <c r="Y381" s="6"/>
      <c r="Z381" s="6"/>
      <c r="AA381" s="6"/>
      <c r="AB381" s="6"/>
    </row>
    <row r="382" ht="12.75" customHeight="1">
      <c r="A382" s="6"/>
      <c r="B382" s="6"/>
      <c r="C382" s="6"/>
      <c r="D382" s="6"/>
      <c r="E382" s="6"/>
      <c r="F382" s="6"/>
      <c r="G382" s="6"/>
      <c r="H382" s="6"/>
      <c r="I382" s="6"/>
      <c r="J382" s="6"/>
      <c r="K382" s="6"/>
      <c r="L382" s="6"/>
      <c r="M382" s="6"/>
      <c r="N382" s="21"/>
      <c r="O382" s="21"/>
      <c r="P382" s="21"/>
      <c r="Q382" s="21"/>
      <c r="R382" s="21"/>
      <c r="S382" s="21"/>
      <c r="T382" s="6"/>
      <c r="U382" s="6"/>
      <c r="V382" s="6"/>
      <c r="W382" s="6"/>
      <c r="X382" s="6"/>
      <c r="Y382" s="6"/>
      <c r="Z382" s="6"/>
      <c r="AA382" s="6"/>
      <c r="AB382" s="6"/>
    </row>
    <row r="383" ht="12.75" customHeight="1">
      <c r="A383" s="6"/>
      <c r="B383" s="6"/>
      <c r="C383" s="6"/>
      <c r="D383" s="6"/>
      <c r="E383" s="6"/>
      <c r="F383" s="6"/>
      <c r="G383" s="6"/>
      <c r="H383" s="6"/>
      <c r="I383" s="6"/>
      <c r="J383" s="6"/>
      <c r="K383" s="6"/>
      <c r="L383" s="6"/>
      <c r="M383" s="6"/>
      <c r="N383" s="21"/>
      <c r="O383" s="21"/>
      <c r="P383" s="21"/>
      <c r="Q383" s="21"/>
      <c r="R383" s="21"/>
      <c r="S383" s="21"/>
      <c r="T383" s="6"/>
      <c r="U383" s="6"/>
      <c r="V383" s="6"/>
      <c r="W383" s="6"/>
      <c r="X383" s="6"/>
      <c r="Y383" s="6"/>
      <c r="Z383" s="6"/>
      <c r="AA383" s="6"/>
      <c r="AB383" s="6"/>
    </row>
    <row r="384" ht="12.75" customHeight="1">
      <c r="A384" s="6"/>
      <c r="B384" s="6"/>
      <c r="C384" s="6"/>
      <c r="D384" s="6"/>
      <c r="E384" s="6"/>
      <c r="F384" s="6"/>
      <c r="G384" s="6"/>
      <c r="H384" s="6"/>
      <c r="I384" s="6"/>
      <c r="J384" s="6"/>
      <c r="K384" s="6"/>
      <c r="L384" s="6"/>
      <c r="M384" s="6"/>
      <c r="N384" s="21"/>
      <c r="O384" s="21"/>
      <c r="P384" s="21"/>
      <c r="Q384" s="21"/>
      <c r="R384" s="21"/>
      <c r="S384" s="21"/>
      <c r="T384" s="6"/>
      <c r="U384" s="6"/>
      <c r="V384" s="6"/>
      <c r="W384" s="6"/>
      <c r="X384" s="6"/>
      <c r="Y384" s="6"/>
      <c r="Z384" s="6"/>
      <c r="AA384" s="6"/>
      <c r="AB384" s="6"/>
    </row>
    <row r="385" ht="12.75" customHeight="1">
      <c r="A385" s="6"/>
      <c r="B385" s="6"/>
      <c r="C385" s="6"/>
      <c r="D385" s="6"/>
      <c r="E385" s="6"/>
      <c r="F385" s="6"/>
      <c r="G385" s="6"/>
      <c r="H385" s="6"/>
      <c r="I385" s="6"/>
      <c r="J385" s="6"/>
      <c r="K385" s="6"/>
      <c r="L385" s="6"/>
      <c r="M385" s="6"/>
      <c r="N385" s="21"/>
      <c r="O385" s="21"/>
      <c r="P385" s="21"/>
      <c r="Q385" s="21"/>
      <c r="R385" s="21"/>
      <c r="S385" s="21"/>
      <c r="T385" s="6"/>
      <c r="U385" s="6"/>
      <c r="V385" s="6"/>
      <c r="W385" s="6"/>
      <c r="X385" s="6"/>
      <c r="Y385" s="6"/>
      <c r="Z385" s="6"/>
      <c r="AA385" s="6"/>
      <c r="AB385" s="6"/>
    </row>
    <row r="386" ht="12.75" customHeight="1">
      <c r="A386" s="6"/>
      <c r="B386" s="6"/>
      <c r="C386" s="6"/>
      <c r="D386" s="6"/>
      <c r="E386" s="6"/>
      <c r="F386" s="6"/>
      <c r="G386" s="6"/>
      <c r="H386" s="6"/>
      <c r="I386" s="6"/>
      <c r="J386" s="6"/>
      <c r="K386" s="6"/>
      <c r="L386" s="6"/>
      <c r="M386" s="6"/>
      <c r="N386" s="21"/>
      <c r="O386" s="21"/>
      <c r="P386" s="21"/>
      <c r="Q386" s="21"/>
      <c r="R386" s="21"/>
      <c r="S386" s="21"/>
      <c r="T386" s="6"/>
      <c r="U386" s="6"/>
      <c r="V386" s="6"/>
      <c r="W386" s="6"/>
      <c r="X386" s="6"/>
      <c r="Y386" s="6"/>
      <c r="Z386" s="6"/>
      <c r="AA386" s="6"/>
      <c r="AB386" s="6"/>
    </row>
    <row r="387" ht="12.75" customHeight="1">
      <c r="A387" s="6"/>
      <c r="B387" s="6"/>
      <c r="C387" s="6"/>
      <c r="D387" s="6"/>
      <c r="E387" s="6"/>
      <c r="F387" s="6"/>
      <c r="G387" s="6"/>
      <c r="H387" s="6"/>
      <c r="I387" s="6"/>
      <c r="J387" s="6"/>
      <c r="K387" s="6"/>
      <c r="L387" s="6"/>
      <c r="M387" s="6"/>
      <c r="N387" s="21"/>
      <c r="O387" s="21"/>
      <c r="P387" s="21"/>
      <c r="Q387" s="21"/>
      <c r="R387" s="21"/>
      <c r="S387" s="21"/>
      <c r="T387" s="6"/>
      <c r="U387" s="6"/>
      <c r="V387" s="6"/>
      <c r="W387" s="6"/>
      <c r="X387" s="6"/>
      <c r="Y387" s="6"/>
      <c r="Z387" s="6"/>
      <c r="AA387" s="6"/>
      <c r="AB387" s="6"/>
    </row>
    <row r="388" ht="12.75" customHeight="1">
      <c r="A388" s="6"/>
      <c r="B388" s="6"/>
      <c r="C388" s="6"/>
      <c r="D388" s="6"/>
      <c r="E388" s="6"/>
      <c r="F388" s="6"/>
      <c r="G388" s="6"/>
      <c r="H388" s="6"/>
      <c r="I388" s="6"/>
      <c r="J388" s="6"/>
      <c r="K388" s="6"/>
      <c r="L388" s="6"/>
      <c r="M388" s="6"/>
      <c r="N388" s="21"/>
      <c r="O388" s="21"/>
      <c r="P388" s="21"/>
      <c r="Q388" s="21"/>
      <c r="R388" s="21"/>
      <c r="S388" s="21"/>
      <c r="T388" s="6"/>
      <c r="U388" s="6"/>
      <c r="V388" s="6"/>
      <c r="W388" s="6"/>
      <c r="X388" s="6"/>
      <c r="Y388" s="6"/>
      <c r="Z388" s="6"/>
      <c r="AA388" s="6"/>
      <c r="AB388" s="6"/>
    </row>
    <row r="389" ht="12.75" customHeight="1">
      <c r="A389" s="6"/>
      <c r="B389" s="6"/>
      <c r="C389" s="6"/>
      <c r="D389" s="6"/>
      <c r="E389" s="6"/>
      <c r="F389" s="6"/>
      <c r="G389" s="6"/>
      <c r="H389" s="6"/>
      <c r="I389" s="6"/>
      <c r="J389" s="6"/>
      <c r="K389" s="6"/>
      <c r="L389" s="6"/>
      <c r="M389" s="6"/>
      <c r="N389" s="21"/>
      <c r="O389" s="21"/>
      <c r="P389" s="21"/>
      <c r="Q389" s="21"/>
      <c r="R389" s="21"/>
      <c r="S389" s="21"/>
      <c r="T389" s="6"/>
      <c r="U389" s="6"/>
      <c r="V389" s="6"/>
      <c r="W389" s="6"/>
      <c r="X389" s="6"/>
      <c r="Y389" s="6"/>
      <c r="Z389" s="6"/>
      <c r="AA389" s="6"/>
      <c r="AB389" s="6"/>
    </row>
    <row r="390" ht="12.75" customHeight="1">
      <c r="A390" s="6"/>
      <c r="B390" s="6"/>
      <c r="C390" s="6"/>
      <c r="D390" s="6"/>
      <c r="E390" s="6"/>
      <c r="F390" s="6"/>
      <c r="G390" s="6"/>
      <c r="H390" s="6"/>
      <c r="I390" s="6"/>
      <c r="J390" s="6"/>
      <c r="K390" s="6"/>
      <c r="L390" s="6"/>
      <c r="M390" s="6"/>
      <c r="N390" s="21"/>
      <c r="O390" s="21"/>
      <c r="P390" s="21"/>
      <c r="Q390" s="21"/>
      <c r="R390" s="21"/>
      <c r="S390" s="21"/>
      <c r="T390" s="6"/>
      <c r="U390" s="6"/>
      <c r="V390" s="6"/>
      <c r="W390" s="6"/>
      <c r="X390" s="6"/>
      <c r="Y390" s="6"/>
      <c r="Z390" s="6"/>
      <c r="AA390" s="6"/>
      <c r="AB390" s="6"/>
    </row>
    <row r="391" ht="12.75" customHeight="1">
      <c r="A391" s="6"/>
      <c r="B391" s="6"/>
      <c r="C391" s="6"/>
      <c r="D391" s="6"/>
      <c r="E391" s="6"/>
      <c r="F391" s="6"/>
      <c r="G391" s="6"/>
      <c r="H391" s="6"/>
      <c r="I391" s="6"/>
      <c r="J391" s="6"/>
      <c r="K391" s="6"/>
      <c r="L391" s="6"/>
      <c r="M391" s="6"/>
      <c r="N391" s="21"/>
      <c r="O391" s="21"/>
      <c r="P391" s="21"/>
      <c r="Q391" s="21"/>
      <c r="R391" s="21"/>
      <c r="S391" s="21"/>
      <c r="T391" s="6"/>
      <c r="U391" s="6"/>
      <c r="V391" s="6"/>
      <c r="W391" s="6"/>
      <c r="X391" s="6"/>
      <c r="Y391" s="6"/>
      <c r="Z391" s="6"/>
      <c r="AA391" s="6"/>
      <c r="AB391" s="6"/>
    </row>
    <row r="392" ht="12.75" customHeight="1">
      <c r="A392" s="6"/>
      <c r="B392" s="6"/>
      <c r="C392" s="6"/>
      <c r="D392" s="6"/>
      <c r="E392" s="6"/>
      <c r="F392" s="6"/>
      <c r="G392" s="6"/>
      <c r="H392" s="6"/>
      <c r="I392" s="6"/>
      <c r="J392" s="6"/>
      <c r="K392" s="6"/>
      <c r="L392" s="6"/>
      <c r="M392" s="6"/>
      <c r="N392" s="21"/>
      <c r="O392" s="21"/>
      <c r="P392" s="21"/>
      <c r="Q392" s="21"/>
      <c r="R392" s="21"/>
      <c r="S392" s="21"/>
      <c r="T392" s="6"/>
      <c r="U392" s="6"/>
      <c r="V392" s="6"/>
      <c r="W392" s="6"/>
      <c r="X392" s="6"/>
      <c r="Y392" s="6"/>
      <c r="Z392" s="6"/>
      <c r="AA392" s="6"/>
      <c r="AB392" s="6"/>
    </row>
    <row r="393" ht="12.75" customHeight="1">
      <c r="A393" s="6"/>
      <c r="B393" s="6"/>
      <c r="C393" s="6"/>
      <c r="D393" s="6"/>
      <c r="E393" s="6"/>
      <c r="F393" s="6"/>
      <c r="G393" s="6"/>
      <c r="H393" s="6"/>
      <c r="I393" s="6"/>
      <c r="J393" s="6"/>
      <c r="K393" s="6"/>
      <c r="L393" s="6"/>
      <c r="M393" s="6"/>
      <c r="N393" s="21"/>
      <c r="O393" s="21"/>
      <c r="P393" s="21"/>
      <c r="Q393" s="21"/>
      <c r="R393" s="21"/>
      <c r="S393" s="21"/>
      <c r="T393" s="6"/>
      <c r="U393" s="6"/>
      <c r="V393" s="6"/>
      <c r="W393" s="6"/>
      <c r="X393" s="6"/>
      <c r="Y393" s="6"/>
      <c r="Z393" s="6"/>
      <c r="AA393" s="6"/>
      <c r="AB393" s="6"/>
    </row>
    <row r="394" ht="12.75" customHeight="1">
      <c r="A394" s="6"/>
      <c r="B394" s="6"/>
      <c r="C394" s="6"/>
      <c r="D394" s="6"/>
      <c r="E394" s="6"/>
      <c r="F394" s="6"/>
      <c r="G394" s="6"/>
      <c r="H394" s="6"/>
      <c r="I394" s="6"/>
      <c r="J394" s="6"/>
      <c r="K394" s="6"/>
      <c r="L394" s="6"/>
      <c r="M394" s="6"/>
      <c r="N394" s="21"/>
      <c r="O394" s="21"/>
      <c r="P394" s="21"/>
      <c r="Q394" s="21"/>
      <c r="R394" s="21"/>
      <c r="S394" s="21"/>
      <c r="T394" s="6"/>
      <c r="U394" s="6"/>
      <c r="V394" s="6"/>
      <c r="W394" s="6"/>
      <c r="X394" s="6"/>
      <c r="Y394" s="6"/>
      <c r="Z394" s="6"/>
      <c r="AA394" s="6"/>
      <c r="AB394" s="6"/>
    </row>
    <row r="395" ht="12.75" customHeight="1">
      <c r="A395" s="6"/>
      <c r="B395" s="6"/>
      <c r="C395" s="6"/>
      <c r="D395" s="6"/>
      <c r="E395" s="6"/>
      <c r="F395" s="6"/>
      <c r="G395" s="6"/>
      <c r="H395" s="6"/>
      <c r="I395" s="6"/>
      <c r="J395" s="6"/>
      <c r="K395" s="6"/>
      <c r="L395" s="6"/>
      <c r="M395" s="6"/>
      <c r="N395" s="21"/>
      <c r="O395" s="21"/>
      <c r="P395" s="21"/>
      <c r="Q395" s="21"/>
      <c r="R395" s="21"/>
      <c r="S395" s="21"/>
      <c r="T395" s="6"/>
      <c r="U395" s="6"/>
      <c r="V395" s="6"/>
      <c r="W395" s="6"/>
      <c r="X395" s="6"/>
      <c r="Y395" s="6"/>
      <c r="Z395" s="6"/>
      <c r="AA395" s="6"/>
      <c r="AB395" s="6"/>
    </row>
    <row r="396" ht="12.75" customHeight="1">
      <c r="A396" s="6"/>
      <c r="B396" s="6"/>
      <c r="C396" s="6"/>
      <c r="D396" s="6"/>
      <c r="E396" s="6"/>
      <c r="F396" s="6"/>
      <c r="G396" s="6"/>
      <c r="H396" s="6"/>
      <c r="I396" s="6"/>
      <c r="J396" s="6"/>
      <c r="K396" s="6"/>
      <c r="L396" s="6"/>
      <c r="M396" s="6"/>
      <c r="N396" s="21"/>
      <c r="O396" s="21"/>
      <c r="P396" s="21"/>
      <c r="Q396" s="21"/>
      <c r="R396" s="21"/>
      <c r="S396" s="21"/>
      <c r="T396" s="6"/>
      <c r="U396" s="6"/>
      <c r="V396" s="6"/>
      <c r="W396" s="6"/>
      <c r="X396" s="6"/>
      <c r="Y396" s="6"/>
      <c r="Z396" s="6"/>
      <c r="AA396" s="6"/>
      <c r="AB396" s="6"/>
    </row>
    <row r="397" ht="12.75" customHeight="1">
      <c r="A397" s="6"/>
      <c r="B397" s="6"/>
      <c r="C397" s="6"/>
      <c r="D397" s="6"/>
      <c r="E397" s="6"/>
      <c r="F397" s="6"/>
      <c r="G397" s="6"/>
      <c r="H397" s="6"/>
      <c r="I397" s="6"/>
      <c r="J397" s="6"/>
      <c r="K397" s="6"/>
      <c r="L397" s="6"/>
      <c r="M397" s="6"/>
      <c r="N397" s="21"/>
      <c r="O397" s="21"/>
      <c r="P397" s="21"/>
      <c r="Q397" s="21"/>
      <c r="R397" s="21"/>
      <c r="S397" s="21"/>
      <c r="T397" s="6"/>
      <c r="U397" s="6"/>
      <c r="V397" s="6"/>
      <c r="W397" s="6"/>
      <c r="X397" s="6"/>
      <c r="Y397" s="6"/>
      <c r="Z397" s="6"/>
      <c r="AA397" s="6"/>
      <c r="AB397" s="6"/>
    </row>
    <row r="398" ht="12.75" customHeight="1">
      <c r="A398" s="6"/>
      <c r="B398" s="6"/>
      <c r="C398" s="6"/>
      <c r="D398" s="6"/>
      <c r="E398" s="6"/>
      <c r="F398" s="6"/>
      <c r="G398" s="6"/>
      <c r="H398" s="6"/>
      <c r="I398" s="6"/>
      <c r="J398" s="6"/>
      <c r="K398" s="6"/>
      <c r="L398" s="6"/>
      <c r="M398" s="6"/>
      <c r="N398" s="21"/>
      <c r="O398" s="21"/>
      <c r="P398" s="21"/>
      <c r="Q398" s="21"/>
      <c r="R398" s="21"/>
      <c r="S398" s="21"/>
      <c r="T398" s="6"/>
      <c r="U398" s="6"/>
      <c r="V398" s="6"/>
      <c r="W398" s="6"/>
      <c r="X398" s="6"/>
      <c r="Y398" s="6"/>
      <c r="Z398" s="6"/>
      <c r="AA398" s="6"/>
      <c r="AB398" s="6"/>
    </row>
    <row r="399" ht="12.75" customHeight="1">
      <c r="A399" s="6"/>
      <c r="B399" s="6"/>
      <c r="C399" s="6"/>
      <c r="D399" s="6"/>
      <c r="E399" s="6"/>
      <c r="F399" s="6"/>
      <c r="G399" s="6"/>
      <c r="H399" s="6"/>
      <c r="I399" s="6"/>
      <c r="J399" s="6"/>
      <c r="K399" s="6"/>
      <c r="L399" s="6"/>
      <c r="M399" s="6"/>
      <c r="N399" s="21"/>
      <c r="O399" s="21"/>
      <c r="P399" s="21"/>
      <c r="Q399" s="21"/>
      <c r="R399" s="21"/>
      <c r="S399" s="21"/>
      <c r="T399" s="6"/>
      <c r="U399" s="6"/>
      <c r="V399" s="6"/>
      <c r="W399" s="6"/>
      <c r="X399" s="6"/>
      <c r="Y399" s="6"/>
      <c r="Z399" s="6"/>
      <c r="AA399" s="6"/>
      <c r="AB399" s="6"/>
    </row>
    <row r="400" ht="12.75" customHeight="1">
      <c r="A400" s="6"/>
      <c r="B400" s="6"/>
      <c r="C400" s="6"/>
      <c r="D400" s="6"/>
      <c r="E400" s="6"/>
      <c r="F400" s="6"/>
      <c r="G400" s="6"/>
      <c r="H400" s="6"/>
      <c r="I400" s="6"/>
      <c r="J400" s="6"/>
      <c r="K400" s="6"/>
      <c r="L400" s="6"/>
      <c r="M400" s="6"/>
      <c r="N400" s="21"/>
      <c r="O400" s="21"/>
      <c r="P400" s="21"/>
      <c r="Q400" s="21"/>
      <c r="R400" s="21"/>
      <c r="S400" s="21"/>
      <c r="T400" s="6"/>
      <c r="U400" s="6"/>
      <c r="V400" s="6"/>
      <c r="W400" s="6"/>
      <c r="X400" s="6"/>
      <c r="Y400" s="6"/>
      <c r="Z400" s="6"/>
      <c r="AA400" s="6"/>
      <c r="AB400" s="6"/>
    </row>
    <row r="401" ht="12.75" customHeight="1">
      <c r="A401" s="6"/>
      <c r="B401" s="6"/>
      <c r="C401" s="6"/>
      <c r="D401" s="6"/>
      <c r="E401" s="6"/>
      <c r="F401" s="6"/>
      <c r="G401" s="6"/>
      <c r="H401" s="6"/>
      <c r="I401" s="6"/>
      <c r="J401" s="6"/>
      <c r="K401" s="6"/>
      <c r="L401" s="6"/>
      <c r="M401" s="6"/>
      <c r="N401" s="21"/>
      <c r="O401" s="21"/>
      <c r="P401" s="21"/>
      <c r="Q401" s="21"/>
      <c r="R401" s="21"/>
      <c r="S401" s="21"/>
      <c r="T401" s="6"/>
      <c r="U401" s="6"/>
      <c r="V401" s="6"/>
      <c r="W401" s="6"/>
      <c r="X401" s="6"/>
      <c r="Y401" s="6"/>
      <c r="Z401" s="6"/>
      <c r="AA401" s="6"/>
      <c r="AB401" s="6"/>
    </row>
    <row r="402" ht="12.75" customHeight="1">
      <c r="A402" s="6"/>
      <c r="B402" s="6"/>
      <c r="C402" s="6"/>
      <c r="D402" s="6"/>
      <c r="E402" s="6"/>
      <c r="F402" s="6"/>
      <c r="G402" s="6"/>
      <c r="H402" s="6"/>
      <c r="I402" s="6"/>
      <c r="J402" s="6"/>
      <c r="K402" s="6"/>
      <c r="L402" s="6"/>
      <c r="M402" s="6"/>
      <c r="N402" s="21"/>
      <c r="O402" s="21"/>
      <c r="P402" s="21"/>
      <c r="Q402" s="21"/>
      <c r="R402" s="21"/>
      <c r="S402" s="21"/>
      <c r="T402" s="6"/>
      <c r="U402" s="6"/>
      <c r="V402" s="6"/>
      <c r="W402" s="6"/>
      <c r="X402" s="6"/>
      <c r="Y402" s="6"/>
      <c r="Z402" s="6"/>
      <c r="AA402" s="6"/>
      <c r="AB402" s="6"/>
    </row>
    <row r="403" ht="12.75" customHeight="1">
      <c r="A403" s="6"/>
      <c r="B403" s="6"/>
      <c r="C403" s="6"/>
      <c r="D403" s="6"/>
      <c r="E403" s="6"/>
      <c r="F403" s="6"/>
      <c r="G403" s="6"/>
      <c r="H403" s="6"/>
      <c r="I403" s="6"/>
      <c r="J403" s="6"/>
      <c r="K403" s="6"/>
      <c r="L403" s="6"/>
      <c r="M403" s="6"/>
      <c r="N403" s="21"/>
      <c r="O403" s="21"/>
      <c r="P403" s="21"/>
      <c r="Q403" s="21"/>
      <c r="R403" s="21"/>
      <c r="S403" s="21"/>
      <c r="T403" s="6"/>
      <c r="U403" s="6"/>
      <c r="V403" s="6"/>
      <c r="W403" s="6"/>
      <c r="X403" s="6"/>
      <c r="Y403" s="6"/>
      <c r="Z403" s="6"/>
      <c r="AA403" s="6"/>
      <c r="AB403" s="6"/>
    </row>
    <row r="404" ht="12.75" customHeight="1">
      <c r="A404" s="6"/>
      <c r="B404" s="6"/>
      <c r="C404" s="6"/>
      <c r="D404" s="6"/>
      <c r="E404" s="6"/>
      <c r="F404" s="6"/>
      <c r="G404" s="6"/>
      <c r="H404" s="6"/>
      <c r="I404" s="6"/>
      <c r="J404" s="6"/>
      <c r="K404" s="6"/>
      <c r="L404" s="6"/>
      <c r="M404" s="6"/>
      <c r="N404" s="21"/>
      <c r="O404" s="21"/>
      <c r="P404" s="21"/>
      <c r="Q404" s="21"/>
      <c r="R404" s="21"/>
      <c r="S404" s="21"/>
      <c r="T404" s="6"/>
      <c r="U404" s="6"/>
      <c r="V404" s="6"/>
      <c r="W404" s="6"/>
      <c r="X404" s="6"/>
      <c r="Y404" s="6"/>
      <c r="Z404" s="6"/>
      <c r="AA404" s="6"/>
      <c r="AB404" s="6"/>
    </row>
    <row r="405" ht="12.75" customHeight="1">
      <c r="A405" s="6"/>
      <c r="B405" s="6"/>
      <c r="C405" s="6"/>
      <c r="D405" s="6"/>
      <c r="E405" s="6"/>
      <c r="F405" s="6"/>
      <c r="G405" s="6"/>
      <c r="H405" s="6"/>
      <c r="I405" s="6"/>
      <c r="J405" s="6"/>
      <c r="K405" s="6"/>
      <c r="L405" s="6"/>
      <c r="M405" s="6"/>
      <c r="N405" s="21"/>
      <c r="O405" s="21"/>
      <c r="P405" s="21"/>
      <c r="Q405" s="21"/>
      <c r="R405" s="21"/>
      <c r="S405" s="21"/>
      <c r="T405" s="6"/>
      <c r="U405" s="6"/>
      <c r="V405" s="6"/>
      <c r="W405" s="6"/>
      <c r="X405" s="6"/>
      <c r="Y405" s="6"/>
      <c r="Z405" s="6"/>
      <c r="AA405" s="6"/>
      <c r="AB405" s="6"/>
    </row>
    <row r="406" ht="12.75" customHeight="1">
      <c r="A406" s="6"/>
      <c r="B406" s="6"/>
      <c r="C406" s="6"/>
      <c r="D406" s="6"/>
      <c r="E406" s="6"/>
      <c r="F406" s="6"/>
      <c r="G406" s="6"/>
      <c r="H406" s="6"/>
      <c r="I406" s="6"/>
      <c r="J406" s="6"/>
      <c r="K406" s="6"/>
      <c r="L406" s="6"/>
      <c r="M406" s="6"/>
      <c r="N406" s="21"/>
      <c r="O406" s="21"/>
      <c r="P406" s="21"/>
      <c r="Q406" s="21"/>
      <c r="R406" s="21"/>
      <c r="S406" s="21"/>
      <c r="T406" s="6"/>
      <c r="U406" s="6"/>
      <c r="V406" s="6"/>
      <c r="W406" s="6"/>
      <c r="X406" s="6"/>
      <c r="Y406" s="6"/>
      <c r="Z406" s="6"/>
      <c r="AA406" s="6"/>
      <c r="AB406" s="6"/>
    </row>
    <row r="407" ht="12.75" customHeight="1">
      <c r="A407" s="6"/>
      <c r="B407" s="6"/>
      <c r="C407" s="6"/>
      <c r="D407" s="6"/>
      <c r="E407" s="6"/>
      <c r="F407" s="6"/>
      <c r="G407" s="6"/>
      <c r="H407" s="6"/>
      <c r="I407" s="6"/>
      <c r="J407" s="6"/>
      <c r="K407" s="6"/>
      <c r="L407" s="6"/>
      <c r="M407" s="6"/>
      <c r="N407" s="21"/>
      <c r="O407" s="21"/>
      <c r="P407" s="21"/>
      <c r="Q407" s="21"/>
      <c r="R407" s="21"/>
      <c r="S407" s="21"/>
      <c r="T407" s="6"/>
      <c r="U407" s="6"/>
      <c r="V407" s="6"/>
      <c r="W407" s="6"/>
      <c r="X407" s="6"/>
      <c r="Y407" s="6"/>
      <c r="Z407" s="6"/>
      <c r="AA407" s="6"/>
      <c r="AB407" s="6"/>
    </row>
    <row r="408" ht="12.75" customHeight="1">
      <c r="A408" s="6"/>
      <c r="B408" s="6"/>
      <c r="C408" s="6"/>
      <c r="D408" s="6"/>
      <c r="E408" s="6"/>
      <c r="F408" s="6"/>
      <c r="G408" s="6"/>
      <c r="H408" s="6"/>
      <c r="I408" s="6"/>
      <c r="J408" s="6"/>
      <c r="K408" s="6"/>
      <c r="L408" s="6"/>
      <c r="M408" s="6"/>
      <c r="N408" s="21"/>
      <c r="O408" s="21"/>
      <c r="P408" s="21"/>
      <c r="Q408" s="21"/>
      <c r="R408" s="21"/>
      <c r="S408" s="21"/>
      <c r="T408" s="6"/>
      <c r="U408" s="6"/>
      <c r="V408" s="6"/>
      <c r="W408" s="6"/>
      <c r="X408" s="6"/>
      <c r="Y408" s="6"/>
      <c r="Z408" s="6"/>
      <c r="AA408" s="6"/>
      <c r="AB408" s="6"/>
    </row>
    <row r="409" ht="12.75" customHeight="1">
      <c r="A409" s="6"/>
      <c r="B409" s="6"/>
      <c r="C409" s="6"/>
      <c r="D409" s="6"/>
      <c r="E409" s="6"/>
      <c r="F409" s="6"/>
      <c r="G409" s="6"/>
      <c r="H409" s="6"/>
      <c r="I409" s="6"/>
      <c r="J409" s="6"/>
      <c r="K409" s="6"/>
      <c r="L409" s="6"/>
      <c r="M409" s="6"/>
      <c r="N409" s="21"/>
      <c r="O409" s="21"/>
      <c r="P409" s="21"/>
      <c r="Q409" s="21"/>
      <c r="R409" s="21"/>
      <c r="S409" s="21"/>
      <c r="T409" s="6"/>
      <c r="U409" s="6"/>
      <c r="V409" s="6"/>
      <c r="W409" s="6"/>
      <c r="X409" s="6"/>
      <c r="Y409" s="6"/>
      <c r="Z409" s="6"/>
      <c r="AA409" s="6"/>
      <c r="AB409" s="6"/>
    </row>
    <row r="410" ht="12.75" customHeight="1">
      <c r="A410" s="6"/>
      <c r="B410" s="6"/>
      <c r="C410" s="6"/>
      <c r="D410" s="6"/>
      <c r="E410" s="6"/>
      <c r="F410" s="6"/>
      <c r="G410" s="6"/>
      <c r="H410" s="6"/>
      <c r="I410" s="6"/>
      <c r="J410" s="6"/>
      <c r="K410" s="6"/>
      <c r="L410" s="6"/>
      <c r="M410" s="6"/>
      <c r="N410" s="21"/>
      <c r="O410" s="21"/>
      <c r="P410" s="21"/>
      <c r="Q410" s="21"/>
      <c r="R410" s="21"/>
      <c r="S410" s="21"/>
      <c r="T410" s="6"/>
      <c r="U410" s="6"/>
      <c r="V410" s="6"/>
      <c r="W410" s="6"/>
      <c r="X410" s="6"/>
      <c r="Y410" s="6"/>
      <c r="Z410" s="6"/>
      <c r="AA410" s="6"/>
      <c r="AB410" s="6"/>
    </row>
    <row r="411" ht="12.75" customHeight="1">
      <c r="A411" s="6"/>
      <c r="B411" s="6"/>
      <c r="C411" s="6"/>
      <c r="D411" s="6"/>
      <c r="E411" s="6"/>
      <c r="F411" s="6"/>
      <c r="G411" s="6"/>
      <c r="H411" s="6"/>
      <c r="I411" s="6"/>
      <c r="J411" s="6"/>
      <c r="K411" s="6"/>
      <c r="L411" s="6"/>
      <c r="M411" s="6"/>
      <c r="N411" s="21"/>
      <c r="O411" s="21"/>
      <c r="P411" s="21"/>
      <c r="Q411" s="21"/>
      <c r="R411" s="21"/>
      <c r="S411" s="21"/>
      <c r="T411" s="6"/>
      <c r="U411" s="6"/>
      <c r="V411" s="6"/>
      <c r="W411" s="6"/>
      <c r="X411" s="6"/>
      <c r="Y411" s="6"/>
      <c r="Z411" s="6"/>
      <c r="AA411" s="6"/>
      <c r="AB411" s="6"/>
    </row>
    <row r="412" ht="12.75" customHeight="1">
      <c r="A412" s="6"/>
      <c r="B412" s="6"/>
      <c r="C412" s="6"/>
      <c r="D412" s="6"/>
      <c r="E412" s="6"/>
      <c r="F412" s="6"/>
      <c r="G412" s="6"/>
      <c r="H412" s="6"/>
      <c r="I412" s="6"/>
      <c r="J412" s="6"/>
      <c r="K412" s="6"/>
      <c r="L412" s="6"/>
      <c r="M412" s="6"/>
      <c r="N412" s="21"/>
      <c r="O412" s="21"/>
      <c r="P412" s="21"/>
      <c r="Q412" s="21"/>
      <c r="R412" s="21"/>
      <c r="S412" s="21"/>
      <c r="T412" s="6"/>
      <c r="U412" s="6"/>
      <c r="V412" s="6"/>
      <c r="W412" s="6"/>
      <c r="X412" s="6"/>
      <c r="Y412" s="6"/>
      <c r="Z412" s="6"/>
      <c r="AA412" s="6"/>
      <c r="AB412" s="6"/>
    </row>
    <row r="413" ht="12.75" customHeight="1">
      <c r="A413" s="6"/>
      <c r="B413" s="6"/>
      <c r="C413" s="6"/>
      <c r="D413" s="6"/>
      <c r="E413" s="6"/>
      <c r="F413" s="6"/>
      <c r="G413" s="6"/>
      <c r="H413" s="6"/>
      <c r="I413" s="6"/>
      <c r="J413" s="6"/>
      <c r="K413" s="6"/>
      <c r="L413" s="6"/>
      <c r="M413" s="6"/>
      <c r="N413" s="21"/>
      <c r="O413" s="21"/>
      <c r="P413" s="21"/>
      <c r="Q413" s="21"/>
      <c r="R413" s="21"/>
      <c r="S413" s="21"/>
      <c r="T413" s="6"/>
      <c r="U413" s="6"/>
      <c r="V413" s="6"/>
      <c r="W413" s="6"/>
      <c r="X413" s="6"/>
      <c r="Y413" s="6"/>
      <c r="Z413" s="6"/>
      <c r="AA413" s="6"/>
      <c r="AB413" s="6"/>
    </row>
    <row r="414" ht="12.75" customHeight="1">
      <c r="A414" s="6"/>
      <c r="B414" s="6"/>
      <c r="C414" s="6"/>
      <c r="D414" s="6"/>
      <c r="E414" s="6"/>
      <c r="F414" s="6"/>
      <c r="G414" s="6"/>
      <c r="H414" s="6"/>
      <c r="I414" s="6"/>
      <c r="J414" s="6"/>
      <c r="K414" s="6"/>
      <c r="L414" s="6"/>
      <c r="M414" s="6"/>
      <c r="N414" s="21"/>
      <c r="O414" s="21"/>
      <c r="P414" s="21"/>
      <c r="Q414" s="21"/>
      <c r="R414" s="21"/>
      <c r="S414" s="21"/>
      <c r="T414" s="6"/>
      <c r="U414" s="6"/>
      <c r="V414" s="6"/>
      <c r="W414" s="6"/>
      <c r="X414" s="6"/>
      <c r="Y414" s="6"/>
      <c r="Z414" s="6"/>
      <c r="AA414" s="6"/>
      <c r="AB414" s="6"/>
    </row>
    <row r="415" ht="12.75" customHeight="1">
      <c r="A415" s="6"/>
      <c r="B415" s="6"/>
      <c r="C415" s="6"/>
      <c r="D415" s="6"/>
      <c r="E415" s="6"/>
      <c r="F415" s="6"/>
      <c r="G415" s="6"/>
      <c r="H415" s="6"/>
      <c r="I415" s="6"/>
      <c r="J415" s="6"/>
      <c r="K415" s="6"/>
      <c r="L415" s="6"/>
      <c r="M415" s="6"/>
      <c r="N415" s="21"/>
      <c r="O415" s="21"/>
      <c r="P415" s="21"/>
      <c r="Q415" s="21"/>
      <c r="R415" s="21"/>
      <c r="S415" s="21"/>
      <c r="T415" s="6"/>
      <c r="U415" s="6"/>
      <c r="V415" s="6"/>
      <c r="W415" s="6"/>
      <c r="X415" s="6"/>
      <c r="Y415" s="6"/>
      <c r="Z415" s="6"/>
      <c r="AA415" s="6"/>
      <c r="AB415" s="6"/>
    </row>
    <row r="416" ht="12.75" customHeight="1">
      <c r="A416" s="6"/>
      <c r="B416" s="6"/>
      <c r="C416" s="6"/>
      <c r="D416" s="6"/>
      <c r="E416" s="6"/>
      <c r="F416" s="6"/>
      <c r="G416" s="6"/>
      <c r="H416" s="6"/>
      <c r="I416" s="6"/>
      <c r="J416" s="6"/>
      <c r="K416" s="6"/>
      <c r="L416" s="6"/>
      <c r="M416" s="6"/>
      <c r="N416" s="21"/>
      <c r="O416" s="21"/>
      <c r="P416" s="21"/>
      <c r="Q416" s="21"/>
      <c r="R416" s="21"/>
      <c r="S416" s="21"/>
      <c r="T416" s="6"/>
      <c r="U416" s="6"/>
      <c r="V416" s="6"/>
      <c r="W416" s="6"/>
      <c r="X416" s="6"/>
      <c r="Y416" s="6"/>
      <c r="Z416" s="6"/>
      <c r="AA416" s="6"/>
      <c r="AB416" s="6"/>
    </row>
    <row r="417" ht="12.75" customHeight="1">
      <c r="A417" s="6"/>
      <c r="B417" s="6"/>
      <c r="C417" s="6"/>
      <c r="D417" s="6"/>
      <c r="E417" s="6"/>
      <c r="F417" s="6"/>
      <c r="G417" s="6"/>
      <c r="H417" s="6"/>
      <c r="I417" s="6"/>
      <c r="J417" s="6"/>
      <c r="K417" s="6"/>
      <c r="L417" s="6"/>
      <c r="M417" s="6"/>
      <c r="N417" s="21"/>
      <c r="O417" s="21"/>
      <c r="P417" s="21"/>
      <c r="Q417" s="21"/>
      <c r="R417" s="21"/>
      <c r="S417" s="21"/>
      <c r="T417" s="6"/>
      <c r="U417" s="6"/>
      <c r="V417" s="6"/>
      <c r="W417" s="6"/>
      <c r="X417" s="6"/>
      <c r="Y417" s="6"/>
      <c r="Z417" s="6"/>
      <c r="AA417" s="6"/>
      <c r="AB417" s="6"/>
    </row>
    <row r="418" ht="12.75" customHeight="1">
      <c r="A418" s="6"/>
      <c r="B418" s="6"/>
      <c r="C418" s="6"/>
      <c r="D418" s="6"/>
      <c r="E418" s="6"/>
      <c r="F418" s="6"/>
      <c r="G418" s="6"/>
      <c r="H418" s="6"/>
      <c r="I418" s="6"/>
      <c r="J418" s="6"/>
      <c r="K418" s="6"/>
      <c r="L418" s="6"/>
      <c r="M418" s="6"/>
      <c r="N418" s="21"/>
      <c r="O418" s="21"/>
      <c r="P418" s="21"/>
      <c r="Q418" s="21"/>
      <c r="R418" s="21"/>
      <c r="S418" s="21"/>
      <c r="T418" s="6"/>
      <c r="U418" s="6"/>
      <c r="V418" s="6"/>
      <c r="W418" s="6"/>
      <c r="X418" s="6"/>
      <c r="Y418" s="6"/>
      <c r="Z418" s="6"/>
      <c r="AA418" s="6"/>
      <c r="AB418" s="6"/>
    </row>
    <row r="419" ht="12.75" customHeight="1">
      <c r="A419" s="6"/>
      <c r="B419" s="6"/>
      <c r="C419" s="6"/>
      <c r="D419" s="6"/>
      <c r="E419" s="6"/>
      <c r="F419" s="6"/>
      <c r="G419" s="6"/>
      <c r="H419" s="6"/>
      <c r="I419" s="6"/>
      <c r="J419" s="6"/>
      <c r="K419" s="6"/>
      <c r="L419" s="6"/>
      <c r="M419" s="6"/>
      <c r="N419" s="21"/>
      <c r="O419" s="21"/>
      <c r="P419" s="21"/>
      <c r="Q419" s="21"/>
      <c r="R419" s="21"/>
      <c r="S419" s="21"/>
      <c r="T419" s="6"/>
      <c r="U419" s="6"/>
      <c r="V419" s="6"/>
      <c r="W419" s="6"/>
      <c r="X419" s="6"/>
      <c r="Y419" s="6"/>
      <c r="Z419" s="6"/>
      <c r="AA419" s="6"/>
      <c r="AB419" s="6"/>
    </row>
    <row r="420" ht="12.75" customHeight="1">
      <c r="A420" s="6"/>
      <c r="B420" s="6"/>
      <c r="C420" s="6"/>
      <c r="D420" s="6"/>
      <c r="E420" s="6"/>
      <c r="F420" s="6"/>
      <c r="G420" s="6"/>
      <c r="H420" s="6"/>
      <c r="I420" s="6"/>
      <c r="J420" s="6"/>
      <c r="K420" s="6"/>
      <c r="L420" s="6"/>
      <c r="M420" s="6"/>
      <c r="N420" s="21"/>
      <c r="O420" s="21"/>
      <c r="P420" s="21"/>
      <c r="Q420" s="21"/>
      <c r="R420" s="21"/>
      <c r="S420" s="21"/>
      <c r="T420" s="6"/>
      <c r="U420" s="6"/>
      <c r="V420" s="6"/>
      <c r="W420" s="6"/>
      <c r="X420" s="6"/>
      <c r="Y420" s="6"/>
      <c r="Z420" s="6"/>
      <c r="AA420" s="6"/>
      <c r="AB420" s="6"/>
    </row>
    <row r="421" ht="12.75" customHeight="1">
      <c r="A421" s="6"/>
      <c r="B421" s="6"/>
      <c r="C421" s="6"/>
      <c r="D421" s="6"/>
      <c r="E421" s="6"/>
      <c r="F421" s="6"/>
      <c r="G421" s="6"/>
      <c r="H421" s="6"/>
      <c r="I421" s="6"/>
      <c r="J421" s="6"/>
      <c r="K421" s="6"/>
      <c r="L421" s="6"/>
      <c r="M421" s="6"/>
      <c r="N421" s="21"/>
      <c r="O421" s="21"/>
      <c r="P421" s="21"/>
      <c r="Q421" s="21"/>
      <c r="R421" s="21"/>
      <c r="S421" s="21"/>
      <c r="T421" s="6"/>
      <c r="U421" s="6"/>
      <c r="V421" s="6"/>
      <c r="W421" s="6"/>
      <c r="X421" s="6"/>
      <c r="Y421" s="6"/>
      <c r="Z421" s="6"/>
      <c r="AA421" s="6"/>
      <c r="AB421" s="6"/>
    </row>
    <row r="422" ht="12.75" customHeight="1">
      <c r="A422" s="6"/>
      <c r="B422" s="6"/>
      <c r="C422" s="6"/>
      <c r="D422" s="6"/>
      <c r="E422" s="6"/>
      <c r="F422" s="6"/>
      <c r="G422" s="6"/>
      <c r="H422" s="6"/>
      <c r="I422" s="6"/>
      <c r="J422" s="6"/>
      <c r="K422" s="6"/>
      <c r="L422" s="6"/>
      <c r="M422" s="6"/>
      <c r="N422" s="21"/>
      <c r="O422" s="21"/>
      <c r="P422" s="21"/>
      <c r="Q422" s="21"/>
      <c r="R422" s="21"/>
      <c r="S422" s="21"/>
      <c r="T422" s="6"/>
      <c r="U422" s="6"/>
      <c r="V422" s="6"/>
      <c r="W422" s="6"/>
      <c r="X422" s="6"/>
      <c r="Y422" s="6"/>
      <c r="Z422" s="6"/>
      <c r="AA422" s="6"/>
      <c r="AB422" s="6"/>
    </row>
    <row r="423" ht="12.75" customHeight="1">
      <c r="A423" s="6"/>
      <c r="B423" s="6"/>
      <c r="C423" s="6"/>
      <c r="D423" s="6"/>
      <c r="E423" s="6"/>
      <c r="F423" s="6"/>
      <c r="G423" s="6"/>
      <c r="H423" s="6"/>
      <c r="I423" s="6"/>
      <c r="J423" s="6"/>
      <c r="K423" s="6"/>
      <c r="L423" s="6"/>
      <c r="M423" s="6"/>
      <c r="N423" s="21"/>
      <c r="O423" s="21"/>
      <c r="P423" s="21"/>
      <c r="Q423" s="21"/>
      <c r="R423" s="21"/>
      <c r="S423" s="21"/>
      <c r="T423" s="6"/>
      <c r="U423" s="6"/>
      <c r="V423" s="6"/>
      <c r="W423" s="6"/>
      <c r="X423" s="6"/>
      <c r="Y423" s="6"/>
      <c r="Z423" s="6"/>
      <c r="AA423" s="6"/>
      <c r="AB423" s="6"/>
    </row>
    <row r="424" ht="12.75" customHeight="1">
      <c r="A424" s="6"/>
      <c r="B424" s="6"/>
      <c r="C424" s="6"/>
      <c r="D424" s="6"/>
      <c r="E424" s="6"/>
      <c r="F424" s="6"/>
      <c r="G424" s="6"/>
      <c r="H424" s="6"/>
      <c r="I424" s="6"/>
      <c r="J424" s="6"/>
      <c r="K424" s="6"/>
      <c r="L424" s="6"/>
      <c r="M424" s="6"/>
      <c r="N424" s="21"/>
      <c r="O424" s="21"/>
      <c r="P424" s="21"/>
      <c r="Q424" s="21"/>
      <c r="R424" s="21"/>
      <c r="S424" s="21"/>
      <c r="T424" s="6"/>
      <c r="U424" s="6"/>
      <c r="V424" s="6"/>
      <c r="W424" s="6"/>
      <c r="X424" s="6"/>
      <c r="Y424" s="6"/>
      <c r="Z424" s="6"/>
      <c r="AA424" s="6"/>
      <c r="AB424" s="6"/>
    </row>
    <row r="425" ht="12.75" customHeight="1">
      <c r="A425" s="6"/>
      <c r="B425" s="6"/>
      <c r="C425" s="6"/>
      <c r="D425" s="6"/>
      <c r="E425" s="6"/>
      <c r="F425" s="6"/>
      <c r="G425" s="6"/>
      <c r="H425" s="6"/>
      <c r="I425" s="6"/>
      <c r="J425" s="6"/>
      <c r="K425" s="6"/>
      <c r="L425" s="6"/>
      <c r="M425" s="6"/>
      <c r="N425" s="21"/>
      <c r="O425" s="21"/>
      <c r="P425" s="21"/>
      <c r="Q425" s="21"/>
      <c r="R425" s="21"/>
      <c r="S425" s="21"/>
      <c r="T425" s="6"/>
      <c r="U425" s="6"/>
      <c r="V425" s="6"/>
      <c r="W425" s="6"/>
      <c r="X425" s="6"/>
      <c r="Y425" s="6"/>
      <c r="Z425" s="6"/>
      <c r="AA425" s="6"/>
      <c r="AB425" s="6"/>
    </row>
    <row r="426" ht="12.75" customHeight="1">
      <c r="A426" s="6"/>
      <c r="B426" s="6"/>
      <c r="C426" s="6"/>
      <c r="D426" s="6"/>
      <c r="E426" s="6"/>
      <c r="F426" s="6"/>
      <c r="G426" s="6"/>
      <c r="H426" s="6"/>
      <c r="I426" s="6"/>
      <c r="J426" s="6"/>
      <c r="K426" s="6"/>
      <c r="L426" s="6"/>
      <c r="M426" s="6"/>
      <c r="N426" s="21"/>
      <c r="O426" s="21"/>
      <c r="P426" s="21"/>
      <c r="Q426" s="21"/>
      <c r="R426" s="21"/>
      <c r="S426" s="21"/>
      <c r="T426" s="6"/>
      <c r="U426" s="6"/>
      <c r="V426" s="6"/>
      <c r="W426" s="6"/>
      <c r="X426" s="6"/>
      <c r="Y426" s="6"/>
      <c r="Z426" s="6"/>
      <c r="AA426" s="6"/>
      <c r="AB426" s="6"/>
    </row>
    <row r="427" ht="12.75" customHeight="1">
      <c r="A427" s="6"/>
      <c r="B427" s="6"/>
      <c r="C427" s="6"/>
      <c r="D427" s="6"/>
      <c r="E427" s="6"/>
      <c r="F427" s="6"/>
      <c r="G427" s="6"/>
      <c r="H427" s="6"/>
      <c r="I427" s="6"/>
      <c r="J427" s="6"/>
      <c r="K427" s="6"/>
      <c r="L427" s="6"/>
      <c r="M427" s="6"/>
      <c r="N427" s="21"/>
      <c r="O427" s="21"/>
      <c r="P427" s="21"/>
      <c r="Q427" s="21"/>
      <c r="R427" s="21"/>
      <c r="S427" s="21"/>
      <c r="T427" s="6"/>
      <c r="U427" s="6"/>
      <c r="V427" s="6"/>
      <c r="W427" s="6"/>
      <c r="X427" s="6"/>
      <c r="Y427" s="6"/>
      <c r="Z427" s="6"/>
      <c r="AA427" s="6"/>
      <c r="AB427" s="6"/>
    </row>
    <row r="428" ht="12.75" customHeight="1">
      <c r="A428" s="6"/>
      <c r="B428" s="6"/>
      <c r="C428" s="6"/>
      <c r="D428" s="6"/>
      <c r="E428" s="6"/>
      <c r="F428" s="6"/>
      <c r="G428" s="6"/>
      <c r="H428" s="6"/>
      <c r="I428" s="6"/>
      <c r="J428" s="6"/>
      <c r="K428" s="6"/>
      <c r="L428" s="6"/>
      <c r="M428" s="6"/>
      <c r="N428" s="21"/>
      <c r="O428" s="21"/>
      <c r="P428" s="21"/>
      <c r="Q428" s="21"/>
      <c r="R428" s="21"/>
      <c r="S428" s="21"/>
      <c r="T428" s="6"/>
      <c r="U428" s="6"/>
      <c r="V428" s="6"/>
      <c r="W428" s="6"/>
      <c r="X428" s="6"/>
      <c r="Y428" s="6"/>
      <c r="Z428" s="6"/>
      <c r="AA428" s="6"/>
      <c r="AB428" s="6"/>
    </row>
    <row r="429" ht="12.75" customHeight="1">
      <c r="A429" s="6"/>
      <c r="B429" s="6"/>
      <c r="C429" s="6"/>
      <c r="D429" s="6"/>
      <c r="E429" s="6"/>
      <c r="F429" s="6"/>
      <c r="G429" s="6"/>
      <c r="H429" s="6"/>
      <c r="I429" s="6"/>
      <c r="J429" s="6"/>
      <c r="K429" s="6"/>
      <c r="L429" s="6"/>
      <c r="M429" s="6"/>
      <c r="N429" s="21"/>
      <c r="O429" s="21"/>
      <c r="P429" s="21"/>
      <c r="Q429" s="21"/>
      <c r="R429" s="21"/>
      <c r="S429" s="21"/>
      <c r="T429" s="6"/>
      <c r="U429" s="6"/>
      <c r="V429" s="6"/>
      <c r="W429" s="6"/>
      <c r="X429" s="6"/>
      <c r="Y429" s="6"/>
      <c r="Z429" s="6"/>
      <c r="AA429" s="6"/>
      <c r="AB429" s="6"/>
    </row>
    <row r="430" ht="12.75" customHeight="1">
      <c r="A430" s="6"/>
      <c r="B430" s="6"/>
      <c r="C430" s="6"/>
      <c r="D430" s="6"/>
      <c r="E430" s="6"/>
      <c r="F430" s="6"/>
      <c r="G430" s="6"/>
      <c r="H430" s="6"/>
      <c r="I430" s="6"/>
      <c r="J430" s="6"/>
      <c r="K430" s="6"/>
      <c r="L430" s="6"/>
      <c r="M430" s="6"/>
      <c r="N430" s="21"/>
      <c r="O430" s="21"/>
      <c r="P430" s="21"/>
      <c r="Q430" s="21"/>
      <c r="R430" s="21"/>
      <c r="S430" s="21"/>
      <c r="T430" s="6"/>
      <c r="U430" s="6"/>
      <c r="V430" s="6"/>
      <c r="W430" s="6"/>
      <c r="X430" s="6"/>
      <c r="Y430" s="6"/>
      <c r="Z430" s="6"/>
      <c r="AA430" s="6"/>
      <c r="AB430" s="6"/>
    </row>
    <row r="431" ht="12.75" customHeight="1">
      <c r="A431" s="6"/>
      <c r="B431" s="6"/>
      <c r="C431" s="6"/>
      <c r="D431" s="6"/>
      <c r="E431" s="6"/>
      <c r="F431" s="6"/>
      <c r="G431" s="6"/>
      <c r="H431" s="6"/>
      <c r="I431" s="6"/>
      <c r="J431" s="6"/>
      <c r="K431" s="6"/>
      <c r="L431" s="6"/>
      <c r="M431" s="6"/>
      <c r="N431" s="21"/>
      <c r="O431" s="21"/>
      <c r="P431" s="21"/>
      <c r="Q431" s="21"/>
      <c r="R431" s="21"/>
      <c r="S431" s="21"/>
      <c r="T431" s="6"/>
      <c r="U431" s="6"/>
      <c r="V431" s="6"/>
      <c r="W431" s="6"/>
      <c r="X431" s="6"/>
      <c r="Y431" s="6"/>
      <c r="Z431" s="6"/>
      <c r="AA431" s="6"/>
      <c r="AB431" s="6"/>
    </row>
    <row r="432" ht="12.75" customHeight="1">
      <c r="A432" s="6"/>
      <c r="B432" s="6"/>
      <c r="C432" s="6"/>
      <c r="D432" s="6"/>
      <c r="E432" s="6"/>
      <c r="F432" s="6"/>
      <c r="G432" s="6"/>
      <c r="H432" s="6"/>
      <c r="I432" s="6"/>
      <c r="J432" s="6"/>
      <c r="K432" s="6"/>
      <c r="L432" s="6"/>
      <c r="M432" s="6"/>
      <c r="N432" s="21"/>
      <c r="O432" s="21"/>
      <c r="P432" s="21"/>
      <c r="Q432" s="21"/>
      <c r="R432" s="21"/>
      <c r="S432" s="21"/>
      <c r="T432" s="6"/>
      <c r="U432" s="6"/>
      <c r="V432" s="6"/>
      <c r="W432" s="6"/>
      <c r="X432" s="6"/>
      <c r="Y432" s="6"/>
      <c r="Z432" s="6"/>
      <c r="AA432" s="6"/>
      <c r="AB432" s="6"/>
    </row>
    <row r="433" ht="12.75" customHeight="1">
      <c r="A433" s="6"/>
      <c r="B433" s="6"/>
      <c r="C433" s="6"/>
      <c r="D433" s="6"/>
      <c r="E433" s="6"/>
      <c r="F433" s="6"/>
      <c r="G433" s="6"/>
      <c r="H433" s="6"/>
      <c r="I433" s="6"/>
      <c r="J433" s="6"/>
      <c r="K433" s="6"/>
      <c r="L433" s="6"/>
      <c r="M433" s="6"/>
      <c r="N433" s="21"/>
      <c r="O433" s="21"/>
      <c r="P433" s="21"/>
      <c r="Q433" s="21"/>
      <c r="R433" s="21"/>
      <c r="S433" s="21"/>
      <c r="T433" s="6"/>
      <c r="U433" s="6"/>
      <c r="V433" s="6"/>
      <c r="W433" s="6"/>
      <c r="X433" s="6"/>
      <c r="Y433" s="6"/>
      <c r="Z433" s="6"/>
      <c r="AA433" s="6"/>
      <c r="AB433" s="6"/>
    </row>
    <row r="434" ht="12.75" customHeight="1">
      <c r="A434" s="6"/>
      <c r="B434" s="6"/>
      <c r="C434" s="6"/>
      <c r="D434" s="6"/>
      <c r="E434" s="6"/>
      <c r="F434" s="6"/>
      <c r="G434" s="6"/>
      <c r="H434" s="6"/>
      <c r="I434" s="6"/>
      <c r="J434" s="6"/>
      <c r="K434" s="6"/>
      <c r="L434" s="6"/>
      <c r="M434" s="6"/>
      <c r="N434" s="21"/>
      <c r="O434" s="21"/>
      <c r="P434" s="21"/>
      <c r="Q434" s="21"/>
      <c r="R434" s="21"/>
      <c r="S434" s="21"/>
      <c r="T434" s="6"/>
      <c r="U434" s="6"/>
      <c r="V434" s="6"/>
      <c r="W434" s="6"/>
      <c r="X434" s="6"/>
      <c r="Y434" s="6"/>
      <c r="Z434" s="6"/>
      <c r="AA434" s="6"/>
      <c r="AB434" s="6"/>
    </row>
    <row r="435" ht="12.75" customHeight="1">
      <c r="A435" s="6"/>
      <c r="B435" s="6"/>
      <c r="C435" s="6"/>
      <c r="D435" s="6"/>
      <c r="E435" s="6"/>
      <c r="F435" s="6"/>
      <c r="G435" s="6"/>
      <c r="H435" s="6"/>
      <c r="I435" s="6"/>
      <c r="J435" s="6"/>
      <c r="K435" s="6"/>
      <c r="L435" s="6"/>
      <c r="M435" s="6"/>
      <c r="N435" s="21"/>
      <c r="O435" s="21"/>
      <c r="P435" s="21"/>
      <c r="Q435" s="21"/>
      <c r="R435" s="21"/>
      <c r="S435" s="21"/>
      <c r="T435" s="6"/>
      <c r="U435" s="6"/>
      <c r="V435" s="6"/>
      <c r="W435" s="6"/>
      <c r="X435" s="6"/>
      <c r="Y435" s="6"/>
      <c r="Z435" s="6"/>
      <c r="AA435" s="6"/>
      <c r="AB435" s="6"/>
    </row>
    <row r="436" ht="12.75" customHeight="1">
      <c r="A436" s="6"/>
      <c r="B436" s="6"/>
      <c r="C436" s="6"/>
      <c r="D436" s="6"/>
      <c r="E436" s="6"/>
      <c r="F436" s="6"/>
      <c r="G436" s="6"/>
      <c r="H436" s="6"/>
      <c r="I436" s="6"/>
      <c r="J436" s="6"/>
      <c r="K436" s="6"/>
      <c r="L436" s="6"/>
      <c r="M436" s="6"/>
      <c r="N436" s="21"/>
      <c r="O436" s="21"/>
      <c r="P436" s="21"/>
      <c r="Q436" s="21"/>
      <c r="R436" s="21"/>
      <c r="S436" s="21"/>
      <c r="T436" s="6"/>
      <c r="U436" s="6"/>
      <c r="V436" s="6"/>
      <c r="W436" s="6"/>
      <c r="X436" s="6"/>
      <c r="Y436" s="6"/>
      <c r="Z436" s="6"/>
      <c r="AA436" s="6"/>
      <c r="AB436" s="6"/>
    </row>
    <row r="437" ht="12.75" customHeight="1">
      <c r="A437" s="6"/>
      <c r="B437" s="6"/>
      <c r="C437" s="6"/>
      <c r="D437" s="6"/>
      <c r="E437" s="6"/>
      <c r="F437" s="6"/>
      <c r="G437" s="6"/>
      <c r="H437" s="6"/>
      <c r="I437" s="6"/>
      <c r="J437" s="6"/>
      <c r="K437" s="6"/>
      <c r="L437" s="6"/>
      <c r="M437" s="6"/>
      <c r="N437" s="21"/>
      <c r="O437" s="21"/>
      <c r="P437" s="21"/>
      <c r="Q437" s="21"/>
      <c r="R437" s="21"/>
      <c r="S437" s="21"/>
      <c r="T437" s="6"/>
      <c r="U437" s="6"/>
      <c r="V437" s="6"/>
      <c r="W437" s="6"/>
      <c r="X437" s="6"/>
      <c r="Y437" s="6"/>
      <c r="Z437" s="6"/>
      <c r="AA437" s="6"/>
      <c r="AB437" s="6"/>
    </row>
    <row r="438" ht="12.75" customHeight="1">
      <c r="A438" s="6"/>
      <c r="B438" s="6"/>
      <c r="C438" s="6"/>
      <c r="D438" s="6"/>
      <c r="E438" s="6"/>
      <c r="F438" s="6"/>
      <c r="G438" s="6"/>
      <c r="H438" s="6"/>
      <c r="I438" s="6"/>
      <c r="J438" s="6"/>
      <c r="K438" s="6"/>
      <c r="L438" s="6"/>
      <c r="M438" s="6"/>
      <c r="N438" s="21"/>
      <c r="O438" s="21"/>
      <c r="P438" s="21"/>
      <c r="Q438" s="21"/>
      <c r="R438" s="21"/>
      <c r="S438" s="21"/>
      <c r="T438" s="6"/>
      <c r="U438" s="6"/>
      <c r="V438" s="6"/>
      <c r="W438" s="6"/>
      <c r="X438" s="6"/>
      <c r="Y438" s="6"/>
      <c r="Z438" s="6"/>
      <c r="AA438" s="6"/>
      <c r="AB438" s="6"/>
    </row>
    <row r="439" ht="12.75" customHeight="1">
      <c r="A439" s="6"/>
      <c r="B439" s="6"/>
      <c r="C439" s="6"/>
      <c r="D439" s="6"/>
      <c r="E439" s="6"/>
      <c r="F439" s="6"/>
      <c r="G439" s="6"/>
      <c r="H439" s="6"/>
      <c r="I439" s="6"/>
      <c r="J439" s="6"/>
      <c r="K439" s="6"/>
      <c r="L439" s="6"/>
      <c r="M439" s="6"/>
      <c r="N439" s="21"/>
      <c r="O439" s="21"/>
      <c r="P439" s="21"/>
      <c r="Q439" s="21"/>
      <c r="R439" s="21"/>
      <c r="S439" s="21"/>
      <c r="T439" s="6"/>
      <c r="U439" s="6"/>
      <c r="V439" s="6"/>
      <c r="W439" s="6"/>
      <c r="X439" s="6"/>
      <c r="Y439" s="6"/>
      <c r="Z439" s="6"/>
      <c r="AA439" s="6"/>
      <c r="AB439" s="6"/>
    </row>
    <row r="440" ht="12.75" customHeight="1">
      <c r="A440" s="6"/>
      <c r="B440" s="6"/>
      <c r="C440" s="6"/>
      <c r="D440" s="6"/>
      <c r="E440" s="6"/>
      <c r="F440" s="6"/>
      <c r="G440" s="6"/>
      <c r="H440" s="6"/>
      <c r="I440" s="6"/>
      <c r="J440" s="6"/>
      <c r="K440" s="6"/>
      <c r="L440" s="6"/>
      <c r="M440" s="6"/>
      <c r="N440" s="21"/>
      <c r="O440" s="21"/>
      <c r="P440" s="21"/>
      <c r="Q440" s="21"/>
      <c r="R440" s="21"/>
      <c r="S440" s="21"/>
      <c r="T440" s="6"/>
      <c r="U440" s="6"/>
      <c r="V440" s="6"/>
      <c r="W440" s="6"/>
      <c r="X440" s="6"/>
      <c r="Y440" s="6"/>
      <c r="Z440" s="6"/>
      <c r="AA440" s="6"/>
      <c r="AB440" s="6"/>
    </row>
    <row r="441" ht="12.75" customHeight="1">
      <c r="A441" s="6"/>
      <c r="B441" s="6"/>
      <c r="C441" s="6"/>
      <c r="D441" s="6"/>
      <c r="E441" s="6"/>
      <c r="F441" s="6"/>
      <c r="G441" s="6"/>
      <c r="H441" s="6"/>
      <c r="I441" s="6"/>
      <c r="J441" s="6"/>
      <c r="K441" s="6"/>
      <c r="L441" s="6"/>
      <c r="M441" s="6"/>
      <c r="N441" s="21"/>
      <c r="O441" s="21"/>
      <c r="P441" s="21"/>
      <c r="Q441" s="21"/>
      <c r="R441" s="21"/>
      <c r="S441" s="21"/>
      <c r="T441" s="6"/>
      <c r="U441" s="6"/>
      <c r="V441" s="6"/>
      <c r="W441" s="6"/>
      <c r="X441" s="6"/>
      <c r="Y441" s="6"/>
      <c r="Z441" s="6"/>
      <c r="AA441" s="6"/>
      <c r="AB441" s="6"/>
    </row>
    <row r="442" ht="12.75" customHeight="1">
      <c r="A442" s="6"/>
      <c r="B442" s="6"/>
      <c r="C442" s="6"/>
      <c r="D442" s="6"/>
      <c r="E442" s="6"/>
      <c r="F442" s="6"/>
      <c r="G442" s="6"/>
      <c r="H442" s="6"/>
      <c r="I442" s="6"/>
      <c r="J442" s="6"/>
      <c r="K442" s="6"/>
      <c r="L442" s="6"/>
      <c r="M442" s="6"/>
      <c r="N442" s="21"/>
      <c r="O442" s="21"/>
      <c r="P442" s="21"/>
      <c r="Q442" s="21"/>
      <c r="R442" s="21"/>
      <c r="S442" s="21"/>
      <c r="T442" s="6"/>
      <c r="U442" s="6"/>
      <c r="V442" s="6"/>
      <c r="W442" s="6"/>
      <c r="X442" s="6"/>
      <c r="Y442" s="6"/>
      <c r="Z442" s="6"/>
      <c r="AA442" s="6"/>
      <c r="AB442" s="6"/>
    </row>
    <row r="443" ht="12.75" customHeight="1">
      <c r="A443" s="6"/>
      <c r="B443" s="6"/>
      <c r="C443" s="6"/>
      <c r="D443" s="6"/>
      <c r="E443" s="6"/>
      <c r="F443" s="6"/>
      <c r="G443" s="6"/>
      <c r="H443" s="6"/>
      <c r="I443" s="6"/>
      <c r="J443" s="6"/>
      <c r="K443" s="6"/>
      <c r="L443" s="6"/>
      <c r="M443" s="6"/>
      <c r="N443" s="21"/>
      <c r="O443" s="21"/>
      <c r="P443" s="21"/>
      <c r="Q443" s="21"/>
      <c r="R443" s="21"/>
      <c r="S443" s="21"/>
      <c r="T443" s="6"/>
      <c r="U443" s="6"/>
      <c r="V443" s="6"/>
      <c r="W443" s="6"/>
      <c r="X443" s="6"/>
      <c r="Y443" s="6"/>
      <c r="Z443" s="6"/>
      <c r="AA443" s="6"/>
      <c r="AB443" s="6"/>
    </row>
    <row r="444" ht="12.75" customHeight="1">
      <c r="A444" s="6"/>
      <c r="B444" s="6"/>
      <c r="C444" s="6"/>
      <c r="D444" s="6"/>
      <c r="E444" s="6"/>
      <c r="F444" s="6"/>
      <c r="G444" s="6"/>
      <c r="H444" s="6"/>
      <c r="I444" s="6"/>
      <c r="J444" s="6"/>
      <c r="K444" s="6"/>
      <c r="L444" s="6"/>
      <c r="M444" s="6"/>
      <c r="N444" s="21"/>
      <c r="O444" s="21"/>
      <c r="P444" s="21"/>
      <c r="Q444" s="21"/>
      <c r="R444" s="21"/>
      <c r="S444" s="21"/>
      <c r="T444" s="6"/>
      <c r="U444" s="6"/>
      <c r="V444" s="6"/>
      <c r="W444" s="6"/>
      <c r="X444" s="6"/>
      <c r="Y444" s="6"/>
      <c r="Z444" s="6"/>
      <c r="AA444" s="6"/>
      <c r="AB444" s="6"/>
    </row>
    <row r="445" ht="12.75" customHeight="1">
      <c r="A445" s="6"/>
      <c r="B445" s="6"/>
      <c r="C445" s="6"/>
      <c r="D445" s="6"/>
      <c r="E445" s="6"/>
      <c r="F445" s="6"/>
      <c r="G445" s="6"/>
      <c r="H445" s="6"/>
      <c r="I445" s="6"/>
      <c r="J445" s="6"/>
      <c r="K445" s="6"/>
      <c r="L445" s="6"/>
      <c r="M445" s="6"/>
      <c r="N445" s="21"/>
      <c r="O445" s="21"/>
      <c r="P445" s="21"/>
      <c r="Q445" s="21"/>
      <c r="R445" s="21"/>
      <c r="S445" s="21"/>
      <c r="T445" s="6"/>
      <c r="U445" s="6"/>
      <c r="V445" s="6"/>
      <c r="W445" s="6"/>
      <c r="X445" s="6"/>
      <c r="Y445" s="6"/>
      <c r="Z445" s="6"/>
      <c r="AA445" s="6"/>
      <c r="AB445" s="6"/>
    </row>
    <row r="446" ht="12.75" customHeight="1">
      <c r="A446" s="6"/>
      <c r="B446" s="6"/>
      <c r="C446" s="6"/>
      <c r="D446" s="6"/>
      <c r="E446" s="6"/>
      <c r="F446" s="6"/>
      <c r="G446" s="6"/>
      <c r="H446" s="6"/>
      <c r="I446" s="6"/>
      <c r="J446" s="6"/>
      <c r="K446" s="6"/>
      <c r="L446" s="6"/>
      <c r="M446" s="6"/>
      <c r="N446" s="21"/>
      <c r="O446" s="21"/>
      <c r="P446" s="21"/>
      <c r="Q446" s="21"/>
      <c r="R446" s="21"/>
      <c r="S446" s="21"/>
      <c r="T446" s="6"/>
      <c r="U446" s="6"/>
      <c r="V446" s="6"/>
      <c r="W446" s="6"/>
      <c r="X446" s="6"/>
      <c r="Y446" s="6"/>
      <c r="Z446" s="6"/>
      <c r="AA446" s="6"/>
      <c r="AB446" s="6"/>
    </row>
    <row r="447" ht="12.75" customHeight="1">
      <c r="A447" s="6"/>
      <c r="B447" s="6"/>
      <c r="C447" s="6"/>
      <c r="D447" s="6"/>
      <c r="E447" s="6"/>
      <c r="F447" s="6"/>
      <c r="G447" s="6"/>
      <c r="H447" s="6"/>
      <c r="I447" s="6"/>
      <c r="J447" s="6"/>
      <c r="K447" s="6"/>
      <c r="L447" s="6"/>
      <c r="M447" s="6"/>
      <c r="N447" s="21"/>
      <c r="O447" s="21"/>
      <c r="P447" s="21"/>
      <c r="Q447" s="21"/>
      <c r="R447" s="21"/>
      <c r="S447" s="21"/>
      <c r="T447" s="6"/>
      <c r="U447" s="6"/>
      <c r="V447" s="6"/>
      <c r="W447" s="6"/>
      <c r="X447" s="6"/>
      <c r="Y447" s="6"/>
      <c r="Z447" s="6"/>
      <c r="AA447" s="6"/>
      <c r="AB447" s="6"/>
    </row>
    <row r="448" ht="12.75" customHeight="1">
      <c r="A448" s="6"/>
      <c r="B448" s="6"/>
      <c r="C448" s="6"/>
      <c r="D448" s="6"/>
      <c r="E448" s="6"/>
      <c r="F448" s="6"/>
      <c r="G448" s="6"/>
      <c r="H448" s="6"/>
      <c r="I448" s="6"/>
      <c r="J448" s="6"/>
      <c r="K448" s="6"/>
      <c r="L448" s="6"/>
      <c r="M448" s="6"/>
      <c r="N448" s="21"/>
      <c r="O448" s="21"/>
      <c r="P448" s="21"/>
      <c r="Q448" s="21"/>
      <c r="R448" s="21"/>
      <c r="S448" s="21"/>
      <c r="T448" s="6"/>
      <c r="U448" s="6"/>
      <c r="V448" s="6"/>
      <c r="W448" s="6"/>
      <c r="X448" s="6"/>
      <c r="Y448" s="6"/>
      <c r="Z448" s="6"/>
      <c r="AA448" s="6"/>
      <c r="AB448" s="6"/>
    </row>
    <row r="449" ht="12.75" customHeight="1">
      <c r="A449" s="6"/>
      <c r="B449" s="6"/>
      <c r="C449" s="6"/>
      <c r="D449" s="6"/>
      <c r="E449" s="6"/>
      <c r="F449" s="6"/>
      <c r="G449" s="6"/>
      <c r="H449" s="6"/>
      <c r="I449" s="6"/>
      <c r="J449" s="6"/>
      <c r="K449" s="6"/>
      <c r="L449" s="6"/>
      <c r="M449" s="6"/>
      <c r="N449" s="21"/>
      <c r="O449" s="21"/>
      <c r="P449" s="21"/>
      <c r="Q449" s="21"/>
      <c r="R449" s="21"/>
      <c r="S449" s="21"/>
      <c r="T449" s="6"/>
      <c r="U449" s="6"/>
      <c r="V449" s="6"/>
      <c r="W449" s="6"/>
      <c r="X449" s="6"/>
      <c r="Y449" s="6"/>
      <c r="Z449" s="6"/>
      <c r="AA449" s="6"/>
      <c r="AB449" s="6"/>
    </row>
    <row r="450" ht="12.75" customHeight="1">
      <c r="A450" s="6"/>
      <c r="B450" s="6"/>
      <c r="C450" s="6"/>
      <c r="D450" s="6"/>
      <c r="E450" s="6"/>
      <c r="F450" s="6"/>
      <c r="G450" s="6"/>
      <c r="H450" s="6"/>
      <c r="I450" s="6"/>
      <c r="J450" s="6"/>
      <c r="K450" s="6"/>
      <c r="L450" s="6"/>
      <c r="M450" s="6"/>
      <c r="N450" s="21"/>
      <c r="O450" s="21"/>
      <c r="P450" s="21"/>
      <c r="Q450" s="21"/>
      <c r="R450" s="21"/>
      <c r="S450" s="21"/>
      <c r="T450" s="6"/>
      <c r="U450" s="6"/>
      <c r="V450" s="6"/>
      <c r="W450" s="6"/>
      <c r="X450" s="6"/>
      <c r="Y450" s="6"/>
      <c r="Z450" s="6"/>
      <c r="AA450" s="6"/>
      <c r="AB450" s="6"/>
    </row>
    <row r="451" ht="12.75" customHeight="1">
      <c r="A451" s="6"/>
      <c r="B451" s="6"/>
      <c r="C451" s="6"/>
      <c r="D451" s="6"/>
      <c r="E451" s="6"/>
      <c r="F451" s="6"/>
      <c r="G451" s="6"/>
      <c r="H451" s="6"/>
      <c r="I451" s="6"/>
      <c r="J451" s="6"/>
      <c r="K451" s="6"/>
      <c r="L451" s="6"/>
      <c r="M451" s="6"/>
      <c r="N451" s="21"/>
      <c r="O451" s="21"/>
      <c r="P451" s="21"/>
      <c r="Q451" s="21"/>
      <c r="R451" s="21"/>
      <c r="S451" s="21"/>
      <c r="T451" s="6"/>
      <c r="U451" s="6"/>
      <c r="V451" s="6"/>
      <c r="W451" s="6"/>
      <c r="X451" s="6"/>
      <c r="Y451" s="6"/>
      <c r="Z451" s="6"/>
      <c r="AA451" s="6"/>
      <c r="AB451" s="6"/>
    </row>
    <row r="452" ht="12.75" customHeight="1">
      <c r="A452" s="6"/>
      <c r="B452" s="6"/>
      <c r="C452" s="6"/>
      <c r="D452" s="6"/>
      <c r="E452" s="6"/>
      <c r="F452" s="6"/>
      <c r="G452" s="6"/>
      <c r="H452" s="6"/>
      <c r="I452" s="6"/>
      <c r="J452" s="6"/>
      <c r="K452" s="6"/>
      <c r="L452" s="6"/>
      <c r="M452" s="6"/>
      <c r="N452" s="21"/>
      <c r="O452" s="21"/>
      <c r="P452" s="21"/>
      <c r="Q452" s="21"/>
      <c r="R452" s="21"/>
      <c r="S452" s="21"/>
      <c r="T452" s="6"/>
      <c r="U452" s="6"/>
      <c r="V452" s="6"/>
      <c r="W452" s="6"/>
      <c r="X452" s="6"/>
      <c r="Y452" s="6"/>
      <c r="Z452" s="6"/>
      <c r="AA452" s="6"/>
      <c r="AB452" s="6"/>
    </row>
    <row r="453" ht="12.75" customHeight="1">
      <c r="A453" s="6"/>
      <c r="B453" s="6"/>
      <c r="C453" s="6"/>
      <c r="D453" s="6"/>
      <c r="E453" s="6"/>
      <c r="F453" s="6"/>
      <c r="G453" s="6"/>
      <c r="H453" s="6"/>
      <c r="I453" s="6"/>
      <c r="J453" s="6"/>
      <c r="K453" s="6"/>
      <c r="L453" s="6"/>
      <c r="M453" s="6"/>
      <c r="N453" s="21"/>
      <c r="O453" s="21"/>
      <c r="P453" s="21"/>
      <c r="Q453" s="21"/>
      <c r="R453" s="21"/>
      <c r="S453" s="21"/>
      <c r="T453" s="6"/>
      <c r="U453" s="6"/>
      <c r="V453" s="6"/>
      <c r="W453" s="6"/>
      <c r="X453" s="6"/>
      <c r="Y453" s="6"/>
      <c r="Z453" s="6"/>
      <c r="AA453" s="6"/>
      <c r="AB453" s="6"/>
    </row>
    <row r="454" ht="12.75" customHeight="1">
      <c r="A454" s="6"/>
      <c r="B454" s="6"/>
      <c r="C454" s="6"/>
      <c r="D454" s="6"/>
      <c r="E454" s="6"/>
      <c r="F454" s="6"/>
      <c r="G454" s="6"/>
      <c r="H454" s="6"/>
      <c r="I454" s="6"/>
      <c r="J454" s="6"/>
      <c r="K454" s="6"/>
      <c r="L454" s="6"/>
      <c r="M454" s="6"/>
      <c r="N454" s="21"/>
      <c r="O454" s="21"/>
      <c r="P454" s="21"/>
      <c r="Q454" s="21"/>
      <c r="R454" s="21"/>
      <c r="S454" s="21"/>
      <c r="T454" s="6"/>
      <c r="U454" s="6"/>
      <c r="V454" s="6"/>
      <c r="W454" s="6"/>
      <c r="X454" s="6"/>
      <c r="Y454" s="6"/>
      <c r="Z454" s="6"/>
      <c r="AA454" s="6"/>
      <c r="AB454" s="6"/>
    </row>
    <row r="455" ht="12.75" customHeight="1">
      <c r="A455" s="6"/>
      <c r="B455" s="6"/>
      <c r="C455" s="6"/>
      <c r="D455" s="6"/>
      <c r="E455" s="6"/>
      <c r="F455" s="6"/>
      <c r="G455" s="6"/>
      <c r="H455" s="6"/>
      <c r="I455" s="6"/>
      <c r="J455" s="6"/>
      <c r="K455" s="6"/>
      <c r="L455" s="6"/>
      <c r="M455" s="6"/>
      <c r="N455" s="21"/>
      <c r="O455" s="21"/>
      <c r="P455" s="21"/>
      <c r="Q455" s="21"/>
      <c r="R455" s="21"/>
      <c r="S455" s="21"/>
      <c r="T455" s="6"/>
      <c r="U455" s="6"/>
      <c r="V455" s="6"/>
      <c r="W455" s="6"/>
      <c r="X455" s="6"/>
      <c r="Y455" s="6"/>
      <c r="Z455" s="6"/>
      <c r="AA455" s="6"/>
      <c r="AB455" s="6"/>
    </row>
    <row r="456" ht="12.75" customHeight="1">
      <c r="A456" s="6"/>
      <c r="B456" s="6"/>
      <c r="C456" s="6"/>
      <c r="D456" s="6"/>
      <c r="E456" s="6"/>
      <c r="F456" s="6"/>
      <c r="G456" s="6"/>
      <c r="H456" s="6"/>
      <c r="I456" s="6"/>
      <c r="J456" s="6"/>
      <c r="K456" s="6"/>
      <c r="L456" s="6"/>
      <c r="M456" s="6"/>
      <c r="N456" s="21"/>
      <c r="O456" s="21"/>
      <c r="P456" s="21"/>
      <c r="Q456" s="21"/>
      <c r="R456" s="21"/>
      <c r="S456" s="21"/>
      <c r="T456" s="6"/>
      <c r="U456" s="6"/>
      <c r="V456" s="6"/>
      <c r="W456" s="6"/>
      <c r="X456" s="6"/>
      <c r="Y456" s="6"/>
      <c r="Z456" s="6"/>
      <c r="AA456" s="6"/>
      <c r="AB456" s="6"/>
    </row>
    <row r="457" ht="12.75" customHeight="1">
      <c r="A457" s="6"/>
      <c r="B457" s="6"/>
      <c r="C457" s="6"/>
      <c r="D457" s="6"/>
      <c r="E457" s="6"/>
      <c r="F457" s="6"/>
      <c r="G457" s="6"/>
      <c r="H457" s="6"/>
      <c r="I457" s="6"/>
      <c r="J457" s="6"/>
      <c r="K457" s="6"/>
      <c r="L457" s="6"/>
      <c r="M457" s="6"/>
      <c r="N457" s="21"/>
      <c r="O457" s="21"/>
      <c r="P457" s="21"/>
      <c r="Q457" s="21"/>
      <c r="R457" s="21"/>
      <c r="S457" s="21"/>
      <c r="T457" s="6"/>
      <c r="U457" s="6"/>
      <c r="V457" s="6"/>
      <c r="W457" s="6"/>
      <c r="X457" s="6"/>
      <c r="Y457" s="6"/>
      <c r="Z457" s="6"/>
      <c r="AA457" s="6"/>
      <c r="AB457" s="6"/>
    </row>
    <row r="458" ht="12.75" customHeight="1">
      <c r="A458" s="6"/>
      <c r="B458" s="6"/>
      <c r="C458" s="6"/>
      <c r="D458" s="6"/>
      <c r="E458" s="6"/>
      <c r="F458" s="6"/>
      <c r="G458" s="6"/>
      <c r="H458" s="6"/>
      <c r="I458" s="6"/>
      <c r="J458" s="6"/>
      <c r="K458" s="6"/>
      <c r="L458" s="6"/>
      <c r="M458" s="6"/>
      <c r="N458" s="21"/>
      <c r="O458" s="21"/>
      <c r="P458" s="21"/>
      <c r="Q458" s="21"/>
      <c r="R458" s="21"/>
      <c r="S458" s="21"/>
      <c r="T458" s="6"/>
      <c r="U458" s="6"/>
      <c r="V458" s="6"/>
      <c r="W458" s="6"/>
      <c r="X458" s="6"/>
      <c r="Y458" s="6"/>
      <c r="Z458" s="6"/>
      <c r="AA458" s="6"/>
      <c r="AB458" s="6"/>
    </row>
    <row r="459" ht="12.75" customHeight="1">
      <c r="A459" s="6"/>
      <c r="B459" s="6"/>
      <c r="C459" s="6"/>
      <c r="D459" s="6"/>
      <c r="E459" s="6"/>
      <c r="F459" s="6"/>
      <c r="G459" s="6"/>
      <c r="H459" s="6"/>
      <c r="I459" s="6"/>
      <c r="J459" s="6"/>
      <c r="K459" s="6"/>
      <c r="L459" s="6"/>
      <c r="M459" s="6"/>
      <c r="N459" s="21"/>
      <c r="O459" s="21"/>
      <c r="P459" s="21"/>
      <c r="Q459" s="21"/>
      <c r="R459" s="21"/>
      <c r="S459" s="21"/>
      <c r="T459" s="6"/>
      <c r="U459" s="6"/>
      <c r="V459" s="6"/>
      <c r="W459" s="6"/>
      <c r="X459" s="6"/>
      <c r="Y459" s="6"/>
      <c r="Z459" s="6"/>
      <c r="AA459" s="6"/>
      <c r="AB459" s="6"/>
    </row>
    <row r="460" ht="12.75" customHeight="1">
      <c r="A460" s="6"/>
      <c r="B460" s="6"/>
      <c r="C460" s="6"/>
      <c r="D460" s="6"/>
      <c r="E460" s="6"/>
      <c r="F460" s="6"/>
      <c r="G460" s="6"/>
      <c r="H460" s="6"/>
      <c r="I460" s="6"/>
      <c r="J460" s="6"/>
      <c r="K460" s="6"/>
      <c r="L460" s="6"/>
      <c r="M460" s="6"/>
      <c r="N460" s="21"/>
      <c r="O460" s="21"/>
      <c r="P460" s="21"/>
      <c r="Q460" s="21"/>
      <c r="R460" s="21"/>
      <c r="S460" s="21"/>
      <c r="T460" s="6"/>
      <c r="U460" s="6"/>
      <c r="V460" s="6"/>
      <c r="W460" s="6"/>
      <c r="X460" s="6"/>
      <c r="Y460" s="6"/>
      <c r="Z460" s="6"/>
      <c r="AA460" s="6"/>
      <c r="AB460" s="6"/>
    </row>
    <row r="461" ht="12.75" customHeight="1">
      <c r="A461" s="6"/>
      <c r="B461" s="6"/>
      <c r="C461" s="6"/>
      <c r="D461" s="6"/>
      <c r="E461" s="6"/>
      <c r="F461" s="6"/>
      <c r="G461" s="6"/>
      <c r="H461" s="6"/>
      <c r="I461" s="6"/>
      <c r="J461" s="6"/>
      <c r="K461" s="6"/>
      <c r="L461" s="6"/>
      <c r="M461" s="6"/>
      <c r="N461" s="21"/>
      <c r="O461" s="21"/>
      <c r="P461" s="21"/>
      <c r="Q461" s="21"/>
      <c r="R461" s="21"/>
      <c r="S461" s="21"/>
      <c r="T461" s="6"/>
      <c r="U461" s="6"/>
      <c r="V461" s="6"/>
      <c r="W461" s="6"/>
      <c r="X461" s="6"/>
      <c r="Y461" s="6"/>
      <c r="Z461" s="6"/>
      <c r="AA461" s="6"/>
      <c r="AB461" s="6"/>
    </row>
    <row r="462" ht="12.75" customHeight="1">
      <c r="A462" s="6"/>
      <c r="B462" s="6"/>
      <c r="C462" s="6"/>
      <c r="D462" s="6"/>
      <c r="E462" s="6"/>
      <c r="F462" s="6"/>
      <c r="G462" s="6"/>
      <c r="H462" s="6"/>
      <c r="I462" s="6"/>
      <c r="J462" s="6"/>
      <c r="K462" s="6"/>
      <c r="L462" s="6"/>
      <c r="M462" s="6"/>
      <c r="N462" s="21"/>
      <c r="O462" s="21"/>
      <c r="P462" s="21"/>
      <c r="Q462" s="21"/>
      <c r="R462" s="21"/>
      <c r="S462" s="21"/>
      <c r="T462" s="6"/>
      <c r="U462" s="6"/>
      <c r="V462" s="6"/>
      <c r="W462" s="6"/>
      <c r="X462" s="6"/>
      <c r="Y462" s="6"/>
      <c r="Z462" s="6"/>
      <c r="AA462" s="6"/>
      <c r="AB462" s="6"/>
    </row>
    <row r="463" ht="12.75" customHeight="1">
      <c r="A463" s="6"/>
      <c r="B463" s="6"/>
      <c r="C463" s="6"/>
      <c r="D463" s="6"/>
      <c r="E463" s="6"/>
      <c r="F463" s="6"/>
      <c r="G463" s="6"/>
      <c r="H463" s="6"/>
      <c r="I463" s="6"/>
      <c r="J463" s="6"/>
      <c r="K463" s="6"/>
      <c r="L463" s="6"/>
      <c r="M463" s="6"/>
      <c r="N463" s="21"/>
      <c r="O463" s="21"/>
      <c r="P463" s="21"/>
      <c r="Q463" s="21"/>
      <c r="R463" s="21"/>
      <c r="S463" s="21"/>
      <c r="T463" s="6"/>
      <c r="U463" s="6"/>
      <c r="V463" s="6"/>
      <c r="W463" s="6"/>
      <c r="X463" s="6"/>
      <c r="Y463" s="6"/>
      <c r="Z463" s="6"/>
      <c r="AA463" s="6"/>
      <c r="AB463" s="6"/>
    </row>
    <row r="464" ht="12.75" customHeight="1">
      <c r="A464" s="6"/>
      <c r="B464" s="6"/>
      <c r="C464" s="6"/>
      <c r="D464" s="6"/>
      <c r="E464" s="6"/>
      <c r="F464" s="6"/>
      <c r="G464" s="6"/>
      <c r="H464" s="6"/>
      <c r="I464" s="6"/>
      <c r="J464" s="6"/>
      <c r="K464" s="6"/>
      <c r="L464" s="6"/>
      <c r="M464" s="6"/>
      <c r="N464" s="21"/>
      <c r="O464" s="21"/>
      <c r="P464" s="21"/>
      <c r="Q464" s="21"/>
      <c r="R464" s="21"/>
      <c r="S464" s="21"/>
      <c r="T464" s="6"/>
      <c r="U464" s="6"/>
      <c r="V464" s="6"/>
      <c r="W464" s="6"/>
      <c r="X464" s="6"/>
      <c r="Y464" s="6"/>
      <c r="Z464" s="6"/>
      <c r="AA464" s="6"/>
      <c r="AB464" s="6"/>
    </row>
    <row r="465" ht="12.75" customHeight="1">
      <c r="A465" s="6"/>
      <c r="B465" s="6"/>
      <c r="C465" s="6"/>
      <c r="D465" s="6"/>
      <c r="E465" s="6"/>
      <c r="F465" s="6"/>
      <c r="G465" s="6"/>
      <c r="H465" s="6"/>
      <c r="I465" s="6"/>
      <c r="J465" s="6"/>
      <c r="K465" s="6"/>
      <c r="L465" s="6"/>
      <c r="M465" s="6"/>
      <c r="N465" s="21"/>
      <c r="O465" s="21"/>
      <c r="P465" s="21"/>
      <c r="Q465" s="21"/>
      <c r="R465" s="21"/>
      <c r="S465" s="21"/>
      <c r="T465" s="6"/>
      <c r="U465" s="6"/>
      <c r="V465" s="6"/>
      <c r="W465" s="6"/>
      <c r="X465" s="6"/>
      <c r="Y465" s="6"/>
      <c r="Z465" s="6"/>
      <c r="AA465" s="6"/>
      <c r="AB465" s="6"/>
    </row>
    <row r="466" ht="12.75" customHeight="1">
      <c r="A466" s="6"/>
      <c r="B466" s="6"/>
      <c r="C466" s="6"/>
      <c r="D466" s="6"/>
      <c r="E466" s="6"/>
      <c r="F466" s="6"/>
      <c r="G466" s="6"/>
      <c r="H466" s="6"/>
      <c r="I466" s="6"/>
      <c r="J466" s="6"/>
      <c r="K466" s="6"/>
      <c r="L466" s="6"/>
      <c r="M466" s="6"/>
      <c r="N466" s="21"/>
      <c r="O466" s="21"/>
      <c r="P466" s="21"/>
      <c r="Q466" s="21"/>
      <c r="R466" s="21"/>
      <c r="S466" s="21"/>
      <c r="T466" s="6"/>
      <c r="U466" s="6"/>
      <c r="V466" s="6"/>
      <c r="W466" s="6"/>
      <c r="X466" s="6"/>
      <c r="Y466" s="6"/>
      <c r="Z466" s="6"/>
      <c r="AA466" s="6"/>
      <c r="AB466" s="6"/>
    </row>
    <row r="467" ht="12.75" customHeight="1">
      <c r="A467" s="6"/>
      <c r="B467" s="6"/>
      <c r="C467" s="6"/>
      <c r="D467" s="6"/>
      <c r="E467" s="6"/>
      <c r="F467" s="6"/>
      <c r="G467" s="6"/>
      <c r="H467" s="6"/>
      <c r="I467" s="6"/>
      <c r="J467" s="6"/>
      <c r="K467" s="6"/>
      <c r="L467" s="6"/>
      <c r="M467" s="6"/>
      <c r="N467" s="21"/>
      <c r="O467" s="21"/>
      <c r="P467" s="21"/>
      <c r="Q467" s="21"/>
      <c r="R467" s="21"/>
      <c r="S467" s="21"/>
      <c r="T467" s="6"/>
      <c r="U467" s="6"/>
      <c r="V467" s="6"/>
      <c r="W467" s="6"/>
      <c r="X467" s="6"/>
      <c r="Y467" s="6"/>
      <c r="Z467" s="6"/>
      <c r="AA467" s="6"/>
      <c r="AB467" s="6"/>
    </row>
    <row r="468" ht="12.75" customHeight="1">
      <c r="A468" s="6"/>
      <c r="B468" s="6"/>
      <c r="C468" s="6"/>
      <c r="D468" s="6"/>
      <c r="E468" s="6"/>
      <c r="F468" s="6"/>
      <c r="G468" s="6"/>
      <c r="H468" s="6"/>
      <c r="I468" s="6"/>
      <c r="J468" s="6"/>
      <c r="K468" s="6"/>
      <c r="L468" s="6"/>
      <c r="M468" s="6"/>
      <c r="N468" s="21"/>
      <c r="O468" s="21"/>
      <c r="P468" s="21"/>
      <c r="Q468" s="21"/>
      <c r="R468" s="21"/>
      <c r="S468" s="21"/>
      <c r="T468" s="6"/>
      <c r="U468" s="6"/>
      <c r="V468" s="6"/>
      <c r="W468" s="6"/>
      <c r="X468" s="6"/>
      <c r="Y468" s="6"/>
      <c r="Z468" s="6"/>
      <c r="AA468" s="6"/>
      <c r="AB468" s="6"/>
    </row>
    <row r="469" ht="12.75" customHeight="1">
      <c r="A469" s="6"/>
      <c r="B469" s="6"/>
      <c r="C469" s="6"/>
      <c r="D469" s="6"/>
      <c r="E469" s="6"/>
      <c r="F469" s="6"/>
      <c r="G469" s="6"/>
      <c r="H469" s="6"/>
      <c r="I469" s="6"/>
      <c r="J469" s="6"/>
      <c r="K469" s="6"/>
      <c r="L469" s="6"/>
      <c r="M469" s="6"/>
      <c r="N469" s="21"/>
      <c r="O469" s="21"/>
      <c r="P469" s="21"/>
      <c r="Q469" s="21"/>
      <c r="R469" s="21"/>
      <c r="S469" s="21"/>
      <c r="T469" s="6"/>
      <c r="U469" s="6"/>
      <c r="V469" s="6"/>
      <c r="W469" s="6"/>
      <c r="X469" s="6"/>
      <c r="Y469" s="6"/>
      <c r="Z469" s="6"/>
      <c r="AA469" s="6"/>
      <c r="AB469" s="6"/>
    </row>
    <row r="470" ht="12.75" customHeight="1">
      <c r="A470" s="6"/>
      <c r="B470" s="6"/>
      <c r="C470" s="6"/>
      <c r="D470" s="6"/>
      <c r="E470" s="6"/>
      <c r="F470" s="6"/>
      <c r="G470" s="6"/>
      <c r="H470" s="6"/>
      <c r="I470" s="6"/>
      <c r="J470" s="6"/>
      <c r="K470" s="6"/>
      <c r="L470" s="6"/>
      <c r="M470" s="6"/>
      <c r="N470" s="21"/>
      <c r="O470" s="21"/>
      <c r="P470" s="21"/>
      <c r="Q470" s="21"/>
      <c r="R470" s="21"/>
      <c r="S470" s="21"/>
      <c r="T470" s="6"/>
      <c r="U470" s="6"/>
      <c r="V470" s="6"/>
      <c r="W470" s="6"/>
      <c r="X470" s="6"/>
      <c r="Y470" s="6"/>
      <c r="Z470" s="6"/>
      <c r="AA470" s="6"/>
      <c r="AB470" s="6"/>
    </row>
    <row r="471" ht="12.75" customHeight="1">
      <c r="A471" s="6"/>
      <c r="B471" s="6"/>
      <c r="C471" s="6"/>
      <c r="D471" s="6"/>
      <c r="E471" s="6"/>
      <c r="F471" s="6"/>
      <c r="G471" s="6"/>
      <c r="H471" s="6"/>
      <c r="I471" s="6"/>
      <c r="J471" s="6"/>
      <c r="K471" s="6"/>
      <c r="L471" s="6"/>
      <c r="M471" s="6"/>
      <c r="N471" s="21"/>
      <c r="O471" s="21"/>
      <c r="P471" s="21"/>
      <c r="Q471" s="21"/>
      <c r="R471" s="21"/>
      <c r="S471" s="21"/>
      <c r="T471" s="6"/>
      <c r="U471" s="6"/>
      <c r="V471" s="6"/>
      <c r="W471" s="6"/>
      <c r="X471" s="6"/>
      <c r="Y471" s="6"/>
      <c r="Z471" s="6"/>
      <c r="AA471" s="6"/>
      <c r="AB471" s="6"/>
    </row>
    <row r="472" ht="12.75" customHeight="1">
      <c r="A472" s="6"/>
      <c r="B472" s="6"/>
      <c r="C472" s="6"/>
      <c r="D472" s="6"/>
      <c r="E472" s="6"/>
      <c r="F472" s="6"/>
      <c r="G472" s="6"/>
      <c r="H472" s="6"/>
      <c r="I472" s="6"/>
      <c r="J472" s="6"/>
      <c r="K472" s="6"/>
      <c r="L472" s="6"/>
      <c r="M472" s="6"/>
      <c r="N472" s="21"/>
      <c r="O472" s="21"/>
      <c r="P472" s="21"/>
      <c r="Q472" s="21"/>
      <c r="R472" s="21"/>
      <c r="S472" s="21"/>
      <c r="T472" s="6"/>
      <c r="U472" s="6"/>
      <c r="V472" s="6"/>
      <c r="W472" s="6"/>
      <c r="X472" s="6"/>
      <c r="Y472" s="6"/>
      <c r="Z472" s="6"/>
      <c r="AA472" s="6"/>
      <c r="AB472" s="6"/>
    </row>
    <row r="473" ht="12.75" customHeight="1">
      <c r="A473" s="6"/>
      <c r="B473" s="6"/>
      <c r="C473" s="6"/>
      <c r="D473" s="6"/>
      <c r="E473" s="6"/>
      <c r="F473" s="6"/>
      <c r="G473" s="6"/>
      <c r="H473" s="6"/>
      <c r="I473" s="6"/>
      <c r="J473" s="6"/>
      <c r="K473" s="6"/>
      <c r="L473" s="6"/>
      <c r="M473" s="6"/>
      <c r="N473" s="21"/>
      <c r="O473" s="21"/>
      <c r="P473" s="21"/>
      <c r="Q473" s="21"/>
      <c r="R473" s="21"/>
      <c r="S473" s="21"/>
      <c r="T473" s="6"/>
      <c r="U473" s="6"/>
      <c r="V473" s="6"/>
      <c r="W473" s="6"/>
      <c r="X473" s="6"/>
      <c r="Y473" s="6"/>
      <c r="Z473" s="6"/>
      <c r="AA473" s="6"/>
      <c r="AB473" s="6"/>
    </row>
    <row r="474" ht="12.75" customHeight="1">
      <c r="A474" s="6"/>
      <c r="B474" s="6"/>
      <c r="C474" s="6"/>
      <c r="D474" s="6"/>
      <c r="E474" s="6"/>
      <c r="F474" s="6"/>
      <c r="G474" s="6"/>
      <c r="H474" s="6"/>
      <c r="I474" s="6"/>
      <c r="J474" s="6"/>
      <c r="K474" s="6"/>
      <c r="L474" s="6"/>
      <c r="M474" s="6"/>
      <c r="N474" s="21"/>
      <c r="O474" s="21"/>
      <c r="P474" s="21"/>
      <c r="Q474" s="21"/>
      <c r="R474" s="21"/>
      <c r="S474" s="21"/>
      <c r="T474" s="6"/>
      <c r="U474" s="6"/>
      <c r="V474" s="6"/>
      <c r="W474" s="6"/>
      <c r="X474" s="6"/>
      <c r="Y474" s="6"/>
      <c r="Z474" s="6"/>
      <c r="AA474" s="6"/>
      <c r="AB474" s="6"/>
    </row>
    <row r="475" ht="12.75" customHeight="1">
      <c r="A475" s="6"/>
      <c r="B475" s="6"/>
      <c r="C475" s="6"/>
      <c r="D475" s="6"/>
      <c r="E475" s="6"/>
      <c r="F475" s="6"/>
      <c r="G475" s="6"/>
      <c r="H475" s="6"/>
      <c r="I475" s="6"/>
      <c r="J475" s="6"/>
      <c r="K475" s="6"/>
      <c r="L475" s="6"/>
      <c r="M475" s="6"/>
      <c r="N475" s="21"/>
      <c r="O475" s="21"/>
      <c r="P475" s="21"/>
      <c r="Q475" s="21"/>
      <c r="R475" s="21"/>
      <c r="S475" s="21"/>
      <c r="T475" s="6"/>
      <c r="U475" s="6"/>
      <c r="V475" s="6"/>
      <c r="W475" s="6"/>
      <c r="X475" s="6"/>
      <c r="Y475" s="6"/>
      <c r="Z475" s="6"/>
      <c r="AA475" s="6"/>
      <c r="AB475" s="6"/>
    </row>
    <row r="476" ht="12.75" customHeight="1">
      <c r="A476" s="6"/>
      <c r="B476" s="6"/>
      <c r="C476" s="6"/>
      <c r="D476" s="6"/>
      <c r="E476" s="6"/>
      <c r="F476" s="6"/>
      <c r="G476" s="6"/>
      <c r="H476" s="6"/>
      <c r="I476" s="6"/>
      <c r="J476" s="6"/>
      <c r="K476" s="6"/>
      <c r="L476" s="6"/>
      <c r="M476" s="6"/>
      <c r="N476" s="21"/>
      <c r="O476" s="21"/>
      <c r="P476" s="21"/>
      <c r="Q476" s="21"/>
      <c r="R476" s="21"/>
      <c r="S476" s="21"/>
      <c r="T476" s="6"/>
      <c r="U476" s="6"/>
      <c r="V476" s="6"/>
      <c r="W476" s="6"/>
      <c r="X476" s="6"/>
      <c r="Y476" s="6"/>
      <c r="Z476" s="6"/>
      <c r="AA476" s="6"/>
      <c r="AB476" s="6"/>
    </row>
    <row r="477" ht="12.75" customHeight="1">
      <c r="A477" s="6"/>
      <c r="B477" s="6"/>
      <c r="C477" s="6"/>
      <c r="D477" s="6"/>
      <c r="E477" s="6"/>
      <c r="F477" s="6"/>
      <c r="G477" s="6"/>
      <c r="H477" s="6"/>
      <c r="I477" s="6"/>
      <c r="J477" s="6"/>
      <c r="K477" s="6"/>
      <c r="L477" s="6"/>
      <c r="M477" s="6"/>
      <c r="N477" s="21"/>
      <c r="O477" s="21"/>
      <c r="P477" s="21"/>
      <c r="Q477" s="21"/>
      <c r="R477" s="21"/>
      <c r="S477" s="21"/>
      <c r="T477" s="6"/>
      <c r="U477" s="6"/>
      <c r="V477" s="6"/>
      <c r="W477" s="6"/>
      <c r="X477" s="6"/>
      <c r="Y477" s="6"/>
      <c r="Z477" s="6"/>
      <c r="AA477" s="6"/>
      <c r="AB477" s="6"/>
    </row>
    <row r="478" ht="12.75" customHeight="1">
      <c r="A478" s="6"/>
      <c r="B478" s="6"/>
      <c r="C478" s="6"/>
      <c r="D478" s="6"/>
      <c r="E478" s="6"/>
      <c r="F478" s="6"/>
      <c r="G478" s="6"/>
      <c r="H478" s="6"/>
      <c r="I478" s="6"/>
      <c r="J478" s="6"/>
      <c r="K478" s="6"/>
      <c r="L478" s="6"/>
      <c r="M478" s="6"/>
      <c r="N478" s="21"/>
      <c r="O478" s="21"/>
      <c r="P478" s="21"/>
      <c r="Q478" s="21"/>
      <c r="R478" s="21"/>
      <c r="S478" s="21"/>
      <c r="T478" s="6"/>
      <c r="U478" s="6"/>
      <c r="V478" s="6"/>
      <c r="W478" s="6"/>
      <c r="X478" s="6"/>
      <c r="Y478" s="6"/>
      <c r="Z478" s="6"/>
      <c r="AA478" s="6"/>
      <c r="AB478" s="6"/>
    </row>
    <row r="479" ht="12.75" customHeight="1">
      <c r="A479" s="6"/>
      <c r="B479" s="6"/>
      <c r="C479" s="6"/>
      <c r="D479" s="6"/>
      <c r="E479" s="6"/>
      <c r="F479" s="6"/>
      <c r="G479" s="6"/>
      <c r="H479" s="6"/>
      <c r="I479" s="6"/>
      <c r="J479" s="6"/>
      <c r="K479" s="6"/>
      <c r="L479" s="6"/>
      <c r="M479" s="6"/>
      <c r="N479" s="21"/>
      <c r="O479" s="21"/>
      <c r="P479" s="21"/>
      <c r="Q479" s="21"/>
      <c r="R479" s="21"/>
      <c r="S479" s="21"/>
      <c r="T479" s="6"/>
      <c r="U479" s="6"/>
      <c r="V479" s="6"/>
      <c r="W479" s="6"/>
      <c r="X479" s="6"/>
      <c r="Y479" s="6"/>
      <c r="Z479" s="6"/>
      <c r="AA479" s="6"/>
      <c r="AB479" s="6"/>
    </row>
    <row r="480" ht="12.75" customHeight="1">
      <c r="A480" s="6"/>
      <c r="B480" s="6"/>
      <c r="C480" s="6"/>
      <c r="D480" s="6"/>
      <c r="E480" s="6"/>
      <c r="F480" s="6"/>
      <c r="G480" s="6"/>
      <c r="H480" s="6"/>
      <c r="I480" s="6"/>
      <c r="J480" s="6"/>
      <c r="K480" s="6"/>
      <c r="L480" s="6"/>
      <c r="M480" s="6"/>
      <c r="N480" s="21"/>
      <c r="O480" s="21"/>
      <c r="P480" s="21"/>
      <c r="Q480" s="21"/>
      <c r="R480" s="21"/>
      <c r="S480" s="21"/>
      <c r="T480" s="6"/>
      <c r="U480" s="6"/>
      <c r="V480" s="6"/>
      <c r="W480" s="6"/>
      <c r="X480" s="6"/>
      <c r="Y480" s="6"/>
      <c r="Z480" s="6"/>
      <c r="AA480" s="6"/>
      <c r="AB480" s="6"/>
    </row>
    <row r="481" ht="12.75" customHeight="1">
      <c r="A481" s="6"/>
      <c r="B481" s="6"/>
      <c r="C481" s="6"/>
      <c r="D481" s="6"/>
      <c r="E481" s="6"/>
      <c r="F481" s="6"/>
      <c r="G481" s="6"/>
      <c r="H481" s="6"/>
      <c r="I481" s="6"/>
      <c r="J481" s="6"/>
      <c r="K481" s="6"/>
      <c r="L481" s="6"/>
      <c r="M481" s="6"/>
      <c r="N481" s="21"/>
      <c r="O481" s="21"/>
      <c r="P481" s="21"/>
      <c r="Q481" s="21"/>
      <c r="R481" s="21"/>
      <c r="S481" s="21"/>
      <c r="T481" s="6"/>
      <c r="U481" s="6"/>
      <c r="V481" s="6"/>
      <c r="W481" s="6"/>
      <c r="X481" s="6"/>
      <c r="Y481" s="6"/>
      <c r="Z481" s="6"/>
      <c r="AA481" s="6"/>
      <c r="AB481" s="6"/>
    </row>
    <row r="482" ht="12.75" customHeight="1">
      <c r="A482" s="6"/>
      <c r="B482" s="6"/>
      <c r="C482" s="6"/>
      <c r="D482" s="6"/>
      <c r="E482" s="6"/>
      <c r="F482" s="6"/>
      <c r="G482" s="6"/>
      <c r="H482" s="6"/>
      <c r="I482" s="6"/>
      <c r="J482" s="6"/>
      <c r="K482" s="6"/>
      <c r="L482" s="6"/>
      <c r="M482" s="6"/>
      <c r="N482" s="21"/>
      <c r="O482" s="21"/>
      <c r="P482" s="21"/>
      <c r="Q482" s="21"/>
      <c r="R482" s="21"/>
      <c r="S482" s="21"/>
      <c r="T482" s="6"/>
      <c r="U482" s="6"/>
      <c r="V482" s="6"/>
      <c r="W482" s="6"/>
      <c r="X482" s="6"/>
      <c r="Y482" s="6"/>
      <c r="Z482" s="6"/>
      <c r="AA482" s="6"/>
      <c r="AB482" s="6"/>
    </row>
    <row r="483" ht="12.75" customHeight="1">
      <c r="A483" s="6"/>
      <c r="B483" s="6"/>
      <c r="C483" s="6"/>
      <c r="D483" s="6"/>
      <c r="E483" s="6"/>
      <c r="F483" s="6"/>
      <c r="G483" s="6"/>
      <c r="H483" s="6"/>
      <c r="I483" s="6"/>
      <c r="J483" s="6"/>
      <c r="K483" s="6"/>
      <c r="L483" s="6"/>
      <c r="M483" s="6"/>
      <c r="N483" s="21"/>
      <c r="O483" s="21"/>
      <c r="P483" s="21"/>
      <c r="Q483" s="21"/>
      <c r="R483" s="21"/>
      <c r="S483" s="21"/>
      <c r="T483" s="6"/>
      <c r="U483" s="6"/>
      <c r="V483" s="6"/>
      <c r="W483" s="6"/>
      <c r="X483" s="6"/>
      <c r="Y483" s="6"/>
      <c r="Z483" s="6"/>
      <c r="AA483" s="6"/>
      <c r="AB483" s="6"/>
    </row>
    <row r="484" ht="12.75" customHeight="1">
      <c r="A484" s="6"/>
      <c r="B484" s="6"/>
      <c r="C484" s="6"/>
      <c r="D484" s="6"/>
      <c r="E484" s="6"/>
      <c r="F484" s="6"/>
      <c r="G484" s="6"/>
      <c r="H484" s="6"/>
      <c r="I484" s="6"/>
      <c r="J484" s="6"/>
      <c r="K484" s="6"/>
      <c r="L484" s="6"/>
      <c r="M484" s="6"/>
      <c r="N484" s="21"/>
      <c r="O484" s="21"/>
      <c r="P484" s="21"/>
      <c r="Q484" s="21"/>
      <c r="R484" s="21"/>
      <c r="S484" s="21"/>
      <c r="T484" s="6"/>
      <c r="U484" s="6"/>
      <c r="V484" s="6"/>
      <c r="W484" s="6"/>
      <c r="X484" s="6"/>
      <c r="Y484" s="6"/>
      <c r="Z484" s="6"/>
      <c r="AA484" s="6"/>
      <c r="AB484" s="6"/>
    </row>
    <row r="485" ht="12.75" customHeight="1">
      <c r="A485" s="6"/>
      <c r="B485" s="6"/>
      <c r="C485" s="6"/>
      <c r="D485" s="6"/>
      <c r="E485" s="6"/>
      <c r="F485" s="6"/>
      <c r="G485" s="6"/>
      <c r="H485" s="6"/>
      <c r="I485" s="6"/>
      <c r="J485" s="6"/>
      <c r="K485" s="6"/>
      <c r="L485" s="6"/>
      <c r="M485" s="6"/>
      <c r="N485" s="21"/>
      <c r="O485" s="21"/>
      <c r="P485" s="21"/>
      <c r="Q485" s="21"/>
      <c r="R485" s="21"/>
      <c r="S485" s="21"/>
      <c r="T485" s="6"/>
      <c r="U485" s="6"/>
      <c r="V485" s="6"/>
      <c r="W485" s="6"/>
      <c r="X485" s="6"/>
      <c r="Y485" s="6"/>
      <c r="Z485" s="6"/>
      <c r="AA485" s="6"/>
      <c r="AB485" s="6"/>
    </row>
    <row r="486" ht="12.75" customHeight="1">
      <c r="A486" s="6"/>
      <c r="B486" s="6"/>
      <c r="C486" s="6"/>
      <c r="D486" s="6"/>
      <c r="E486" s="6"/>
      <c r="F486" s="6"/>
      <c r="G486" s="6"/>
      <c r="H486" s="6"/>
      <c r="I486" s="6"/>
      <c r="J486" s="6"/>
      <c r="K486" s="6"/>
      <c r="L486" s="6"/>
      <c r="M486" s="6"/>
      <c r="N486" s="21"/>
      <c r="O486" s="21"/>
      <c r="P486" s="21"/>
      <c r="Q486" s="21"/>
      <c r="R486" s="21"/>
      <c r="S486" s="21"/>
      <c r="T486" s="6"/>
      <c r="U486" s="6"/>
      <c r="V486" s="6"/>
      <c r="W486" s="6"/>
      <c r="X486" s="6"/>
      <c r="Y486" s="6"/>
      <c r="Z486" s="6"/>
      <c r="AA486" s="6"/>
      <c r="AB486" s="6"/>
    </row>
    <row r="487" ht="12.75" customHeight="1">
      <c r="A487" s="6"/>
      <c r="B487" s="6"/>
      <c r="C487" s="6"/>
      <c r="D487" s="6"/>
      <c r="E487" s="6"/>
      <c r="F487" s="6"/>
      <c r="G487" s="6"/>
      <c r="H487" s="6"/>
      <c r="I487" s="6"/>
      <c r="J487" s="6"/>
      <c r="K487" s="6"/>
      <c r="L487" s="6"/>
      <c r="M487" s="6"/>
      <c r="N487" s="21"/>
      <c r="O487" s="21"/>
      <c r="P487" s="21"/>
      <c r="Q487" s="21"/>
      <c r="R487" s="21"/>
      <c r="S487" s="21"/>
      <c r="T487" s="6"/>
      <c r="U487" s="6"/>
      <c r="V487" s="6"/>
      <c r="W487" s="6"/>
      <c r="X487" s="6"/>
      <c r="Y487" s="6"/>
      <c r="Z487" s="6"/>
      <c r="AA487" s="6"/>
      <c r="AB487" s="6"/>
    </row>
    <row r="488" ht="12.75" customHeight="1">
      <c r="A488" s="6"/>
      <c r="B488" s="6"/>
      <c r="C488" s="6"/>
      <c r="D488" s="6"/>
      <c r="E488" s="6"/>
      <c r="F488" s="6"/>
      <c r="G488" s="6"/>
      <c r="H488" s="6"/>
      <c r="I488" s="6"/>
      <c r="J488" s="6"/>
      <c r="K488" s="6"/>
      <c r="L488" s="6"/>
      <c r="M488" s="6"/>
      <c r="N488" s="21"/>
      <c r="O488" s="21"/>
      <c r="P488" s="21"/>
      <c r="Q488" s="21"/>
      <c r="R488" s="21"/>
      <c r="S488" s="21"/>
      <c r="T488" s="6"/>
      <c r="U488" s="6"/>
      <c r="V488" s="6"/>
      <c r="W488" s="6"/>
      <c r="X488" s="6"/>
      <c r="Y488" s="6"/>
      <c r="Z488" s="6"/>
      <c r="AA488" s="6"/>
      <c r="AB488" s="6"/>
    </row>
    <row r="489" ht="12.75" customHeight="1">
      <c r="A489" s="6"/>
      <c r="B489" s="6"/>
      <c r="C489" s="6"/>
      <c r="D489" s="6"/>
      <c r="E489" s="6"/>
      <c r="F489" s="6"/>
      <c r="G489" s="6"/>
      <c r="H489" s="6"/>
      <c r="I489" s="6"/>
      <c r="J489" s="6"/>
      <c r="K489" s="6"/>
      <c r="L489" s="6"/>
      <c r="M489" s="6"/>
      <c r="N489" s="21"/>
      <c r="O489" s="21"/>
      <c r="P489" s="21"/>
      <c r="Q489" s="21"/>
      <c r="R489" s="21"/>
      <c r="S489" s="21"/>
      <c r="T489" s="6"/>
      <c r="U489" s="6"/>
      <c r="V489" s="6"/>
      <c r="W489" s="6"/>
      <c r="X489" s="6"/>
      <c r="Y489" s="6"/>
      <c r="Z489" s="6"/>
      <c r="AA489" s="6"/>
      <c r="AB489" s="6"/>
    </row>
    <row r="490" ht="12.75" customHeight="1">
      <c r="A490" s="6"/>
      <c r="B490" s="6"/>
      <c r="C490" s="6"/>
      <c r="D490" s="6"/>
      <c r="E490" s="6"/>
      <c r="F490" s="6"/>
      <c r="G490" s="6"/>
      <c r="H490" s="6"/>
      <c r="I490" s="6"/>
      <c r="J490" s="6"/>
      <c r="K490" s="6"/>
      <c r="L490" s="6"/>
      <c r="M490" s="6"/>
      <c r="N490" s="21"/>
      <c r="O490" s="21"/>
      <c r="P490" s="21"/>
      <c r="Q490" s="21"/>
      <c r="R490" s="21"/>
      <c r="S490" s="21"/>
      <c r="T490" s="6"/>
      <c r="U490" s="6"/>
      <c r="V490" s="6"/>
      <c r="W490" s="6"/>
      <c r="X490" s="6"/>
      <c r="Y490" s="6"/>
      <c r="Z490" s="6"/>
      <c r="AA490" s="6"/>
      <c r="AB490" s="6"/>
    </row>
    <row r="491" ht="12.75" customHeight="1">
      <c r="A491" s="6"/>
      <c r="B491" s="6"/>
      <c r="C491" s="6"/>
      <c r="D491" s="6"/>
      <c r="E491" s="6"/>
      <c r="F491" s="6"/>
      <c r="G491" s="6"/>
      <c r="H491" s="6"/>
      <c r="I491" s="6"/>
      <c r="J491" s="6"/>
      <c r="K491" s="6"/>
      <c r="L491" s="6"/>
      <c r="M491" s="6"/>
      <c r="N491" s="21"/>
      <c r="O491" s="21"/>
      <c r="P491" s="21"/>
      <c r="Q491" s="21"/>
      <c r="R491" s="21"/>
      <c r="S491" s="21"/>
      <c r="T491" s="6"/>
      <c r="U491" s="6"/>
      <c r="V491" s="6"/>
      <c r="W491" s="6"/>
      <c r="X491" s="6"/>
      <c r="Y491" s="6"/>
      <c r="Z491" s="6"/>
      <c r="AA491" s="6"/>
      <c r="AB491" s="6"/>
    </row>
    <row r="492" ht="12.75" customHeight="1">
      <c r="A492" s="6"/>
      <c r="B492" s="6"/>
      <c r="C492" s="6"/>
      <c r="D492" s="6"/>
      <c r="E492" s="6"/>
      <c r="F492" s="6"/>
      <c r="G492" s="6"/>
      <c r="H492" s="6"/>
      <c r="I492" s="6"/>
      <c r="J492" s="6"/>
      <c r="K492" s="6"/>
      <c r="L492" s="6"/>
      <c r="M492" s="6"/>
      <c r="N492" s="21"/>
      <c r="O492" s="21"/>
      <c r="P492" s="21"/>
      <c r="Q492" s="21"/>
      <c r="R492" s="21"/>
      <c r="S492" s="21"/>
      <c r="T492" s="6"/>
      <c r="U492" s="6"/>
      <c r="V492" s="6"/>
      <c r="W492" s="6"/>
      <c r="X492" s="6"/>
      <c r="Y492" s="6"/>
      <c r="Z492" s="6"/>
      <c r="AA492" s="6"/>
      <c r="AB492" s="6"/>
    </row>
    <row r="493" ht="12.75" customHeight="1">
      <c r="A493" s="6"/>
      <c r="B493" s="6"/>
      <c r="C493" s="6"/>
      <c r="D493" s="6"/>
      <c r="E493" s="6"/>
      <c r="F493" s="6"/>
      <c r="G493" s="6"/>
      <c r="H493" s="6"/>
      <c r="I493" s="6"/>
      <c r="J493" s="6"/>
      <c r="K493" s="6"/>
      <c r="L493" s="6"/>
      <c r="M493" s="6"/>
      <c r="N493" s="21"/>
      <c r="O493" s="21"/>
      <c r="P493" s="21"/>
      <c r="Q493" s="21"/>
      <c r="R493" s="21"/>
      <c r="S493" s="21"/>
      <c r="T493" s="6"/>
      <c r="U493" s="6"/>
      <c r="V493" s="6"/>
      <c r="W493" s="6"/>
      <c r="X493" s="6"/>
      <c r="Y493" s="6"/>
      <c r="Z493" s="6"/>
      <c r="AA493" s="6"/>
      <c r="AB493" s="6"/>
    </row>
    <row r="494" ht="12.75" customHeight="1">
      <c r="A494" s="6"/>
      <c r="B494" s="6"/>
      <c r="C494" s="6"/>
      <c r="D494" s="6"/>
      <c r="E494" s="6"/>
      <c r="F494" s="6"/>
      <c r="G494" s="6"/>
      <c r="H494" s="6"/>
      <c r="I494" s="6"/>
      <c r="J494" s="6"/>
      <c r="K494" s="6"/>
      <c r="L494" s="6"/>
      <c r="M494" s="6"/>
      <c r="N494" s="21"/>
      <c r="O494" s="21"/>
      <c r="P494" s="21"/>
      <c r="Q494" s="21"/>
      <c r="R494" s="21"/>
      <c r="S494" s="21"/>
      <c r="T494" s="6"/>
      <c r="U494" s="6"/>
      <c r="V494" s="6"/>
      <c r="W494" s="6"/>
      <c r="X494" s="6"/>
      <c r="Y494" s="6"/>
      <c r="Z494" s="6"/>
      <c r="AA494" s="6"/>
      <c r="AB494" s="6"/>
    </row>
    <row r="495" ht="12.75" customHeight="1">
      <c r="A495" s="6"/>
      <c r="B495" s="6"/>
      <c r="C495" s="6"/>
      <c r="D495" s="6"/>
      <c r="E495" s="6"/>
      <c r="F495" s="6"/>
      <c r="G495" s="6"/>
      <c r="H495" s="6"/>
      <c r="I495" s="6"/>
      <c r="J495" s="6"/>
      <c r="K495" s="6"/>
      <c r="L495" s="6"/>
      <c r="M495" s="6"/>
      <c r="N495" s="21"/>
      <c r="O495" s="21"/>
      <c r="P495" s="21"/>
      <c r="Q495" s="21"/>
      <c r="R495" s="21"/>
      <c r="S495" s="21"/>
      <c r="T495" s="6"/>
      <c r="U495" s="6"/>
      <c r="V495" s="6"/>
      <c r="W495" s="6"/>
      <c r="X495" s="6"/>
      <c r="Y495" s="6"/>
      <c r="Z495" s="6"/>
      <c r="AA495" s="6"/>
      <c r="AB495" s="6"/>
    </row>
    <row r="496" ht="12.75" customHeight="1">
      <c r="A496" s="6"/>
      <c r="B496" s="6"/>
      <c r="C496" s="6"/>
      <c r="D496" s="6"/>
      <c r="E496" s="6"/>
      <c r="F496" s="6"/>
      <c r="G496" s="6"/>
      <c r="H496" s="6"/>
      <c r="I496" s="6"/>
      <c r="J496" s="6"/>
      <c r="K496" s="6"/>
      <c r="L496" s="6"/>
      <c r="M496" s="6"/>
      <c r="N496" s="21"/>
      <c r="O496" s="21"/>
      <c r="P496" s="21"/>
      <c r="Q496" s="21"/>
      <c r="R496" s="21"/>
      <c r="S496" s="21"/>
      <c r="T496" s="6"/>
      <c r="U496" s="6"/>
      <c r="V496" s="6"/>
      <c r="W496" s="6"/>
      <c r="X496" s="6"/>
      <c r="Y496" s="6"/>
      <c r="Z496" s="6"/>
      <c r="AA496" s="6"/>
      <c r="AB496" s="6"/>
    </row>
    <row r="497" ht="12.75" customHeight="1">
      <c r="A497" s="6"/>
      <c r="B497" s="6"/>
      <c r="C497" s="6"/>
      <c r="D497" s="6"/>
      <c r="E497" s="6"/>
      <c r="F497" s="6"/>
      <c r="G497" s="6"/>
      <c r="H497" s="6"/>
      <c r="I497" s="6"/>
      <c r="J497" s="6"/>
      <c r="K497" s="6"/>
      <c r="L497" s="6"/>
      <c r="M497" s="6"/>
      <c r="N497" s="21"/>
      <c r="O497" s="21"/>
      <c r="P497" s="21"/>
      <c r="Q497" s="21"/>
      <c r="R497" s="21"/>
      <c r="S497" s="21"/>
      <c r="T497" s="6"/>
      <c r="U497" s="6"/>
      <c r="V497" s="6"/>
      <c r="W497" s="6"/>
      <c r="X497" s="6"/>
      <c r="Y497" s="6"/>
      <c r="Z497" s="6"/>
      <c r="AA497" s="6"/>
      <c r="AB497" s="6"/>
    </row>
    <row r="498" ht="12.75" customHeight="1">
      <c r="A498" s="6"/>
      <c r="B498" s="6"/>
      <c r="C498" s="6"/>
      <c r="D498" s="6"/>
      <c r="E498" s="6"/>
      <c r="F498" s="6"/>
      <c r="G498" s="6"/>
      <c r="H498" s="6"/>
      <c r="I498" s="6"/>
      <c r="J498" s="6"/>
      <c r="K498" s="6"/>
      <c r="L498" s="6"/>
      <c r="M498" s="6"/>
      <c r="N498" s="21"/>
      <c r="O498" s="21"/>
      <c r="P498" s="21"/>
      <c r="Q498" s="21"/>
      <c r="R498" s="21"/>
      <c r="S498" s="21"/>
      <c r="T498" s="6"/>
      <c r="U498" s="6"/>
      <c r="V498" s="6"/>
      <c r="W498" s="6"/>
      <c r="X498" s="6"/>
      <c r="Y498" s="6"/>
      <c r="Z498" s="6"/>
      <c r="AA498" s="6"/>
      <c r="AB498" s="6"/>
    </row>
    <row r="499" ht="12.75" customHeight="1">
      <c r="A499" s="6"/>
      <c r="B499" s="6"/>
      <c r="C499" s="6"/>
      <c r="D499" s="6"/>
      <c r="E499" s="6"/>
      <c r="F499" s="6"/>
      <c r="G499" s="6"/>
      <c r="H499" s="6"/>
      <c r="I499" s="6"/>
      <c r="J499" s="6"/>
      <c r="K499" s="6"/>
      <c r="L499" s="6"/>
      <c r="M499" s="6"/>
      <c r="N499" s="21"/>
      <c r="O499" s="21"/>
      <c r="P499" s="21"/>
      <c r="Q499" s="21"/>
      <c r="R499" s="21"/>
      <c r="S499" s="21"/>
      <c r="T499" s="6"/>
      <c r="U499" s="6"/>
      <c r="V499" s="6"/>
      <c r="W499" s="6"/>
      <c r="X499" s="6"/>
      <c r="Y499" s="6"/>
      <c r="Z499" s="6"/>
      <c r="AA499" s="6"/>
      <c r="AB499" s="6"/>
    </row>
    <row r="500" ht="12.75" customHeight="1">
      <c r="A500" s="6"/>
      <c r="B500" s="6"/>
      <c r="C500" s="6"/>
      <c r="D500" s="6"/>
      <c r="E500" s="6"/>
      <c r="F500" s="6"/>
      <c r="G500" s="6"/>
      <c r="H500" s="6"/>
      <c r="I500" s="6"/>
      <c r="J500" s="6"/>
      <c r="K500" s="6"/>
      <c r="L500" s="6"/>
      <c r="M500" s="6"/>
      <c r="N500" s="21"/>
      <c r="O500" s="21"/>
      <c r="P500" s="21"/>
      <c r="Q500" s="21"/>
      <c r="R500" s="21"/>
      <c r="S500" s="21"/>
      <c r="T500" s="6"/>
      <c r="U500" s="6"/>
      <c r="V500" s="6"/>
      <c r="W500" s="6"/>
      <c r="X500" s="6"/>
      <c r="Y500" s="6"/>
      <c r="Z500" s="6"/>
      <c r="AA500" s="6"/>
      <c r="AB500" s="6"/>
    </row>
    <row r="501" ht="12.75" customHeight="1">
      <c r="A501" s="6"/>
      <c r="B501" s="6"/>
      <c r="C501" s="6"/>
      <c r="D501" s="6"/>
      <c r="E501" s="6"/>
      <c r="F501" s="6"/>
      <c r="G501" s="6"/>
      <c r="H501" s="6"/>
      <c r="I501" s="6"/>
      <c r="J501" s="6"/>
      <c r="K501" s="6"/>
      <c r="L501" s="6"/>
      <c r="M501" s="6"/>
      <c r="N501" s="21"/>
      <c r="O501" s="21"/>
      <c r="P501" s="21"/>
      <c r="Q501" s="21"/>
      <c r="R501" s="21"/>
      <c r="S501" s="21"/>
      <c r="T501" s="6"/>
      <c r="U501" s="6"/>
      <c r="V501" s="6"/>
      <c r="W501" s="6"/>
      <c r="X501" s="6"/>
      <c r="Y501" s="6"/>
      <c r="Z501" s="6"/>
      <c r="AA501" s="6"/>
      <c r="AB501" s="6"/>
    </row>
    <row r="502" ht="12.75" customHeight="1">
      <c r="A502" s="6"/>
      <c r="B502" s="6"/>
      <c r="C502" s="6"/>
      <c r="D502" s="6"/>
      <c r="E502" s="6"/>
      <c r="F502" s="6"/>
      <c r="G502" s="6"/>
      <c r="H502" s="6"/>
      <c r="I502" s="6"/>
      <c r="J502" s="6"/>
      <c r="K502" s="6"/>
      <c r="L502" s="6"/>
      <c r="M502" s="6"/>
      <c r="N502" s="21"/>
      <c r="O502" s="21"/>
      <c r="P502" s="21"/>
      <c r="Q502" s="21"/>
      <c r="R502" s="21"/>
      <c r="S502" s="21"/>
      <c r="T502" s="6"/>
      <c r="U502" s="6"/>
      <c r="V502" s="6"/>
      <c r="W502" s="6"/>
      <c r="X502" s="6"/>
      <c r="Y502" s="6"/>
      <c r="Z502" s="6"/>
      <c r="AA502" s="6"/>
      <c r="AB502" s="6"/>
    </row>
    <row r="503" ht="12.75" customHeight="1">
      <c r="A503" s="6"/>
      <c r="B503" s="6"/>
      <c r="C503" s="6"/>
      <c r="D503" s="6"/>
      <c r="E503" s="6"/>
      <c r="F503" s="6"/>
      <c r="G503" s="6"/>
      <c r="H503" s="6"/>
      <c r="I503" s="6"/>
      <c r="J503" s="6"/>
      <c r="K503" s="6"/>
      <c r="L503" s="6"/>
      <c r="M503" s="6"/>
      <c r="N503" s="21"/>
      <c r="O503" s="21"/>
      <c r="P503" s="21"/>
      <c r="Q503" s="21"/>
      <c r="R503" s="21"/>
      <c r="S503" s="21"/>
      <c r="T503" s="6"/>
      <c r="U503" s="6"/>
      <c r="V503" s="6"/>
      <c r="W503" s="6"/>
      <c r="X503" s="6"/>
      <c r="Y503" s="6"/>
      <c r="Z503" s="6"/>
      <c r="AA503" s="6"/>
      <c r="AB503" s="6"/>
    </row>
    <row r="504" ht="12.75" customHeight="1">
      <c r="A504" s="6"/>
      <c r="B504" s="6"/>
      <c r="C504" s="6"/>
      <c r="D504" s="6"/>
      <c r="E504" s="6"/>
      <c r="F504" s="6"/>
      <c r="G504" s="6"/>
      <c r="H504" s="6"/>
      <c r="I504" s="6"/>
      <c r="J504" s="6"/>
      <c r="K504" s="6"/>
      <c r="L504" s="6"/>
      <c r="M504" s="6"/>
      <c r="N504" s="21"/>
      <c r="O504" s="21"/>
      <c r="P504" s="21"/>
      <c r="Q504" s="21"/>
      <c r="R504" s="21"/>
      <c r="S504" s="21"/>
      <c r="T504" s="6"/>
      <c r="U504" s="6"/>
      <c r="V504" s="6"/>
      <c r="W504" s="6"/>
      <c r="X504" s="6"/>
      <c r="Y504" s="6"/>
      <c r="Z504" s="6"/>
      <c r="AA504" s="6"/>
      <c r="AB504" s="6"/>
    </row>
    <row r="505" ht="12.75" customHeight="1">
      <c r="A505" s="6"/>
      <c r="B505" s="6"/>
      <c r="C505" s="6"/>
      <c r="D505" s="6"/>
      <c r="E505" s="6"/>
      <c r="F505" s="6"/>
      <c r="G505" s="6"/>
      <c r="H505" s="6"/>
      <c r="I505" s="6"/>
      <c r="J505" s="6"/>
      <c r="K505" s="6"/>
      <c r="L505" s="6"/>
      <c r="M505" s="6"/>
      <c r="N505" s="21"/>
      <c r="O505" s="21"/>
      <c r="P505" s="21"/>
      <c r="Q505" s="21"/>
      <c r="R505" s="21"/>
      <c r="S505" s="21"/>
      <c r="T505" s="6"/>
      <c r="U505" s="6"/>
      <c r="V505" s="6"/>
      <c r="W505" s="6"/>
      <c r="X505" s="6"/>
      <c r="Y505" s="6"/>
      <c r="Z505" s="6"/>
      <c r="AA505" s="6"/>
      <c r="AB505" s="6"/>
    </row>
    <row r="506" ht="12.75" customHeight="1">
      <c r="A506" s="6"/>
      <c r="B506" s="6"/>
      <c r="C506" s="6"/>
      <c r="D506" s="6"/>
      <c r="E506" s="6"/>
      <c r="F506" s="6"/>
      <c r="G506" s="6"/>
      <c r="H506" s="6"/>
      <c r="I506" s="6"/>
      <c r="J506" s="6"/>
      <c r="K506" s="6"/>
      <c r="L506" s="6"/>
      <c r="M506" s="6"/>
      <c r="N506" s="21"/>
      <c r="O506" s="21"/>
      <c r="P506" s="21"/>
      <c r="Q506" s="21"/>
      <c r="R506" s="21"/>
      <c r="S506" s="21"/>
      <c r="T506" s="6"/>
      <c r="U506" s="6"/>
      <c r="V506" s="6"/>
      <c r="W506" s="6"/>
      <c r="X506" s="6"/>
      <c r="Y506" s="6"/>
      <c r="Z506" s="6"/>
      <c r="AA506" s="6"/>
      <c r="AB506" s="6"/>
    </row>
    <row r="507" ht="12.75" customHeight="1">
      <c r="A507" s="6"/>
      <c r="B507" s="6"/>
      <c r="C507" s="6"/>
      <c r="D507" s="6"/>
      <c r="E507" s="6"/>
      <c r="F507" s="6"/>
      <c r="G507" s="6"/>
      <c r="H507" s="6"/>
      <c r="I507" s="6"/>
      <c r="J507" s="6"/>
      <c r="K507" s="6"/>
      <c r="L507" s="6"/>
      <c r="M507" s="6"/>
      <c r="N507" s="21"/>
      <c r="O507" s="21"/>
      <c r="P507" s="21"/>
      <c r="Q507" s="21"/>
      <c r="R507" s="21"/>
      <c r="S507" s="21"/>
      <c r="T507" s="6"/>
      <c r="U507" s="6"/>
      <c r="V507" s="6"/>
      <c r="W507" s="6"/>
      <c r="X507" s="6"/>
      <c r="Y507" s="6"/>
      <c r="Z507" s="6"/>
      <c r="AA507" s="6"/>
      <c r="AB507" s="6"/>
    </row>
    <row r="508" ht="12.75" customHeight="1">
      <c r="A508" s="6"/>
      <c r="B508" s="6"/>
      <c r="C508" s="6"/>
      <c r="D508" s="6"/>
      <c r="E508" s="6"/>
      <c r="F508" s="6"/>
      <c r="G508" s="6"/>
      <c r="H508" s="6"/>
      <c r="I508" s="6"/>
      <c r="J508" s="6"/>
      <c r="K508" s="6"/>
      <c r="L508" s="6"/>
      <c r="M508" s="6"/>
      <c r="N508" s="21"/>
      <c r="O508" s="21"/>
      <c r="P508" s="21"/>
      <c r="Q508" s="21"/>
      <c r="R508" s="21"/>
      <c r="S508" s="21"/>
      <c r="T508" s="6"/>
      <c r="U508" s="6"/>
      <c r="V508" s="6"/>
      <c r="W508" s="6"/>
      <c r="X508" s="6"/>
      <c r="Y508" s="6"/>
      <c r="Z508" s="6"/>
      <c r="AA508" s="6"/>
      <c r="AB508" s="6"/>
    </row>
    <row r="509" ht="12.75" customHeight="1">
      <c r="A509" s="6"/>
      <c r="B509" s="6"/>
      <c r="C509" s="6"/>
      <c r="D509" s="6"/>
      <c r="E509" s="6"/>
      <c r="F509" s="6"/>
      <c r="G509" s="6"/>
      <c r="H509" s="6"/>
      <c r="I509" s="6"/>
      <c r="J509" s="6"/>
      <c r="K509" s="6"/>
      <c r="L509" s="6"/>
      <c r="M509" s="6"/>
      <c r="N509" s="21"/>
      <c r="O509" s="21"/>
      <c r="P509" s="21"/>
      <c r="Q509" s="21"/>
      <c r="R509" s="21"/>
      <c r="S509" s="21"/>
      <c r="T509" s="6"/>
      <c r="U509" s="6"/>
      <c r="V509" s="6"/>
      <c r="W509" s="6"/>
      <c r="X509" s="6"/>
      <c r="Y509" s="6"/>
      <c r="Z509" s="6"/>
      <c r="AA509" s="6"/>
      <c r="AB509" s="6"/>
    </row>
    <row r="510" ht="12.75" customHeight="1">
      <c r="A510" s="6"/>
      <c r="B510" s="6"/>
      <c r="C510" s="6"/>
      <c r="D510" s="6"/>
      <c r="E510" s="6"/>
      <c r="F510" s="6"/>
      <c r="G510" s="6"/>
      <c r="H510" s="6"/>
      <c r="I510" s="6"/>
      <c r="J510" s="6"/>
      <c r="K510" s="6"/>
      <c r="L510" s="6"/>
      <c r="M510" s="6"/>
      <c r="N510" s="21"/>
      <c r="O510" s="21"/>
      <c r="P510" s="21"/>
      <c r="Q510" s="21"/>
      <c r="R510" s="21"/>
      <c r="S510" s="21"/>
      <c r="T510" s="6"/>
      <c r="U510" s="6"/>
      <c r="V510" s="6"/>
      <c r="W510" s="6"/>
      <c r="X510" s="6"/>
      <c r="Y510" s="6"/>
      <c r="Z510" s="6"/>
      <c r="AA510" s="6"/>
      <c r="AB510" s="6"/>
    </row>
    <row r="511" ht="12.75" customHeight="1">
      <c r="A511" s="6"/>
      <c r="B511" s="6"/>
      <c r="C511" s="6"/>
      <c r="D511" s="6"/>
      <c r="E511" s="6"/>
      <c r="F511" s="6"/>
      <c r="G511" s="6"/>
      <c r="H511" s="6"/>
      <c r="I511" s="6"/>
      <c r="J511" s="6"/>
      <c r="K511" s="6"/>
      <c r="L511" s="6"/>
      <c r="M511" s="6"/>
      <c r="N511" s="21"/>
      <c r="O511" s="21"/>
      <c r="P511" s="21"/>
      <c r="Q511" s="21"/>
      <c r="R511" s="21"/>
      <c r="S511" s="21"/>
      <c r="T511" s="6"/>
      <c r="U511" s="6"/>
      <c r="V511" s="6"/>
      <c r="W511" s="6"/>
      <c r="X511" s="6"/>
      <c r="Y511" s="6"/>
      <c r="Z511" s="6"/>
      <c r="AA511" s="6"/>
      <c r="AB511" s="6"/>
    </row>
    <row r="512" ht="12.75" customHeight="1">
      <c r="A512" s="6"/>
      <c r="B512" s="6"/>
      <c r="C512" s="6"/>
      <c r="D512" s="6"/>
      <c r="E512" s="6"/>
      <c r="F512" s="6"/>
      <c r="G512" s="6"/>
      <c r="H512" s="6"/>
      <c r="I512" s="6"/>
      <c r="J512" s="6"/>
      <c r="K512" s="6"/>
      <c r="L512" s="6"/>
      <c r="M512" s="6"/>
      <c r="N512" s="21"/>
      <c r="O512" s="21"/>
      <c r="P512" s="21"/>
      <c r="Q512" s="21"/>
      <c r="R512" s="21"/>
      <c r="S512" s="21"/>
      <c r="T512" s="6"/>
      <c r="U512" s="6"/>
      <c r="V512" s="6"/>
      <c r="W512" s="6"/>
      <c r="X512" s="6"/>
      <c r="Y512" s="6"/>
      <c r="Z512" s="6"/>
      <c r="AA512" s="6"/>
      <c r="AB512" s="6"/>
    </row>
    <row r="513" ht="12.75" customHeight="1">
      <c r="A513" s="6"/>
      <c r="B513" s="6"/>
      <c r="C513" s="6"/>
      <c r="D513" s="6"/>
      <c r="E513" s="6"/>
      <c r="F513" s="6"/>
      <c r="G513" s="6"/>
      <c r="H513" s="6"/>
      <c r="I513" s="6"/>
      <c r="J513" s="6"/>
      <c r="K513" s="6"/>
      <c r="L513" s="6"/>
      <c r="M513" s="6"/>
      <c r="N513" s="21"/>
      <c r="O513" s="21"/>
      <c r="P513" s="21"/>
      <c r="Q513" s="21"/>
      <c r="R513" s="21"/>
      <c r="S513" s="21"/>
      <c r="T513" s="6"/>
      <c r="U513" s="6"/>
      <c r="V513" s="6"/>
      <c r="W513" s="6"/>
      <c r="X513" s="6"/>
      <c r="Y513" s="6"/>
      <c r="Z513" s="6"/>
      <c r="AA513" s="6"/>
      <c r="AB513" s="6"/>
    </row>
    <row r="514" ht="12.75" customHeight="1">
      <c r="A514" s="6"/>
      <c r="B514" s="6"/>
      <c r="C514" s="6"/>
      <c r="D514" s="6"/>
      <c r="E514" s="6"/>
      <c r="F514" s="6"/>
      <c r="G514" s="6"/>
      <c r="H514" s="6"/>
      <c r="I514" s="6"/>
      <c r="J514" s="6"/>
      <c r="K514" s="6"/>
      <c r="L514" s="6"/>
      <c r="M514" s="6"/>
      <c r="N514" s="21"/>
      <c r="O514" s="21"/>
      <c r="P514" s="21"/>
      <c r="Q514" s="21"/>
      <c r="R514" s="21"/>
      <c r="S514" s="21"/>
      <c r="T514" s="6"/>
      <c r="U514" s="6"/>
      <c r="V514" s="6"/>
      <c r="W514" s="6"/>
      <c r="X514" s="6"/>
      <c r="Y514" s="6"/>
      <c r="Z514" s="6"/>
      <c r="AA514" s="6"/>
      <c r="AB514" s="6"/>
    </row>
    <row r="515" ht="12.75" customHeight="1">
      <c r="A515" s="6"/>
      <c r="B515" s="6"/>
      <c r="C515" s="6"/>
      <c r="D515" s="6"/>
      <c r="E515" s="6"/>
      <c r="F515" s="6"/>
      <c r="G515" s="6"/>
      <c r="H515" s="6"/>
      <c r="I515" s="6"/>
      <c r="J515" s="6"/>
      <c r="K515" s="6"/>
      <c r="L515" s="6"/>
      <c r="M515" s="6"/>
      <c r="N515" s="21"/>
      <c r="O515" s="21"/>
      <c r="P515" s="21"/>
      <c r="Q515" s="21"/>
      <c r="R515" s="21"/>
      <c r="S515" s="21"/>
      <c r="T515" s="6"/>
      <c r="U515" s="6"/>
      <c r="V515" s="6"/>
      <c r="W515" s="6"/>
      <c r="X515" s="6"/>
      <c r="Y515" s="6"/>
      <c r="Z515" s="6"/>
      <c r="AA515" s="6"/>
      <c r="AB515" s="6"/>
    </row>
    <row r="516" ht="12.75" customHeight="1">
      <c r="A516" s="6"/>
      <c r="B516" s="6"/>
      <c r="C516" s="6"/>
      <c r="D516" s="6"/>
      <c r="E516" s="6"/>
      <c r="F516" s="6"/>
      <c r="G516" s="6"/>
      <c r="H516" s="6"/>
      <c r="I516" s="6"/>
      <c r="J516" s="6"/>
      <c r="K516" s="6"/>
      <c r="L516" s="6"/>
      <c r="M516" s="6"/>
      <c r="N516" s="21"/>
      <c r="O516" s="21"/>
      <c r="P516" s="21"/>
      <c r="Q516" s="21"/>
      <c r="R516" s="21"/>
      <c r="S516" s="21"/>
      <c r="T516" s="6"/>
      <c r="U516" s="6"/>
      <c r="V516" s="6"/>
      <c r="W516" s="6"/>
      <c r="X516" s="6"/>
      <c r="Y516" s="6"/>
      <c r="Z516" s="6"/>
      <c r="AA516" s="6"/>
      <c r="AB516" s="6"/>
    </row>
    <row r="517" ht="12.75" customHeight="1">
      <c r="A517" s="6"/>
      <c r="B517" s="6"/>
      <c r="C517" s="6"/>
      <c r="D517" s="6"/>
      <c r="E517" s="6"/>
      <c r="F517" s="6"/>
      <c r="G517" s="6"/>
      <c r="H517" s="6"/>
      <c r="I517" s="6"/>
      <c r="J517" s="6"/>
      <c r="K517" s="6"/>
      <c r="L517" s="6"/>
      <c r="M517" s="6"/>
      <c r="N517" s="21"/>
      <c r="O517" s="21"/>
      <c r="P517" s="21"/>
      <c r="Q517" s="21"/>
      <c r="R517" s="21"/>
      <c r="S517" s="21"/>
      <c r="T517" s="6"/>
      <c r="U517" s="6"/>
      <c r="V517" s="6"/>
      <c r="W517" s="6"/>
      <c r="X517" s="6"/>
      <c r="Y517" s="6"/>
      <c r="Z517" s="6"/>
      <c r="AA517" s="6"/>
      <c r="AB517" s="6"/>
    </row>
    <row r="518" ht="12.75" customHeight="1">
      <c r="A518" s="6"/>
      <c r="B518" s="6"/>
      <c r="C518" s="6"/>
      <c r="D518" s="6"/>
      <c r="E518" s="6"/>
      <c r="F518" s="6"/>
      <c r="G518" s="6"/>
      <c r="H518" s="6"/>
      <c r="I518" s="6"/>
      <c r="J518" s="6"/>
      <c r="K518" s="6"/>
      <c r="L518" s="6"/>
      <c r="M518" s="6"/>
      <c r="N518" s="21"/>
      <c r="O518" s="21"/>
      <c r="P518" s="21"/>
      <c r="Q518" s="21"/>
      <c r="R518" s="21"/>
      <c r="S518" s="21"/>
      <c r="T518" s="6"/>
      <c r="U518" s="6"/>
      <c r="V518" s="6"/>
      <c r="W518" s="6"/>
      <c r="X518" s="6"/>
      <c r="Y518" s="6"/>
      <c r="Z518" s="6"/>
      <c r="AA518" s="6"/>
      <c r="AB518" s="6"/>
    </row>
    <row r="519" ht="12.75" customHeight="1">
      <c r="A519" s="6"/>
      <c r="B519" s="6"/>
      <c r="C519" s="6"/>
      <c r="D519" s="6"/>
      <c r="E519" s="6"/>
      <c r="F519" s="6"/>
      <c r="G519" s="6"/>
      <c r="H519" s="6"/>
      <c r="I519" s="6"/>
      <c r="J519" s="6"/>
      <c r="K519" s="6"/>
      <c r="L519" s="6"/>
      <c r="M519" s="6"/>
      <c r="N519" s="21"/>
      <c r="O519" s="21"/>
      <c r="P519" s="21"/>
      <c r="Q519" s="21"/>
      <c r="R519" s="21"/>
      <c r="S519" s="21"/>
      <c r="T519" s="6"/>
      <c r="U519" s="6"/>
      <c r="V519" s="6"/>
      <c r="W519" s="6"/>
      <c r="X519" s="6"/>
      <c r="Y519" s="6"/>
      <c r="Z519" s="6"/>
      <c r="AA519" s="6"/>
      <c r="AB519" s="6"/>
    </row>
    <row r="520" ht="12.75" customHeight="1">
      <c r="A520" s="6"/>
      <c r="B520" s="6"/>
      <c r="C520" s="6"/>
      <c r="D520" s="6"/>
      <c r="E520" s="6"/>
      <c r="F520" s="6"/>
      <c r="G520" s="6"/>
      <c r="H520" s="6"/>
      <c r="I520" s="6"/>
      <c r="J520" s="6"/>
      <c r="K520" s="6"/>
      <c r="L520" s="6"/>
      <c r="M520" s="6"/>
      <c r="N520" s="21"/>
      <c r="O520" s="21"/>
      <c r="P520" s="21"/>
      <c r="Q520" s="21"/>
      <c r="R520" s="21"/>
      <c r="S520" s="21"/>
      <c r="T520" s="6"/>
      <c r="U520" s="6"/>
      <c r="V520" s="6"/>
      <c r="W520" s="6"/>
      <c r="X520" s="6"/>
      <c r="Y520" s="6"/>
      <c r="Z520" s="6"/>
      <c r="AA520" s="6"/>
      <c r="AB520" s="6"/>
    </row>
    <row r="521" ht="12.75" customHeight="1">
      <c r="A521" s="6"/>
      <c r="B521" s="6"/>
      <c r="C521" s="6"/>
      <c r="D521" s="6"/>
      <c r="E521" s="6"/>
      <c r="F521" s="6"/>
      <c r="G521" s="6"/>
      <c r="H521" s="6"/>
      <c r="I521" s="6"/>
      <c r="J521" s="6"/>
      <c r="K521" s="6"/>
      <c r="L521" s="6"/>
      <c r="M521" s="6"/>
      <c r="N521" s="21"/>
      <c r="O521" s="21"/>
      <c r="P521" s="21"/>
      <c r="Q521" s="21"/>
      <c r="R521" s="21"/>
      <c r="S521" s="21"/>
      <c r="T521" s="6"/>
      <c r="U521" s="6"/>
      <c r="V521" s="6"/>
      <c r="W521" s="6"/>
      <c r="X521" s="6"/>
      <c r="Y521" s="6"/>
      <c r="Z521" s="6"/>
      <c r="AA521" s="6"/>
      <c r="AB521" s="6"/>
    </row>
    <row r="522" ht="12.75" customHeight="1">
      <c r="A522" s="6"/>
      <c r="B522" s="6"/>
      <c r="C522" s="6"/>
      <c r="D522" s="6"/>
      <c r="E522" s="6"/>
      <c r="F522" s="6"/>
      <c r="G522" s="6"/>
      <c r="H522" s="6"/>
      <c r="I522" s="6"/>
      <c r="J522" s="6"/>
      <c r="K522" s="6"/>
      <c r="L522" s="6"/>
      <c r="M522" s="6"/>
      <c r="N522" s="21"/>
      <c r="O522" s="21"/>
      <c r="P522" s="21"/>
      <c r="Q522" s="21"/>
      <c r="R522" s="21"/>
      <c r="S522" s="21"/>
      <c r="T522" s="6"/>
      <c r="U522" s="6"/>
      <c r="V522" s="6"/>
      <c r="W522" s="6"/>
      <c r="X522" s="6"/>
      <c r="Y522" s="6"/>
      <c r="Z522" s="6"/>
      <c r="AA522" s="6"/>
      <c r="AB522" s="6"/>
    </row>
    <row r="523" ht="12.75" customHeight="1">
      <c r="A523" s="6"/>
      <c r="B523" s="6"/>
      <c r="C523" s="6"/>
      <c r="D523" s="6"/>
      <c r="E523" s="6"/>
      <c r="F523" s="6"/>
      <c r="G523" s="6"/>
      <c r="H523" s="6"/>
      <c r="I523" s="6"/>
      <c r="J523" s="6"/>
      <c r="K523" s="6"/>
      <c r="L523" s="6"/>
      <c r="M523" s="6"/>
      <c r="N523" s="21"/>
      <c r="O523" s="21"/>
      <c r="P523" s="21"/>
      <c r="Q523" s="21"/>
      <c r="R523" s="21"/>
      <c r="S523" s="21"/>
      <c r="T523" s="6"/>
      <c r="U523" s="6"/>
      <c r="V523" s="6"/>
      <c r="W523" s="6"/>
      <c r="X523" s="6"/>
      <c r="Y523" s="6"/>
      <c r="Z523" s="6"/>
      <c r="AA523" s="6"/>
      <c r="AB523" s="6"/>
    </row>
    <row r="524" ht="12.75" customHeight="1">
      <c r="A524" s="6"/>
      <c r="B524" s="6"/>
      <c r="C524" s="6"/>
      <c r="D524" s="6"/>
      <c r="E524" s="6"/>
      <c r="F524" s="6"/>
      <c r="G524" s="6"/>
      <c r="H524" s="6"/>
      <c r="I524" s="6"/>
      <c r="J524" s="6"/>
      <c r="K524" s="6"/>
      <c r="L524" s="6"/>
      <c r="M524" s="6"/>
      <c r="N524" s="21"/>
      <c r="O524" s="21"/>
      <c r="P524" s="21"/>
      <c r="Q524" s="21"/>
      <c r="R524" s="21"/>
      <c r="S524" s="21"/>
      <c r="T524" s="6"/>
      <c r="U524" s="6"/>
      <c r="V524" s="6"/>
      <c r="W524" s="6"/>
      <c r="X524" s="6"/>
      <c r="Y524" s="6"/>
      <c r="Z524" s="6"/>
      <c r="AA524" s="6"/>
      <c r="AB524" s="6"/>
    </row>
    <row r="525" ht="12.75" customHeight="1">
      <c r="A525" s="6"/>
      <c r="B525" s="6"/>
      <c r="C525" s="6"/>
      <c r="D525" s="6"/>
      <c r="E525" s="6"/>
      <c r="F525" s="6"/>
      <c r="G525" s="6"/>
      <c r="H525" s="6"/>
      <c r="I525" s="6"/>
      <c r="J525" s="6"/>
      <c r="K525" s="6"/>
      <c r="L525" s="6"/>
      <c r="M525" s="6"/>
      <c r="N525" s="21"/>
      <c r="O525" s="21"/>
      <c r="P525" s="21"/>
      <c r="Q525" s="21"/>
      <c r="R525" s="21"/>
      <c r="S525" s="21"/>
      <c r="T525" s="6"/>
      <c r="U525" s="6"/>
      <c r="V525" s="6"/>
      <c r="W525" s="6"/>
      <c r="X525" s="6"/>
      <c r="Y525" s="6"/>
      <c r="Z525" s="6"/>
      <c r="AA525" s="6"/>
      <c r="AB525" s="6"/>
    </row>
    <row r="526" ht="12.75" customHeight="1">
      <c r="A526" s="6"/>
      <c r="B526" s="6"/>
      <c r="C526" s="6"/>
      <c r="D526" s="6"/>
      <c r="E526" s="6"/>
      <c r="F526" s="6"/>
      <c r="G526" s="6"/>
      <c r="H526" s="6"/>
      <c r="I526" s="6"/>
      <c r="J526" s="6"/>
      <c r="K526" s="6"/>
      <c r="L526" s="6"/>
      <c r="M526" s="6"/>
      <c r="N526" s="21"/>
      <c r="O526" s="21"/>
      <c r="P526" s="21"/>
      <c r="Q526" s="21"/>
      <c r="R526" s="21"/>
      <c r="S526" s="21"/>
      <c r="T526" s="6"/>
      <c r="U526" s="6"/>
      <c r="V526" s="6"/>
      <c r="W526" s="6"/>
      <c r="X526" s="6"/>
      <c r="Y526" s="6"/>
      <c r="Z526" s="6"/>
      <c r="AA526" s="6"/>
      <c r="AB526" s="6"/>
    </row>
    <row r="527" ht="12.75" customHeight="1">
      <c r="A527" s="6"/>
      <c r="B527" s="6"/>
      <c r="C527" s="6"/>
      <c r="D527" s="6"/>
      <c r="E527" s="6"/>
      <c r="F527" s="6"/>
      <c r="G527" s="6"/>
      <c r="H527" s="6"/>
      <c r="I527" s="6"/>
      <c r="J527" s="6"/>
      <c r="K527" s="6"/>
      <c r="L527" s="6"/>
      <c r="M527" s="6"/>
      <c r="N527" s="21"/>
      <c r="O527" s="21"/>
      <c r="P527" s="21"/>
      <c r="Q527" s="21"/>
      <c r="R527" s="21"/>
      <c r="S527" s="21"/>
      <c r="T527" s="6"/>
      <c r="U527" s="6"/>
      <c r="V527" s="6"/>
      <c r="W527" s="6"/>
      <c r="X527" s="6"/>
      <c r="Y527" s="6"/>
      <c r="Z527" s="6"/>
      <c r="AA527" s="6"/>
      <c r="AB527" s="6"/>
    </row>
    <row r="528" ht="12.75" customHeight="1">
      <c r="A528" s="6"/>
      <c r="B528" s="6"/>
      <c r="C528" s="6"/>
      <c r="D528" s="6"/>
      <c r="E528" s="6"/>
      <c r="F528" s="6"/>
      <c r="G528" s="6"/>
      <c r="H528" s="6"/>
      <c r="I528" s="6"/>
      <c r="J528" s="6"/>
      <c r="K528" s="6"/>
      <c r="L528" s="6"/>
      <c r="M528" s="6"/>
      <c r="N528" s="21"/>
      <c r="O528" s="21"/>
      <c r="P528" s="21"/>
      <c r="Q528" s="21"/>
      <c r="R528" s="21"/>
      <c r="S528" s="21"/>
      <c r="T528" s="6"/>
      <c r="U528" s="6"/>
      <c r="V528" s="6"/>
      <c r="W528" s="6"/>
      <c r="X528" s="6"/>
      <c r="Y528" s="6"/>
      <c r="Z528" s="6"/>
      <c r="AA528" s="6"/>
      <c r="AB528" s="6"/>
    </row>
    <row r="529" ht="12.75" customHeight="1">
      <c r="A529" s="6"/>
      <c r="B529" s="6"/>
      <c r="C529" s="6"/>
      <c r="D529" s="6"/>
      <c r="E529" s="6"/>
      <c r="F529" s="6"/>
      <c r="G529" s="6"/>
      <c r="H529" s="6"/>
      <c r="I529" s="6"/>
      <c r="J529" s="6"/>
      <c r="K529" s="6"/>
      <c r="L529" s="6"/>
      <c r="M529" s="6"/>
      <c r="N529" s="21"/>
      <c r="O529" s="21"/>
      <c r="P529" s="21"/>
      <c r="Q529" s="21"/>
      <c r="R529" s="21"/>
      <c r="S529" s="21"/>
      <c r="T529" s="6"/>
      <c r="U529" s="6"/>
      <c r="V529" s="6"/>
      <c r="W529" s="6"/>
      <c r="X529" s="6"/>
      <c r="Y529" s="6"/>
      <c r="Z529" s="6"/>
      <c r="AA529" s="6"/>
      <c r="AB529" s="6"/>
    </row>
    <row r="530" ht="12.75" customHeight="1">
      <c r="A530" s="6"/>
      <c r="B530" s="6"/>
      <c r="C530" s="6"/>
      <c r="D530" s="6"/>
      <c r="E530" s="6"/>
      <c r="F530" s="6"/>
      <c r="G530" s="6"/>
      <c r="H530" s="6"/>
      <c r="I530" s="6"/>
      <c r="J530" s="6"/>
      <c r="K530" s="6"/>
      <c r="L530" s="6"/>
      <c r="M530" s="6"/>
      <c r="N530" s="21"/>
      <c r="O530" s="21"/>
      <c r="P530" s="21"/>
      <c r="Q530" s="21"/>
      <c r="R530" s="21"/>
      <c r="S530" s="21"/>
      <c r="T530" s="6"/>
      <c r="U530" s="6"/>
      <c r="V530" s="6"/>
      <c r="W530" s="6"/>
      <c r="X530" s="6"/>
      <c r="Y530" s="6"/>
      <c r="Z530" s="6"/>
      <c r="AA530" s="6"/>
      <c r="AB530" s="6"/>
    </row>
    <row r="531" ht="12.75" customHeight="1">
      <c r="A531" s="6"/>
      <c r="B531" s="6"/>
      <c r="C531" s="6"/>
      <c r="D531" s="6"/>
      <c r="E531" s="6"/>
      <c r="F531" s="6"/>
      <c r="G531" s="6"/>
      <c r="H531" s="6"/>
      <c r="I531" s="6"/>
      <c r="J531" s="6"/>
      <c r="K531" s="6"/>
      <c r="L531" s="6"/>
      <c r="M531" s="6"/>
      <c r="N531" s="21"/>
      <c r="O531" s="21"/>
      <c r="P531" s="21"/>
      <c r="Q531" s="21"/>
      <c r="R531" s="21"/>
      <c r="S531" s="21"/>
      <c r="T531" s="6"/>
      <c r="U531" s="6"/>
      <c r="V531" s="6"/>
      <c r="W531" s="6"/>
      <c r="X531" s="6"/>
      <c r="Y531" s="6"/>
      <c r="Z531" s="6"/>
      <c r="AA531" s="6"/>
      <c r="AB531" s="6"/>
    </row>
    <row r="532" ht="12.75" customHeight="1">
      <c r="A532" s="6"/>
      <c r="B532" s="6"/>
      <c r="C532" s="6"/>
      <c r="D532" s="6"/>
      <c r="E532" s="6"/>
      <c r="F532" s="6"/>
      <c r="G532" s="6"/>
      <c r="H532" s="6"/>
      <c r="I532" s="6"/>
      <c r="J532" s="6"/>
      <c r="K532" s="6"/>
      <c r="L532" s="6"/>
      <c r="M532" s="6"/>
      <c r="N532" s="21"/>
      <c r="O532" s="21"/>
      <c r="P532" s="21"/>
      <c r="Q532" s="21"/>
      <c r="R532" s="21"/>
      <c r="S532" s="21"/>
      <c r="T532" s="6"/>
      <c r="U532" s="6"/>
      <c r="V532" s="6"/>
      <c r="W532" s="6"/>
      <c r="X532" s="6"/>
      <c r="Y532" s="6"/>
      <c r="Z532" s="6"/>
      <c r="AA532" s="6"/>
      <c r="AB532" s="6"/>
    </row>
    <row r="533" ht="12.75" customHeight="1">
      <c r="A533" s="6"/>
      <c r="B533" s="6"/>
      <c r="C533" s="6"/>
      <c r="D533" s="6"/>
      <c r="E533" s="6"/>
      <c r="F533" s="6"/>
      <c r="G533" s="6"/>
      <c r="H533" s="6"/>
      <c r="I533" s="6"/>
      <c r="J533" s="6"/>
      <c r="K533" s="6"/>
      <c r="L533" s="6"/>
      <c r="M533" s="6"/>
      <c r="N533" s="21"/>
      <c r="O533" s="21"/>
      <c r="P533" s="21"/>
      <c r="Q533" s="21"/>
      <c r="R533" s="21"/>
      <c r="S533" s="21"/>
      <c r="T533" s="6"/>
      <c r="U533" s="6"/>
      <c r="V533" s="6"/>
      <c r="W533" s="6"/>
      <c r="X533" s="6"/>
      <c r="Y533" s="6"/>
      <c r="Z533" s="6"/>
      <c r="AA533" s="6"/>
      <c r="AB533" s="6"/>
    </row>
    <row r="534" ht="12.75" customHeight="1">
      <c r="A534" s="6"/>
      <c r="B534" s="6"/>
      <c r="C534" s="6"/>
      <c r="D534" s="6"/>
      <c r="E534" s="6"/>
      <c r="F534" s="6"/>
      <c r="G534" s="6"/>
      <c r="H534" s="6"/>
      <c r="I534" s="6"/>
      <c r="J534" s="6"/>
      <c r="K534" s="6"/>
      <c r="L534" s="6"/>
      <c r="M534" s="6"/>
      <c r="N534" s="21"/>
      <c r="O534" s="21"/>
      <c r="P534" s="21"/>
      <c r="Q534" s="21"/>
      <c r="R534" s="21"/>
      <c r="S534" s="21"/>
      <c r="T534" s="6"/>
      <c r="U534" s="6"/>
      <c r="V534" s="6"/>
      <c r="W534" s="6"/>
      <c r="X534" s="6"/>
      <c r="Y534" s="6"/>
      <c r="Z534" s="6"/>
      <c r="AA534" s="6"/>
      <c r="AB534" s="6"/>
    </row>
    <row r="535" ht="12.75" customHeight="1">
      <c r="A535" s="6"/>
      <c r="B535" s="6"/>
      <c r="C535" s="6"/>
      <c r="D535" s="6"/>
      <c r="E535" s="6"/>
      <c r="F535" s="6"/>
      <c r="G535" s="6"/>
      <c r="H535" s="6"/>
      <c r="I535" s="6"/>
      <c r="J535" s="6"/>
      <c r="K535" s="6"/>
      <c r="L535" s="6"/>
      <c r="M535" s="6"/>
      <c r="N535" s="21"/>
      <c r="O535" s="21"/>
      <c r="P535" s="21"/>
      <c r="Q535" s="21"/>
      <c r="R535" s="21"/>
      <c r="S535" s="21"/>
      <c r="T535" s="6"/>
      <c r="U535" s="6"/>
      <c r="V535" s="6"/>
      <c r="W535" s="6"/>
      <c r="X535" s="6"/>
      <c r="Y535" s="6"/>
      <c r="Z535" s="6"/>
      <c r="AA535" s="6"/>
      <c r="AB535" s="6"/>
    </row>
    <row r="536" ht="12.75" customHeight="1">
      <c r="A536" s="6"/>
      <c r="B536" s="6"/>
      <c r="C536" s="6"/>
      <c r="D536" s="6"/>
      <c r="E536" s="6"/>
      <c r="F536" s="6"/>
      <c r="G536" s="6"/>
      <c r="H536" s="6"/>
      <c r="I536" s="6"/>
      <c r="J536" s="6"/>
      <c r="K536" s="6"/>
      <c r="L536" s="6"/>
      <c r="M536" s="6"/>
      <c r="N536" s="21"/>
      <c r="O536" s="21"/>
      <c r="P536" s="21"/>
      <c r="Q536" s="21"/>
      <c r="R536" s="21"/>
      <c r="S536" s="21"/>
      <c r="T536" s="6"/>
      <c r="U536" s="6"/>
      <c r="V536" s="6"/>
      <c r="W536" s="6"/>
      <c r="X536" s="6"/>
      <c r="Y536" s="6"/>
      <c r="Z536" s="6"/>
      <c r="AA536" s="6"/>
      <c r="AB536" s="6"/>
    </row>
    <row r="537" ht="12.75" customHeight="1">
      <c r="A537" s="6"/>
      <c r="B537" s="6"/>
      <c r="C537" s="6"/>
      <c r="D537" s="6"/>
      <c r="E537" s="6"/>
      <c r="F537" s="6"/>
      <c r="G537" s="6"/>
      <c r="H537" s="6"/>
      <c r="I537" s="6"/>
      <c r="J537" s="6"/>
      <c r="K537" s="6"/>
      <c r="L537" s="6"/>
      <c r="M537" s="6"/>
      <c r="N537" s="21"/>
      <c r="O537" s="21"/>
      <c r="P537" s="21"/>
      <c r="Q537" s="21"/>
      <c r="R537" s="21"/>
      <c r="S537" s="21"/>
      <c r="T537" s="6"/>
      <c r="U537" s="6"/>
      <c r="V537" s="6"/>
      <c r="W537" s="6"/>
      <c r="X537" s="6"/>
      <c r="Y537" s="6"/>
      <c r="Z537" s="6"/>
      <c r="AA537" s="6"/>
      <c r="AB537" s="6"/>
    </row>
    <row r="538" ht="12.75" customHeight="1">
      <c r="A538" s="6"/>
      <c r="B538" s="6"/>
      <c r="C538" s="6"/>
      <c r="D538" s="6"/>
      <c r="E538" s="6"/>
      <c r="F538" s="6"/>
      <c r="G538" s="6"/>
      <c r="H538" s="6"/>
      <c r="I538" s="6"/>
      <c r="J538" s="6"/>
      <c r="K538" s="6"/>
      <c r="L538" s="6"/>
      <c r="M538" s="6"/>
      <c r="N538" s="21"/>
      <c r="O538" s="21"/>
      <c r="P538" s="21"/>
      <c r="Q538" s="21"/>
      <c r="R538" s="21"/>
      <c r="S538" s="21"/>
      <c r="T538" s="6"/>
      <c r="U538" s="6"/>
      <c r="V538" s="6"/>
      <c r="W538" s="6"/>
      <c r="X538" s="6"/>
      <c r="Y538" s="6"/>
      <c r="Z538" s="6"/>
      <c r="AA538" s="6"/>
      <c r="AB538" s="6"/>
    </row>
    <row r="539" ht="12.75" customHeight="1">
      <c r="A539" s="6"/>
      <c r="B539" s="6"/>
      <c r="C539" s="6"/>
      <c r="D539" s="6"/>
      <c r="E539" s="6"/>
      <c r="F539" s="6"/>
      <c r="G539" s="6"/>
      <c r="H539" s="6"/>
      <c r="I539" s="6"/>
      <c r="J539" s="6"/>
      <c r="K539" s="6"/>
      <c r="L539" s="6"/>
      <c r="M539" s="6"/>
      <c r="N539" s="21"/>
      <c r="O539" s="21"/>
      <c r="P539" s="21"/>
      <c r="Q539" s="21"/>
      <c r="R539" s="21"/>
      <c r="S539" s="21"/>
      <c r="T539" s="6"/>
      <c r="U539" s="6"/>
      <c r="V539" s="6"/>
      <c r="W539" s="6"/>
      <c r="X539" s="6"/>
      <c r="Y539" s="6"/>
      <c r="Z539" s="6"/>
      <c r="AA539" s="6"/>
      <c r="AB539" s="6"/>
    </row>
    <row r="540" ht="12.75" customHeight="1">
      <c r="A540" s="6"/>
      <c r="B540" s="6"/>
      <c r="C540" s="6"/>
      <c r="D540" s="6"/>
      <c r="E540" s="6"/>
      <c r="F540" s="6"/>
      <c r="G540" s="6"/>
      <c r="H540" s="6"/>
      <c r="I540" s="6"/>
      <c r="J540" s="6"/>
      <c r="K540" s="6"/>
      <c r="L540" s="6"/>
      <c r="M540" s="6"/>
      <c r="N540" s="21"/>
      <c r="O540" s="21"/>
      <c r="P540" s="21"/>
      <c r="Q540" s="21"/>
      <c r="R540" s="21"/>
      <c r="S540" s="21"/>
      <c r="T540" s="6"/>
      <c r="U540" s="6"/>
      <c r="V540" s="6"/>
      <c r="W540" s="6"/>
      <c r="X540" s="6"/>
      <c r="Y540" s="6"/>
      <c r="Z540" s="6"/>
      <c r="AA540" s="6"/>
      <c r="AB540" s="6"/>
    </row>
    <row r="541" ht="12.75" customHeight="1">
      <c r="A541" s="6"/>
      <c r="B541" s="6"/>
      <c r="C541" s="6"/>
      <c r="D541" s="6"/>
      <c r="E541" s="6"/>
      <c r="F541" s="6"/>
      <c r="G541" s="6"/>
      <c r="H541" s="6"/>
      <c r="I541" s="6"/>
      <c r="J541" s="6"/>
      <c r="K541" s="6"/>
      <c r="L541" s="6"/>
      <c r="M541" s="6"/>
      <c r="N541" s="21"/>
      <c r="O541" s="21"/>
      <c r="P541" s="21"/>
      <c r="Q541" s="21"/>
      <c r="R541" s="21"/>
      <c r="S541" s="21"/>
      <c r="T541" s="6"/>
      <c r="U541" s="6"/>
      <c r="V541" s="6"/>
      <c r="W541" s="6"/>
      <c r="X541" s="6"/>
      <c r="Y541" s="6"/>
      <c r="Z541" s="6"/>
      <c r="AA541" s="6"/>
      <c r="AB541" s="6"/>
    </row>
    <row r="542" ht="12.75" customHeight="1">
      <c r="A542" s="6"/>
      <c r="B542" s="6"/>
      <c r="C542" s="6"/>
      <c r="D542" s="6"/>
      <c r="E542" s="6"/>
      <c r="F542" s="6"/>
      <c r="G542" s="6"/>
      <c r="H542" s="6"/>
      <c r="I542" s="6"/>
      <c r="J542" s="6"/>
      <c r="K542" s="6"/>
      <c r="L542" s="6"/>
      <c r="M542" s="6"/>
      <c r="N542" s="21"/>
      <c r="O542" s="21"/>
      <c r="P542" s="21"/>
      <c r="Q542" s="21"/>
      <c r="R542" s="21"/>
      <c r="S542" s="21"/>
      <c r="T542" s="6"/>
      <c r="U542" s="6"/>
      <c r="V542" s="6"/>
      <c r="W542" s="6"/>
      <c r="X542" s="6"/>
      <c r="Y542" s="6"/>
      <c r="Z542" s="6"/>
      <c r="AA542" s="6"/>
      <c r="AB542" s="6"/>
    </row>
    <row r="543" ht="12.75" customHeight="1">
      <c r="A543" s="6"/>
      <c r="B543" s="6"/>
      <c r="C543" s="6"/>
      <c r="D543" s="6"/>
      <c r="E543" s="6"/>
      <c r="F543" s="6"/>
      <c r="G543" s="6"/>
      <c r="H543" s="6"/>
      <c r="I543" s="6"/>
      <c r="J543" s="6"/>
      <c r="K543" s="6"/>
      <c r="L543" s="6"/>
      <c r="M543" s="6"/>
      <c r="N543" s="21"/>
      <c r="O543" s="21"/>
      <c r="P543" s="21"/>
      <c r="Q543" s="21"/>
      <c r="R543" s="21"/>
      <c r="S543" s="21"/>
      <c r="T543" s="6"/>
      <c r="U543" s="6"/>
      <c r="V543" s="6"/>
      <c r="W543" s="6"/>
      <c r="X543" s="6"/>
      <c r="Y543" s="6"/>
      <c r="Z543" s="6"/>
      <c r="AA543" s="6"/>
      <c r="AB543" s="6"/>
    </row>
    <row r="544" ht="12.75" customHeight="1">
      <c r="A544" s="6"/>
      <c r="B544" s="6"/>
      <c r="C544" s="6"/>
      <c r="D544" s="6"/>
      <c r="E544" s="6"/>
      <c r="F544" s="6"/>
      <c r="G544" s="6"/>
      <c r="H544" s="6"/>
      <c r="I544" s="6"/>
      <c r="J544" s="6"/>
      <c r="K544" s="6"/>
      <c r="L544" s="6"/>
      <c r="M544" s="6"/>
      <c r="N544" s="21"/>
      <c r="O544" s="21"/>
      <c r="P544" s="21"/>
      <c r="Q544" s="21"/>
      <c r="R544" s="21"/>
      <c r="S544" s="21"/>
      <c r="T544" s="6"/>
      <c r="U544" s="6"/>
      <c r="V544" s="6"/>
      <c r="W544" s="6"/>
      <c r="X544" s="6"/>
      <c r="Y544" s="6"/>
      <c r="Z544" s="6"/>
      <c r="AA544" s="6"/>
      <c r="AB544" s="6"/>
    </row>
    <row r="545" ht="12.75" customHeight="1">
      <c r="A545" s="6"/>
      <c r="B545" s="6"/>
      <c r="C545" s="6"/>
      <c r="D545" s="6"/>
      <c r="E545" s="6"/>
      <c r="F545" s="6"/>
      <c r="G545" s="6"/>
      <c r="H545" s="6"/>
      <c r="I545" s="6"/>
      <c r="J545" s="6"/>
      <c r="K545" s="6"/>
      <c r="L545" s="6"/>
      <c r="M545" s="6"/>
      <c r="N545" s="21"/>
      <c r="O545" s="21"/>
      <c r="P545" s="21"/>
      <c r="Q545" s="21"/>
      <c r="R545" s="21"/>
      <c r="S545" s="21"/>
      <c r="T545" s="6"/>
      <c r="U545" s="6"/>
      <c r="V545" s="6"/>
      <c r="W545" s="6"/>
      <c r="X545" s="6"/>
      <c r="Y545" s="6"/>
      <c r="Z545" s="6"/>
      <c r="AA545" s="6"/>
      <c r="AB545" s="6"/>
    </row>
    <row r="546" ht="12.75" customHeight="1">
      <c r="A546" s="6"/>
      <c r="B546" s="6"/>
      <c r="C546" s="6"/>
      <c r="D546" s="6"/>
      <c r="E546" s="6"/>
      <c r="F546" s="6"/>
      <c r="G546" s="6"/>
      <c r="H546" s="6"/>
      <c r="I546" s="6"/>
      <c r="J546" s="6"/>
      <c r="K546" s="6"/>
      <c r="L546" s="6"/>
      <c r="M546" s="6"/>
      <c r="N546" s="21"/>
      <c r="O546" s="21"/>
      <c r="P546" s="21"/>
      <c r="Q546" s="21"/>
      <c r="R546" s="21"/>
      <c r="S546" s="21"/>
      <c r="T546" s="6"/>
      <c r="U546" s="6"/>
      <c r="V546" s="6"/>
      <c r="W546" s="6"/>
      <c r="X546" s="6"/>
      <c r="Y546" s="6"/>
      <c r="Z546" s="6"/>
      <c r="AA546" s="6"/>
      <c r="AB546" s="6"/>
    </row>
    <row r="547" ht="12.75" customHeight="1">
      <c r="A547" s="6"/>
      <c r="B547" s="6"/>
      <c r="C547" s="6"/>
      <c r="D547" s="6"/>
      <c r="E547" s="6"/>
      <c r="F547" s="6"/>
      <c r="G547" s="6"/>
      <c r="H547" s="6"/>
      <c r="I547" s="6"/>
      <c r="J547" s="6"/>
      <c r="K547" s="6"/>
      <c r="L547" s="6"/>
      <c r="M547" s="6"/>
      <c r="N547" s="21"/>
      <c r="O547" s="21"/>
      <c r="P547" s="21"/>
      <c r="Q547" s="21"/>
      <c r="R547" s="21"/>
      <c r="S547" s="21"/>
      <c r="T547" s="6"/>
      <c r="U547" s="6"/>
      <c r="V547" s="6"/>
      <c r="W547" s="6"/>
      <c r="X547" s="6"/>
      <c r="Y547" s="6"/>
      <c r="Z547" s="6"/>
      <c r="AA547" s="6"/>
      <c r="AB547" s="6"/>
    </row>
    <row r="548" ht="12.75" customHeight="1">
      <c r="A548" s="6"/>
      <c r="B548" s="6"/>
      <c r="C548" s="6"/>
      <c r="D548" s="6"/>
      <c r="E548" s="6"/>
      <c r="F548" s="6"/>
      <c r="G548" s="6"/>
      <c r="H548" s="6"/>
      <c r="I548" s="6"/>
      <c r="J548" s="6"/>
      <c r="K548" s="6"/>
      <c r="L548" s="6"/>
      <c r="M548" s="6"/>
      <c r="N548" s="21"/>
      <c r="O548" s="21"/>
      <c r="P548" s="21"/>
      <c r="Q548" s="21"/>
      <c r="R548" s="21"/>
      <c r="S548" s="21"/>
      <c r="T548" s="6"/>
      <c r="U548" s="6"/>
      <c r="V548" s="6"/>
      <c r="W548" s="6"/>
      <c r="X548" s="6"/>
      <c r="Y548" s="6"/>
      <c r="Z548" s="6"/>
      <c r="AA548" s="6"/>
      <c r="AB548" s="6"/>
    </row>
    <row r="549" ht="12.75" customHeight="1">
      <c r="A549" s="6"/>
      <c r="B549" s="6"/>
      <c r="C549" s="6"/>
      <c r="D549" s="6"/>
      <c r="E549" s="6"/>
      <c r="F549" s="6"/>
      <c r="G549" s="6"/>
      <c r="H549" s="6"/>
      <c r="I549" s="6"/>
      <c r="J549" s="6"/>
      <c r="K549" s="6"/>
      <c r="L549" s="6"/>
      <c r="M549" s="6"/>
      <c r="N549" s="21"/>
      <c r="O549" s="21"/>
      <c r="P549" s="21"/>
      <c r="Q549" s="21"/>
      <c r="R549" s="21"/>
      <c r="S549" s="21"/>
      <c r="T549" s="6"/>
      <c r="U549" s="6"/>
      <c r="V549" s="6"/>
      <c r="W549" s="6"/>
      <c r="X549" s="6"/>
      <c r="Y549" s="6"/>
      <c r="Z549" s="6"/>
      <c r="AA549" s="6"/>
      <c r="AB549" s="6"/>
    </row>
    <row r="550" ht="12.75" customHeight="1">
      <c r="A550" s="6"/>
      <c r="B550" s="6"/>
      <c r="C550" s="6"/>
      <c r="D550" s="6"/>
      <c r="E550" s="6"/>
      <c r="F550" s="6"/>
      <c r="G550" s="6"/>
      <c r="H550" s="6"/>
      <c r="I550" s="6"/>
      <c r="J550" s="6"/>
      <c r="K550" s="6"/>
      <c r="L550" s="6"/>
      <c r="M550" s="6"/>
      <c r="N550" s="21"/>
      <c r="O550" s="21"/>
      <c r="P550" s="21"/>
      <c r="Q550" s="21"/>
      <c r="R550" s="21"/>
      <c r="S550" s="21"/>
      <c r="T550" s="6"/>
      <c r="U550" s="6"/>
      <c r="V550" s="6"/>
      <c r="W550" s="6"/>
      <c r="X550" s="6"/>
      <c r="Y550" s="6"/>
      <c r="Z550" s="6"/>
      <c r="AA550" s="6"/>
      <c r="AB550" s="6"/>
    </row>
    <row r="551" ht="12.75" customHeight="1">
      <c r="A551" s="6"/>
      <c r="B551" s="6"/>
      <c r="C551" s="6"/>
      <c r="D551" s="6"/>
      <c r="E551" s="6"/>
      <c r="F551" s="6"/>
      <c r="G551" s="6"/>
      <c r="H551" s="6"/>
      <c r="I551" s="6"/>
      <c r="J551" s="6"/>
      <c r="K551" s="6"/>
      <c r="L551" s="6"/>
      <c r="M551" s="6"/>
      <c r="N551" s="21"/>
      <c r="O551" s="21"/>
      <c r="P551" s="21"/>
      <c r="Q551" s="21"/>
      <c r="R551" s="21"/>
      <c r="S551" s="21"/>
      <c r="T551" s="6"/>
      <c r="U551" s="6"/>
      <c r="V551" s="6"/>
      <c r="W551" s="6"/>
      <c r="X551" s="6"/>
      <c r="Y551" s="6"/>
      <c r="Z551" s="6"/>
      <c r="AA551" s="6"/>
      <c r="AB551" s="6"/>
    </row>
    <row r="552" ht="12.75" customHeight="1">
      <c r="A552" s="6"/>
      <c r="B552" s="6"/>
      <c r="C552" s="6"/>
      <c r="D552" s="6"/>
      <c r="E552" s="6"/>
      <c r="F552" s="6"/>
      <c r="G552" s="6"/>
      <c r="H552" s="6"/>
      <c r="I552" s="6"/>
      <c r="J552" s="6"/>
      <c r="K552" s="6"/>
      <c r="L552" s="6"/>
      <c r="M552" s="6"/>
      <c r="N552" s="21"/>
      <c r="O552" s="21"/>
      <c r="P552" s="21"/>
      <c r="Q552" s="21"/>
      <c r="R552" s="21"/>
      <c r="S552" s="21"/>
      <c r="T552" s="6"/>
      <c r="U552" s="6"/>
      <c r="V552" s="6"/>
      <c r="W552" s="6"/>
      <c r="X552" s="6"/>
      <c r="Y552" s="6"/>
      <c r="Z552" s="6"/>
      <c r="AA552" s="6"/>
      <c r="AB552" s="6"/>
    </row>
    <row r="553" ht="12.75" customHeight="1">
      <c r="A553" s="6"/>
      <c r="B553" s="6"/>
      <c r="C553" s="6"/>
      <c r="D553" s="6"/>
      <c r="E553" s="6"/>
      <c r="F553" s="6"/>
      <c r="G553" s="6"/>
      <c r="H553" s="6"/>
      <c r="I553" s="6"/>
      <c r="J553" s="6"/>
      <c r="K553" s="6"/>
      <c r="L553" s="6"/>
      <c r="M553" s="6"/>
      <c r="N553" s="21"/>
      <c r="O553" s="21"/>
      <c r="P553" s="21"/>
      <c r="Q553" s="21"/>
      <c r="R553" s="21"/>
      <c r="S553" s="21"/>
      <c r="T553" s="6"/>
      <c r="U553" s="6"/>
      <c r="V553" s="6"/>
      <c r="W553" s="6"/>
      <c r="X553" s="6"/>
      <c r="Y553" s="6"/>
      <c r="Z553" s="6"/>
      <c r="AA553" s="6"/>
      <c r="AB553" s="6"/>
    </row>
    <row r="554" ht="12.75" customHeight="1">
      <c r="A554" s="6"/>
      <c r="B554" s="6"/>
      <c r="C554" s="6"/>
      <c r="D554" s="6"/>
      <c r="E554" s="6"/>
      <c r="F554" s="6"/>
      <c r="G554" s="6"/>
      <c r="H554" s="6"/>
      <c r="I554" s="6"/>
      <c r="J554" s="6"/>
      <c r="K554" s="6"/>
      <c r="L554" s="6"/>
      <c r="M554" s="6"/>
      <c r="N554" s="21"/>
      <c r="O554" s="21"/>
      <c r="P554" s="21"/>
      <c r="Q554" s="21"/>
      <c r="R554" s="21"/>
      <c r="S554" s="21"/>
      <c r="T554" s="6"/>
      <c r="U554" s="6"/>
      <c r="V554" s="6"/>
      <c r="W554" s="6"/>
      <c r="X554" s="6"/>
      <c r="Y554" s="6"/>
      <c r="Z554" s="6"/>
      <c r="AA554" s="6"/>
      <c r="AB554" s="6"/>
    </row>
    <row r="555" ht="12.75" customHeight="1">
      <c r="A555" s="6"/>
      <c r="B555" s="6"/>
      <c r="C555" s="6"/>
      <c r="D555" s="6"/>
      <c r="E555" s="6"/>
      <c r="F555" s="6"/>
      <c r="G555" s="6"/>
      <c r="H555" s="6"/>
      <c r="I555" s="6"/>
      <c r="J555" s="6"/>
      <c r="K555" s="6"/>
      <c r="L555" s="6"/>
      <c r="M555" s="6"/>
      <c r="N555" s="21"/>
      <c r="O555" s="21"/>
      <c r="P555" s="21"/>
      <c r="Q555" s="21"/>
      <c r="R555" s="21"/>
      <c r="S555" s="21"/>
      <c r="T555" s="6"/>
      <c r="U555" s="6"/>
      <c r="V555" s="6"/>
      <c r="W555" s="6"/>
      <c r="X555" s="6"/>
      <c r="Y555" s="6"/>
      <c r="Z555" s="6"/>
      <c r="AA555" s="6"/>
      <c r="AB555" s="6"/>
    </row>
    <row r="556" ht="12.75" customHeight="1">
      <c r="A556" s="6"/>
      <c r="B556" s="6"/>
      <c r="C556" s="6"/>
      <c r="D556" s="6"/>
      <c r="E556" s="6"/>
      <c r="F556" s="6"/>
      <c r="G556" s="6"/>
      <c r="H556" s="6"/>
      <c r="I556" s="6"/>
      <c r="J556" s="6"/>
      <c r="K556" s="6"/>
      <c r="L556" s="6"/>
      <c r="M556" s="6"/>
      <c r="N556" s="21"/>
      <c r="O556" s="21"/>
      <c r="P556" s="21"/>
      <c r="Q556" s="21"/>
      <c r="R556" s="21"/>
      <c r="S556" s="21"/>
      <c r="T556" s="6"/>
      <c r="U556" s="6"/>
      <c r="V556" s="6"/>
      <c r="W556" s="6"/>
      <c r="X556" s="6"/>
      <c r="Y556" s="6"/>
      <c r="Z556" s="6"/>
      <c r="AA556" s="6"/>
      <c r="AB556" s="6"/>
    </row>
    <row r="557" ht="12.75" customHeight="1">
      <c r="A557" s="6"/>
      <c r="B557" s="6"/>
      <c r="C557" s="6"/>
      <c r="D557" s="6"/>
      <c r="E557" s="6"/>
      <c r="F557" s="6"/>
      <c r="G557" s="6"/>
      <c r="H557" s="6"/>
      <c r="I557" s="6"/>
      <c r="J557" s="6"/>
      <c r="K557" s="6"/>
      <c r="L557" s="6"/>
      <c r="M557" s="6"/>
      <c r="N557" s="21"/>
      <c r="O557" s="21"/>
      <c r="P557" s="21"/>
      <c r="Q557" s="21"/>
      <c r="R557" s="21"/>
      <c r="S557" s="21"/>
      <c r="T557" s="6"/>
      <c r="U557" s="6"/>
      <c r="V557" s="6"/>
      <c r="W557" s="6"/>
      <c r="X557" s="6"/>
      <c r="Y557" s="6"/>
      <c r="Z557" s="6"/>
      <c r="AA557" s="6"/>
      <c r="AB557" s="6"/>
    </row>
    <row r="558" ht="12.75" customHeight="1">
      <c r="A558" s="6"/>
      <c r="B558" s="6"/>
      <c r="C558" s="6"/>
      <c r="D558" s="6"/>
      <c r="E558" s="6"/>
      <c r="F558" s="6"/>
      <c r="G558" s="6"/>
      <c r="H558" s="6"/>
      <c r="I558" s="6"/>
      <c r="J558" s="6"/>
      <c r="K558" s="6"/>
      <c r="L558" s="6"/>
      <c r="M558" s="6"/>
      <c r="N558" s="21"/>
      <c r="O558" s="21"/>
      <c r="P558" s="21"/>
      <c r="Q558" s="21"/>
      <c r="R558" s="21"/>
      <c r="S558" s="21"/>
      <c r="T558" s="6"/>
      <c r="U558" s="6"/>
      <c r="V558" s="6"/>
      <c r="W558" s="6"/>
      <c r="X558" s="6"/>
      <c r="Y558" s="6"/>
      <c r="Z558" s="6"/>
      <c r="AA558" s="6"/>
      <c r="AB558" s="6"/>
    </row>
    <row r="559" ht="12.75" customHeight="1">
      <c r="A559" s="6"/>
      <c r="B559" s="6"/>
      <c r="C559" s="6"/>
      <c r="D559" s="6"/>
      <c r="E559" s="6"/>
      <c r="F559" s="6"/>
      <c r="G559" s="6"/>
      <c r="H559" s="6"/>
      <c r="I559" s="6"/>
      <c r="J559" s="6"/>
      <c r="K559" s="6"/>
      <c r="L559" s="6"/>
      <c r="M559" s="6"/>
      <c r="N559" s="21"/>
      <c r="O559" s="21"/>
      <c r="P559" s="21"/>
      <c r="Q559" s="21"/>
      <c r="R559" s="21"/>
      <c r="S559" s="21"/>
      <c r="T559" s="6"/>
      <c r="U559" s="6"/>
      <c r="V559" s="6"/>
      <c r="W559" s="6"/>
      <c r="X559" s="6"/>
      <c r="Y559" s="6"/>
      <c r="Z559" s="6"/>
      <c r="AA559" s="6"/>
      <c r="AB559" s="6"/>
    </row>
    <row r="560" ht="12.75" customHeight="1">
      <c r="A560" s="6"/>
      <c r="B560" s="6"/>
      <c r="C560" s="6"/>
      <c r="D560" s="6"/>
      <c r="E560" s="6"/>
      <c r="F560" s="6"/>
      <c r="G560" s="6"/>
      <c r="H560" s="6"/>
      <c r="I560" s="6"/>
      <c r="J560" s="6"/>
      <c r="K560" s="6"/>
      <c r="L560" s="6"/>
      <c r="M560" s="6"/>
      <c r="N560" s="21"/>
      <c r="O560" s="21"/>
      <c r="P560" s="21"/>
      <c r="Q560" s="21"/>
      <c r="R560" s="21"/>
      <c r="S560" s="21"/>
      <c r="T560" s="6"/>
      <c r="U560" s="6"/>
      <c r="V560" s="6"/>
      <c r="W560" s="6"/>
      <c r="X560" s="6"/>
      <c r="Y560" s="6"/>
      <c r="Z560" s="6"/>
      <c r="AA560" s="6"/>
      <c r="AB560" s="6"/>
    </row>
    <row r="561" ht="12.75" customHeight="1">
      <c r="A561" s="6"/>
      <c r="B561" s="6"/>
      <c r="C561" s="6"/>
      <c r="D561" s="6"/>
      <c r="E561" s="6"/>
      <c r="F561" s="6"/>
      <c r="G561" s="6"/>
      <c r="H561" s="6"/>
      <c r="I561" s="6"/>
      <c r="J561" s="6"/>
      <c r="K561" s="6"/>
      <c r="L561" s="6"/>
      <c r="M561" s="6"/>
      <c r="N561" s="21"/>
      <c r="O561" s="21"/>
      <c r="P561" s="21"/>
      <c r="Q561" s="21"/>
      <c r="R561" s="21"/>
      <c r="S561" s="21"/>
      <c r="T561" s="6"/>
      <c r="U561" s="6"/>
      <c r="V561" s="6"/>
      <c r="W561" s="6"/>
      <c r="X561" s="6"/>
      <c r="Y561" s="6"/>
      <c r="Z561" s="6"/>
      <c r="AA561" s="6"/>
      <c r="AB561" s="6"/>
    </row>
    <row r="562" ht="12.75" customHeight="1">
      <c r="A562" s="6"/>
      <c r="B562" s="6"/>
      <c r="C562" s="6"/>
      <c r="D562" s="6"/>
      <c r="E562" s="6"/>
      <c r="F562" s="6"/>
      <c r="G562" s="6"/>
      <c r="H562" s="6"/>
      <c r="I562" s="6"/>
      <c r="J562" s="6"/>
      <c r="K562" s="6"/>
      <c r="L562" s="6"/>
      <c r="M562" s="6"/>
      <c r="N562" s="21"/>
      <c r="O562" s="21"/>
      <c r="P562" s="21"/>
      <c r="Q562" s="21"/>
      <c r="R562" s="21"/>
      <c r="S562" s="21"/>
      <c r="T562" s="6"/>
      <c r="U562" s="6"/>
      <c r="V562" s="6"/>
      <c r="W562" s="6"/>
      <c r="X562" s="6"/>
      <c r="Y562" s="6"/>
      <c r="Z562" s="6"/>
      <c r="AA562" s="6"/>
      <c r="AB562" s="6"/>
    </row>
    <row r="563" ht="12.75" customHeight="1">
      <c r="A563" s="6"/>
      <c r="B563" s="6"/>
      <c r="C563" s="6"/>
      <c r="D563" s="6"/>
      <c r="E563" s="6"/>
      <c r="F563" s="6"/>
      <c r="G563" s="6"/>
      <c r="H563" s="6"/>
      <c r="I563" s="6"/>
      <c r="J563" s="6"/>
      <c r="K563" s="6"/>
      <c r="L563" s="6"/>
      <c r="M563" s="6"/>
      <c r="N563" s="21"/>
      <c r="O563" s="21"/>
      <c r="P563" s="21"/>
      <c r="Q563" s="21"/>
      <c r="R563" s="21"/>
      <c r="S563" s="21"/>
      <c r="T563" s="6"/>
      <c r="U563" s="6"/>
      <c r="V563" s="6"/>
      <c r="W563" s="6"/>
      <c r="X563" s="6"/>
      <c r="Y563" s="6"/>
      <c r="Z563" s="6"/>
      <c r="AA563" s="6"/>
      <c r="AB563" s="6"/>
    </row>
    <row r="564" ht="12.75" customHeight="1">
      <c r="A564" s="6"/>
      <c r="B564" s="6"/>
      <c r="C564" s="6"/>
      <c r="D564" s="6"/>
      <c r="E564" s="6"/>
      <c r="F564" s="6"/>
      <c r="G564" s="6"/>
      <c r="H564" s="6"/>
      <c r="I564" s="6"/>
      <c r="J564" s="6"/>
      <c r="K564" s="6"/>
      <c r="L564" s="6"/>
      <c r="M564" s="6"/>
      <c r="N564" s="21"/>
      <c r="O564" s="21"/>
      <c r="P564" s="21"/>
      <c r="Q564" s="21"/>
      <c r="R564" s="21"/>
      <c r="S564" s="21"/>
      <c r="T564" s="6"/>
      <c r="U564" s="6"/>
      <c r="V564" s="6"/>
      <c r="W564" s="6"/>
      <c r="X564" s="6"/>
      <c r="Y564" s="6"/>
      <c r="Z564" s="6"/>
      <c r="AA564" s="6"/>
      <c r="AB564" s="6"/>
    </row>
    <row r="565" ht="12.75" customHeight="1">
      <c r="A565" s="6"/>
      <c r="B565" s="6"/>
      <c r="C565" s="6"/>
      <c r="D565" s="6"/>
      <c r="E565" s="6"/>
      <c r="F565" s="6"/>
      <c r="G565" s="6"/>
      <c r="H565" s="6"/>
      <c r="I565" s="6"/>
      <c r="J565" s="6"/>
      <c r="K565" s="6"/>
      <c r="L565" s="6"/>
      <c r="M565" s="6"/>
      <c r="N565" s="21"/>
      <c r="O565" s="21"/>
      <c r="P565" s="21"/>
      <c r="Q565" s="21"/>
      <c r="R565" s="21"/>
      <c r="S565" s="21"/>
      <c r="T565" s="6"/>
      <c r="U565" s="6"/>
      <c r="V565" s="6"/>
      <c r="W565" s="6"/>
      <c r="X565" s="6"/>
      <c r="Y565" s="6"/>
      <c r="Z565" s="6"/>
      <c r="AA565" s="6"/>
      <c r="AB565" s="6"/>
    </row>
    <row r="566" ht="12.75" customHeight="1">
      <c r="A566" s="6"/>
      <c r="B566" s="6"/>
      <c r="C566" s="6"/>
      <c r="D566" s="6"/>
      <c r="E566" s="6"/>
      <c r="F566" s="6"/>
      <c r="G566" s="6"/>
      <c r="H566" s="6"/>
      <c r="I566" s="6"/>
      <c r="J566" s="6"/>
      <c r="K566" s="6"/>
      <c r="L566" s="6"/>
      <c r="M566" s="6"/>
      <c r="N566" s="21"/>
      <c r="O566" s="21"/>
      <c r="P566" s="21"/>
      <c r="Q566" s="21"/>
      <c r="R566" s="21"/>
      <c r="S566" s="21"/>
      <c r="T566" s="6"/>
      <c r="U566" s="6"/>
      <c r="V566" s="6"/>
      <c r="W566" s="6"/>
      <c r="X566" s="6"/>
      <c r="Y566" s="6"/>
      <c r="Z566" s="6"/>
      <c r="AA566" s="6"/>
      <c r="AB566" s="6"/>
    </row>
    <row r="567" ht="12.75" customHeight="1">
      <c r="A567" s="6"/>
      <c r="B567" s="6"/>
      <c r="C567" s="6"/>
      <c r="D567" s="6"/>
      <c r="E567" s="6"/>
      <c r="F567" s="6"/>
      <c r="G567" s="6"/>
      <c r="H567" s="6"/>
      <c r="I567" s="6"/>
      <c r="J567" s="6"/>
      <c r="K567" s="6"/>
      <c r="L567" s="6"/>
      <c r="M567" s="6"/>
      <c r="N567" s="21"/>
      <c r="O567" s="21"/>
      <c r="P567" s="21"/>
      <c r="Q567" s="21"/>
      <c r="R567" s="21"/>
      <c r="S567" s="21"/>
      <c r="T567" s="6"/>
      <c r="U567" s="6"/>
      <c r="V567" s="6"/>
      <c r="W567" s="6"/>
      <c r="X567" s="6"/>
      <c r="Y567" s="6"/>
      <c r="Z567" s="6"/>
      <c r="AA567" s="6"/>
      <c r="AB567" s="6"/>
    </row>
    <row r="568" ht="12.75" customHeight="1">
      <c r="A568" s="6"/>
      <c r="B568" s="6"/>
      <c r="C568" s="6"/>
      <c r="D568" s="6"/>
      <c r="E568" s="6"/>
      <c r="F568" s="6"/>
      <c r="G568" s="6"/>
      <c r="H568" s="6"/>
      <c r="I568" s="6"/>
      <c r="J568" s="6"/>
      <c r="K568" s="6"/>
      <c r="L568" s="6"/>
      <c r="M568" s="6"/>
      <c r="N568" s="21"/>
      <c r="O568" s="21"/>
      <c r="P568" s="21"/>
      <c r="Q568" s="21"/>
      <c r="R568" s="21"/>
      <c r="S568" s="21"/>
      <c r="T568" s="6"/>
      <c r="U568" s="6"/>
      <c r="V568" s="6"/>
      <c r="W568" s="6"/>
      <c r="X568" s="6"/>
      <c r="Y568" s="6"/>
      <c r="Z568" s="6"/>
      <c r="AA568" s="6"/>
      <c r="AB568" s="6"/>
    </row>
    <row r="569" ht="12.75" customHeight="1">
      <c r="A569" s="6"/>
      <c r="B569" s="6"/>
      <c r="C569" s="6"/>
      <c r="D569" s="6"/>
      <c r="E569" s="6"/>
      <c r="F569" s="6"/>
      <c r="G569" s="6"/>
      <c r="H569" s="6"/>
      <c r="I569" s="6"/>
      <c r="J569" s="6"/>
      <c r="K569" s="6"/>
      <c r="L569" s="6"/>
      <c r="M569" s="6"/>
      <c r="N569" s="21"/>
      <c r="O569" s="21"/>
      <c r="P569" s="21"/>
      <c r="Q569" s="21"/>
      <c r="R569" s="21"/>
      <c r="S569" s="21"/>
      <c r="T569" s="6"/>
      <c r="U569" s="6"/>
      <c r="V569" s="6"/>
      <c r="W569" s="6"/>
      <c r="X569" s="6"/>
      <c r="Y569" s="6"/>
      <c r="Z569" s="6"/>
      <c r="AA569" s="6"/>
      <c r="AB569" s="6"/>
    </row>
    <row r="570" ht="12.75" customHeight="1">
      <c r="A570" s="6"/>
      <c r="B570" s="6"/>
      <c r="C570" s="6"/>
      <c r="D570" s="6"/>
      <c r="E570" s="6"/>
      <c r="F570" s="6"/>
      <c r="G570" s="6"/>
      <c r="H570" s="6"/>
      <c r="I570" s="6"/>
      <c r="J570" s="6"/>
      <c r="K570" s="6"/>
      <c r="L570" s="6"/>
      <c r="M570" s="6"/>
      <c r="N570" s="21"/>
      <c r="O570" s="21"/>
      <c r="P570" s="21"/>
      <c r="Q570" s="21"/>
      <c r="R570" s="21"/>
      <c r="S570" s="21"/>
      <c r="T570" s="6"/>
      <c r="U570" s="6"/>
      <c r="V570" s="6"/>
      <c r="W570" s="6"/>
      <c r="X570" s="6"/>
      <c r="Y570" s="6"/>
      <c r="Z570" s="6"/>
      <c r="AA570" s="6"/>
      <c r="AB570" s="6"/>
    </row>
    <row r="571" ht="12.75" customHeight="1">
      <c r="A571" s="6"/>
      <c r="B571" s="6"/>
      <c r="C571" s="6"/>
      <c r="D571" s="6"/>
      <c r="E571" s="6"/>
      <c r="F571" s="6"/>
      <c r="G571" s="6"/>
      <c r="H571" s="6"/>
      <c r="I571" s="6"/>
      <c r="J571" s="6"/>
      <c r="K571" s="6"/>
      <c r="L571" s="6"/>
      <c r="M571" s="6"/>
      <c r="N571" s="21"/>
      <c r="O571" s="21"/>
      <c r="P571" s="21"/>
      <c r="Q571" s="21"/>
      <c r="R571" s="21"/>
      <c r="S571" s="21"/>
      <c r="T571" s="6"/>
      <c r="U571" s="6"/>
      <c r="V571" s="6"/>
      <c r="W571" s="6"/>
      <c r="X571" s="6"/>
      <c r="Y571" s="6"/>
      <c r="Z571" s="6"/>
      <c r="AA571" s="6"/>
      <c r="AB571" s="6"/>
    </row>
    <row r="572" ht="12.75" customHeight="1">
      <c r="A572" s="6"/>
      <c r="B572" s="6"/>
      <c r="C572" s="6"/>
      <c r="D572" s="6"/>
      <c r="E572" s="6"/>
      <c r="F572" s="6"/>
      <c r="G572" s="6"/>
      <c r="H572" s="6"/>
      <c r="I572" s="6"/>
      <c r="J572" s="6"/>
      <c r="K572" s="6"/>
      <c r="L572" s="6"/>
      <c r="M572" s="6"/>
      <c r="N572" s="21"/>
      <c r="O572" s="21"/>
      <c r="P572" s="21"/>
      <c r="Q572" s="21"/>
      <c r="R572" s="21"/>
      <c r="S572" s="21"/>
      <c r="T572" s="6"/>
      <c r="U572" s="6"/>
      <c r="V572" s="6"/>
      <c r="W572" s="6"/>
      <c r="X572" s="6"/>
      <c r="Y572" s="6"/>
      <c r="Z572" s="6"/>
      <c r="AA572" s="6"/>
      <c r="AB572" s="6"/>
    </row>
    <row r="573" ht="12.75" customHeight="1">
      <c r="A573" s="6"/>
      <c r="B573" s="6"/>
      <c r="C573" s="6"/>
      <c r="D573" s="6"/>
      <c r="E573" s="6"/>
      <c r="F573" s="6"/>
      <c r="G573" s="6"/>
      <c r="H573" s="6"/>
      <c r="I573" s="6"/>
      <c r="J573" s="6"/>
      <c r="K573" s="6"/>
      <c r="L573" s="6"/>
      <c r="M573" s="6"/>
      <c r="N573" s="21"/>
      <c r="O573" s="21"/>
      <c r="P573" s="21"/>
      <c r="Q573" s="21"/>
      <c r="R573" s="21"/>
      <c r="S573" s="21"/>
      <c r="T573" s="6"/>
      <c r="U573" s="6"/>
      <c r="V573" s="6"/>
      <c r="W573" s="6"/>
      <c r="X573" s="6"/>
      <c r="Y573" s="6"/>
      <c r="Z573" s="6"/>
      <c r="AA573" s="6"/>
      <c r="AB573" s="6"/>
    </row>
    <row r="574" ht="12.75" customHeight="1">
      <c r="A574" s="6"/>
      <c r="B574" s="6"/>
      <c r="C574" s="6"/>
      <c r="D574" s="6"/>
      <c r="E574" s="6"/>
      <c r="F574" s="6"/>
      <c r="G574" s="6"/>
      <c r="H574" s="6"/>
      <c r="I574" s="6"/>
      <c r="J574" s="6"/>
      <c r="K574" s="6"/>
      <c r="L574" s="6"/>
      <c r="M574" s="6"/>
      <c r="N574" s="21"/>
      <c r="O574" s="21"/>
      <c r="P574" s="21"/>
      <c r="Q574" s="21"/>
      <c r="R574" s="21"/>
      <c r="S574" s="21"/>
      <c r="T574" s="6"/>
      <c r="U574" s="6"/>
      <c r="V574" s="6"/>
      <c r="W574" s="6"/>
      <c r="X574" s="6"/>
      <c r="Y574" s="6"/>
      <c r="Z574" s="6"/>
      <c r="AA574" s="6"/>
      <c r="AB574" s="6"/>
    </row>
    <row r="575" ht="12.75" customHeight="1">
      <c r="A575" s="6"/>
      <c r="B575" s="6"/>
      <c r="C575" s="6"/>
      <c r="D575" s="6"/>
      <c r="E575" s="6"/>
      <c r="F575" s="6"/>
      <c r="G575" s="6"/>
      <c r="H575" s="6"/>
      <c r="I575" s="6"/>
      <c r="J575" s="6"/>
      <c r="K575" s="6"/>
      <c r="L575" s="6"/>
      <c r="M575" s="6"/>
      <c r="N575" s="21"/>
      <c r="O575" s="21"/>
      <c r="P575" s="21"/>
      <c r="Q575" s="21"/>
      <c r="R575" s="21"/>
      <c r="S575" s="21"/>
      <c r="T575" s="6"/>
      <c r="U575" s="6"/>
      <c r="V575" s="6"/>
      <c r="W575" s="6"/>
      <c r="X575" s="6"/>
      <c r="Y575" s="6"/>
      <c r="Z575" s="6"/>
      <c r="AA575" s="6"/>
      <c r="AB575" s="6"/>
    </row>
    <row r="576" ht="12.75" customHeight="1">
      <c r="A576" s="6"/>
      <c r="B576" s="6"/>
      <c r="C576" s="6"/>
      <c r="D576" s="6"/>
      <c r="E576" s="6"/>
      <c r="F576" s="6"/>
      <c r="G576" s="6"/>
      <c r="H576" s="6"/>
      <c r="I576" s="6"/>
      <c r="J576" s="6"/>
      <c r="K576" s="6"/>
      <c r="L576" s="6"/>
      <c r="M576" s="6"/>
      <c r="N576" s="21"/>
      <c r="O576" s="21"/>
      <c r="P576" s="21"/>
      <c r="Q576" s="21"/>
      <c r="R576" s="21"/>
      <c r="S576" s="21"/>
      <c r="T576" s="6"/>
      <c r="U576" s="6"/>
      <c r="V576" s="6"/>
      <c r="W576" s="6"/>
      <c r="X576" s="6"/>
      <c r="Y576" s="6"/>
      <c r="Z576" s="6"/>
      <c r="AA576" s="6"/>
      <c r="AB576" s="6"/>
    </row>
    <row r="577" ht="12.75" customHeight="1">
      <c r="A577" s="6"/>
      <c r="B577" s="6"/>
      <c r="C577" s="6"/>
      <c r="D577" s="6"/>
      <c r="E577" s="6"/>
      <c r="F577" s="6"/>
      <c r="G577" s="6"/>
      <c r="H577" s="6"/>
      <c r="I577" s="6"/>
      <c r="J577" s="6"/>
      <c r="K577" s="6"/>
      <c r="L577" s="6"/>
      <c r="M577" s="6"/>
      <c r="N577" s="21"/>
      <c r="O577" s="21"/>
      <c r="P577" s="21"/>
      <c r="Q577" s="21"/>
      <c r="R577" s="21"/>
      <c r="S577" s="21"/>
      <c r="T577" s="6"/>
      <c r="U577" s="6"/>
      <c r="V577" s="6"/>
      <c r="W577" s="6"/>
      <c r="X577" s="6"/>
      <c r="Y577" s="6"/>
      <c r="Z577" s="6"/>
      <c r="AA577" s="6"/>
      <c r="AB577" s="6"/>
    </row>
    <row r="578" ht="12.75" customHeight="1">
      <c r="A578" s="6"/>
      <c r="B578" s="6"/>
      <c r="C578" s="6"/>
      <c r="D578" s="6"/>
      <c r="E578" s="6"/>
      <c r="F578" s="6"/>
      <c r="G578" s="6"/>
      <c r="H578" s="6"/>
      <c r="I578" s="6"/>
      <c r="J578" s="6"/>
      <c r="K578" s="6"/>
      <c r="L578" s="6"/>
      <c r="M578" s="6"/>
      <c r="N578" s="21"/>
      <c r="O578" s="21"/>
      <c r="P578" s="21"/>
      <c r="Q578" s="21"/>
      <c r="R578" s="21"/>
      <c r="S578" s="21"/>
      <c r="T578" s="6"/>
      <c r="U578" s="6"/>
      <c r="V578" s="6"/>
      <c r="W578" s="6"/>
      <c r="X578" s="6"/>
      <c r="Y578" s="6"/>
      <c r="Z578" s="6"/>
      <c r="AA578" s="6"/>
      <c r="AB578" s="6"/>
    </row>
    <row r="579" ht="12.75" customHeight="1">
      <c r="A579" s="6"/>
      <c r="B579" s="6"/>
      <c r="C579" s="6"/>
      <c r="D579" s="6"/>
      <c r="E579" s="6"/>
      <c r="F579" s="6"/>
      <c r="G579" s="6"/>
      <c r="H579" s="6"/>
      <c r="I579" s="6"/>
      <c r="J579" s="6"/>
      <c r="K579" s="6"/>
      <c r="L579" s="6"/>
      <c r="M579" s="6"/>
      <c r="N579" s="21"/>
      <c r="O579" s="21"/>
      <c r="P579" s="21"/>
      <c r="Q579" s="21"/>
      <c r="R579" s="21"/>
      <c r="S579" s="21"/>
      <c r="T579" s="6"/>
      <c r="U579" s="6"/>
      <c r="V579" s="6"/>
      <c r="W579" s="6"/>
      <c r="X579" s="6"/>
      <c r="Y579" s="6"/>
      <c r="Z579" s="6"/>
      <c r="AA579" s="6"/>
      <c r="AB579" s="6"/>
    </row>
    <row r="580" ht="12.75" customHeight="1">
      <c r="A580" s="6"/>
      <c r="B580" s="6"/>
      <c r="C580" s="6"/>
      <c r="D580" s="6"/>
      <c r="E580" s="6"/>
      <c r="F580" s="6"/>
      <c r="G580" s="6"/>
      <c r="H580" s="6"/>
      <c r="I580" s="6"/>
      <c r="J580" s="6"/>
      <c r="K580" s="6"/>
      <c r="L580" s="6"/>
      <c r="M580" s="6"/>
      <c r="N580" s="21"/>
      <c r="O580" s="21"/>
      <c r="P580" s="21"/>
      <c r="Q580" s="21"/>
      <c r="R580" s="21"/>
      <c r="S580" s="21"/>
      <c r="T580" s="6"/>
      <c r="U580" s="6"/>
      <c r="V580" s="6"/>
      <c r="W580" s="6"/>
      <c r="X580" s="6"/>
      <c r="Y580" s="6"/>
      <c r="Z580" s="6"/>
      <c r="AA580" s="6"/>
      <c r="AB580" s="6"/>
    </row>
    <row r="581" ht="12.75" customHeight="1">
      <c r="A581" s="6"/>
      <c r="B581" s="6"/>
      <c r="C581" s="6"/>
      <c r="D581" s="6"/>
      <c r="E581" s="6"/>
      <c r="F581" s="6"/>
      <c r="G581" s="6"/>
      <c r="H581" s="6"/>
      <c r="I581" s="6"/>
      <c r="J581" s="6"/>
      <c r="K581" s="6"/>
      <c r="L581" s="6"/>
      <c r="M581" s="6"/>
      <c r="N581" s="21"/>
      <c r="O581" s="21"/>
      <c r="P581" s="21"/>
      <c r="Q581" s="21"/>
      <c r="R581" s="21"/>
      <c r="S581" s="21"/>
      <c r="T581" s="6"/>
      <c r="U581" s="6"/>
      <c r="V581" s="6"/>
      <c r="W581" s="6"/>
      <c r="X581" s="6"/>
      <c r="Y581" s="6"/>
      <c r="Z581" s="6"/>
      <c r="AA581" s="6"/>
      <c r="AB581" s="6"/>
    </row>
    <row r="582" ht="12.75" customHeight="1">
      <c r="A582" s="6"/>
      <c r="B582" s="6"/>
      <c r="C582" s="6"/>
      <c r="D582" s="6"/>
      <c r="E582" s="6"/>
      <c r="F582" s="6"/>
      <c r="G582" s="6"/>
      <c r="H582" s="6"/>
      <c r="I582" s="6"/>
      <c r="J582" s="6"/>
      <c r="K582" s="6"/>
      <c r="L582" s="6"/>
      <c r="M582" s="6"/>
      <c r="N582" s="21"/>
      <c r="O582" s="21"/>
      <c r="P582" s="21"/>
      <c r="Q582" s="21"/>
      <c r="R582" s="21"/>
      <c r="S582" s="21"/>
      <c r="T582" s="6"/>
      <c r="U582" s="6"/>
      <c r="V582" s="6"/>
      <c r="W582" s="6"/>
      <c r="X582" s="6"/>
      <c r="Y582" s="6"/>
      <c r="Z582" s="6"/>
      <c r="AA582" s="6"/>
      <c r="AB582" s="6"/>
    </row>
    <row r="583" ht="12.75" customHeight="1">
      <c r="A583" s="6"/>
      <c r="B583" s="6"/>
      <c r="C583" s="6"/>
      <c r="D583" s="6"/>
      <c r="E583" s="6"/>
      <c r="F583" s="6"/>
      <c r="G583" s="6"/>
      <c r="H583" s="6"/>
      <c r="I583" s="6"/>
      <c r="J583" s="6"/>
      <c r="K583" s="6"/>
      <c r="L583" s="6"/>
      <c r="M583" s="6"/>
      <c r="N583" s="21"/>
      <c r="O583" s="21"/>
      <c r="P583" s="21"/>
      <c r="Q583" s="21"/>
      <c r="R583" s="21"/>
      <c r="S583" s="21"/>
      <c r="T583" s="6"/>
      <c r="U583" s="6"/>
      <c r="V583" s="6"/>
      <c r="W583" s="6"/>
      <c r="X583" s="6"/>
      <c r="Y583" s="6"/>
      <c r="Z583" s="6"/>
      <c r="AA583" s="6"/>
      <c r="AB583" s="6"/>
    </row>
    <row r="584" ht="12.75" customHeight="1">
      <c r="A584" s="6"/>
      <c r="B584" s="6"/>
      <c r="C584" s="6"/>
      <c r="D584" s="6"/>
      <c r="E584" s="6"/>
      <c r="F584" s="6"/>
      <c r="G584" s="6"/>
      <c r="H584" s="6"/>
      <c r="I584" s="6"/>
      <c r="J584" s="6"/>
      <c r="K584" s="6"/>
      <c r="L584" s="6"/>
      <c r="M584" s="6"/>
      <c r="N584" s="21"/>
      <c r="O584" s="21"/>
      <c r="P584" s="21"/>
      <c r="Q584" s="21"/>
      <c r="R584" s="21"/>
      <c r="S584" s="21"/>
      <c r="T584" s="6"/>
      <c r="U584" s="6"/>
      <c r="V584" s="6"/>
      <c r="W584" s="6"/>
      <c r="X584" s="6"/>
      <c r="Y584" s="6"/>
      <c r="Z584" s="6"/>
      <c r="AA584" s="6"/>
      <c r="AB584" s="6"/>
    </row>
    <row r="585" ht="12.75" customHeight="1">
      <c r="A585" s="6"/>
      <c r="B585" s="6"/>
      <c r="C585" s="6"/>
      <c r="D585" s="6"/>
      <c r="E585" s="6"/>
      <c r="F585" s="6"/>
      <c r="G585" s="6"/>
      <c r="H585" s="6"/>
      <c r="I585" s="6"/>
      <c r="J585" s="6"/>
      <c r="K585" s="6"/>
      <c r="L585" s="6"/>
      <c r="M585" s="6"/>
      <c r="N585" s="21"/>
      <c r="O585" s="21"/>
      <c r="P585" s="21"/>
      <c r="Q585" s="21"/>
      <c r="R585" s="21"/>
      <c r="S585" s="21"/>
      <c r="T585" s="6"/>
      <c r="U585" s="6"/>
      <c r="V585" s="6"/>
      <c r="W585" s="6"/>
      <c r="X585" s="6"/>
      <c r="Y585" s="6"/>
      <c r="Z585" s="6"/>
      <c r="AA585" s="6"/>
      <c r="AB585" s="6"/>
    </row>
    <row r="586" ht="12.75" customHeight="1">
      <c r="A586" s="6"/>
      <c r="B586" s="6"/>
      <c r="C586" s="6"/>
      <c r="D586" s="6"/>
      <c r="E586" s="6"/>
      <c r="F586" s="6"/>
      <c r="G586" s="6"/>
      <c r="H586" s="6"/>
      <c r="I586" s="6"/>
      <c r="J586" s="6"/>
      <c r="K586" s="6"/>
      <c r="L586" s="6"/>
      <c r="M586" s="6"/>
      <c r="N586" s="21"/>
      <c r="O586" s="21"/>
      <c r="P586" s="21"/>
      <c r="Q586" s="21"/>
      <c r="R586" s="21"/>
      <c r="S586" s="21"/>
      <c r="T586" s="6"/>
      <c r="U586" s="6"/>
      <c r="V586" s="6"/>
      <c r="W586" s="6"/>
      <c r="X586" s="6"/>
      <c r="Y586" s="6"/>
      <c r="Z586" s="6"/>
      <c r="AA586" s="6"/>
      <c r="AB586" s="6"/>
    </row>
    <row r="587" ht="12.75" customHeight="1">
      <c r="A587" s="6"/>
      <c r="B587" s="6"/>
      <c r="C587" s="6"/>
      <c r="D587" s="6"/>
      <c r="E587" s="6"/>
      <c r="F587" s="6"/>
      <c r="G587" s="6"/>
      <c r="H587" s="6"/>
      <c r="I587" s="6"/>
      <c r="J587" s="6"/>
      <c r="K587" s="6"/>
      <c r="L587" s="6"/>
      <c r="M587" s="6"/>
      <c r="N587" s="21"/>
      <c r="O587" s="21"/>
      <c r="P587" s="21"/>
      <c r="Q587" s="21"/>
      <c r="R587" s="21"/>
      <c r="S587" s="21"/>
      <c r="T587" s="6"/>
      <c r="U587" s="6"/>
      <c r="V587" s="6"/>
      <c r="W587" s="6"/>
      <c r="X587" s="6"/>
      <c r="Y587" s="6"/>
      <c r="Z587" s="6"/>
      <c r="AA587" s="6"/>
      <c r="AB587" s="6"/>
    </row>
    <row r="588" ht="12.75" customHeight="1">
      <c r="A588" s="6"/>
      <c r="B588" s="6"/>
      <c r="C588" s="6"/>
      <c r="D588" s="6"/>
      <c r="E588" s="6"/>
      <c r="F588" s="6"/>
      <c r="G588" s="6"/>
      <c r="H588" s="6"/>
      <c r="I588" s="6"/>
      <c r="J588" s="6"/>
      <c r="K588" s="6"/>
      <c r="L588" s="6"/>
      <c r="M588" s="6"/>
      <c r="N588" s="21"/>
      <c r="O588" s="21"/>
      <c r="P588" s="21"/>
      <c r="Q588" s="21"/>
      <c r="R588" s="21"/>
      <c r="S588" s="21"/>
      <c r="T588" s="6"/>
      <c r="U588" s="6"/>
      <c r="V588" s="6"/>
      <c r="W588" s="6"/>
      <c r="X588" s="6"/>
      <c r="Y588" s="6"/>
      <c r="Z588" s="6"/>
      <c r="AA588" s="6"/>
      <c r="AB588" s="6"/>
    </row>
    <row r="589" ht="12.75" customHeight="1">
      <c r="A589" s="6"/>
      <c r="B589" s="6"/>
      <c r="C589" s="6"/>
      <c r="D589" s="6"/>
      <c r="E589" s="6"/>
      <c r="F589" s="6"/>
      <c r="G589" s="6"/>
      <c r="H589" s="6"/>
      <c r="I589" s="6"/>
      <c r="J589" s="6"/>
      <c r="K589" s="6"/>
      <c r="L589" s="6"/>
      <c r="M589" s="6"/>
      <c r="N589" s="21"/>
      <c r="O589" s="21"/>
      <c r="P589" s="21"/>
      <c r="Q589" s="21"/>
      <c r="R589" s="21"/>
      <c r="S589" s="21"/>
      <c r="T589" s="6"/>
      <c r="U589" s="6"/>
      <c r="V589" s="6"/>
      <c r="W589" s="6"/>
      <c r="X589" s="6"/>
      <c r="Y589" s="6"/>
      <c r="Z589" s="6"/>
      <c r="AA589" s="6"/>
      <c r="AB589" s="6"/>
    </row>
    <row r="590" ht="12.75" customHeight="1">
      <c r="A590" s="6"/>
      <c r="B590" s="6"/>
      <c r="C590" s="6"/>
      <c r="D590" s="6"/>
      <c r="E590" s="6"/>
      <c r="F590" s="6"/>
      <c r="G590" s="6"/>
      <c r="H590" s="6"/>
      <c r="I590" s="6"/>
      <c r="J590" s="6"/>
      <c r="K590" s="6"/>
      <c r="L590" s="6"/>
      <c r="M590" s="6"/>
      <c r="N590" s="21"/>
      <c r="O590" s="21"/>
      <c r="P590" s="21"/>
      <c r="Q590" s="21"/>
      <c r="R590" s="21"/>
      <c r="S590" s="21"/>
      <c r="T590" s="6"/>
      <c r="U590" s="6"/>
      <c r="V590" s="6"/>
      <c r="W590" s="6"/>
      <c r="X590" s="6"/>
      <c r="Y590" s="6"/>
      <c r="Z590" s="6"/>
      <c r="AA590" s="6"/>
      <c r="AB590" s="6"/>
    </row>
    <row r="591" ht="12.75" customHeight="1">
      <c r="A591" s="6"/>
      <c r="B591" s="6"/>
      <c r="C591" s="6"/>
      <c r="D591" s="6"/>
      <c r="E591" s="6"/>
      <c r="F591" s="6"/>
      <c r="G591" s="6"/>
      <c r="H591" s="6"/>
      <c r="I591" s="6"/>
      <c r="J591" s="6"/>
      <c r="K591" s="6"/>
      <c r="L591" s="6"/>
      <c r="M591" s="6"/>
      <c r="N591" s="21"/>
      <c r="O591" s="21"/>
      <c r="P591" s="21"/>
      <c r="Q591" s="21"/>
      <c r="R591" s="21"/>
      <c r="S591" s="21"/>
      <c r="T591" s="6"/>
      <c r="U591" s="6"/>
      <c r="V591" s="6"/>
      <c r="W591" s="6"/>
      <c r="X591" s="6"/>
      <c r="Y591" s="6"/>
      <c r="Z591" s="6"/>
      <c r="AA591" s="6"/>
      <c r="AB591" s="6"/>
    </row>
    <row r="592" ht="12.75" customHeight="1">
      <c r="A592" s="6"/>
      <c r="B592" s="6"/>
      <c r="C592" s="6"/>
      <c r="D592" s="6"/>
      <c r="E592" s="6"/>
      <c r="F592" s="6"/>
      <c r="G592" s="6"/>
      <c r="H592" s="6"/>
      <c r="I592" s="6"/>
      <c r="J592" s="6"/>
      <c r="K592" s="6"/>
      <c r="L592" s="6"/>
      <c r="M592" s="6"/>
      <c r="N592" s="21"/>
      <c r="O592" s="21"/>
      <c r="P592" s="21"/>
      <c r="Q592" s="21"/>
      <c r="R592" s="21"/>
      <c r="S592" s="21"/>
      <c r="T592" s="6"/>
      <c r="U592" s="6"/>
      <c r="V592" s="6"/>
      <c r="W592" s="6"/>
      <c r="X592" s="6"/>
      <c r="Y592" s="6"/>
      <c r="Z592" s="6"/>
      <c r="AA592" s="6"/>
      <c r="AB592" s="6"/>
    </row>
    <row r="593" ht="12.75" customHeight="1">
      <c r="A593" s="6"/>
      <c r="B593" s="6"/>
      <c r="C593" s="6"/>
      <c r="D593" s="6"/>
      <c r="E593" s="6"/>
      <c r="F593" s="6"/>
      <c r="G593" s="6"/>
      <c r="H593" s="6"/>
      <c r="I593" s="6"/>
      <c r="J593" s="6"/>
      <c r="K593" s="6"/>
      <c r="L593" s="6"/>
      <c r="M593" s="6"/>
      <c r="N593" s="21"/>
      <c r="O593" s="21"/>
      <c r="P593" s="21"/>
      <c r="Q593" s="21"/>
      <c r="R593" s="21"/>
      <c r="S593" s="21"/>
      <c r="T593" s="6"/>
      <c r="U593" s="6"/>
      <c r="V593" s="6"/>
      <c r="W593" s="6"/>
      <c r="X593" s="6"/>
      <c r="Y593" s="6"/>
      <c r="Z593" s="6"/>
      <c r="AA593" s="6"/>
      <c r="AB593" s="6"/>
    </row>
    <row r="594" ht="12.75" customHeight="1">
      <c r="A594" s="6"/>
      <c r="B594" s="6"/>
      <c r="C594" s="6"/>
      <c r="D594" s="6"/>
      <c r="E594" s="6"/>
      <c r="F594" s="6"/>
      <c r="G594" s="6"/>
      <c r="H594" s="6"/>
      <c r="I594" s="6"/>
      <c r="J594" s="6"/>
      <c r="K594" s="6"/>
      <c r="L594" s="6"/>
      <c r="M594" s="6"/>
      <c r="N594" s="21"/>
      <c r="O594" s="21"/>
      <c r="P594" s="21"/>
      <c r="Q594" s="21"/>
      <c r="R594" s="21"/>
      <c r="S594" s="21"/>
      <c r="T594" s="6"/>
      <c r="U594" s="6"/>
      <c r="V594" s="6"/>
      <c r="W594" s="6"/>
      <c r="X594" s="6"/>
      <c r="Y594" s="6"/>
      <c r="Z594" s="6"/>
      <c r="AA594" s="6"/>
      <c r="AB594" s="6"/>
    </row>
    <row r="595" ht="12.75" customHeight="1">
      <c r="A595" s="6"/>
      <c r="B595" s="6"/>
      <c r="C595" s="6"/>
      <c r="D595" s="6"/>
      <c r="E595" s="6"/>
      <c r="F595" s="6"/>
      <c r="G595" s="6"/>
      <c r="H595" s="6"/>
      <c r="I595" s="6"/>
      <c r="J595" s="6"/>
      <c r="K595" s="6"/>
      <c r="L595" s="6"/>
      <c r="M595" s="6"/>
      <c r="N595" s="21"/>
      <c r="O595" s="21"/>
      <c r="P595" s="21"/>
      <c r="Q595" s="21"/>
      <c r="R595" s="21"/>
      <c r="S595" s="21"/>
      <c r="T595" s="6"/>
      <c r="U595" s="6"/>
      <c r="V595" s="6"/>
      <c r="W595" s="6"/>
      <c r="X595" s="6"/>
      <c r="Y595" s="6"/>
      <c r="Z595" s="6"/>
      <c r="AA595" s="6"/>
      <c r="AB595" s="6"/>
    </row>
    <row r="596" ht="12.75" customHeight="1">
      <c r="A596" s="6"/>
      <c r="B596" s="6"/>
      <c r="C596" s="6"/>
      <c r="D596" s="6"/>
      <c r="E596" s="6"/>
      <c r="F596" s="6"/>
      <c r="G596" s="6"/>
      <c r="H596" s="6"/>
      <c r="I596" s="6"/>
      <c r="J596" s="6"/>
      <c r="K596" s="6"/>
      <c r="L596" s="6"/>
      <c r="M596" s="6"/>
      <c r="N596" s="21"/>
      <c r="O596" s="21"/>
      <c r="P596" s="21"/>
      <c r="Q596" s="21"/>
      <c r="R596" s="21"/>
      <c r="S596" s="21"/>
      <c r="T596" s="6"/>
      <c r="U596" s="6"/>
      <c r="V596" s="6"/>
      <c r="W596" s="6"/>
      <c r="X596" s="6"/>
      <c r="Y596" s="6"/>
      <c r="Z596" s="6"/>
      <c r="AA596" s="6"/>
      <c r="AB596" s="6"/>
    </row>
    <row r="597" ht="12.75" customHeight="1">
      <c r="A597" s="6"/>
      <c r="B597" s="6"/>
      <c r="C597" s="6"/>
      <c r="D597" s="6"/>
      <c r="E597" s="6"/>
      <c r="F597" s="6"/>
      <c r="G597" s="6"/>
      <c r="H597" s="6"/>
      <c r="I597" s="6"/>
      <c r="J597" s="6"/>
      <c r="K597" s="6"/>
      <c r="L597" s="6"/>
      <c r="M597" s="6"/>
      <c r="N597" s="21"/>
      <c r="O597" s="21"/>
      <c r="P597" s="21"/>
      <c r="Q597" s="21"/>
      <c r="R597" s="21"/>
      <c r="S597" s="21"/>
      <c r="T597" s="6"/>
      <c r="U597" s="6"/>
      <c r="V597" s="6"/>
      <c r="W597" s="6"/>
      <c r="X597" s="6"/>
      <c r="Y597" s="6"/>
      <c r="Z597" s="6"/>
      <c r="AA597" s="6"/>
      <c r="AB597" s="6"/>
    </row>
    <row r="598" ht="12.75" customHeight="1">
      <c r="A598" s="6"/>
      <c r="B598" s="6"/>
      <c r="C598" s="6"/>
      <c r="D598" s="6"/>
      <c r="E598" s="6"/>
      <c r="F598" s="6"/>
      <c r="G598" s="6"/>
      <c r="H598" s="6"/>
      <c r="I598" s="6"/>
      <c r="J598" s="6"/>
      <c r="K598" s="6"/>
      <c r="L598" s="6"/>
      <c r="M598" s="6"/>
      <c r="N598" s="21"/>
      <c r="O598" s="21"/>
      <c r="P598" s="21"/>
      <c r="Q598" s="21"/>
      <c r="R598" s="21"/>
      <c r="S598" s="21"/>
      <c r="T598" s="6"/>
      <c r="U598" s="6"/>
      <c r="V598" s="6"/>
      <c r="W598" s="6"/>
      <c r="X598" s="6"/>
      <c r="Y598" s="6"/>
      <c r="Z598" s="6"/>
      <c r="AA598" s="6"/>
      <c r="AB598" s="6"/>
    </row>
    <row r="599" ht="12.75" customHeight="1">
      <c r="A599" s="6"/>
      <c r="B599" s="6"/>
      <c r="C599" s="6"/>
      <c r="D599" s="6"/>
      <c r="E599" s="6"/>
      <c r="F599" s="6"/>
      <c r="G599" s="6"/>
      <c r="H599" s="6"/>
      <c r="I599" s="6"/>
      <c r="J599" s="6"/>
      <c r="K599" s="6"/>
      <c r="L599" s="6"/>
      <c r="M599" s="6"/>
      <c r="N599" s="21"/>
      <c r="O599" s="21"/>
      <c r="P599" s="21"/>
      <c r="Q599" s="21"/>
      <c r="R599" s="21"/>
      <c r="S599" s="21"/>
      <c r="T599" s="6"/>
      <c r="U599" s="6"/>
      <c r="V599" s="6"/>
      <c r="W599" s="6"/>
      <c r="X599" s="6"/>
      <c r="Y599" s="6"/>
      <c r="Z599" s="6"/>
      <c r="AA599" s="6"/>
      <c r="AB599" s="6"/>
    </row>
    <row r="600" ht="12.75" customHeight="1">
      <c r="A600" s="6"/>
      <c r="B600" s="6"/>
      <c r="C600" s="6"/>
      <c r="D600" s="6"/>
      <c r="E600" s="6"/>
      <c r="F600" s="6"/>
      <c r="G600" s="6"/>
      <c r="H600" s="6"/>
      <c r="I600" s="6"/>
      <c r="J600" s="6"/>
      <c r="K600" s="6"/>
      <c r="L600" s="6"/>
      <c r="M600" s="6"/>
      <c r="N600" s="21"/>
      <c r="O600" s="21"/>
      <c r="P600" s="21"/>
      <c r="Q600" s="21"/>
      <c r="R600" s="21"/>
      <c r="S600" s="21"/>
      <c r="T600" s="6"/>
      <c r="U600" s="6"/>
      <c r="V600" s="6"/>
      <c r="W600" s="6"/>
      <c r="X600" s="6"/>
      <c r="Y600" s="6"/>
      <c r="Z600" s="6"/>
      <c r="AA600" s="6"/>
      <c r="AB600" s="6"/>
    </row>
    <row r="601" ht="12.75" customHeight="1">
      <c r="A601" s="6"/>
      <c r="B601" s="6"/>
      <c r="C601" s="6"/>
      <c r="D601" s="6"/>
      <c r="E601" s="6"/>
      <c r="F601" s="6"/>
      <c r="G601" s="6"/>
      <c r="H601" s="6"/>
      <c r="I601" s="6"/>
      <c r="J601" s="6"/>
      <c r="K601" s="6"/>
      <c r="L601" s="6"/>
      <c r="M601" s="6"/>
      <c r="N601" s="21"/>
      <c r="O601" s="21"/>
      <c r="P601" s="21"/>
      <c r="Q601" s="21"/>
      <c r="R601" s="21"/>
      <c r="S601" s="21"/>
      <c r="T601" s="6"/>
      <c r="U601" s="6"/>
      <c r="V601" s="6"/>
      <c r="W601" s="6"/>
      <c r="X601" s="6"/>
      <c r="Y601" s="6"/>
      <c r="Z601" s="6"/>
      <c r="AA601" s="6"/>
      <c r="AB601" s="6"/>
    </row>
    <row r="602" ht="12.75" customHeight="1">
      <c r="A602" s="6"/>
      <c r="B602" s="6"/>
      <c r="C602" s="6"/>
      <c r="D602" s="6"/>
      <c r="E602" s="6"/>
      <c r="F602" s="6"/>
      <c r="G602" s="6"/>
      <c r="H602" s="6"/>
      <c r="I602" s="6"/>
      <c r="J602" s="6"/>
      <c r="K602" s="6"/>
      <c r="L602" s="6"/>
      <c r="M602" s="6"/>
      <c r="N602" s="21"/>
      <c r="O602" s="21"/>
      <c r="P602" s="21"/>
      <c r="Q602" s="21"/>
      <c r="R602" s="21"/>
      <c r="S602" s="21"/>
      <c r="T602" s="6"/>
      <c r="U602" s="6"/>
      <c r="V602" s="6"/>
      <c r="W602" s="6"/>
      <c r="X602" s="6"/>
      <c r="Y602" s="6"/>
      <c r="Z602" s="6"/>
      <c r="AA602" s="6"/>
      <c r="AB602" s="6"/>
    </row>
    <row r="603" ht="12.75" customHeight="1">
      <c r="A603" s="6"/>
      <c r="B603" s="6"/>
      <c r="C603" s="6"/>
      <c r="D603" s="6"/>
      <c r="E603" s="6"/>
      <c r="F603" s="6"/>
      <c r="G603" s="6"/>
      <c r="H603" s="6"/>
      <c r="I603" s="6"/>
      <c r="J603" s="6"/>
      <c r="K603" s="6"/>
      <c r="L603" s="6"/>
      <c r="M603" s="6"/>
      <c r="N603" s="21"/>
      <c r="O603" s="21"/>
      <c r="P603" s="21"/>
      <c r="Q603" s="21"/>
      <c r="R603" s="21"/>
      <c r="S603" s="21"/>
      <c r="T603" s="6"/>
      <c r="U603" s="6"/>
      <c r="V603" s="6"/>
      <c r="W603" s="6"/>
      <c r="X603" s="6"/>
      <c r="Y603" s="6"/>
      <c r="Z603" s="6"/>
      <c r="AA603" s="6"/>
      <c r="AB603" s="6"/>
    </row>
    <row r="604" ht="12.75" customHeight="1">
      <c r="A604" s="6"/>
      <c r="B604" s="6"/>
      <c r="C604" s="6"/>
      <c r="D604" s="6"/>
      <c r="E604" s="6"/>
      <c r="F604" s="6"/>
      <c r="G604" s="6"/>
      <c r="H604" s="6"/>
      <c r="I604" s="6"/>
      <c r="J604" s="6"/>
      <c r="K604" s="6"/>
      <c r="L604" s="6"/>
      <c r="M604" s="6"/>
      <c r="N604" s="21"/>
      <c r="O604" s="21"/>
      <c r="P604" s="21"/>
      <c r="Q604" s="21"/>
      <c r="R604" s="21"/>
      <c r="S604" s="21"/>
      <c r="T604" s="6"/>
      <c r="U604" s="6"/>
      <c r="V604" s="6"/>
      <c r="W604" s="6"/>
      <c r="X604" s="6"/>
      <c r="Y604" s="6"/>
      <c r="Z604" s="6"/>
      <c r="AA604" s="6"/>
      <c r="AB604" s="6"/>
    </row>
    <row r="605" ht="12.75" customHeight="1">
      <c r="A605" s="6"/>
      <c r="B605" s="6"/>
      <c r="C605" s="6"/>
      <c r="D605" s="6"/>
      <c r="E605" s="6"/>
      <c r="F605" s="6"/>
      <c r="G605" s="6"/>
      <c r="H605" s="6"/>
      <c r="I605" s="6"/>
      <c r="J605" s="6"/>
      <c r="K605" s="6"/>
      <c r="L605" s="6"/>
      <c r="M605" s="6"/>
      <c r="N605" s="21"/>
      <c r="O605" s="21"/>
      <c r="P605" s="21"/>
      <c r="Q605" s="21"/>
      <c r="R605" s="21"/>
      <c r="S605" s="21"/>
      <c r="T605" s="6"/>
      <c r="U605" s="6"/>
      <c r="V605" s="6"/>
      <c r="W605" s="6"/>
      <c r="X605" s="6"/>
      <c r="Y605" s="6"/>
      <c r="Z605" s="6"/>
      <c r="AA605" s="6"/>
      <c r="AB605" s="6"/>
    </row>
    <row r="606" ht="12.75" customHeight="1">
      <c r="A606" s="6"/>
      <c r="B606" s="6"/>
      <c r="C606" s="6"/>
      <c r="D606" s="6"/>
      <c r="E606" s="6"/>
      <c r="F606" s="6"/>
      <c r="G606" s="6"/>
      <c r="H606" s="6"/>
      <c r="I606" s="6"/>
      <c r="J606" s="6"/>
      <c r="K606" s="6"/>
      <c r="L606" s="6"/>
      <c r="M606" s="6"/>
      <c r="N606" s="21"/>
      <c r="O606" s="21"/>
      <c r="P606" s="21"/>
      <c r="Q606" s="21"/>
      <c r="R606" s="21"/>
      <c r="S606" s="21"/>
      <c r="T606" s="6"/>
      <c r="U606" s="6"/>
      <c r="V606" s="6"/>
      <c r="W606" s="6"/>
      <c r="X606" s="6"/>
      <c r="Y606" s="6"/>
      <c r="Z606" s="6"/>
      <c r="AA606" s="6"/>
      <c r="AB606" s="6"/>
    </row>
    <row r="607" ht="12.75" customHeight="1">
      <c r="A607" s="6"/>
      <c r="B607" s="6"/>
      <c r="C607" s="6"/>
      <c r="D607" s="6"/>
      <c r="E607" s="6"/>
      <c r="F607" s="6"/>
      <c r="G607" s="6"/>
      <c r="H607" s="6"/>
      <c r="I607" s="6"/>
      <c r="J607" s="6"/>
      <c r="K607" s="6"/>
      <c r="L607" s="6"/>
      <c r="M607" s="6"/>
      <c r="N607" s="21"/>
      <c r="O607" s="21"/>
      <c r="P607" s="21"/>
      <c r="Q607" s="21"/>
      <c r="R607" s="21"/>
      <c r="S607" s="21"/>
      <c r="T607" s="6"/>
      <c r="U607" s="6"/>
      <c r="V607" s="6"/>
      <c r="W607" s="6"/>
      <c r="X607" s="6"/>
      <c r="Y607" s="6"/>
      <c r="Z607" s="6"/>
      <c r="AA607" s="6"/>
      <c r="AB607" s="6"/>
    </row>
    <row r="608" ht="12.75" customHeight="1">
      <c r="A608" s="6"/>
      <c r="B608" s="6"/>
      <c r="C608" s="6"/>
      <c r="D608" s="6"/>
      <c r="E608" s="6"/>
      <c r="F608" s="6"/>
      <c r="G608" s="6"/>
      <c r="H608" s="6"/>
      <c r="I608" s="6"/>
      <c r="J608" s="6"/>
      <c r="K608" s="6"/>
      <c r="L608" s="6"/>
      <c r="M608" s="6"/>
      <c r="N608" s="21"/>
      <c r="O608" s="21"/>
      <c r="P608" s="21"/>
      <c r="Q608" s="21"/>
      <c r="R608" s="21"/>
      <c r="S608" s="21"/>
      <c r="T608" s="6"/>
      <c r="U608" s="6"/>
      <c r="V608" s="6"/>
      <c r="W608" s="6"/>
      <c r="X608" s="6"/>
      <c r="Y608" s="6"/>
      <c r="Z608" s="6"/>
      <c r="AA608" s="6"/>
      <c r="AB608" s="6"/>
    </row>
    <row r="609" ht="12.75" customHeight="1">
      <c r="A609" s="6"/>
      <c r="B609" s="6"/>
      <c r="C609" s="6"/>
      <c r="D609" s="6"/>
      <c r="E609" s="6"/>
      <c r="F609" s="6"/>
      <c r="G609" s="6"/>
      <c r="H609" s="6"/>
      <c r="I609" s="6"/>
      <c r="J609" s="6"/>
      <c r="K609" s="6"/>
      <c r="L609" s="6"/>
      <c r="M609" s="6"/>
      <c r="N609" s="21"/>
      <c r="O609" s="21"/>
      <c r="P609" s="21"/>
      <c r="Q609" s="21"/>
      <c r="R609" s="21"/>
      <c r="S609" s="21"/>
      <c r="T609" s="6"/>
      <c r="U609" s="6"/>
      <c r="V609" s="6"/>
      <c r="W609" s="6"/>
      <c r="X609" s="6"/>
      <c r="Y609" s="6"/>
      <c r="Z609" s="6"/>
      <c r="AA609" s="6"/>
      <c r="AB609" s="6"/>
    </row>
    <row r="610" ht="12.75" customHeight="1">
      <c r="A610" s="6"/>
      <c r="B610" s="6"/>
      <c r="C610" s="6"/>
      <c r="D610" s="6"/>
      <c r="E610" s="6"/>
      <c r="F610" s="6"/>
      <c r="G610" s="6"/>
      <c r="H610" s="6"/>
      <c r="I610" s="6"/>
      <c r="J610" s="6"/>
      <c r="K610" s="6"/>
      <c r="L610" s="6"/>
      <c r="M610" s="6"/>
      <c r="N610" s="21"/>
      <c r="O610" s="21"/>
      <c r="P610" s="21"/>
      <c r="Q610" s="21"/>
      <c r="R610" s="21"/>
      <c r="S610" s="21"/>
      <c r="T610" s="6"/>
      <c r="U610" s="6"/>
      <c r="V610" s="6"/>
      <c r="W610" s="6"/>
      <c r="X610" s="6"/>
      <c r="Y610" s="6"/>
      <c r="Z610" s="6"/>
      <c r="AA610" s="6"/>
      <c r="AB610" s="6"/>
    </row>
    <row r="611" ht="12.75" customHeight="1">
      <c r="A611" s="6"/>
      <c r="B611" s="6"/>
      <c r="C611" s="6"/>
      <c r="D611" s="6"/>
      <c r="E611" s="6"/>
      <c r="F611" s="6"/>
      <c r="G611" s="6"/>
      <c r="H611" s="6"/>
      <c r="I611" s="6"/>
      <c r="J611" s="6"/>
      <c r="K611" s="6"/>
      <c r="L611" s="6"/>
      <c r="M611" s="6"/>
      <c r="N611" s="21"/>
      <c r="O611" s="21"/>
      <c r="P611" s="21"/>
      <c r="Q611" s="21"/>
      <c r="R611" s="21"/>
      <c r="S611" s="21"/>
      <c r="T611" s="6"/>
      <c r="U611" s="6"/>
      <c r="V611" s="6"/>
      <c r="W611" s="6"/>
      <c r="X611" s="6"/>
      <c r="Y611" s="6"/>
      <c r="Z611" s="6"/>
      <c r="AA611" s="6"/>
      <c r="AB611" s="6"/>
    </row>
    <row r="612" ht="12.75" customHeight="1">
      <c r="A612" s="6"/>
      <c r="B612" s="6"/>
      <c r="C612" s="6"/>
      <c r="D612" s="6"/>
      <c r="E612" s="6"/>
      <c r="F612" s="6"/>
      <c r="G612" s="6"/>
      <c r="H612" s="6"/>
      <c r="I612" s="6"/>
      <c r="J612" s="6"/>
      <c r="K612" s="6"/>
      <c r="L612" s="6"/>
      <c r="M612" s="6"/>
      <c r="N612" s="21"/>
      <c r="O612" s="21"/>
      <c r="P612" s="21"/>
      <c r="Q612" s="21"/>
      <c r="R612" s="21"/>
      <c r="S612" s="21"/>
      <c r="T612" s="6"/>
      <c r="U612" s="6"/>
      <c r="V612" s="6"/>
      <c r="W612" s="6"/>
      <c r="X612" s="6"/>
      <c r="Y612" s="6"/>
      <c r="Z612" s="6"/>
      <c r="AA612" s="6"/>
      <c r="AB612" s="6"/>
    </row>
    <row r="613" ht="12.75" customHeight="1">
      <c r="A613" s="6"/>
      <c r="B613" s="6"/>
      <c r="C613" s="6"/>
      <c r="D613" s="6"/>
      <c r="E613" s="6"/>
      <c r="F613" s="6"/>
      <c r="G613" s="6"/>
      <c r="H613" s="6"/>
      <c r="I613" s="6"/>
      <c r="J613" s="6"/>
      <c r="K613" s="6"/>
      <c r="L613" s="6"/>
      <c r="M613" s="6"/>
      <c r="N613" s="21"/>
      <c r="O613" s="21"/>
      <c r="P613" s="21"/>
      <c r="Q613" s="21"/>
      <c r="R613" s="21"/>
      <c r="S613" s="21"/>
      <c r="T613" s="6"/>
      <c r="U613" s="6"/>
      <c r="V613" s="6"/>
      <c r="W613" s="6"/>
      <c r="X613" s="6"/>
      <c r="Y613" s="6"/>
      <c r="Z613" s="6"/>
      <c r="AA613" s="6"/>
      <c r="AB613" s="6"/>
    </row>
    <row r="614" ht="12.75" customHeight="1">
      <c r="A614" s="6"/>
      <c r="B614" s="6"/>
      <c r="C614" s="6"/>
      <c r="D614" s="6"/>
      <c r="E614" s="6"/>
      <c r="F614" s="6"/>
      <c r="G614" s="6"/>
      <c r="H614" s="6"/>
      <c r="I614" s="6"/>
      <c r="J614" s="6"/>
      <c r="K614" s="6"/>
      <c r="L614" s="6"/>
      <c r="M614" s="6"/>
      <c r="N614" s="21"/>
      <c r="O614" s="21"/>
      <c r="P614" s="21"/>
      <c r="Q614" s="21"/>
      <c r="R614" s="21"/>
      <c r="S614" s="21"/>
      <c r="T614" s="6"/>
      <c r="U614" s="6"/>
      <c r="V614" s="6"/>
      <c r="W614" s="6"/>
      <c r="X614" s="6"/>
      <c r="Y614" s="6"/>
      <c r="Z614" s="6"/>
      <c r="AA614" s="6"/>
      <c r="AB614" s="6"/>
    </row>
    <row r="615" ht="12.75" customHeight="1">
      <c r="A615" s="6"/>
      <c r="B615" s="6"/>
      <c r="C615" s="6"/>
      <c r="D615" s="6"/>
      <c r="E615" s="6"/>
      <c r="F615" s="6"/>
      <c r="G615" s="6"/>
      <c r="H615" s="6"/>
      <c r="I615" s="6"/>
      <c r="J615" s="6"/>
      <c r="K615" s="6"/>
      <c r="L615" s="6"/>
      <c r="M615" s="6"/>
      <c r="N615" s="21"/>
      <c r="O615" s="21"/>
      <c r="P615" s="21"/>
      <c r="Q615" s="21"/>
      <c r="R615" s="21"/>
      <c r="S615" s="21"/>
      <c r="T615" s="6"/>
      <c r="U615" s="6"/>
      <c r="V615" s="6"/>
      <c r="W615" s="6"/>
      <c r="X615" s="6"/>
      <c r="Y615" s="6"/>
      <c r="Z615" s="6"/>
      <c r="AA615" s="6"/>
      <c r="AB615" s="6"/>
    </row>
    <row r="616" ht="12.75" customHeight="1">
      <c r="A616" s="6"/>
      <c r="B616" s="6"/>
      <c r="C616" s="6"/>
      <c r="D616" s="6"/>
      <c r="E616" s="6"/>
      <c r="F616" s="6"/>
      <c r="G616" s="6"/>
      <c r="H616" s="6"/>
      <c r="I616" s="6"/>
      <c r="J616" s="6"/>
      <c r="K616" s="6"/>
      <c r="L616" s="6"/>
      <c r="M616" s="6"/>
      <c r="N616" s="21"/>
      <c r="O616" s="21"/>
      <c r="P616" s="21"/>
      <c r="Q616" s="21"/>
      <c r="R616" s="21"/>
      <c r="S616" s="21"/>
      <c r="T616" s="6"/>
      <c r="U616" s="6"/>
      <c r="V616" s="6"/>
      <c r="W616" s="6"/>
      <c r="X616" s="6"/>
      <c r="Y616" s="6"/>
      <c r="Z616" s="6"/>
      <c r="AA616" s="6"/>
      <c r="AB616" s="6"/>
    </row>
    <row r="617" ht="12.75" customHeight="1">
      <c r="A617" s="6"/>
      <c r="B617" s="6"/>
      <c r="C617" s="6"/>
      <c r="D617" s="6"/>
      <c r="E617" s="6"/>
      <c r="F617" s="6"/>
      <c r="G617" s="6"/>
      <c r="H617" s="6"/>
      <c r="I617" s="6"/>
      <c r="J617" s="6"/>
      <c r="K617" s="6"/>
      <c r="L617" s="6"/>
      <c r="M617" s="6"/>
      <c r="N617" s="21"/>
      <c r="O617" s="21"/>
      <c r="P617" s="21"/>
      <c r="Q617" s="21"/>
      <c r="R617" s="21"/>
      <c r="S617" s="21"/>
      <c r="T617" s="6"/>
      <c r="U617" s="6"/>
      <c r="V617" s="6"/>
      <c r="W617" s="6"/>
      <c r="X617" s="6"/>
      <c r="Y617" s="6"/>
      <c r="Z617" s="6"/>
      <c r="AA617" s="6"/>
      <c r="AB617" s="6"/>
    </row>
    <row r="618" ht="12.75" customHeight="1">
      <c r="A618" s="6"/>
      <c r="B618" s="6"/>
      <c r="C618" s="6"/>
      <c r="D618" s="6"/>
      <c r="E618" s="6"/>
      <c r="F618" s="6"/>
      <c r="G618" s="6"/>
      <c r="H618" s="6"/>
      <c r="I618" s="6"/>
      <c r="J618" s="6"/>
      <c r="K618" s="6"/>
      <c r="L618" s="6"/>
      <c r="M618" s="6"/>
      <c r="N618" s="21"/>
      <c r="O618" s="21"/>
      <c r="P618" s="21"/>
      <c r="Q618" s="21"/>
      <c r="R618" s="21"/>
      <c r="S618" s="21"/>
      <c r="T618" s="6"/>
      <c r="U618" s="6"/>
      <c r="V618" s="6"/>
      <c r="W618" s="6"/>
      <c r="X618" s="6"/>
      <c r="Y618" s="6"/>
      <c r="Z618" s="6"/>
      <c r="AA618" s="6"/>
      <c r="AB618" s="6"/>
    </row>
    <row r="619" ht="12.75" customHeight="1">
      <c r="A619" s="6"/>
      <c r="B619" s="6"/>
      <c r="C619" s="6"/>
      <c r="D619" s="6"/>
      <c r="E619" s="6"/>
      <c r="F619" s="6"/>
      <c r="G619" s="6"/>
      <c r="H619" s="6"/>
      <c r="I619" s="6"/>
      <c r="J619" s="6"/>
      <c r="K619" s="6"/>
      <c r="L619" s="6"/>
      <c r="M619" s="6"/>
      <c r="N619" s="21"/>
      <c r="O619" s="21"/>
      <c r="P619" s="21"/>
      <c r="Q619" s="21"/>
      <c r="R619" s="21"/>
      <c r="S619" s="21"/>
      <c r="T619" s="6"/>
      <c r="U619" s="6"/>
      <c r="V619" s="6"/>
      <c r="W619" s="6"/>
      <c r="X619" s="6"/>
      <c r="Y619" s="6"/>
      <c r="Z619" s="6"/>
      <c r="AA619" s="6"/>
      <c r="AB619" s="6"/>
    </row>
    <row r="620" ht="12.75" customHeight="1">
      <c r="A620" s="6"/>
      <c r="B620" s="6"/>
      <c r="C620" s="6"/>
      <c r="D620" s="6"/>
      <c r="E620" s="6"/>
      <c r="F620" s="6"/>
      <c r="G620" s="6"/>
      <c r="H620" s="6"/>
      <c r="I620" s="6"/>
      <c r="J620" s="6"/>
      <c r="K620" s="6"/>
      <c r="L620" s="6"/>
      <c r="M620" s="6"/>
      <c r="N620" s="21"/>
      <c r="O620" s="21"/>
      <c r="P620" s="21"/>
      <c r="Q620" s="21"/>
      <c r="R620" s="21"/>
      <c r="S620" s="21"/>
      <c r="T620" s="6"/>
      <c r="U620" s="6"/>
      <c r="V620" s="6"/>
      <c r="W620" s="6"/>
      <c r="X620" s="6"/>
      <c r="Y620" s="6"/>
      <c r="Z620" s="6"/>
      <c r="AA620" s="6"/>
      <c r="AB620" s="6"/>
    </row>
    <row r="621" ht="12.75" customHeight="1">
      <c r="A621" s="6"/>
      <c r="B621" s="6"/>
      <c r="C621" s="6"/>
      <c r="D621" s="6"/>
      <c r="E621" s="6"/>
      <c r="F621" s="6"/>
      <c r="G621" s="6"/>
      <c r="H621" s="6"/>
      <c r="I621" s="6"/>
      <c r="J621" s="6"/>
      <c r="K621" s="6"/>
      <c r="L621" s="6"/>
      <c r="M621" s="6"/>
      <c r="N621" s="21"/>
      <c r="O621" s="21"/>
      <c r="P621" s="21"/>
      <c r="Q621" s="21"/>
      <c r="R621" s="21"/>
      <c r="S621" s="21"/>
      <c r="T621" s="6"/>
      <c r="U621" s="6"/>
      <c r="V621" s="6"/>
      <c r="W621" s="6"/>
      <c r="X621" s="6"/>
      <c r="Y621" s="6"/>
      <c r="Z621" s="6"/>
      <c r="AA621" s="6"/>
      <c r="AB621" s="6"/>
    </row>
    <row r="622" ht="12.75" customHeight="1">
      <c r="A622" s="6"/>
      <c r="B622" s="6"/>
      <c r="C622" s="6"/>
      <c r="D622" s="6"/>
      <c r="E622" s="6"/>
      <c r="F622" s="6"/>
      <c r="G622" s="6"/>
      <c r="H622" s="6"/>
      <c r="I622" s="6"/>
      <c r="J622" s="6"/>
      <c r="K622" s="6"/>
      <c r="L622" s="6"/>
      <c r="M622" s="6"/>
      <c r="N622" s="21"/>
      <c r="O622" s="21"/>
      <c r="P622" s="21"/>
      <c r="Q622" s="21"/>
      <c r="R622" s="21"/>
      <c r="S622" s="21"/>
      <c r="T622" s="6"/>
      <c r="U622" s="6"/>
      <c r="V622" s="6"/>
      <c r="W622" s="6"/>
      <c r="X622" s="6"/>
      <c r="Y622" s="6"/>
      <c r="Z622" s="6"/>
      <c r="AA622" s="6"/>
      <c r="AB622" s="6"/>
    </row>
    <row r="623" ht="12.75" customHeight="1">
      <c r="A623" s="6"/>
      <c r="B623" s="6"/>
      <c r="C623" s="6"/>
      <c r="D623" s="6"/>
      <c r="E623" s="6"/>
      <c r="F623" s="6"/>
      <c r="G623" s="6"/>
      <c r="H623" s="6"/>
      <c r="I623" s="6"/>
      <c r="J623" s="6"/>
      <c r="K623" s="6"/>
      <c r="L623" s="6"/>
      <c r="M623" s="6"/>
      <c r="N623" s="21"/>
      <c r="O623" s="21"/>
      <c r="P623" s="21"/>
      <c r="Q623" s="21"/>
      <c r="R623" s="21"/>
      <c r="S623" s="21"/>
      <c r="T623" s="6"/>
      <c r="U623" s="6"/>
      <c r="V623" s="6"/>
      <c r="W623" s="6"/>
      <c r="X623" s="6"/>
      <c r="Y623" s="6"/>
      <c r="Z623" s="6"/>
      <c r="AA623" s="6"/>
      <c r="AB623" s="6"/>
    </row>
    <row r="624" ht="12.75" customHeight="1">
      <c r="A624" s="6"/>
      <c r="B624" s="6"/>
      <c r="C624" s="6"/>
      <c r="D624" s="6"/>
      <c r="E624" s="6"/>
      <c r="F624" s="6"/>
      <c r="G624" s="6"/>
      <c r="H624" s="6"/>
      <c r="I624" s="6"/>
      <c r="J624" s="6"/>
      <c r="K624" s="6"/>
      <c r="L624" s="6"/>
      <c r="M624" s="6"/>
      <c r="N624" s="21"/>
      <c r="O624" s="21"/>
      <c r="P624" s="21"/>
      <c r="Q624" s="21"/>
      <c r="R624" s="21"/>
      <c r="S624" s="21"/>
      <c r="T624" s="6"/>
      <c r="U624" s="6"/>
      <c r="V624" s="6"/>
      <c r="W624" s="6"/>
      <c r="X624" s="6"/>
      <c r="Y624" s="6"/>
      <c r="Z624" s="6"/>
      <c r="AA624" s="6"/>
      <c r="AB624" s="6"/>
    </row>
    <row r="625" ht="12.75" customHeight="1">
      <c r="A625" s="6"/>
      <c r="B625" s="6"/>
      <c r="C625" s="6"/>
      <c r="D625" s="6"/>
      <c r="E625" s="6"/>
      <c r="F625" s="6"/>
      <c r="G625" s="6"/>
      <c r="H625" s="6"/>
      <c r="I625" s="6"/>
      <c r="J625" s="6"/>
      <c r="K625" s="6"/>
      <c r="L625" s="6"/>
      <c r="M625" s="6"/>
      <c r="N625" s="21"/>
      <c r="O625" s="21"/>
      <c r="P625" s="21"/>
      <c r="Q625" s="21"/>
      <c r="R625" s="21"/>
      <c r="S625" s="21"/>
      <c r="T625" s="6"/>
      <c r="U625" s="6"/>
      <c r="V625" s="6"/>
      <c r="W625" s="6"/>
      <c r="X625" s="6"/>
      <c r="Y625" s="6"/>
      <c r="Z625" s="6"/>
      <c r="AA625" s="6"/>
      <c r="AB625" s="6"/>
    </row>
    <row r="626" ht="12.75" customHeight="1">
      <c r="A626" s="6"/>
      <c r="B626" s="6"/>
      <c r="C626" s="6"/>
      <c r="D626" s="6"/>
      <c r="E626" s="6"/>
      <c r="F626" s="6"/>
      <c r="G626" s="6"/>
      <c r="H626" s="6"/>
      <c r="I626" s="6"/>
      <c r="J626" s="6"/>
      <c r="K626" s="6"/>
      <c r="L626" s="6"/>
      <c r="M626" s="6"/>
      <c r="N626" s="21"/>
      <c r="O626" s="21"/>
      <c r="P626" s="21"/>
      <c r="Q626" s="21"/>
      <c r="R626" s="21"/>
      <c r="S626" s="21"/>
      <c r="T626" s="6"/>
      <c r="U626" s="6"/>
      <c r="V626" s="6"/>
      <c r="W626" s="6"/>
      <c r="X626" s="6"/>
      <c r="Y626" s="6"/>
      <c r="Z626" s="6"/>
      <c r="AA626" s="6"/>
      <c r="AB626" s="6"/>
    </row>
    <row r="627" ht="12.75" customHeight="1">
      <c r="A627" s="6"/>
      <c r="B627" s="6"/>
      <c r="C627" s="6"/>
      <c r="D627" s="6"/>
      <c r="E627" s="6"/>
      <c r="F627" s="6"/>
      <c r="G627" s="6"/>
      <c r="H627" s="6"/>
      <c r="I627" s="6"/>
      <c r="J627" s="6"/>
      <c r="K627" s="6"/>
      <c r="L627" s="6"/>
      <c r="M627" s="6"/>
      <c r="N627" s="21"/>
      <c r="O627" s="21"/>
      <c r="P627" s="21"/>
      <c r="Q627" s="21"/>
      <c r="R627" s="21"/>
      <c r="S627" s="21"/>
      <c r="T627" s="6"/>
      <c r="U627" s="6"/>
      <c r="V627" s="6"/>
      <c r="W627" s="6"/>
      <c r="X627" s="6"/>
      <c r="Y627" s="6"/>
      <c r="Z627" s="6"/>
      <c r="AA627" s="6"/>
      <c r="AB627" s="6"/>
    </row>
    <row r="628" ht="12.75" customHeight="1">
      <c r="A628" s="6"/>
      <c r="B628" s="6"/>
      <c r="C628" s="6"/>
      <c r="D628" s="6"/>
      <c r="E628" s="6"/>
      <c r="F628" s="6"/>
      <c r="G628" s="6"/>
      <c r="H628" s="6"/>
      <c r="I628" s="6"/>
      <c r="J628" s="6"/>
      <c r="K628" s="6"/>
      <c r="L628" s="6"/>
      <c r="M628" s="6"/>
      <c r="N628" s="21"/>
      <c r="O628" s="21"/>
      <c r="P628" s="21"/>
      <c r="Q628" s="21"/>
      <c r="R628" s="21"/>
      <c r="S628" s="21"/>
      <c r="T628" s="6"/>
      <c r="U628" s="6"/>
      <c r="V628" s="6"/>
      <c r="W628" s="6"/>
      <c r="X628" s="6"/>
      <c r="Y628" s="6"/>
      <c r="Z628" s="6"/>
      <c r="AA628" s="6"/>
      <c r="AB628" s="6"/>
    </row>
    <row r="629" ht="12.75" customHeight="1">
      <c r="A629" s="6"/>
      <c r="B629" s="6"/>
      <c r="C629" s="6"/>
      <c r="D629" s="6"/>
      <c r="E629" s="6"/>
      <c r="F629" s="6"/>
      <c r="G629" s="6"/>
      <c r="H629" s="6"/>
      <c r="I629" s="6"/>
      <c r="J629" s="6"/>
      <c r="K629" s="6"/>
      <c r="L629" s="6"/>
      <c r="M629" s="6"/>
      <c r="N629" s="21"/>
      <c r="O629" s="21"/>
      <c r="P629" s="21"/>
      <c r="Q629" s="21"/>
      <c r="R629" s="21"/>
      <c r="S629" s="21"/>
      <c r="T629" s="6"/>
      <c r="U629" s="6"/>
      <c r="V629" s="6"/>
      <c r="W629" s="6"/>
      <c r="X629" s="6"/>
      <c r="Y629" s="6"/>
      <c r="Z629" s="6"/>
      <c r="AA629" s="6"/>
      <c r="AB629" s="6"/>
    </row>
    <row r="630" ht="12.75" customHeight="1">
      <c r="A630" s="6"/>
      <c r="B630" s="6"/>
      <c r="C630" s="6"/>
      <c r="D630" s="6"/>
      <c r="E630" s="6"/>
      <c r="F630" s="6"/>
      <c r="G630" s="6"/>
      <c r="H630" s="6"/>
      <c r="I630" s="6"/>
      <c r="J630" s="6"/>
      <c r="K630" s="6"/>
      <c r="L630" s="6"/>
      <c r="M630" s="6"/>
      <c r="N630" s="21"/>
      <c r="O630" s="21"/>
      <c r="P630" s="21"/>
      <c r="Q630" s="21"/>
      <c r="R630" s="21"/>
      <c r="S630" s="21"/>
      <c r="T630" s="6"/>
      <c r="U630" s="6"/>
      <c r="V630" s="6"/>
      <c r="W630" s="6"/>
      <c r="X630" s="6"/>
      <c r="Y630" s="6"/>
      <c r="Z630" s="6"/>
      <c r="AA630" s="6"/>
      <c r="AB630" s="6"/>
    </row>
    <row r="631" ht="12.75" customHeight="1">
      <c r="A631" s="6"/>
      <c r="B631" s="6"/>
      <c r="C631" s="6"/>
      <c r="D631" s="6"/>
      <c r="E631" s="6"/>
      <c r="F631" s="6"/>
      <c r="G631" s="6"/>
      <c r="H631" s="6"/>
      <c r="I631" s="6"/>
      <c r="J631" s="6"/>
      <c r="K631" s="6"/>
      <c r="L631" s="6"/>
      <c r="M631" s="6"/>
      <c r="N631" s="21"/>
      <c r="O631" s="21"/>
      <c r="P631" s="21"/>
      <c r="Q631" s="21"/>
      <c r="R631" s="21"/>
      <c r="S631" s="21"/>
      <c r="T631" s="6"/>
      <c r="U631" s="6"/>
      <c r="V631" s="6"/>
      <c r="W631" s="6"/>
      <c r="X631" s="6"/>
      <c r="Y631" s="6"/>
      <c r="Z631" s="6"/>
      <c r="AA631" s="6"/>
      <c r="AB631" s="6"/>
    </row>
    <row r="632" ht="12.75" customHeight="1">
      <c r="A632" s="6"/>
      <c r="B632" s="6"/>
      <c r="C632" s="6"/>
      <c r="D632" s="6"/>
      <c r="E632" s="6"/>
      <c r="F632" s="6"/>
      <c r="G632" s="6"/>
      <c r="H632" s="6"/>
      <c r="I632" s="6"/>
      <c r="J632" s="6"/>
      <c r="K632" s="6"/>
      <c r="L632" s="6"/>
      <c r="M632" s="6"/>
      <c r="N632" s="21"/>
      <c r="O632" s="21"/>
      <c r="P632" s="21"/>
      <c r="Q632" s="21"/>
      <c r="R632" s="21"/>
      <c r="S632" s="21"/>
      <c r="T632" s="6"/>
      <c r="U632" s="6"/>
      <c r="V632" s="6"/>
      <c r="W632" s="6"/>
      <c r="X632" s="6"/>
      <c r="Y632" s="6"/>
      <c r="Z632" s="6"/>
      <c r="AA632" s="6"/>
      <c r="AB632" s="6"/>
    </row>
    <row r="633" ht="12.75" customHeight="1">
      <c r="A633" s="6"/>
      <c r="B633" s="6"/>
      <c r="C633" s="6"/>
      <c r="D633" s="6"/>
      <c r="E633" s="6"/>
      <c r="F633" s="6"/>
      <c r="G633" s="6"/>
      <c r="H633" s="6"/>
      <c r="I633" s="6"/>
      <c r="J633" s="6"/>
      <c r="K633" s="6"/>
      <c r="L633" s="6"/>
      <c r="M633" s="6"/>
      <c r="N633" s="21"/>
      <c r="O633" s="21"/>
      <c r="P633" s="21"/>
      <c r="Q633" s="21"/>
      <c r="R633" s="21"/>
      <c r="S633" s="21"/>
      <c r="T633" s="6"/>
      <c r="U633" s="6"/>
      <c r="V633" s="6"/>
      <c r="W633" s="6"/>
      <c r="X633" s="6"/>
      <c r="Y633" s="6"/>
      <c r="Z633" s="6"/>
      <c r="AA633" s="6"/>
      <c r="AB633" s="6"/>
    </row>
    <row r="634" ht="12.75" customHeight="1">
      <c r="A634" s="6"/>
      <c r="B634" s="6"/>
      <c r="C634" s="6"/>
      <c r="D634" s="6"/>
      <c r="E634" s="6"/>
      <c r="F634" s="6"/>
      <c r="G634" s="6"/>
      <c r="H634" s="6"/>
      <c r="I634" s="6"/>
      <c r="J634" s="6"/>
      <c r="K634" s="6"/>
      <c r="L634" s="6"/>
      <c r="M634" s="6"/>
      <c r="N634" s="21"/>
      <c r="O634" s="21"/>
      <c r="P634" s="21"/>
      <c r="Q634" s="21"/>
      <c r="R634" s="21"/>
      <c r="S634" s="21"/>
      <c r="T634" s="6"/>
      <c r="U634" s="6"/>
      <c r="V634" s="6"/>
      <c r="W634" s="6"/>
      <c r="X634" s="6"/>
      <c r="Y634" s="6"/>
      <c r="Z634" s="6"/>
      <c r="AA634" s="6"/>
      <c r="AB634" s="6"/>
    </row>
    <row r="635" ht="12.75" customHeight="1">
      <c r="A635" s="6"/>
      <c r="B635" s="6"/>
      <c r="C635" s="6"/>
      <c r="D635" s="6"/>
      <c r="E635" s="6"/>
      <c r="F635" s="6"/>
      <c r="G635" s="6"/>
      <c r="H635" s="6"/>
      <c r="I635" s="6"/>
      <c r="J635" s="6"/>
      <c r="K635" s="6"/>
      <c r="L635" s="6"/>
      <c r="M635" s="6"/>
      <c r="N635" s="21"/>
      <c r="O635" s="21"/>
      <c r="P635" s="21"/>
      <c r="Q635" s="21"/>
      <c r="R635" s="21"/>
      <c r="S635" s="21"/>
      <c r="T635" s="6"/>
      <c r="U635" s="6"/>
      <c r="V635" s="6"/>
      <c r="W635" s="6"/>
      <c r="X635" s="6"/>
      <c r="Y635" s="6"/>
      <c r="Z635" s="6"/>
      <c r="AA635" s="6"/>
      <c r="AB635" s="6"/>
    </row>
    <row r="636" ht="12.75" customHeight="1">
      <c r="A636" s="6"/>
      <c r="B636" s="6"/>
      <c r="C636" s="6"/>
      <c r="D636" s="6"/>
      <c r="E636" s="6"/>
      <c r="F636" s="6"/>
      <c r="G636" s="6"/>
      <c r="H636" s="6"/>
      <c r="I636" s="6"/>
      <c r="J636" s="6"/>
      <c r="K636" s="6"/>
      <c r="L636" s="6"/>
      <c r="M636" s="6"/>
      <c r="N636" s="21"/>
      <c r="O636" s="21"/>
      <c r="P636" s="21"/>
      <c r="Q636" s="21"/>
      <c r="R636" s="21"/>
      <c r="S636" s="21"/>
      <c r="T636" s="6"/>
      <c r="U636" s="6"/>
      <c r="V636" s="6"/>
      <c r="W636" s="6"/>
      <c r="X636" s="6"/>
      <c r="Y636" s="6"/>
      <c r="Z636" s="6"/>
      <c r="AA636" s="6"/>
      <c r="AB636" s="6"/>
    </row>
    <row r="637" ht="12.75" customHeight="1">
      <c r="A637" s="6"/>
      <c r="B637" s="6"/>
      <c r="C637" s="6"/>
      <c r="D637" s="6"/>
      <c r="E637" s="6"/>
      <c r="F637" s="6"/>
      <c r="G637" s="6"/>
      <c r="H637" s="6"/>
      <c r="I637" s="6"/>
      <c r="J637" s="6"/>
      <c r="K637" s="6"/>
      <c r="L637" s="6"/>
      <c r="M637" s="6"/>
      <c r="N637" s="21"/>
      <c r="O637" s="21"/>
      <c r="P637" s="21"/>
      <c r="Q637" s="21"/>
      <c r="R637" s="21"/>
      <c r="S637" s="21"/>
      <c r="T637" s="6"/>
      <c r="U637" s="6"/>
      <c r="V637" s="6"/>
      <c r="W637" s="6"/>
      <c r="X637" s="6"/>
      <c r="Y637" s="6"/>
      <c r="Z637" s="6"/>
      <c r="AA637" s="6"/>
      <c r="AB637" s="6"/>
    </row>
    <row r="638" ht="12.75" customHeight="1">
      <c r="A638" s="6"/>
      <c r="B638" s="6"/>
      <c r="C638" s="6"/>
      <c r="D638" s="6"/>
      <c r="E638" s="6"/>
      <c r="F638" s="6"/>
      <c r="G638" s="6"/>
      <c r="H638" s="6"/>
      <c r="I638" s="6"/>
      <c r="J638" s="6"/>
      <c r="K638" s="6"/>
      <c r="L638" s="6"/>
      <c r="M638" s="6"/>
      <c r="N638" s="21"/>
      <c r="O638" s="21"/>
      <c r="P638" s="21"/>
      <c r="Q638" s="21"/>
      <c r="R638" s="21"/>
      <c r="S638" s="21"/>
      <c r="T638" s="6"/>
      <c r="U638" s="6"/>
      <c r="V638" s="6"/>
      <c r="W638" s="6"/>
      <c r="X638" s="6"/>
      <c r="Y638" s="6"/>
      <c r="Z638" s="6"/>
      <c r="AA638" s="6"/>
      <c r="AB638" s="6"/>
    </row>
    <row r="639" ht="12.75" customHeight="1">
      <c r="A639" s="6"/>
      <c r="B639" s="6"/>
      <c r="C639" s="6"/>
      <c r="D639" s="6"/>
      <c r="E639" s="6"/>
      <c r="F639" s="6"/>
      <c r="G639" s="6"/>
      <c r="H639" s="6"/>
      <c r="I639" s="6"/>
      <c r="J639" s="6"/>
      <c r="K639" s="6"/>
      <c r="L639" s="6"/>
      <c r="M639" s="6"/>
      <c r="N639" s="21"/>
      <c r="O639" s="21"/>
      <c r="P639" s="21"/>
      <c r="Q639" s="21"/>
      <c r="R639" s="21"/>
      <c r="S639" s="21"/>
      <c r="T639" s="6"/>
      <c r="U639" s="6"/>
      <c r="V639" s="6"/>
      <c r="W639" s="6"/>
      <c r="X639" s="6"/>
      <c r="Y639" s="6"/>
      <c r="Z639" s="6"/>
      <c r="AA639" s="6"/>
      <c r="AB639" s="6"/>
    </row>
    <row r="640" ht="12.75" customHeight="1">
      <c r="A640" s="6"/>
      <c r="B640" s="6"/>
      <c r="C640" s="6"/>
      <c r="D640" s="6"/>
      <c r="E640" s="6"/>
      <c r="F640" s="6"/>
      <c r="G640" s="6"/>
      <c r="H640" s="6"/>
      <c r="I640" s="6"/>
      <c r="J640" s="6"/>
      <c r="K640" s="6"/>
      <c r="L640" s="6"/>
      <c r="M640" s="6"/>
      <c r="N640" s="21"/>
      <c r="O640" s="21"/>
      <c r="P640" s="21"/>
      <c r="Q640" s="21"/>
      <c r="R640" s="21"/>
      <c r="S640" s="21"/>
      <c r="T640" s="6"/>
      <c r="U640" s="6"/>
      <c r="V640" s="6"/>
      <c r="W640" s="6"/>
      <c r="X640" s="6"/>
      <c r="Y640" s="6"/>
      <c r="Z640" s="6"/>
      <c r="AA640" s="6"/>
      <c r="AB640" s="6"/>
    </row>
    <row r="641" ht="12.75" customHeight="1">
      <c r="A641" s="6"/>
      <c r="B641" s="6"/>
      <c r="C641" s="6"/>
      <c r="D641" s="6"/>
      <c r="E641" s="6"/>
      <c r="F641" s="6"/>
      <c r="G641" s="6"/>
      <c r="H641" s="6"/>
      <c r="I641" s="6"/>
      <c r="J641" s="6"/>
      <c r="K641" s="6"/>
      <c r="L641" s="6"/>
      <c r="M641" s="6"/>
      <c r="N641" s="21"/>
      <c r="O641" s="21"/>
      <c r="P641" s="21"/>
      <c r="Q641" s="21"/>
      <c r="R641" s="21"/>
      <c r="S641" s="21"/>
      <c r="T641" s="6"/>
      <c r="U641" s="6"/>
      <c r="V641" s="6"/>
      <c r="W641" s="6"/>
      <c r="X641" s="6"/>
      <c r="Y641" s="6"/>
      <c r="Z641" s="6"/>
      <c r="AA641" s="6"/>
      <c r="AB641" s="6"/>
    </row>
    <row r="642" ht="12.75" customHeight="1">
      <c r="A642" s="6"/>
      <c r="B642" s="6"/>
      <c r="C642" s="6"/>
      <c r="D642" s="6"/>
      <c r="E642" s="6"/>
      <c r="F642" s="6"/>
      <c r="G642" s="6"/>
      <c r="H642" s="6"/>
      <c r="I642" s="6"/>
      <c r="J642" s="6"/>
      <c r="K642" s="6"/>
      <c r="L642" s="6"/>
      <c r="M642" s="6"/>
      <c r="N642" s="21"/>
      <c r="O642" s="21"/>
      <c r="P642" s="21"/>
      <c r="Q642" s="21"/>
      <c r="R642" s="21"/>
      <c r="S642" s="21"/>
      <c r="T642" s="6"/>
      <c r="U642" s="6"/>
      <c r="V642" s="6"/>
      <c r="W642" s="6"/>
      <c r="X642" s="6"/>
      <c r="Y642" s="6"/>
      <c r="Z642" s="6"/>
      <c r="AA642" s="6"/>
      <c r="AB642" s="6"/>
    </row>
    <row r="643" ht="12.75" customHeight="1">
      <c r="A643" s="6"/>
      <c r="B643" s="6"/>
      <c r="C643" s="6"/>
      <c r="D643" s="6"/>
      <c r="E643" s="6"/>
      <c r="F643" s="6"/>
      <c r="G643" s="6"/>
      <c r="H643" s="6"/>
      <c r="I643" s="6"/>
      <c r="J643" s="6"/>
      <c r="K643" s="6"/>
      <c r="L643" s="6"/>
      <c r="M643" s="6"/>
      <c r="N643" s="21"/>
      <c r="O643" s="21"/>
      <c r="P643" s="21"/>
      <c r="Q643" s="21"/>
      <c r="R643" s="21"/>
      <c r="S643" s="21"/>
      <c r="T643" s="6"/>
      <c r="U643" s="6"/>
      <c r="V643" s="6"/>
      <c r="W643" s="6"/>
      <c r="X643" s="6"/>
      <c r="Y643" s="6"/>
      <c r="Z643" s="6"/>
      <c r="AA643" s="6"/>
      <c r="AB643" s="6"/>
    </row>
    <row r="644" ht="12.75" customHeight="1">
      <c r="A644" s="6"/>
      <c r="B644" s="6"/>
      <c r="C644" s="6"/>
      <c r="D644" s="6"/>
      <c r="E644" s="6"/>
      <c r="F644" s="6"/>
      <c r="G644" s="6"/>
      <c r="H644" s="6"/>
      <c r="I644" s="6"/>
      <c r="J644" s="6"/>
      <c r="K644" s="6"/>
      <c r="L644" s="6"/>
      <c r="M644" s="6"/>
      <c r="N644" s="21"/>
      <c r="O644" s="21"/>
      <c r="P644" s="21"/>
      <c r="Q644" s="21"/>
      <c r="R644" s="21"/>
      <c r="S644" s="21"/>
      <c r="T644" s="6"/>
      <c r="U644" s="6"/>
      <c r="V644" s="6"/>
      <c r="W644" s="6"/>
      <c r="X644" s="6"/>
      <c r="Y644" s="6"/>
      <c r="Z644" s="6"/>
      <c r="AA644" s="6"/>
      <c r="AB644" s="6"/>
    </row>
    <row r="645" ht="12.75" customHeight="1">
      <c r="A645" s="6"/>
      <c r="B645" s="6"/>
      <c r="C645" s="6"/>
      <c r="D645" s="6"/>
      <c r="E645" s="6"/>
      <c r="F645" s="6"/>
      <c r="G645" s="6"/>
      <c r="H645" s="6"/>
      <c r="I645" s="6"/>
      <c r="J645" s="6"/>
      <c r="K645" s="6"/>
      <c r="L645" s="6"/>
      <c r="M645" s="6"/>
      <c r="N645" s="21"/>
      <c r="O645" s="21"/>
      <c r="P645" s="21"/>
      <c r="Q645" s="21"/>
      <c r="R645" s="21"/>
      <c r="S645" s="21"/>
      <c r="T645" s="6"/>
      <c r="U645" s="6"/>
      <c r="V645" s="6"/>
      <c r="W645" s="6"/>
      <c r="X645" s="6"/>
      <c r="Y645" s="6"/>
      <c r="Z645" s="6"/>
      <c r="AA645" s="6"/>
      <c r="AB645" s="6"/>
    </row>
    <row r="646" ht="12.75" customHeight="1">
      <c r="A646" s="6"/>
      <c r="B646" s="6"/>
      <c r="C646" s="6"/>
      <c r="D646" s="6"/>
      <c r="E646" s="6"/>
      <c r="F646" s="6"/>
      <c r="G646" s="6"/>
      <c r="H646" s="6"/>
      <c r="I646" s="6"/>
      <c r="J646" s="6"/>
      <c r="K646" s="6"/>
      <c r="L646" s="6"/>
      <c r="M646" s="6"/>
      <c r="N646" s="21"/>
      <c r="O646" s="21"/>
      <c r="P646" s="21"/>
      <c r="Q646" s="21"/>
      <c r="R646" s="21"/>
      <c r="S646" s="21"/>
      <c r="T646" s="6"/>
      <c r="U646" s="6"/>
      <c r="V646" s="6"/>
      <c r="W646" s="6"/>
      <c r="X646" s="6"/>
      <c r="Y646" s="6"/>
      <c r="Z646" s="6"/>
      <c r="AA646" s="6"/>
      <c r="AB646" s="6"/>
    </row>
    <row r="647" ht="12.75" customHeight="1">
      <c r="A647" s="6"/>
      <c r="B647" s="6"/>
      <c r="C647" s="6"/>
      <c r="D647" s="6"/>
      <c r="E647" s="6"/>
      <c r="F647" s="6"/>
      <c r="G647" s="6"/>
      <c r="H647" s="6"/>
      <c r="I647" s="6"/>
      <c r="J647" s="6"/>
      <c r="K647" s="6"/>
      <c r="L647" s="6"/>
      <c r="M647" s="6"/>
      <c r="N647" s="21"/>
      <c r="O647" s="21"/>
      <c r="P647" s="21"/>
      <c r="Q647" s="21"/>
      <c r="R647" s="21"/>
      <c r="S647" s="21"/>
      <c r="T647" s="6"/>
      <c r="U647" s="6"/>
      <c r="V647" s="6"/>
      <c r="W647" s="6"/>
      <c r="X647" s="6"/>
      <c r="Y647" s="6"/>
      <c r="Z647" s="6"/>
      <c r="AA647" s="6"/>
      <c r="AB647" s="6"/>
    </row>
    <row r="648" ht="12.75" customHeight="1">
      <c r="A648" s="6"/>
      <c r="B648" s="6"/>
      <c r="C648" s="6"/>
      <c r="D648" s="6"/>
      <c r="E648" s="6"/>
      <c r="F648" s="6"/>
      <c r="G648" s="6"/>
      <c r="H648" s="6"/>
      <c r="I648" s="6"/>
      <c r="J648" s="6"/>
      <c r="K648" s="6"/>
      <c r="L648" s="6"/>
      <c r="M648" s="6"/>
      <c r="N648" s="21"/>
      <c r="O648" s="21"/>
      <c r="P648" s="21"/>
      <c r="Q648" s="21"/>
      <c r="R648" s="21"/>
      <c r="S648" s="21"/>
      <c r="T648" s="6"/>
      <c r="U648" s="6"/>
      <c r="V648" s="6"/>
      <c r="W648" s="6"/>
      <c r="X648" s="6"/>
      <c r="Y648" s="6"/>
      <c r="Z648" s="6"/>
      <c r="AA648" s="6"/>
      <c r="AB648" s="6"/>
    </row>
    <row r="649" ht="12.75" customHeight="1">
      <c r="A649" s="6"/>
      <c r="B649" s="6"/>
      <c r="C649" s="6"/>
      <c r="D649" s="6"/>
      <c r="E649" s="6"/>
      <c r="F649" s="6"/>
      <c r="G649" s="6"/>
      <c r="H649" s="6"/>
      <c r="I649" s="6"/>
      <c r="J649" s="6"/>
      <c r="K649" s="6"/>
      <c r="L649" s="6"/>
      <c r="M649" s="6"/>
      <c r="N649" s="21"/>
      <c r="O649" s="21"/>
      <c r="P649" s="21"/>
      <c r="Q649" s="21"/>
      <c r="R649" s="21"/>
      <c r="S649" s="21"/>
      <c r="T649" s="6"/>
      <c r="U649" s="6"/>
      <c r="V649" s="6"/>
      <c r="W649" s="6"/>
      <c r="X649" s="6"/>
      <c r="Y649" s="6"/>
      <c r="Z649" s="6"/>
      <c r="AA649" s="6"/>
      <c r="AB649" s="6"/>
    </row>
    <row r="650" ht="12.75" customHeight="1">
      <c r="A650" s="6"/>
      <c r="B650" s="6"/>
      <c r="C650" s="6"/>
      <c r="D650" s="6"/>
      <c r="E650" s="6"/>
      <c r="F650" s="6"/>
      <c r="G650" s="6"/>
      <c r="H650" s="6"/>
      <c r="I650" s="6"/>
      <c r="J650" s="6"/>
      <c r="K650" s="6"/>
      <c r="L650" s="6"/>
      <c r="M650" s="6"/>
      <c r="N650" s="21"/>
      <c r="O650" s="21"/>
      <c r="P650" s="21"/>
      <c r="Q650" s="21"/>
      <c r="R650" s="21"/>
      <c r="S650" s="21"/>
      <c r="T650" s="6"/>
      <c r="U650" s="6"/>
      <c r="V650" s="6"/>
      <c r="W650" s="6"/>
      <c r="X650" s="6"/>
      <c r="Y650" s="6"/>
      <c r="Z650" s="6"/>
      <c r="AA650" s="6"/>
      <c r="AB650" s="6"/>
    </row>
    <row r="651" ht="12.75" customHeight="1">
      <c r="A651" s="6"/>
      <c r="B651" s="6"/>
      <c r="C651" s="6"/>
      <c r="D651" s="6"/>
      <c r="E651" s="6"/>
      <c r="F651" s="6"/>
      <c r="G651" s="6"/>
      <c r="H651" s="6"/>
      <c r="I651" s="6"/>
      <c r="J651" s="6"/>
      <c r="K651" s="6"/>
      <c r="L651" s="6"/>
      <c r="M651" s="6"/>
      <c r="N651" s="21"/>
      <c r="O651" s="21"/>
      <c r="P651" s="21"/>
      <c r="Q651" s="21"/>
      <c r="R651" s="21"/>
      <c r="S651" s="21"/>
      <c r="T651" s="6"/>
      <c r="U651" s="6"/>
      <c r="V651" s="6"/>
      <c r="W651" s="6"/>
      <c r="X651" s="6"/>
      <c r="Y651" s="6"/>
      <c r="Z651" s="6"/>
      <c r="AA651" s="6"/>
      <c r="AB651" s="6"/>
    </row>
    <row r="652" ht="12.75" customHeight="1">
      <c r="A652" s="6"/>
      <c r="B652" s="6"/>
      <c r="C652" s="6"/>
      <c r="D652" s="6"/>
      <c r="E652" s="6"/>
      <c r="F652" s="6"/>
      <c r="G652" s="6"/>
      <c r="H652" s="6"/>
      <c r="I652" s="6"/>
      <c r="J652" s="6"/>
      <c r="K652" s="6"/>
      <c r="L652" s="6"/>
      <c r="M652" s="6"/>
      <c r="N652" s="21"/>
      <c r="O652" s="21"/>
      <c r="P652" s="21"/>
      <c r="Q652" s="21"/>
      <c r="R652" s="21"/>
      <c r="S652" s="21"/>
      <c r="T652" s="6"/>
      <c r="U652" s="6"/>
      <c r="V652" s="6"/>
      <c r="W652" s="6"/>
      <c r="X652" s="6"/>
      <c r="Y652" s="6"/>
      <c r="Z652" s="6"/>
      <c r="AA652" s="6"/>
      <c r="AB652" s="6"/>
    </row>
    <row r="653" ht="12.75" customHeight="1">
      <c r="A653" s="6"/>
      <c r="B653" s="6"/>
      <c r="C653" s="6"/>
      <c r="D653" s="6"/>
      <c r="E653" s="6"/>
      <c r="F653" s="6"/>
      <c r="G653" s="6"/>
      <c r="H653" s="6"/>
      <c r="I653" s="6"/>
      <c r="J653" s="6"/>
      <c r="K653" s="6"/>
      <c r="L653" s="6"/>
      <c r="M653" s="6"/>
      <c r="N653" s="21"/>
      <c r="O653" s="21"/>
      <c r="P653" s="21"/>
      <c r="Q653" s="21"/>
      <c r="R653" s="21"/>
      <c r="S653" s="21"/>
      <c r="T653" s="6"/>
      <c r="U653" s="6"/>
      <c r="V653" s="6"/>
      <c r="W653" s="6"/>
      <c r="X653" s="6"/>
      <c r="Y653" s="6"/>
      <c r="Z653" s="6"/>
      <c r="AA653" s="6"/>
      <c r="AB653" s="6"/>
    </row>
    <row r="654" ht="12.75" customHeight="1">
      <c r="A654" s="6"/>
      <c r="B654" s="6"/>
      <c r="C654" s="6"/>
      <c r="D654" s="6"/>
      <c r="E654" s="6"/>
      <c r="F654" s="6"/>
      <c r="G654" s="6"/>
      <c r="H654" s="6"/>
      <c r="I654" s="6"/>
      <c r="J654" s="6"/>
      <c r="K654" s="6"/>
      <c r="L654" s="6"/>
      <c r="M654" s="6"/>
      <c r="N654" s="21"/>
      <c r="O654" s="21"/>
      <c r="P654" s="21"/>
      <c r="Q654" s="21"/>
      <c r="R654" s="21"/>
      <c r="S654" s="21"/>
      <c r="T654" s="6"/>
      <c r="U654" s="6"/>
      <c r="V654" s="6"/>
      <c r="W654" s="6"/>
      <c r="X654" s="6"/>
      <c r="Y654" s="6"/>
      <c r="Z654" s="6"/>
      <c r="AA654" s="6"/>
      <c r="AB654" s="6"/>
    </row>
    <row r="655" ht="12.75" customHeight="1">
      <c r="A655" s="6"/>
      <c r="B655" s="6"/>
      <c r="C655" s="6"/>
      <c r="D655" s="6"/>
      <c r="E655" s="6"/>
      <c r="F655" s="6"/>
      <c r="G655" s="6"/>
      <c r="H655" s="6"/>
      <c r="I655" s="6"/>
      <c r="J655" s="6"/>
      <c r="K655" s="6"/>
      <c r="L655" s="6"/>
      <c r="M655" s="6"/>
      <c r="N655" s="21"/>
      <c r="O655" s="21"/>
      <c r="P655" s="21"/>
      <c r="Q655" s="21"/>
      <c r="R655" s="21"/>
      <c r="S655" s="21"/>
      <c r="T655" s="6"/>
      <c r="U655" s="6"/>
      <c r="V655" s="6"/>
      <c r="W655" s="6"/>
      <c r="X655" s="6"/>
      <c r="Y655" s="6"/>
      <c r="Z655" s="6"/>
      <c r="AA655" s="6"/>
      <c r="AB655" s="6"/>
    </row>
    <row r="656" ht="12.75" customHeight="1">
      <c r="A656" s="6"/>
      <c r="B656" s="6"/>
      <c r="C656" s="6"/>
      <c r="D656" s="6"/>
      <c r="E656" s="6"/>
      <c r="F656" s="6"/>
      <c r="G656" s="6"/>
      <c r="H656" s="6"/>
      <c r="I656" s="6"/>
      <c r="J656" s="6"/>
      <c r="K656" s="6"/>
      <c r="L656" s="6"/>
      <c r="M656" s="6"/>
      <c r="N656" s="21"/>
      <c r="O656" s="21"/>
      <c r="P656" s="21"/>
      <c r="Q656" s="21"/>
      <c r="R656" s="21"/>
      <c r="S656" s="21"/>
      <c r="T656" s="6"/>
      <c r="U656" s="6"/>
      <c r="V656" s="6"/>
      <c r="W656" s="6"/>
      <c r="X656" s="6"/>
      <c r="Y656" s="6"/>
      <c r="Z656" s="6"/>
      <c r="AA656" s="6"/>
      <c r="AB656" s="6"/>
    </row>
    <row r="657" ht="12.75" customHeight="1">
      <c r="A657" s="6"/>
      <c r="B657" s="6"/>
      <c r="C657" s="6"/>
      <c r="D657" s="6"/>
      <c r="E657" s="6"/>
      <c r="F657" s="6"/>
      <c r="G657" s="6"/>
      <c r="H657" s="6"/>
      <c r="I657" s="6"/>
      <c r="J657" s="6"/>
      <c r="K657" s="6"/>
      <c r="L657" s="6"/>
      <c r="M657" s="6"/>
      <c r="N657" s="21"/>
      <c r="O657" s="21"/>
      <c r="P657" s="21"/>
      <c r="Q657" s="21"/>
      <c r="R657" s="21"/>
      <c r="S657" s="21"/>
      <c r="T657" s="6"/>
      <c r="U657" s="6"/>
      <c r="V657" s="6"/>
      <c r="W657" s="6"/>
      <c r="X657" s="6"/>
      <c r="Y657" s="6"/>
      <c r="Z657" s="6"/>
      <c r="AA657" s="6"/>
      <c r="AB657" s="6"/>
    </row>
    <row r="658" ht="12.75" customHeight="1">
      <c r="A658" s="6"/>
      <c r="B658" s="6"/>
      <c r="C658" s="6"/>
      <c r="D658" s="6"/>
      <c r="E658" s="6"/>
      <c r="F658" s="6"/>
      <c r="G658" s="6"/>
      <c r="H658" s="6"/>
      <c r="I658" s="6"/>
      <c r="J658" s="6"/>
      <c r="K658" s="6"/>
      <c r="L658" s="6"/>
      <c r="M658" s="6"/>
      <c r="N658" s="21"/>
      <c r="O658" s="21"/>
      <c r="P658" s="21"/>
      <c r="Q658" s="21"/>
      <c r="R658" s="21"/>
      <c r="S658" s="21"/>
      <c r="T658" s="6"/>
      <c r="U658" s="6"/>
      <c r="V658" s="6"/>
      <c r="W658" s="6"/>
      <c r="X658" s="6"/>
      <c r="Y658" s="6"/>
      <c r="Z658" s="6"/>
      <c r="AA658" s="6"/>
      <c r="AB658" s="6"/>
    </row>
    <row r="659" ht="12.75" customHeight="1">
      <c r="A659" s="6"/>
      <c r="B659" s="6"/>
      <c r="C659" s="6"/>
      <c r="D659" s="6"/>
      <c r="E659" s="6"/>
      <c r="F659" s="6"/>
      <c r="G659" s="6"/>
      <c r="H659" s="6"/>
      <c r="I659" s="6"/>
      <c r="J659" s="6"/>
      <c r="K659" s="6"/>
      <c r="L659" s="6"/>
      <c r="M659" s="6"/>
      <c r="N659" s="21"/>
      <c r="O659" s="21"/>
      <c r="P659" s="21"/>
      <c r="Q659" s="21"/>
      <c r="R659" s="21"/>
      <c r="S659" s="21"/>
      <c r="T659" s="6"/>
      <c r="U659" s="6"/>
      <c r="V659" s="6"/>
      <c r="W659" s="6"/>
      <c r="X659" s="6"/>
      <c r="Y659" s="6"/>
      <c r="Z659" s="6"/>
      <c r="AA659" s="6"/>
      <c r="AB659" s="6"/>
    </row>
    <row r="660" ht="12.75" customHeight="1">
      <c r="A660" s="6"/>
      <c r="B660" s="6"/>
      <c r="C660" s="6"/>
      <c r="D660" s="6"/>
      <c r="E660" s="6"/>
      <c r="F660" s="6"/>
      <c r="G660" s="6"/>
      <c r="H660" s="6"/>
      <c r="I660" s="6"/>
      <c r="J660" s="6"/>
      <c r="K660" s="6"/>
      <c r="L660" s="6"/>
      <c r="M660" s="6"/>
      <c r="N660" s="21"/>
      <c r="O660" s="21"/>
      <c r="P660" s="21"/>
      <c r="Q660" s="21"/>
      <c r="R660" s="21"/>
      <c r="S660" s="21"/>
      <c r="T660" s="6"/>
      <c r="U660" s="6"/>
      <c r="V660" s="6"/>
      <c r="W660" s="6"/>
      <c r="X660" s="6"/>
      <c r="Y660" s="6"/>
      <c r="Z660" s="6"/>
      <c r="AA660" s="6"/>
      <c r="AB660" s="6"/>
    </row>
    <row r="661" ht="12.75" customHeight="1">
      <c r="A661" s="6"/>
      <c r="B661" s="6"/>
      <c r="C661" s="6"/>
      <c r="D661" s="6"/>
      <c r="E661" s="6"/>
      <c r="F661" s="6"/>
      <c r="G661" s="6"/>
      <c r="H661" s="6"/>
      <c r="I661" s="6"/>
      <c r="J661" s="6"/>
      <c r="K661" s="6"/>
      <c r="L661" s="6"/>
      <c r="M661" s="6"/>
      <c r="N661" s="21"/>
      <c r="O661" s="21"/>
      <c r="P661" s="21"/>
      <c r="Q661" s="21"/>
      <c r="R661" s="21"/>
      <c r="S661" s="21"/>
      <c r="T661" s="6"/>
      <c r="U661" s="6"/>
      <c r="V661" s="6"/>
      <c r="W661" s="6"/>
      <c r="X661" s="6"/>
      <c r="Y661" s="6"/>
      <c r="Z661" s="6"/>
      <c r="AA661" s="6"/>
      <c r="AB661" s="6"/>
    </row>
    <row r="662" ht="12.75" customHeight="1">
      <c r="A662" s="6"/>
      <c r="B662" s="6"/>
      <c r="C662" s="6"/>
      <c r="D662" s="6"/>
      <c r="E662" s="6"/>
      <c r="F662" s="6"/>
      <c r="G662" s="6"/>
      <c r="H662" s="6"/>
      <c r="I662" s="6"/>
      <c r="J662" s="6"/>
      <c r="K662" s="6"/>
      <c r="L662" s="6"/>
      <c r="M662" s="6"/>
      <c r="N662" s="21"/>
      <c r="O662" s="21"/>
      <c r="P662" s="21"/>
      <c r="Q662" s="21"/>
      <c r="R662" s="21"/>
      <c r="S662" s="21"/>
      <c r="T662" s="6"/>
      <c r="U662" s="6"/>
      <c r="V662" s="6"/>
      <c r="W662" s="6"/>
      <c r="X662" s="6"/>
      <c r="Y662" s="6"/>
      <c r="Z662" s="6"/>
      <c r="AA662" s="6"/>
      <c r="AB662" s="6"/>
    </row>
    <row r="663" ht="12.75" customHeight="1">
      <c r="A663" s="6"/>
      <c r="B663" s="6"/>
      <c r="C663" s="6"/>
      <c r="D663" s="6"/>
      <c r="E663" s="6"/>
      <c r="F663" s="6"/>
      <c r="G663" s="6"/>
      <c r="H663" s="6"/>
      <c r="I663" s="6"/>
      <c r="J663" s="6"/>
      <c r="K663" s="6"/>
      <c r="L663" s="6"/>
      <c r="M663" s="6"/>
      <c r="N663" s="21"/>
      <c r="O663" s="21"/>
      <c r="P663" s="21"/>
      <c r="Q663" s="21"/>
      <c r="R663" s="21"/>
      <c r="S663" s="21"/>
      <c r="T663" s="6"/>
      <c r="U663" s="6"/>
      <c r="V663" s="6"/>
      <c r="W663" s="6"/>
      <c r="X663" s="6"/>
      <c r="Y663" s="6"/>
      <c r="Z663" s="6"/>
      <c r="AA663" s="6"/>
      <c r="AB663" s="6"/>
    </row>
    <row r="664" ht="12.75" customHeight="1">
      <c r="A664" s="6"/>
      <c r="B664" s="6"/>
      <c r="C664" s="6"/>
      <c r="D664" s="6"/>
      <c r="E664" s="6"/>
      <c r="F664" s="6"/>
      <c r="G664" s="6"/>
      <c r="H664" s="6"/>
      <c r="I664" s="6"/>
      <c r="J664" s="6"/>
      <c r="K664" s="6"/>
      <c r="L664" s="6"/>
      <c r="M664" s="6"/>
      <c r="N664" s="21"/>
      <c r="O664" s="21"/>
      <c r="P664" s="21"/>
      <c r="Q664" s="21"/>
      <c r="R664" s="21"/>
      <c r="S664" s="21"/>
      <c r="T664" s="6"/>
      <c r="U664" s="6"/>
      <c r="V664" s="6"/>
      <c r="W664" s="6"/>
      <c r="X664" s="6"/>
      <c r="Y664" s="6"/>
      <c r="Z664" s="6"/>
      <c r="AA664" s="6"/>
      <c r="AB664" s="6"/>
    </row>
    <row r="665" ht="12.75" customHeight="1">
      <c r="A665" s="6"/>
      <c r="B665" s="6"/>
      <c r="C665" s="6"/>
      <c r="D665" s="6"/>
      <c r="E665" s="6"/>
      <c r="F665" s="6"/>
      <c r="G665" s="6"/>
      <c r="H665" s="6"/>
      <c r="I665" s="6"/>
      <c r="J665" s="6"/>
      <c r="K665" s="6"/>
      <c r="L665" s="6"/>
      <c r="M665" s="6"/>
      <c r="N665" s="21"/>
      <c r="O665" s="21"/>
      <c r="P665" s="21"/>
      <c r="Q665" s="21"/>
      <c r="R665" s="21"/>
      <c r="S665" s="21"/>
      <c r="T665" s="6"/>
      <c r="U665" s="6"/>
      <c r="V665" s="6"/>
      <c r="W665" s="6"/>
      <c r="X665" s="6"/>
      <c r="Y665" s="6"/>
      <c r="Z665" s="6"/>
      <c r="AA665" s="6"/>
      <c r="AB665" s="6"/>
    </row>
    <row r="666" ht="12.75" customHeight="1">
      <c r="A666" s="6"/>
      <c r="B666" s="6"/>
      <c r="C666" s="6"/>
      <c r="D666" s="6"/>
      <c r="E666" s="6"/>
      <c r="F666" s="6"/>
      <c r="G666" s="6"/>
      <c r="H666" s="6"/>
      <c r="I666" s="6"/>
      <c r="J666" s="6"/>
      <c r="K666" s="6"/>
      <c r="L666" s="6"/>
      <c r="M666" s="6"/>
      <c r="N666" s="21"/>
      <c r="O666" s="21"/>
      <c r="P666" s="21"/>
      <c r="Q666" s="21"/>
      <c r="R666" s="21"/>
      <c r="S666" s="21"/>
      <c r="T666" s="6"/>
      <c r="U666" s="6"/>
      <c r="V666" s="6"/>
      <c r="W666" s="6"/>
      <c r="X666" s="6"/>
      <c r="Y666" s="6"/>
      <c r="Z666" s="6"/>
      <c r="AA666" s="6"/>
      <c r="AB666" s="6"/>
    </row>
    <row r="667" ht="12.75" customHeight="1">
      <c r="A667" s="6"/>
      <c r="B667" s="6"/>
      <c r="C667" s="6"/>
      <c r="D667" s="6"/>
      <c r="E667" s="6"/>
      <c r="F667" s="6"/>
      <c r="G667" s="6"/>
      <c r="H667" s="6"/>
      <c r="I667" s="6"/>
      <c r="J667" s="6"/>
      <c r="K667" s="6"/>
      <c r="L667" s="6"/>
      <c r="M667" s="6"/>
      <c r="N667" s="21"/>
      <c r="O667" s="21"/>
      <c r="P667" s="21"/>
      <c r="Q667" s="21"/>
      <c r="R667" s="21"/>
      <c r="S667" s="21"/>
      <c r="T667" s="6"/>
      <c r="U667" s="6"/>
      <c r="V667" s="6"/>
      <c r="W667" s="6"/>
      <c r="X667" s="6"/>
      <c r="Y667" s="6"/>
      <c r="Z667" s="6"/>
      <c r="AA667" s="6"/>
      <c r="AB667" s="6"/>
    </row>
    <row r="668" ht="12.75" customHeight="1">
      <c r="A668" s="6"/>
      <c r="B668" s="6"/>
      <c r="C668" s="6"/>
      <c r="D668" s="6"/>
      <c r="E668" s="6"/>
      <c r="F668" s="6"/>
      <c r="G668" s="6"/>
      <c r="H668" s="6"/>
      <c r="I668" s="6"/>
      <c r="J668" s="6"/>
      <c r="K668" s="6"/>
      <c r="L668" s="6"/>
      <c r="M668" s="6"/>
      <c r="N668" s="21"/>
      <c r="O668" s="21"/>
      <c r="P668" s="21"/>
      <c r="Q668" s="21"/>
      <c r="R668" s="21"/>
      <c r="S668" s="21"/>
      <c r="T668" s="6"/>
      <c r="U668" s="6"/>
      <c r="V668" s="6"/>
      <c r="W668" s="6"/>
      <c r="X668" s="6"/>
      <c r="Y668" s="6"/>
      <c r="Z668" s="6"/>
      <c r="AA668" s="6"/>
      <c r="AB668" s="6"/>
    </row>
    <row r="669" ht="12.75" customHeight="1">
      <c r="A669" s="6"/>
      <c r="B669" s="6"/>
      <c r="C669" s="6"/>
      <c r="D669" s="6"/>
      <c r="E669" s="6"/>
      <c r="F669" s="6"/>
      <c r="G669" s="6"/>
      <c r="H669" s="6"/>
      <c r="I669" s="6"/>
      <c r="J669" s="6"/>
      <c r="K669" s="6"/>
      <c r="L669" s="6"/>
      <c r="M669" s="6"/>
      <c r="N669" s="21"/>
      <c r="O669" s="21"/>
      <c r="P669" s="21"/>
      <c r="Q669" s="21"/>
      <c r="R669" s="21"/>
      <c r="S669" s="21"/>
      <c r="T669" s="6"/>
      <c r="U669" s="6"/>
      <c r="V669" s="6"/>
      <c r="W669" s="6"/>
      <c r="X669" s="6"/>
      <c r="Y669" s="6"/>
      <c r="Z669" s="6"/>
      <c r="AA669" s="6"/>
      <c r="AB669" s="6"/>
    </row>
    <row r="670" ht="12.75" customHeight="1">
      <c r="A670" s="6"/>
      <c r="B670" s="6"/>
      <c r="C670" s="6"/>
      <c r="D670" s="6"/>
      <c r="E670" s="6"/>
      <c r="F670" s="6"/>
      <c r="G670" s="6"/>
      <c r="H670" s="6"/>
      <c r="I670" s="6"/>
      <c r="J670" s="6"/>
      <c r="K670" s="6"/>
      <c r="L670" s="6"/>
      <c r="M670" s="6"/>
      <c r="N670" s="21"/>
      <c r="O670" s="21"/>
      <c r="P670" s="21"/>
      <c r="Q670" s="21"/>
      <c r="R670" s="21"/>
      <c r="S670" s="21"/>
      <c r="T670" s="6"/>
      <c r="U670" s="6"/>
      <c r="V670" s="6"/>
      <c r="W670" s="6"/>
      <c r="X670" s="6"/>
      <c r="Y670" s="6"/>
      <c r="Z670" s="6"/>
      <c r="AA670" s="6"/>
      <c r="AB670" s="6"/>
    </row>
    <row r="671" ht="12.75" customHeight="1">
      <c r="A671" s="6"/>
      <c r="B671" s="6"/>
      <c r="C671" s="6"/>
      <c r="D671" s="6"/>
      <c r="E671" s="6"/>
      <c r="F671" s="6"/>
      <c r="G671" s="6"/>
      <c r="H671" s="6"/>
      <c r="I671" s="6"/>
      <c r="J671" s="6"/>
      <c r="K671" s="6"/>
      <c r="L671" s="6"/>
      <c r="M671" s="6"/>
      <c r="N671" s="21"/>
      <c r="O671" s="21"/>
      <c r="P671" s="21"/>
      <c r="Q671" s="21"/>
      <c r="R671" s="21"/>
      <c r="S671" s="21"/>
      <c r="T671" s="6"/>
      <c r="U671" s="6"/>
      <c r="V671" s="6"/>
      <c r="W671" s="6"/>
      <c r="X671" s="6"/>
      <c r="Y671" s="6"/>
      <c r="Z671" s="6"/>
      <c r="AA671" s="6"/>
      <c r="AB671" s="6"/>
    </row>
    <row r="672" ht="12.75" customHeight="1">
      <c r="A672" s="6"/>
      <c r="B672" s="6"/>
      <c r="C672" s="6"/>
      <c r="D672" s="6"/>
      <c r="E672" s="6"/>
      <c r="F672" s="6"/>
      <c r="G672" s="6"/>
      <c r="H672" s="6"/>
      <c r="I672" s="6"/>
      <c r="J672" s="6"/>
      <c r="K672" s="6"/>
      <c r="L672" s="6"/>
      <c r="M672" s="6"/>
      <c r="N672" s="21"/>
      <c r="O672" s="21"/>
      <c r="P672" s="21"/>
      <c r="Q672" s="21"/>
      <c r="R672" s="21"/>
      <c r="S672" s="21"/>
      <c r="T672" s="6"/>
      <c r="U672" s="6"/>
      <c r="V672" s="6"/>
      <c r="W672" s="6"/>
      <c r="X672" s="6"/>
      <c r="Y672" s="6"/>
      <c r="Z672" s="6"/>
      <c r="AA672" s="6"/>
      <c r="AB672" s="6"/>
    </row>
    <row r="673" ht="12.75" customHeight="1">
      <c r="A673" s="6"/>
      <c r="B673" s="6"/>
      <c r="C673" s="6"/>
      <c r="D673" s="6"/>
      <c r="E673" s="6"/>
      <c r="F673" s="6"/>
      <c r="G673" s="6"/>
      <c r="H673" s="6"/>
      <c r="I673" s="6"/>
      <c r="J673" s="6"/>
      <c r="K673" s="6"/>
      <c r="L673" s="6"/>
      <c r="M673" s="6"/>
      <c r="N673" s="21"/>
      <c r="O673" s="21"/>
      <c r="P673" s="21"/>
      <c r="Q673" s="21"/>
      <c r="R673" s="21"/>
      <c r="S673" s="21"/>
      <c r="T673" s="6"/>
      <c r="U673" s="6"/>
      <c r="V673" s="6"/>
      <c r="W673" s="6"/>
      <c r="X673" s="6"/>
      <c r="Y673" s="6"/>
      <c r="Z673" s="6"/>
      <c r="AA673" s="6"/>
      <c r="AB673" s="6"/>
    </row>
    <row r="674" ht="12.75" customHeight="1">
      <c r="A674" s="6"/>
      <c r="B674" s="6"/>
      <c r="C674" s="6"/>
      <c r="D674" s="6"/>
      <c r="E674" s="6"/>
      <c r="F674" s="6"/>
      <c r="G674" s="6"/>
      <c r="H674" s="6"/>
      <c r="I674" s="6"/>
      <c r="J674" s="6"/>
      <c r="K674" s="6"/>
      <c r="L674" s="6"/>
      <c r="M674" s="6"/>
      <c r="N674" s="21"/>
      <c r="O674" s="21"/>
      <c r="P674" s="21"/>
      <c r="Q674" s="21"/>
      <c r="R674" s="21"/>
      <c r="S674" s="21"/>
      <c r="T674" s="6"/>
      <c r="U674" s="6"/>
      <c r="V674" s="6"/>
      <c r="W674" s="6"/>
      <c r="X674" s="6"/>
      <c r="Y674" s="6"/>
      <c r="Z674" s="6"/>
      <c r="AA674" s="6"/>
      <c r="AB674" s="6"/>
    </row>
    <row r="675" ht="12.75" customHeight="1">
      <c r="A675" s="6"/>
      <c r="B675" s="6"/>
      <c r="C675" s="6"/>
      <c r="D675" s="6"/>
      <c r="E675" s="6"/>
      <c r="F675" s="6"/>
      <c r="G675" s="6"/>
      <c r="H675" s="6"/>
      <c r="I675" s="6"/>
      <c r="J675" s="6"/>
      <c r="K675" s="6"/>
      <c r="L675" s="6"/>
      <c r="M675" s="6"/>
      <c r="N675" s="21"/>
      <c r="O675" s="21"/>
      <c r="P675" s="21"/>
      <c r="Q675" s="21"/>
      <c r="R675" s="21"/>
      <c r="S675" s="21"/>
      <c r="T675" s="6"/>
      <c r="U675" s="6"/>
      <c r="V675" s="6"/>
      <c r="W675" s="6"/>
      <c r="X675" s="6"/>
      <c r="Y675" s="6"/>
      <c r="Z675" s="6"/>
      <c r="AA675" s="6"/>
      <c r="AB675" s="6"/>
    </row>
    <row r="676" ht="12.75" customHeight="1">
      <c r="A676" s="6"/>
      <c r="B676" s="6"/>
      <c r="C676" s="6"/>
      <c r="D676" s="6"/>
      <c r="E676" s="6"/>
      <c r="F676" s="6"/>
      <c r="G676" s="6"/>
      <c r="H676" s="6"/>
      <c r="I676" s="6"/>
      <c r="J676" s="6"/>
      <c r="K676" s="6"/>
      <c r="L676" s="6"/>
      <c r="M676" s="6"/>
      <c r="N676" s="21"/>
      <c r="O676" s="21"/>
      <c r="P676" s="21"/>
      <c r="Q676" s="21"/>
      <c r="R676" s="21"/>
      <c r="S676" s="21"/>
      <c r="T676" s="6"/>
      <c r="U676" s="6"/>
      <c r="V676" s="6"/>
      <c r="W676" s="6"/>
      <c r="X676" s="6"/>
      <c r="Y676" s="6"/>
      <c r="Z676" s="6"/>
      <c r="AA676" s="6"/>
      <c r="AB676" s="6"/>
    </row>
    <row r="677" ht="12.75" customHeight="1">
      <c r="A677" s="6"/>
      <c r="B677" s="6"/>
      <c r="C677" s="6"/>
      <c r="D677" s="6"/>
      <c r="E677" s="6"/>
      <c r="F677" s="6"/>
      <c r="G677" s="6"/>
      <c r="H677" s="6"/>
      <c r="I677" s="6"/>
      <c r="J677" s="6"/>
      <c r="K677" s="6"/>
      <c r="L677" s="6"/>
      <c r="M677" s="6"/>
      <c r="N677" s="21"/>
      <c r="O677" s="21"/>
      <c r="P677" s="21"/>
      <c r="Q677" s="21"/>
      <c r="R677" s="21"/>
      <c r="S677" s="21"/>
      <c r="T677" s="6"/>
      <c r="U677" s="6"/>
      <c r="V677" s="6"/>
      <c r="W677" s="6"/>
      <c r="X677" s="6"/>
      <c r="Y677" s="6"/>
      <c r="Z677" s="6"/>
      <c r="AA677" s="6"/>
      <c r="AB677" s="6"/>
    </row>
    <row r="678" ht="12.75" customHeight="1">
      <c r="A678" s="6"/>
      <c r="B678" s="6"/>
      <c r="C678" s="6"/>
      <c r="D678" s="6"/>
      <c r="E678" s="6"/>
      <c r="F678" s="6"/>
      <c r="G678" s="6"/>
      <c r="H678" s="6"/>
      <c r="I678" s="6"/>
      <c r="J678" s="6"/>
      <c r="K678" s="6"/>
      <c r="L678" s="6"/>
      <c r="M678" s="6"/>
      <c r="N678" s="21"/>
      <c r="O678" s="21"/>
      <c r="P678" s="21"/>
      <c r="Q678" s="21"/>
      <c r="R678" s="21"/>
      <c r="S678" s="21"/>
      <c r="T678" s="6"/>
      <c r="U678" s="6"/>
      <c r="V678" s="6"/>
      <c r="W678" s="6"/>
      <c r="X678" s="6"/>
      <c r="Y678" s="6"/>
      <c r="Z678" s="6"/>
      <c r="AA678" s="6"/>
      <c r="AB678" s="6"/>
    </row>
    <row r="679" ht="12.75" customHeight="1">
      <c r="A679" s="6"/>
      <c r="B679" s="6"/>
      <c r="C679" s="6"/>
      <c r="D679" s="6"/>
      <c r="E679" s="6"/>
      <c r="F679" s="6"/>
      <c r="G679" s="6"/>
      <c r="H679" s="6"/>
      <c r="I679" s="6"/>
      <c r="J679" s="6"/>
      <c r="K679" s="6"/>
      <c r="L679" s="6"/>
      <c r="M679" s="6"/>
      <c r="N679" s="21"/>
      <c r="O679" s="21"/>
      <c r="P679" s="21"/>
      <c r="Q679" s="21"/>
      <c r="R679" s="21"/>
      <c r="S679" s="21"/>
      <c r="T679" s="6"/>
      <c r="U679" s="6"/>
      <c r="V679" s="6"/>
      <c r="W679" s="6"/>
      <c r="X679" s="6"/>
      <c r="Y679" s="6"/>
      <c r="Z679" s="6"/>
      <c r="AA679" s="6"/>
      <c r="AB679" s="6"/>
    </row>
    <row r="680" ht="12.75" customHeight="1">
      <c r="A680" s="6"/>
      <c r="B680" s="6"/>
      <c r="C680" s="6"/>
      <c r="D680" s="6"/>
      <c r="E680" s="6"/>
      <c r="F680" s="6"/>
      <c r="G680" s="6"/>
      <c r="H680" s="6"/>
      <c r="I680" s="6"/>
      <c r="J680" s="6"/>
      <c r="K680" s="6"/>
      <c r="L680" s="6"/>
      <c r="M680" s="6"/>
      <c r="N680" s="21"/>
      <c r="O680" s="21"/>
      <c r="P680" s="21"/>
      <c r="Q680" s="21"/>
      <c r="R680" s="21"/>
      <c r="S680" s="21"/>
      <c r="T680" s="6"/>
      <c r="U680" s="6"/>
      <c r="V680" s="6"/>
      <c r="W680" s="6"/>
      <c r="X680" s="6"/>
      <c r="Y680" s="6"/>
      <c r="Z680" s="6"/>
      <c r="AA680" s="6"/>
      <c r="AB680" s="6"/>
    </row>
    <row r="681" ht="12.75" customHeight="1">
      <c r="A681" s="6"/>
      <c r="B681" s="6"/>
      <c r="C681" s="6"/>
      <c r="D681" s="6"/>
      <c r="E681" s="6"/>
      <c r="F681" s="6"/>
      <c r="G681" s="6"/>
      <c r="H681" s="6"/>
      <c r="I681" s="6"/>
      <c r="J681" s="6"/>
      <c r="K681" s="6"/>
      <c r="L681" s="6"/>
      <c r="M681" s="6"/>
      <c r="N681" s="21"/>
      <c r="O681" s="21"/>
      <c r="P681" s="21"/>
      <c r="Q681" s="21"/>
      <c r="R681" s="21"/>
      <c r="S681" s="21"/>
      <c r="T681" s="6"/>
      <c r="U681" s="6"/>
      <c r="V681" s="6"/>
      <c r="W681" s="6"/>
      <c r="X681" s="6"/>
      <c r="Y681" s="6"/>
      <c r="Z681" s="6"/>
      <c r="AA681" s="6"/>
      <c r="AB681" s="6"/>
    </row>
    <row r="682" ht="12.75" customHeight="1">
      <c r="A682" s="6"/>
      <c r="B682" s="6"/>
      <c r="C682" s="6"/>
      <c r="D682" s="6"/>
      <c r="E682" s="6"/>
      <c r="F682" s="6"/>
      <c r="G682" s="6"/>
      <c r="H682" s="6"/>
      <c r="I682" s="6"/>
      <c r="J682" s="6"/>
      <c r="K682" s="6"/>
      <c r="L682" s="6"/>
      <c r="M682" s="6"/>
      <c r="N682" s="21"/>
      <c r="O682" s="21"/>
      <c r="P682" s="21"/>
      <c r="Q682" s="21"/>
      <c r="R682" s="21"/>
      <c r="S682" s="21"/>
      <c r="T682" s="6"/>
      <c r="U682" s="6"/>
      <c r="V682" s="6"/>
      <c r="W682" s="6"/>
      <c r="X682" s="6"/>
      <c r="Y682" s="6"/>
      <c r="Z682" s="6"/>
      <c r="AA682" s="6"/>
      <c r="AB682" s="6"/>
    </row>
    <row r="683" ht="12.75" customHeight="1">
      <c r="A683" s="6"/>
      <c r="B683" s="6"/>
      <c r="C683" s="6"/>
      <c r="D683" s="6"/>
      <c r="E683" s="6"/>
      <c r="F683" s="6"/>
      <c r="G683" s="6"/>
      <c r="H683" s="6"/>
      <c r="I683" s="6"/>
      <c r="J683" s="6"/>
      <c r="K683" s="6"/>
      <c r="L683" s="6"/>
      <c r="M683" s="6"/>
      <c r="N683" s="21"/>
      <c r="O683" s="21"/>
      <c r="P683" s="21"/>
      <c r="Q683" s="21"/>
      <c r="R683" s="21"/>
      <c r="S683" s="21"/>
      <c r="T683" s="6"/>
      <c r="U683" s="6"/>
      <c r="V683" s="6"/>
      <c r="W683" s="6"/>
      <c r="X683" s="6"/>
      <c r="Y683" s="6"/>
      <c r="Z683" s="6"/>
      <c r="AA683" s="6"/>
      <c r="AB683" s="6"/>
    </row>
    <row r="684" ht="12.75" customHeight="1">
      <c r="A684" s="6"/>
      <c r="B684" s="6"/>
      <c r="C684" s="6"/>
      <c r="D684" s="6"/>
      <c r="E684" s="6"/>
      <c r="F684" s="6"/>
      <c r="G684" s="6"/>
      <c r="H684" s="6"/>
      <c r="I684" s="6"/>
      <c r="J684" s="6"/>
      <c r="K684" s="6"/>
      <c r="L684" s="6"/>
      <c r="M684" s="6"/>
      <c r="N684" s="21"/>
      <c r="O684" s="21"/>
      <c r="P684" s="21"/>
      <c r="Q684" s="21"/>
      <c r="R684" s="21"/>
      <c r="S684" s="21"/>
      <c r="T684" s="6"/>
      <c r="U684" s="6"/>
      <c r="V684" s="6"/>
      <c r="W684" s="6"/>
      <c r="X684" s="6"/>
      <c r="Y684" s="6"/>
      <c r="Z684" s="6"/>
      <c r="AA684" s="6"/>
      <c r="AB684" s="6"/>
    </row>
    <row r="685" ht="12.75" customHeight="1">
      <c r="A685" s="6"/>
      <c r="B685" s="6"/>
      <c r="C685" s="6"/>
      <c r="D685" s="6"/>
      <c r="E685" s="6"/>
      <c r="F685" s="6"/>
      <c r="G685" s="6"/>
      <c r="H685" s="6"/>
      <c r="I685" s="6"/>
      <c r="J685" s="6"/>
      <c r="K685" s="6"/>
      <c r="L685" s="6"/>
      <c r="M685" s="6"/>
      <c r="N685" s="21"/>
      <c r="O685" s="21"/>
      <c r="P685" s="21"/>
      <c r="Q685" s="21"/>
      <c r="R685" s="21"/>
      <c r="S685" s="21"/>
      <c r="T685" s="6"/>
      <c r="U685" s="6"/>
      <c r="V685" s="6"/>
      <c r="W685" s="6"/>
      <c r="X685" s="6"/>
      <c r="Y685" s="6"/>
      <c r="Z685" s="6"/>
      <c r="AA685" s="6"/>
      <c r="AB685" s="6"/>
    </row>
    <row r="686" ht="12.75" customHeight="1">
      <c r="A686" s="6"/>
      <c r="B686" s="6"/>
      <c r="C686" s="6"/>
      <c r="D686" s="6"/>
      <c r="E686" s="6"/>
      <c r="F686" s="6"/>
      <c r="G686" s="6"/>
      <c r="H686" s="6"/>
      <c r="I686" s="6"/>
      <c r="J686" s="6"/>
      <c r="K686" s="6"/>
      <c r="L686" s="6"/>
      <c r="M686" s="6"/>
      <c r="N686" s="21"/>
      <c r="O686" s="21"/>
      <c r="P686" s="21"/>
      <c r="Q686" s="21"/>
      <c r="R686" s="21"/>
      <c r="S686" s="21"/>
      <c r="T686" s="6"/>
      <c r="U686" s="6"/>
      <c r="V686" s="6"/>
      <c r="W686" s="6"/>
      <c r="X686" s="6"/>
      <c r="Y686" s="6"/>
      <c r="Z686" s="6"/>
      <c r="AA686" s="6"/>
      <c r="AB686" s="6"/>
    </row>
    <row r="687" ht="12.75" customHeight="1">
      <c r="A687" s="6"/>
      <c r="B687" s="6"/>
      <c r="C687" s="6"/>
      <c r="D687" s="6"/>
      <c r="E687" s="6"/>
      <c r="F687" s="6"/>
      <c r="G687" s="6"/>
      <c r="H687" s="6"/>
      <c r="I687" s="6"/>
      <c r="J687" s="6"/>
      <c r="K687" s="6"/>
      <c r="L687" s="6"/>
      <c r="M687" s="6"/>
      <c r="N687" s="21"/>
      <c r="O687" s="21"/>
      <c r="P687" s="21"/>
      <c r="Q687" s="21"/>
      <c r="R687" s="21"/>
      <c r="S687" s="21"/>
      <c r="T687" s="6"/>
      <c r="U687" s="6"/>
      <c r="V687" s="6"/>
      <c r="W687" s="6"/>
      <c r="X687" s="6"/>
      <c r="Y687" s="6"/>
      <c r="Z687" s="6"/>
      <c r="AA687" s="6"/>
      <c r="AB687" s="6"/>
    </row>
    <row r="688" ht="12.75" customHeight="1">
      <c r="A688" s="6"/>
      <c r="B688" s="6"/>
      <c r="C688" s="6"/>
      <c r="D688" s="6"/>
      <c r="E688" s="6"/>
      <c r="F688" s="6"/>
      <c r="G688" s="6"/>
      <c r="H688" s="6"/>
      <c r="I688" s="6"/>
      <c r="J688" s="6"/>
      <c r="K688" s="6"/>
      <c r="L688" s="6"/>
      <c r="M688" s="6"/>
      <c r="N688" s="21"/>
      <c r="O688" s="21"/>
      <c r="P688" s="21"/>
      <c r="Q688" s="21"/>
      <c r="R688" s="21"/>
      <c r="S688" s="21"/>
      <c r="T688" s="6"/>
      <c r="U688" s="6"/>
      <c r="V688" s="6"/>
      <c r="W688" s="6"/>
      <c r="X688" s="6"/>
      <c r="Y688" s="6"/>
      <c r="Z688" s="6"/>
      <c r="AA688" s="6"/>
      <c r="AB688" s="6"/>
    </row>
    <row r="689" ht="12.75" customHeight="1">
      <c r="A689" s="6"/>
      <c r="B689" s="6"/>
      <c r="C689" s="6"/>
      <c r="D689" s="6"/>
      <c r="E689" s="6"/>
      <c r="F689" s="6"/>
      <c r="G689" s="6"/>
      <c r="H689" s="6"/>
      <c r="I689" s="6"/>
      <c r="J689" s="6"/>
      <c r="K689" s="6"/>
      <c r="L689" s="6"/>
      <c r="M689" s="6"/>
      <c r="N689" s="21"/>
      <c r="O689" s="21"/>
      <c r="P689" s="21"/>
      <c r="Q689" s="21"/>
      <c r="R689" s="21"/>
      <c r="S689" s="21"/>
      <c r="T689" s="6"/>
      <c r="U689" s="6"/>
      <c r="V689" s="6"/>
      <c r="W689" s="6"/>
      <c r="X689" s="6"/>
      <c r="Y689" s="6"/>
      <c r="Z689" s="6"/>
      <c r="AA689" s="6"/>
      <c r="AB689" s="6"/>
    </row>
    <row r="690" ht="12.75" customHeight="1">
      <c r="A690" s="6"/>
      <c r="B690" s="6"/>
      <c r="C690" s="6"/>
      <c r="D690" s="6"/>
      <c r="E690" s="6"/>
      <c r="F690" s="6"/>
      <c r="G690" s="6"/>
      <c r="H690" s="6"/>
      <c r="I690" s="6"/>
      <c r="J690" s="6"/>
      <c r="K690" s="6"/>
      <c r="L690" s="6"/>
      <c r="M690" s="6"/>
      <c r="N690" s="21"/>
      <c r="O690" s="21"/>
      <c r="P690" s="21"/>
      <c r="Q690" s="21"/>
      <c r="R690" s="21"/>
      <c r="S690" s="21"/>
      <c r="T690" s="6"/>
      <c r="U690" s="6"/>
      <c r="V690" s="6"/>
      <c r="W690" s="6"/>
      <c r="X690" s="6"/>
      <c r="Y690" s="6"/>
      <c r="Z690" s="6"/>
      <c r="AA690" s="6"/>
      <c r="AB690" s="6"/>
    </row>
    <row r="691" ht="12.75" customHeight="1">
      <c r="A691" s="6"/>
      <c r="B691" s="6"/>
      <c r="C691" s="6"/>
      <c r="D691" s="6"/>
      <c r="E691" s="6"/>
      <c r="F691" s="6"/>
      <c r="G691" s="6"/>
      <c r="H691" s="6"/>
      <c r="I691" s="6"/>
      <c r="J691" s="6"/>
      <c r="K691" s="6"/>
      <c r="L691" s="6"/>
      <c r="M691" s="6"/>
      <c r="N691" s="21"/>
      <c r="O691" s="21"/>
      <c r="P691" s="21"/>
      <c r="Q691" s="21"/>
      <c r="R691" s="21"/>
      <c r="S691" s="21"/>
      <c r="T691" s="6"/>
      <c r="U691" s="6"/>
      <c r="V691" s="6"/>
      <c r="W691" s="6"/>
      <c r="X691" s="6"/>
      <c r="Y691" s="6"/>
      <c r="Z691" s="6"/>
      <c r="AA691" s="6"/>
      <c r="AB691" s="6"/>
    </row>
    <row r="692" ht="12.75" customHeight="1">
      <c r="A692" s="6"/>
      <c r="B692" s="6"/>
      <c r="C692" s="6"/>
      <c r="D692" s="6"/>
      <c r="E692" s="6"/>
      <c r="F692" s="6"/>
      <c r="G692" s="6"/>
      <c r="H692" s="6"/>
      <c r="I692" s="6"/>
      <c r="J692" s="6"/>
      <c r="K692" s="6"/>
      <c r="L692" s="6"/>
      <c r="M692" s="6"/>
      <c r="N692" s="21"/>
      <c r="O692" s="21"/>
      <c r="P692" s="21"/>
      <c r="Q692" s="21"/>
      <c r="R692" s="21"/>
      <c r="S692" s="21"/>
      <c r="T692" s="6"/>
      <c r="U692" s="6"/>
      <c r="V692" s="6"/>
      <c r="W692" s="6"/>
      <c r="X692" s="6"/>
      <c r="Y692" s="6"/>
      <c r="Z692" s="6"/>
      <c r="AA692" s="6"/>
      <c r="AB692" s="6"/>
    </row>
    <row r="693" ht="12.75" customHeight="1">
      <c r="A693" s="6"/>
      <c r="B693" s="6"/>
      <c r="C693" s="6"/>
      <c r="D693" s="6"/>
      <c r="E693" s="6"/>
      <c r="F693" s="6"/>
      <c r="G693" s="6"/>
      <c r="H693" s="6"/>
      <c r="I693" s="6"/>
      <c r="J693" s="6"/>
      <c r="K693" s="6"/>
      <c r="L693" s="6"/>
      <c r="M693" s="6"/>
      <c r="N693" s="21"/>
      <c r="O693" s="21"/>
      <c r="P693" s="21"/>
      <c r="Q693" s="21"/>
      <c r="R693" s="21"/>
      <c r="S693" s="21"/>
      <c r="T693" s="6"/>
      <c r="U693" s="6"/>
      <c r="V693" s="6"/>
      <c r="W693" s="6"/>
      <c r="X693" s="6"/>
      <c r="Y693" s="6"/>
      <c r="Z693" s="6"/>
      <c r="AA693" s="6"/>
      <c r="AB693" s="6"/>
    </row>
    <row r="694" ht="12.75" customHeight="1">
      <c r="A694" s="6"/>
      <c r="B694" s="6"/>
      <c r="C694" s="6"/>
      <c r="D694" s="6"/>
      <c r="E694" s="6"/>
      <c r="F694" s="6"/>
      <c r="G694" s="6"/>
      <c r="H694" s="6"/>
      <c r="I694" s="6"/>
      <c r="J694" s="6"/>
      <c r="K694" s="6"/>
      <c r="L694" s="6"/>
      <c r="M694" s="6"/>
      <c r="N694" s="21"/>
      <c r="O694" s="21"/>
      <c r="P694" s="21"/>
      <c r="Q694" s="21"/>
      <c r="R694" s="21"/>
      <c r="S694" s="21"/>
      <c r="T694" s="6"/>
      <c r="U694" s="6"/>
      <c r="V694" s="6"/>
      <c r="W694" s="6"/>
      <c r="X694" s="6"/>
      <c r="Y694" s="6"/>
      <c r="Z694" s="6"/>
      <c r="AA694" s="6"/>
      <c r="AB694" s="6"/>
    </row>
    <row r="695" ht="12.75" customHeight="1">
      <c r="A695" s="6"/>
      <c r="B695" s="6"/>
      <c r="C695" s="6"/>
      <c r="D695" s="6"/>
      <c r="E695" s="6"/>
      <c r="F695" s="6"/>
      <c r="G695" s="6"/>
      <c r="H695" s="6"/>
      <c r="I695" s="6"/>
      <c r="J695" s="6"/>
      <c r="K695" s="6"/>
      <c r="L695" s="6"/>
      <c r="M695" s="6"/>
      <c r="N695" s="21"/>
      <c r="O695" s="21"/>
      <c r="P695" s="21"/>
      <c r="Q695" s="21"/>
      <c r="R695" s="21"/>
      <c r="S695" s="21"/>
      <c r="T695" s="6"/>
      <c r="U695" s="6"/>
      <c r="V695" s="6"/>
      <c r="W695" s="6"/>
      <c r="X695" s="6"/>
      <c r="Y695" s="6"/>
      <c r="Z695" s="6"/>
      <c r="AA695" s="6"/>
      <c r="AB695" s="6"/>
    </row>
    <row r="696" ht="12.75" customHeight="1">
      <c r="A696" s="6"/>
      <c r="B696" s="6"/>
      <c r="C696" s="6"/>
      <c r="D696" s="6"/>
      <c r="E696" s="6"/>
      <c r="F696" s="6"/>
      <c r="G696" s="6"/>
      <c r="H696" s="6"/>
      <c r="I696" s="6"/>
      <c r="J696" s="6"/>
      <c r="K696" s="6"/>
      <c r="L696" s="6"/>
      <c r="M696" s="6"/>
      <c r="N696" s="21"/>
      <c r="O696" s="21"/>
      <c r="P696" s="21"/>
      <c r="Q696" s="21"/>
      <c r="R696" s="21"/>
      <c r="S696" s="21"/>
      <c r="T696" s="6"/>
      <c r="U696" s="6"/>
      <c r="V696" s="6"/>
      <c r="W696" s="6"/>
      <c r="X696" s="6"/>
      <c r="Y696" s="6"/>
      <c r="Z696" s="6"/>
      <c r="AA696" s="6"/>
      <c r="AB696" s="6"/>
    </row>
    <row r="697" ht="12.75" customHeight="1">
      <c r="A697" s="6"/>
      <c r="B697" s="6"/>
      <c r="C697" s="6"/>
      <c r="D697" s="6"/>
      <c r="E697" s="6"/>
      <c r="F697" s="6"/>
      <c r="G697" s="6"/>
      <c r="H697" s="6"/>
      <c r="I697" s="6"/>
      <c r="J697" s="6"/>
      <c r="K697" s="6"/>
      <c r="L697" s="6"/>
      <c r="M697" s="6"/>
      <c r="N697" s="21"/>
      <c r="O697" s="21"/>
      <c r="P697" s="21"/>
      <c r="Q697" s="21"/>
      <c r="R697" s="21"/>
      <c r="S697" s="21"/>
      <c r="T697" s="6"/>
      <c r="U697" s="6"/>
      <c r="V697" s="6"/>
      <c r="W697" s="6"/>
      <c r="X697" s="6"/>
      <c r="Y697" s="6"/>
      <c r="Z697" s="6"/>
      <c r="AA697" s="6"/>
      <c r="AB697" s="6"/>
    </row>
    <row r="698" ht="12.75" customHeight="1">
      <c r="A698" s="6"/>
      <c r="B698" s="6"/>
      <c r="C698" s="6"/>
      <c r="D698" s="6"/>
      <c r="E698" s="6"/>
      <c r="F698" s="6"/>
      <c r="G698" s="6"/>
      <c r="H698" s="6"/>
      <c r="I698" s="6"/>
      <c r="J698" s="6"/>
      <c r="K698" s="6"/>
      <c r="L698" s="6"/>
      <c r="M698" s="6"/>
      <c r="N698" s="21"/>
      <c r="O698" s="21"/>
      <c r="P698" s="21"/>
      <c r="Q698" s="21"/>
      <c r="R698" s="21"/>
      <c r="S698" s="21"/>
      <c r="T698" s="6"/>
      <c r="U698" s="6"/>
      <c r="V698" s="6"/>
      <c r="W698" s="6"/>
      <c r="X698" s="6"/>
      <c r="Y698" s="6"/>
      <c r="Z698" s="6"/>
      <c r="AA698" s="6"/>
      <c r="AB698" s="6"/>
    </row>
    <row r="699" ht="12.75" customHeight="1">
      <c r="A699" s="6"/>
      <c r="B699" s="6"/>
      <c r="C699" s="6"/>
      <c r="D699" s="6"/>
      <c r="E699" s="6"/>
      <c r="F699" s="6"/>
      <c r="G699" s="6"/>
      <c r="H699" s="6"/>
      <c r="I699" s="6"/>
      <c r="J699" s="6"/>
      <c r="K699" s="6"/>
      <c r="L699" s="6"/>
      <c r="M699" s="6"/>
      <c r="N699" s="21"/>
      <c r="O699" s="21"/>
      <c r="P699" s="21"/>
      <c r="Q699" s="21"/>
      <c r="R699" s="21"/>
      <c r="S699" s="21"/>
      <c r="T699" s="6"/>
      <c r="U699" s="6"/>
      <c r="V699" s="6"/>
      <c r="W699" s="6"/>
      <c r="X699" s="6"/>
      <c r="Y699" s="6"/>
      <c r="Z699" s="6"/>
      <c r="AA699" s="6"/>
      <c r="AB699" s="6"/>
    </row>
    <row r="700" ht="12.75" customHeight="1">
      <c r="A700" s="6"/>
      <c r="B700" s="6"/>
      <c r="C700" s="6"/>
      <c r="D700" s="6"/>
      <c r="E700" s="6"/>
      <c r="F700" s="6"/>
      <c r="G700" s="6"/>
      <c r="H700" s="6"/>
      <c r="I700" s="6"/>
      <c r="J700" s="6"/>
      <c r="K700" s="6"/>
      <c r="L700" s="6"/>
      <c r="M700" s="6"/>
      <c r="N700" s="21"/>
      <c r="O700" s="21"/>
      <c r="P700" s="21"/>
      <c r="Q700" s="21"/>
      <c r="R700" s="21"/>
      <c r="S700" s="21"/>
      <c r="T700" s="6"/>
      <c r="U700" s="6"/>
      <c r="V700" s="6"/>
      <c r="W700" s="6"/>
      <c r="X700" s="6"/>
      <c r="Y700" s="6"/>
      <c r="Z700" s="6"/>
      <c r="AA700" s="6"/>
      <c r="AB700" s="6"/>
    </row>
    <row r="701" ht="12.75" customHeight="1">
      <c r="A701" s="6"/>
      <c r="B701" s="6"/>
      <c r="C701" s="6"/>
      <c r="D701" s="6"/>
      <c r="E701" s="6"/>
      <c r="F701" s="6"/>
      <c r="G701" s="6"/>
      <c r="H701" s="6"/>
      <c r="I701" s="6"/>
      <c r="J701" s="6"/>
      <c r="K701" s="6"/>
      <c r="L701" s="6"/>
      <c r="M701" s="6"/>
      <c r="N701" s="21"/>
      <c r="O701" s="21"/>
      <c r="P701" s="21"/>
      <c r="Q701" s="21"/>
      <c r="R701" s="21"/>
      <c r="S701" s="21"/>
      <c r="T701" s="6"/>
      <c r="U701" s="6"/>
      <c r="V701" s="6"/>
      <c r="W701" s="6"/>
      <c r="X701" s="6"/>
      <c r="Y701" s="6"/>
      <c r="Z701" s="6"/>
      <c r="AA701" s="6"/>
      <c r="AB701" s="6"/>
    </row>
    <row r="702" ht="12.75" customHeight="1">
      <c r="A702" s="6"/>
      <c r="B702" s="6"/>
      <c r="C702" s="6"/>
      <c r="D702" s="6"/>
      <c r="E702" s="6"/>
      <c r="F702" s="6"/>
      <c r="G702" s="6"/>
      <c r="H702" s="6"/>
      <c r="I702" s="6"/>
      <c r="J702" s="6"/>
      <c r="K702" s="6"/>
      <c r="L702" s="6"/>
      <c r="M702" s="6"/>
      <c r="N702" s="21"/>
      <c r="O702" s="21"/>
      <c r="P702" s="21"/>
      <c r="Q702" s="21"/>
      <c r="R702" s="21"/>
      <c r="S702" s="21"/>
      <c r="T702" s="6"/>
      <c r="U702" s="6"/>
      <c r="V702" s="6"/>
      <c r="W702" s="6"/>
      <c r="X702" s="6"/>
      <c r="Y702" s="6"/>
      <c r="Z702" s="6"/>
      <c r="AA702" s="6"/>
      <c r="AB702" s="6"/>
    </row>
    <row r="703" ht="12.75" customHeight="1">
      <c r="A703" s="6"/>
      <c r="B703" s="6"/>
      <c r="C703" s="6"/>
      <c r="D703" s="6"/>
      <c r="E703" s="6"/>
      <c r="F703" s="6"/>
      <c r="G703" s="6"/>
      <c r="H703" s="6"/>
      <c r="I703" s="6"/>
      <c r="J703" s="6"/>
      <c r="K703" s="6"/>
      <c r="L703" s="6"/>
      <c r="M703" s="6"/>
      <c r="N703" s="21"/>
      <c r="O703" s="21"/>
      <c r="P703" s="21"/>
      <c r="Q703" s="21"/>
      <c r="R703" s="21"/>
      <c r="S703" s="21"/>
      <c r="T703" s="6"/>
      <c r="U703" s="6"/>
      <c r="V703" s="6"/>
      <c r="W703" s="6"/>
      <c r="X703" s="6"/>
      <c r="Y703" s="6"/>
      <c r="Z703" s="6"/>
      <c r="AA703" s="6"/>
      <c r="AB703" s="6"/>
    </row>
    <row r="704" ht="12.75" customHeight="1">
      <c r="A704" s="6"/>
      <c r="B704" s="6"/>
      <c r="C704" s="6"/>
      <c r="D704" s="6"/>
      <c r="E704" s="6"/>
      <c r="F704" s="6"/>
      <c r="G704" s="6"/>
      <c r="H704" s="6"/>
      <c r="I704" s="6"/>
      <c r="J704" s="6"/>
      <c r="K704" s="6"/>
      <c r="L704" s="6"/>
      <c r="M704" s="6"/>
      <c r="N704" s="21"/>
      <c r="O704" s="21"/>
      <c r="P704" s="21"/>
      <c r="Q704" s="21"/>
      <c r="R704" s="21"/>
      <c r="S704" s="21"/>
      <c r="T704" s="6"/>
      <c r="U704" s="6"/>
      <c r="V704" s="6"/>
      <c r="W704" s="6"/>
      <c r="X704" s="6"/>
      <c r="Y704" s="6"/>
      <c r="Z704" s="6"/>
      <c r="AA704" s="6"/>
      <c r="AB704" s="6"/>
    </row>
    <row r="705" ht="12.75" customHeight="1">
      <c r="A705" s="6"/>
      <c r="B705" s="6"/>
      <c r="C705" s="6"/>
      <c r="D705" s="6"/>
      <c r="E705" s="6"/>
      <c r="F705" s="6"/>
      <c r="G705" s="6"/>
      <c r="H705" s="6"/>
      <c r="I705" s="6"/>
      <c r="J705" s="6"/>
      <c r="K705" s="6"/>
      <c r="L705" s="6"/>
      <c r="M705" s="6"/>
      <c r="N705" s="21"/>
      <c r="O705" s="21"/>
      <c r="P705" s="21"/>
      <c r="Q705" s="21"/>
      <c r="R705" s="21"/>
      <c r="S705" s="21"/>
      <c r="T705" s="6"/>
      <c r="U705" s="6"/>
      <c r="V705" s="6"/>
      <c r="W705" s="6"/>
      <c r="X705" s="6"/>
      <c r="Y705" s="6"/>
      <c r="Z705" s="6"/>
      <c r="AA705" s="6"/>
      <c r="AB705" s="6"/>
    </row>
    <row r="706" ht="12.75" customHeight="1">
      <c r="A706" s="6"/>
      <c r="B706" s="6"/>
      <c r="C706" s="6"/>
      <c r="D706" s="6"/>
      <c r="E706" s="6"/>
      <c r="F706" s="6"/>
      <c r="G706" s="6"/>
      <c r="H706" s="6"/>
      <c r="I706" s="6"/>
      <c r="J706" s="6"/>
      <c r="K706" s="6"/>
      <c r="L706" s="6"/>
      <c r="M706" s="6"/>
      <c r="N706" s="21"/>
      <c r="O706" s="21"/>
      <c r="P706" s="21"/>
      <c r="Q706" s="21"/>
      <c r="R706" s="21"/>
      <c r="S706" s="21"/>
      <c r="T706" s="6"/>
      <c r="U706" s="6"/>
      <c r="V706" s="6"/>
      <c r="W706" s="6"/>
      <c r="X706" s="6"/>
      <c r="Y706" s="6"/>
      <c r="Z706" s="6"/>
      <c r="AA706" s="6"/>
      <c r="AB706" s="6"/>
    </row>
    <row r="707" ht="12.75" customHeight="1">
      <c r="A707" s="6"/>
      <c r="B707" s="6"/>
      <c r="C707" s="6"/>
      <c r="D707" s="6"/>
      <c r="E707" s="6"/>
      <c r="F707" s="6"/>
      <c r="G707" s="6"/>
      <c r="H707" s="6"/>
      <c r="I707" s="6"/>
      <c r="J707" s="6"/>
      <c r="K707" s="6"/>
      <c r="L707" s="6"/>
      <c r="M707" s="6"/>
      <c r="N707" s="21"/>
      <c r="O707" s="21"/>
      <c r="P707" s="21"/>
      <c r="Q707" s="21"/>
      <c r="R707" s="21"/>
      <c r="S707" s="21"/>
      <c r="T707" s="6"/>
      <c r="U707" s="6"/>
      <c r="V707" s="6"/>
      <c r="W707" s="6"/>
      <c r="X707" s="6"/>
      <c r="Y707" s="6"/>
      <c r="Z707" s="6"/>
      <c r="AA707" s="6"/>
      <c r="AB707" s="6"/>
    </row>
    <row r="708" ht="12.75" customHeight="1">
      <c r="A708" s="6"/>
      <c r="B708" s="6"/>
      <c r="C708" s="6"/>
      <c r="D708" s="6"/>
      <c r="E708" s="6"/>
      <c r="F708" s="6"/>
      <c r="G708" s="6"/>
      <c r="H708" s="6"/>
      <c r="I708" s="6"/>
      <c r="J708" s="6"/>
      <c r="K708" s="6"/>
      <c r="L708" s="6"/>
      <c r="M708" s="6"/>
      <c r="N708" s="21"/>
      <c r="O708" s="21"/>
      <c r="P708" s="21"/>
      <c r="Q708" s="21"/>
      <c r="R708" s="21"/>
      <c r="S708" s="21"/>
      <c r="T708" s="6"/>
      <c r="U708" s="6"/>
      <c r="V708" s="6"/>
      <c r="W708" s="6"/>
      <c r="X708" s="6"/>
      <c r="Y708" s="6"/>
      <c r="Z708" s="6"/>
      <c r="AA708" s="6"/>
      <c r="AB708" s="6"/>
    </row>
    <row r="709" ht="12.75" customHeight="1">
      <c r="A709" s="6"/>
      <c r="B709" s="6"/>
      <c r="C709" s="6"/>
      <c r="D709" s="6"/>
      <c r="E709" s="6"/>
      <c r="F709" s="6"/>
      <c r="G709" s="6"/>
      <c r="H709" s="6"/>
      <c r="I709" s="6"/>
      <c r="J709" s="6"/>
      <c r="K709" s="6"/>
      <c r="L709" s="6"/>
      <c r="M709" s="6"/>
      <c r="N709" s="21"/>
      <c r="O709" s="21"/>
      <c r="P709" s="21"/>
      <c r="Q709" s="21"/>
      <c r="R709" s="21"/>
      <c r="S709" s="21"/>
      <c r="T709" s="6"/>
      <c r="U709" s="6"/>
      <c r="V709" s="6"/>
      <c r="W709" s="6"/>
      <c r="X709" s="6"/>
      <c r="Y709" s="6"/>
      <c r="Z709" s="6"/>
      <c r="AA709" s="6"/>
      <c r="AB709" s="6"/>
    </row>
    <row r="710" ht="12.75" customHeight="1">
      <c r="A710" s="6"/>
      <c r="B710" s="6"/>
      <c r="C710" s="6"/>
      <c r="D710" s="6"/>
      <c r="E710" s="6"/>
      <c r="F710" s="6"/>
      <c r="G710" s="6"/>
      <c r="H710" s="6"/>
      <c r="I710" s="6"/>
      <c r="J710" s="6"/>
      <c r="K710" s="6"/>
      <c r="L710" s="6"/>
      <c r="M710" s="6"/>
      <c r="N710" s="21"/>
      <c r="O710" s="21"/>
      <c r="P710" s="21"/>
      <c r="Q710" s="21"/>
      <c r="R710" s="21"/>
      <c r="S710" s="21"/>
      <c r="T710" s="6"/>
      <c r="U710" s="6"/>
      <c r="V710" s="6"/>
      <c r="W710" s="6"/>
      <c r="X710" s="6"/>
      <c r="Y710" s="6"/>
      <c r="Z710" s="6"/>
      <c r="AA710" s="6"/>
      <c r="AB710" s="6"/>
    </row>
    <row r="711" ht="12.75" customHeight="1">
      <c r="A711" s="6"/>
      <c r="B711" s="6"/>
      <c r="C711" s="6"/>
      <c r="D711" s="6"/>
      <c r="E711" s="6"/>
      <c r="F711" s="6"/>
      <c r="G711" s="6"/>
      <c r="H711" s="6"/>
      <c r="I711" s="6"/>
      <c r="J711" s="6"/>
      <c r="K711" s="6"/>
      <c r="L711" s="6"/>
      <c r="M711" s="6"/>
      <c r="N711" s="21"/>
      <c r="O711" s="21"/>
      <c r="P711" s="21"/>
      <c r="Q711" s="21"/>
      <c r="R711" s="21"/>
      <c r="S711" s="21"/>
      <c r="T711" s="6"/>
      <c r="U711" s="6"/>
      <c r="V711" s="6"/>
      <c r="W711" s="6"/>
      <c r="X711" s="6"/>
      <c r="Y711" s="6"/>
      <c r="Z711" s="6"/>
      <c r="AA711" s="6"/>
      <c r="AB711" s="6"/>
    </row>
    <row r="712" ht="12.75" customHeight="1">
      <c r="A712" s="6"/>
      <c r="B712" s="6"/>
      <c r="C712" s="6"/>
      <c r="D712" s="6"/>
      <c r="E712" s="6"/>
      <c r="F712" s="6"/>
      <c r="G712" s="6"/>
      <c r="H712" s="6"/>
      <c r="I712" s="6"/>
      <c r="J712" s="6"/>
      <c r="K712" s="6"/>
      <c r="L712" s="6"/>
      <c r="M712" s="6"/>
      <c r="N712" s="21"/>
      <c r="O712" s="21"/>
      <c r="P712" s="21"/>
      <c r="Q712" s="21"/>
      <c r="R712" s="21"/>
      <c r="S712" s="21"/>
      <c r="T712" s="6"/>
      <c r="U712" s="6"/>
      <c r="V712" s="6"/>
      <c r="W712" s="6"/>
      <c r="X712" s="6"/>
      <c r="Y712" s="6"/>
      <c r="Z712" s="6"/>
      <c r="AA712" s="6"/>
      <c r="AB712" s="6"/>
    </row>
    <row r="713" ht="12.75" customHeight="1">
      <c r="A713" s="6"/>
      <c r="B713" s="6"/>
      <c r="C713" s="6"/>
      <c r="D713" s="6"/>
      <c r="E713" s="6"/>
      <c r="F713" s="6"/>
      <c r="G713" s="6"/>
      <c r="H713" s="6"/>
      <c r="I713" s="6"/>
      <c r="J713" s="6"/>
      <c r="K713" s="6"/>
      <c r="L713" s="6"/>
      <c r="M713" s="6"/>
      <c r="N713" s="21"/>
      <c r="O713" s="21"/>
      <c r="P713" s="21"/>
      <c r="Q713" s="21"/>
      <c r="R713" s="21"/>
      <c r="S713" s="21"/>
      <c r="T713" s="6"/>
      <c r="U713" s="6"/>
      <c r="V713" s="6"/>
      <c r="W713" s="6"/>
      <c r="X713" s="6"/>
      <c r="Y713" s="6"/>
      <c r="Z713" s="6"/>
      <c r="AA713" s="6"/>
      <c r="AB713" s="6"/>
    </row>
    <row r="714" ht="12.75" customHeight="1">
      <c r="A714" s="6"/>
      <c r="B714" s="6"/>
      <c r="C714" s="6"/>
      <c r="D714" s="6"/>
      <c r="E714" s="6"/>
      <c r="F714" s="6"/>
      <c r="G714" s="6"/>
      <c r="H714" s="6"/>
      <c r="I714" s="6"/>
      <c r="J714" s="6"/>
      <c r="K714" s="6"/>
      <c r="L714" s="6"/>
      <c r="M714" s="6"/>
      <c r="N714" s="21"/>
      <c r="O714" s="21"/>
      <c r="P714" s="21"/>
      <c r="Q714" s="21"/>
      <c r="R714" s="21"/>
      <c r="S714" s="21"/>
      <c r="T714" s="6"/>
      <c r="U714" s="6"/>
      <c r="V714" s="6"/>
      <c r="W714" s="6"/>
      <c r="X714" s="6"/>
      <c r="Y714" s="6"/>
      <c r="Z714" s="6"/>
      <c r="AA714" s="6"/>
      <c r="AB714" s="6"/>
    </row>
    <row r="715" ht="12.75" customHeight="1">
      <c r="A715" s="6"/>
      <c r="B715" s="6"/>
      <c r="C715" s="6"/>
      <c r="D715" s="6"/>
      <c r="E715" s="6"/>
      <c r="F715" s="6"/>
      <c r="G715" s="6"/>
      <c r="H715" s="6"/>
      <c r="I715" s="6"/>
      <c r="J715" s="6"/>
      <c r="K715" s="6"/>
      <c r="L715" s="6"/>
      <c r="M715" s="6"/>
      <c r="N715" s="21"/>
      <c r="O715" s="21"/>
      <c r="P715" s="21"/>
      <c r="Q715" s="21"/>
      <c r="R715" s="21"/>
      <c r="S715" s="21"/>
      <c r="T715" s="6"/>
      <c r="U715" s="6"/>
      <c r="V715" s="6"/>
      <c r="W715" s="6"/>
      <c r="X715" s="6"/>
      <c r="Y715" s="6"/>
      <c r="Z715" s="6"/>
      <c r="AA715" s="6"/>
      <c r="AB715" s="6"/>
    </row>
    <row r="716" ht="12.75" customHeight="1">
      <c r="A716" s="6"/>
      <c r="B716" s="6"/>
      <c r="C716" s="6"/>
      <c r="D716" s="6"/>
      <c r="E716" s="6"/>
      <c r="F716" s="6"/>
      <c r="G716" s="6"/>
      <c r="H716" s="6"/>
      <c r="I716" s="6"/>
      <c r="J716" s="6"/>
      <c r="K716" s="6"/>
      <c r="L716" s="6"/>
      <c r="M716" s="6"/>
      <c r="N716" s="21"/>
      <c r="O716" s="21"/>
      <c r="P716" s="21"/>
      <c r="Q716" s="21"/>
      <c r="R716" s="21"/>
      <c r="S716" s="21"/>
      <c r="T716" s="6"/>
      <c r="U716" s="6"/>
      <c r="V716" s="6"/>
      <c r="W716" s="6"/>
      <c r="X716" s="6"/>
      <c r="Y716" s="6"/>
      <c r="Z716" s="6"/>
      <c r="AA716" s="6"/>
      <c r="AB716" s="6"/>
    </row>
    <row r="717" ht="12.75" customHeight="1">
      <c r="A717" s="6"/>
      <c r="B717" s="6"/>
      <c r="C717" s="6"/>
      <c r="D717" s="6"/>
      <c r="E717" s="6"/>
      <c r="F717" s="6"/>
      <c r="G717" s="6"/>
      <c r="H717" s="6"/>
      <c r="I717" s="6"/>
      <c r="J717" s="6"/>
      <c r="K717" s="6"/>
      <c r="L717" s="6"/>
      <c r="M717" s="6"/>
      <c r="N717" s="21"/>
      <c r="O717" s="21"/>
      <c r="P717" s="21"/>
      <c r="Q717" s="21"/>
      <c r="R717" s="21"/>
      <c r="S717" s="21"/>
      <c r="T717" s="6"/>
      <c r="U717" s="6"/>
      <c r="V717" s="6"/>
      <c r="W717" s="6"/>
      <c r="X717" s="6"/>
      <c r="Y717" s="6"/>
      <c r="Z717" s="6"/>
      <c r="AA717" s="6"/>
      <c r="AB717" s="6"/>
    </row>
    <row r="718" ht="12.75" customHeight="1">
      <c r="A718" s="6"/>
      <c r="B718" s="6"/>
      <c r="C718" s="6"/>
      <c r="D718" s="6"/>
      <c r="E718" s="6"/>
      <c r="F718" s="6"/>
      <c r="G718" s="6"/>
      <c r="H718" s="6"/>
      <c r="I718" s="6"/>
      <c r="J718" s="6"/>
      <c r="K718" s="6"/>
      <c r="L718" s="6"/>
      <c r="M718" s="6"/>
      <c r="N718" s="21"/>
      <c r="O718" s="21"/>
      <c r="P718" s="21"/>
      <c r="Q718" s="21"/>
      <c r="R718" s="21"/>
      <c r="S718" s="21"/>
      <c r="T718" s="6"/>
      <c r="U718" s="6"/>
      <c r="V718" s="6"/>
      <c r="W718" s="6"/>
      <c r="X718" s="6"/>
      <c r="Y718" s="6"/>
      <c r="Z718" s="6"/>
      <c r="AA718" s="6"/>
      <c r="AB718" s="6"/>
    </row>
    <row r="719" ht="12.75" customHeight="1">
      <c r="A719" s="6"/>
      <c r="B719" s="6"/>
      <c r="C719" s="6"/>
      <c r="D719" s="6"/>
      <c r="E719" s="6"/>
      <c r="F719" s="6"/>
      <c r="G719" s="6"/>
      <c r="H719" s="6"/>
      <c r="I719" s="6"/>
      <c r="J719" s="6"/>
      <c r="K719" s="6"/>
      <c r="L719" s="6"/>
      <c r="M719" s="6"/>
      <c r="N719" s="21"/>
      <c r="O719" s="21"/>
      <c r="P719" s="21"/>
      <c r="Q719" s="21"/>
      <c r="R719" s="21"/>
      <c r="S719" s="21"/>
      <c r="T719" s="6"/>
      <c r="U719" s="6"/>
      <c r="V719" s="6"/>
      <c r="W719" s="6"/>
      <c r="X719" s="6"/>
      <c r="Y719" s="6"/>
      <c r="Z719" s="6"/>
      <c r="AA719" s="6"/>
      <c r="AB719" s="6"/>
    </row>
    <row r="720" ht="12.75" customHeight="1">
      <c r="A720" s="6"/>
      <c r="B720" s="6"/>
      <c r="C720" s="6"/>
      <c r="D720" s="6"/>
      <c r="E720" s="6"/>
      <c r="F720" s="6"/>
      <c r="G720" s="6"/>
      <c r="H720" s="6"/>
      <c r="I720" s="6"/>
      <c r="J720" s="6"/>
      <c r="K720" s="6"/>
      <c r="L720" s="6"/>
      <c r="M720" s="6"/>
      <c r="N720" s="21"/>
      <c r="O720" s="21"/>
      <c r="P720" s="21"/>
      <c r="Q720" s="21"/>
      <c r="R720" s="21"/>
      <c r="S720" s="21"/>
      <c r="T720" s="6"/>
      <c r="U720" s="6"/>
      <c r="V720" s="6"/>
      <c r="W720" s="6"/>
      <c r="X720" s="6"/>
      <c r="Y720" s="6"/>
      <c r="Z720" s="6"/>
      <c r="AA720" s="6"/>
      <c r="AB720" s="6"/>
    </row>
    <row r="721" ht="12.75" customHeight="1">
      <c r="A721" s="6"/>
      <c r="B721" s="6"/>
      <c r="C721" s="6"/>
      <c r="D721" s="6"/>
      <c r="E721" s="6"/>
      <c r="F721" s="6"/>
      <c r="G721" s="6"/>
      <c r="H721" s="6"/>
      <c r="I721" s="6"/>
      <c r="J721" s="6"/>
      <c r="K721" s="6"/>
      <c r="L721" s="6"/>
      <c r="M721" s="6"/>
      <c r="N721" s="21"/>
      <c r="O721" s="21"/>
      <c r="P721" s="21"/>
      <c r="Q721" s="21"/>
      <c r="R721" s="21"/>
      <c r="S721" s="21"/>
      <c r="T721" s="6"/>
      <c r="U721" s="6"/>
      <c r="V721" s="6"/>
      <c r="W721" s="6"/>
      <c r="X721" s="6"/>
      <c r="Y721" s="6"/>
      <c r="Z721" s="6"/>
      <c r="AA721" s="6"/>
      <c r="AB721" s="6"/>
    </row>
    <row r="722" ht="12.75" customHeight="1">
      <c r="A722" s="6"/>
      <c r="B722" s="6"/>
      <c r="C722" s="6"/>
      <c r="D722" s="6"/>
      <c r="E722" s="6"/>
      <c r="F722" s="6"/>
      <c r="G722" s="6"/>
      <c r="H722" s="6"/>
      <c r="I722" s="6"/>
      <c r="J722" s="6"/>
      <c r="K722" s="6"/>
      <c r="L722" s="6"/>
      <c r="M722" s="6"/>
      <c r="N722" s="21"/>
      <c r="O722" s="21"/>
      <c r="P722" s="21"/>
      <c r="Q722" s="21"/>
      <c r="R722" s="21"/>
      <c r="S722" s="21"/>
      <c r="T722" s="6"/>
      <c r="U722" s="6"/>
      <c r="V722" s="6"/>
      <c r="W722" s="6"/>
      <c r="X722" s="6"/>
      <c r="Y722" s="6"/>
      <c r="Z722" s="6"/>
      <c r="AA722" s="6"/>
      <c r="AB722" s="6"/>
    </row>
    <row r="723" ht="12.75" customHeight="1">
      <c r="A723" s="6"/>
      <c r="B723" s="6"/>
      <c r="C723" s="6"/>
      <c r="D723" s="6"/>
      <c r="E723" s="6"/>
      <c r="F723" s="6"/>
      <c r="G723" s="6"/>
      <c r="H723" s="6"/>
      <c r="I723" s="6"/>
      <c r="J723" s="6"/>
      <c r="K723" s="6"/>
      <c r="L723" s="6"/>
      <c r="M723" s="6"/>
      <c r="N723" s="21"/>
      <c r="O723" s="21"/>
      <c r="P723" s="21"/>
      <c r="Q723" s="21"/>
      <c r="R723" s="21"/>
      <c r="S723" s="21"/>
      <c r="T723" s="6"/>
      <c r="U723" s="6"/>
      <c r="V723" s="6"/>
      <c r="W723" s="6"/>
      <c r="X723" s="6"/>
      <c r="Y723" s="6"/>
      <c r="Z723" s="6"/>
      <c r="AA723" s="6"/>
      <c r="AB723" s="6"/>
    </row>
    <row r="724" ht="12.75" customHeight="1">
      <c r="A724" s="6"/>
      <c r="B724" s="6"/>
      <c r="C724" s="6"/>
      <c r="D724" s="6"/>
      <c r="E724" s="6"/>
      <c r="F724" s="6"/>
      <c r="G724" s="6"/>
      <c r="H724" s="6"/>
      <c r="I724" s="6"/>
      <c r="J724" s="6"/>
      <c r="K724" s="6"/>
      <c r="L724" s="6"/>
      <c r="M724" s="6"/>
      <c r="N724" s="21"/>
      <c r="O724" s="21"/>
      <c r="P724" s="21"/>
      <c r="Q724" s="21"/>
      <c r="R724" s="21"/>
      <c r="S724" s="21"/>
      <c r="T724" s="6"/>
      <c r="U724" s="6"/>
      <c r="V724" s="6"/>
      <c r="W724" s="6"/>
      <c r="X724" s="6"/>
      <c r="Y724" s="6"/>
      <c r="Z724" s="6"/>
      <c r="AA724" s="6"/>
      <c r="AB724" s="6"/>
    </row>
    <row r="725" ht="12.75" customHeight="1">
      <c r="A725" s="6"/>
      <c r="B725" s="6"/>
      <c r="C725" s="6"/>
      <c r="D725" s="6"/>
      <c r="E725" s="6"/>
      <c r="F725" s="6"/>
      <c r="G725" s="6"/>
      <c r="H725" s="6"/>
      <c r="I725" s="6"/>
      <c r="J725" s="6"/>
      <c r="K725" s="6"/>
      <c r="L725" s="6"/>
      <c r="M725" s="6"/>
      <c r="N725" s="21"/>
      <c r="O725" s="21"/>
      <c r="P725" s="21"/>
      <c r="Q725" s="21"/>
      <c r="R725" s="21"/>
      <c r="S725" s="21"/>
      <c r="T725" s="6"/>
      <c r="U725" s="6"/>
      <c r="V725" s="6"/>
      <c r="W725" s="6"/>
      <c r="X725" s="6"/>
      <c r="Y725" s="6"/>
      <c r="Z725" s="6"/>
      <c r="AA725" s="6"/>
      <c r="AB725" s="6"/>
    </row>
    <row r="726" ht="12.75" customHeight="1">
      <c r="A726" s="6"/>
      <c r="B726" s="6"/>
      <c r="C726" s="6"/>
      <c r="D726" s="6"/>
      <c r="E726" s="6"/>
      <c r="F726" s="6"/>
      <c r="G726" s="6"/>
      <c r="H726" s="6"/>
      <c r="I726" s="6"/>
      <c r="J726" s="6"/>
      <c r="K726" s="6"/>
      <c r="L726" s="6"/>
      <c r="M726" s="6"/>
      <c r="N726" s="21"/>
      <c r="O726" s="21"/>
      <c r="P726" s="21"/>
      <c r="Q726" s="21"/>
      <c r="R726" s="21"/>
      <c r="S726" s="21"/>
      <c r="T726" s="6"/>
      <c r="U726" s="6"/>
      <c r="V726" s="6"/>
      <c r="W726" s="6"/>
      <c r="X726" s="6"/>
      <c r="Y726" s="6"/>
      <c r="Z726" s="6"/>
      <c r="AA726" s="6"/>
      <c r="AB726" s="6"/>
    </row>
    <row r="727" ht="12.75" customHeight="1">
      <c r="A727" s="6"/>
      <c r="B727" s="6"/>
      <c r="C727" s="6"/>
      <c r="D727" s="6"/>
      <c r="E727" s="6"/>
      <c r="F727" s="6"/>
      <c r="G727" s="6"/>
      <c r="H727" s="6"/>
      <c r="I727" s="6"/>
      <c r="J727" s="6"/>
      <c r="K727" s="6"/>
      <c r="L727" s="6"/>
      <c r="M727" s="6"/>
      <c r="N727" s="21"/>
      <c r="O727" s="21"/>
      <c r="P727" s="21"/>
      <c r="Q727" s="21"/>
      <c r="R727" s="21"/>
      <c r="S727" s="21"/>
      <c r="T727" s="6"/>
      <c r="U727" s="6"/>
      <c r="V727" s="6"/>
      <c r="W727" s="6"/>
      <c r="X727" s="6"/>
      <c r="Y727" s="6"/>
      <c r="Z727" s="6"/>
      <c r="AA727" s="6"/>
      <c r="AB727" s="6"/>
    </row>
    <row r="728" ht="12.75" customHeight="1">
      <c r="A728" s="6"/>
      <c r="B728" s="6"/>
      <c r="C728" s="6"/>
      <c r="D728" s="6"/>
      <c r="E728" s="6"/>
      <c r="F728" s="6"/>
      <c r="G728" s="6"/>
      <c r="H728" s="6"/>
      <c r="I728" s="6"/>
      <c r="J728" s="6"/>
      <c r="K728" s="6"/>
      <c r="L728" s="6"/>
      <c r="M728" s="6"/>
      <c r="N728" s="21"/>
      <c r="O728" s="21"/>
      <c r="P728" s="21"/>
      <c r="Q728" s="21"/>
      <c r="R728" s="21"/>
      <c r="S728" s="21"/>
      <c r="T728" s="6"/>
      <c r="U728" s="6"/>
      <c r="V728" s="6"/>
      <c r="W728" s="6"/>
      <c r="X728" s="6"/>
      <c r="Y728" s="6"/>
      <c r="Z728" s="6"/>
      <c r="AA728" s="6"/>
      <c r="AB728" s="6"/>
    </row>
    <row r="729" ht="12.75" customHeight="1">
      <c r="A729" s="6"/>
      <c r="B729" s="6"/>
      <c r="C729" s="6"/>
      <c r="D729" s="6"/>
      <c r="E729" s="6"/>
      <c r="F729" s="6"/>
      <c r="G729" s="6"/>
      <c r="H729" s="6"/>
      <c r="I729" s="6"/>
      <c r="J729" s="6"/>
      <c r="K729" s="6"/>
      <c r="L729" s="6"/>
      <c r="M729" s="6"/>
      <c r="N729" s="21"/>
      <c r="O729" s="21"/>
      <c r="P729" s="21"/>
      <c r="Q729" s="21"/>
      <c r="R729" s="21"/>
      <c r="S729" s="21"/>
      <c r="T729" s="6"/>
      <c r="U729" s="6"/>
      <c r="V729" s="6"/>
      <c r="W729" s="6"/>
      <c r="X729" s="6"/>
      <c r="Y729" s="6"/>
      <c r="Z729" s="6"/>
      <c r="AA729" s="6"/>
      <c r="AB729" s="6"/>
    </row>
    <row r="730" ht="12.75" customHeight="1">
      <c r="A730" s="6"/>
      <c r="B730" s="6"/>
      <c r="C730" s="6"/>
      <c r="D730" s="6"/>
      <c r="E730" s="6"/>
      <c r="F730" s="6"/>
      <c r="G730" s="6"/>
      <c r="H730" s="6"/>
      <c r="I730" s="6"/>
      <c r="J730" s="6"/>
      <c r="K730" s="6"/>
      <c r="L730" s="6"/>
      <c r="M730" s="6"/>
      <c r="N730" s="21"/>
      <c r="O730" s="21"/>
      <c r="P730" s="21"/>
      <c r="Q730" s="21"/>
      <c r="R730" s="21"/>
      <c r="S730" s="21"/>
      <c r="T730" s="6"/>
      <c r="U730" s="6"/>
      <c r="V730" s="6"/>
      <c r="W730" s="6"/>
      <c r="X730" s="6"/>
      <c r="Y730" s="6"/>
      <c r="Z730" s="6"/>
      <c r="AA730" s="6"/>
      <c r="AB730" s="6"/>
    </row>
    <row r="731" ht="12.75" customHeight="1">
      <c r="A731" s="6"/>
      <c r="B731" s="6"/>
      <c r="C731" s="6"/>
      <c r="D731" s="6"/>
      <c r="E731" s="6"/>
      <c r="F731" s="6"/>
      <c r="G731" s="6"/>
      <c r="H731" s="6"/>
      <c r="I731" s="6"/>
      <c r="J731" s="6"/>
      <c r="K731" s="6"/>
      <c r="L731" s="6"/>
      <c r="M731" s="6"/>
      <c r="N731" s="21"/>
      <c r="O731" s="21"/>
      <c r="P731" s="21"/>
      <c r="Q731" s="21"/>
      <c r="R731" s="21"/>
      <c r="S731" s="21"/>
      <c r="T731" s="6"/>
      <c r="U731" s="6"/>
      <c r="V731" s="6"/>
      <c r="W731" s="6"/>
      <c r="X731" s="6"/>
      <c r="Y731" s="6"/>
      <c r="Z731" s="6"/>
      <c r="AA731" s="6"/>
      <c r="AB731" s="6"/>
    </row>
    <row r="732" ht="12.75" customHeight="1">
      <c r="A732" s="6"/>
      <c r="B732" s="6"/>
      <c r="C732" s="6"/>
      <c r="D732" s="6"/>
      <c r="E732" s="6"/>
      <c r="F732" s="6"/>
      <c r="G732" s="6"/>
      <c r="H732" s="6"/>
      <c r="I732" s="6"/>
      <c r="J732" s="6"/>
      <c r="K732" s="6"/>
      <c r="L732" s="6"/>
      <c r="M732" s="6"/>
      <c r="N732" s="21"/>
      <c r="O732" s="21"/>
      <c r="P732" s="21"/>
      <c r="Q732" s="21"/>
      <c r="R732" s="21"/>
      <c r="S732" s="21"/>
      <c r="T732" s="6"/>
      <c r="U732" s="6"/>
      <c r="V732" s="6"/>
      <c r="W732" s="6"/>
      <c r="X732" s="6"/>
      <c r="Y732" s="6"/>
      <c r="Z732" s="6"/>
      <c r="AA732" s="6"/>
      <c r="AB732" s="6"/>
    </row>
    <row r="733" ht="12.75" customHeight="1">
      <c r="A733" s="6"/>
      <c r="B733" s="6"/>
      <c r="C733" s="6"/>
      <c r="D733" s="6"/>
      <c r="E733" s="6"/>
      <c r="F733" s="6"/>
      <c r="G733" s="6"/>
      <c r="H733" s="6"/>
      <c r="I733" s="6"/>
      <c r="J733" s="6"/>
      <c r="K733" s="6"/>
      <c r="L733" s="6"/>
      <c r="M733" s="6"/>
      <c r="N733" s="21"/>
      <c r="O733" s="21"/>
      <c r="P733" s="21"/>
      <c r="Q733" s="21"/>
      <c r="R733" s="21"/>
      <c r="S733" s="21"/>
      <c r="T733" s="6"/>
      <c r="U733" s="6"/>
      <c r="V733" s="6"/>
      <c r="W733" s="6"/>
      <c r="X733" s="6"/>
      <c r="Y733" s="6"/>
      <c r="Z733" s="6"/>
      <c r="AA733" s="6"/>
      <c r="AB733" s="6"/>
    </row>
    <row r="734" ht="12.75" customHeight="1">
      <c r="A734" s="6"/>
      <c r="B734" s="6"/>
      <c r="C734" s="6"/>
      <c r="D734" s="6"/>
      <c r="E734" s="6"/>
      <c r="F734" s="6"/>
      <c r="G734" s="6"/>
      <c r="H734" s="6"/>
      <c r="I734" s="6"/>
      <c r="J734" s="6"/>
      <c r="K734" s="6"/>
      <c r="L734" s="6"/>
      <c r="M734" s="6"/>
      <c r="N734" s="21"/>
      <c r="O734" s="21"/>
      <c r="P734" s="21"/>
      <c r="Q734" s="21"/>
      <c r="R734" s="21"/>
      <c r="S734" s="21"/>
      <c r="T734" s="6"/>
      <c r="U734" s="6"/>
      <c r="V734" s="6"/>
      <c r="W734" s="6"/>
      <c r="X734" s="6"/>
      <c r="Y734" s="6"/>
      <c r="Z734" s="6"/>
      <c r="AA734" s="6"/>
      <c r="AB734" s="6"/>
    </row>
    <row r="735" ht="12.75" customHeight="1">
      <c r="A735" s="6"/>
      <c r="B735" s="6"/>
      <c r="C735" s="6"/>
      <c r="D735" s="6"/>
      <c r="E735" s="6"/>
      <c r="F735" s="6"/>
      <c r="G735" s="6"/>
      <c r="H735" s="6"/>
      <c r="I735" s="6"/>
      <c r="J735" s="6"/>
      <c r="K735" s="6"/>
      <c r="L735" s="6"/>
      <c r="M735" s="6"/>
      <c r="N735" s="21"/>
      <c r="O735" s="21"/>
      <c r="P735" s="21"/>
      <c r="Q735" s="21"/>
      <c r="R735" s="21"/>
      <c r="S735" s="21"/>
      <c r="T735" s="6"/>
      <c r="U735" s="6"/>
      <c r="V735" s="6"/>
      <c r="W735" s="6"/>
      <c r="X735" s="6"/>
      <c r="Y735" s="6"/>
      <c r="Z735" s="6"/>
      <c r="AA735" s="6"/>
      <c r="AB735" s="6"/>
    </row>
    <row r="736" ht="12.75" customHeight="1">
      <c r="A736" s="6"/>
      <c r="B736" s="6"/>
      <c r="C736" s="6"/>
      <c r="D736" s="6"/>
      <c r="E736" s="6"/>
      <c r="F736" s="6"/>
      <c r="G736" s="6"/>
      <c r="H736" s="6"/>
      <c r="I736" s="6"/>
      <c r="J736" s="6"/>
      <c r="K736" s="6"/>
      <c r="L736" s="6"/>
      <c r="M736" s="6"/>
      <c r="N736" s="21"/>
      <c r="O736" s="21"/>
      <c r="P736" s="21"/>
      <c r="Q736" s="21"/>
      <c r="R736" s="21"/>
      <c r="S736" s="21"/>
      <c r="T736" s="6"/>
      <c r="U736" s="6"/>
      <c r="V736" s="6"/>
      <c r="W736" s="6"/>
      <c r="X736" s="6"/>
      <c r="Y736" s="6"/>
      <c r="Z736" s="6"/>
      <c r="AA736" s="6"/>
      <c r="AB736" s="6"/>
    </row>
    <row r="737" ht="12.75" customHeight="1">
      <c r="A737" s="6"/>
      <c r="B737" s="6"/>
      <c r="C737" s="6"/>
      <c r="D737" s="6"/>
      <c r="E737" s="6"/>
      <c r="F737" s="6"/>
      <c r="G737" s="6"/>
      <c r="H737" s="6"/>
      <c r="I737" s="6"/>
      <c r="J737" s="6"/>
      <c r="K737" s="6"/>
      <c r="L737" s="6"/>
      <c r="M737" s="6"/>
      <c r="N737" s="21"/>
      <c r="O737" s="21"/>
      <c r="P737" s="21"/>
      <c r="Q737" s="21"/>
      <c r="R737" s="21"/>
      <c r="S737" s="21"/>
      <c r="T737" s="6"/>
      <c r="U737" s="6"/>
      <c r="V737" s="6"/>
      <c r="W737" s="6"/>
      <c r="X737" s="6"/>
      <c r="Y737" s="6"/>
      <c r="Z737" s="6"/>
      <c r="AA737" s="6"/>
      <c r="AB737" s="6"/>
    </row>
    <row r="738" ht="12.75" customHeight="1">
      <c r="A738" s="6"/>
      <c r="B738" s="6"/>
      <c r="C738" s="6"/>
      <c r="D738" s="6"/>
      <c r="E738" s="6"/>
      <c r="F738" s="6"/>
      <c r="G738" s="6"/>
      <c r="H738" s="6"/>
      <c r="I738" s="6"/>
      <c r="J738" s="6"/>
      <c r="K738" s="6"/>
      <c r="L738" s="6"/>
      <c r="M738" s="6"/>
      <c r="N738" s="21"/>
      <c r="O738" s="21"/>
      <c r="P738" s="21"/>
      <c r="Q738" s="21"/>
      <c r="R738" s="21"/>
      <c r="S738" s="21"/>
      <c r="T738" s="6"/>
      <c r="U738" s="6"/>
      <c r="V738" s="6"/>
      <c r="W738" s="6"/>
      <c r="X738" s="6"/>
      <c r="Y738" s="6"/>
      <c r="Z738" s="6"/>
      <c r="AA738" s="6"/>
      <c r="AB738" s="6"/>
    </row>
    <row r="739" ht="12.75" customHeight="1">
      <c r="A739" s="6"/>
      <c r="B739" s="6"/>
      <c r="C739" s="6"/>
      <c r="D739" s="6"/>
      <c r="E739" s="6"/>
      <c r="F739" s="6"/>
      <c r="G739" s="6"/>
      <c r="H739" s="6"/>
      <c r="I739" s="6"/>
      <c r="J739" s="6"/>
      <c r="K739" s="6"/>
      <c r="L739" s="6"/>
      <c r="M739" s="6"/>
      <c r="N739" s="21"/>
      <c r="O739" s="21"/>
      <c r="P739" s="21"/>
      <c r="Q739" s="21"/>
      <c r="R739" s="21"/>
      <c r="S739" s="21"/>
      <c r="T739" s="6"/>
      <c r="U739" s="6"/>
      <c r="V739" s="6"/>
      <c r="W739" s="6"/>
      <c r="X739" s="6"/>
      <c r="Y739" s="6"/>
      <c r="Z739" s="6"/>
      <c r="AA739" s="6"/>
      <c r="AB739" s="6"/>
    </row>
    <row r="740" ht="12.75" customHeight="1">
      <c r="A740" s="6"/>
      <c r="B740" s="6"/>
      <c r="C740" s="6"/>
      <c r="D740" s="6"/>
      <c r="E740" s="6"/>
      <c r="F740" s="6"/>
      <c r="G740" s="6"/>
      <c r="H740" s="6"/>
      <c r="I740" s="6"/>
      <c r="J740" s="6"/>
      <c r="K740" s="6"/>
      <c r="L740" s="6"/>
      <c r="M740" s="6"/>
      <c r="N740" s="21"/>
      <c r="O740" s="21"/>
      <c r="P740" s="21"/>
      <c r="Q740" s="21"/>
      <c r="R740" s="21"/>
      <c r="S740" s="21"/>
      <c r="T740" s="6"/>
      <c r="U740" s="6"/>
      <c r="V740" s="6"/>
      <c r="W740" s="6"/>
      <c r="X740" s="6"/>
      <c r="Y740" s="6"/>
      <c r="Z740" s="6"/>
      <c r="AA740" s="6"/>
      <c r="AB740" s="6"/>
    </row>
    <row r="741" ht="12.75" customHeight="1">
      <c r="A741" s="6"/>
      <c r="B741" s="6"/>
      <c r="C741" s="6"/>
      <c r="D741" s="6"/>
      <c r="E741" s="6"/>
      <c r="F741" s="6"/>
      <c r="G741" s="6"/>
      <c r="H741" s="6"/>
      <c r="I741" s="6"/>
      <c r="J741" s="6"/>
      <c r="K741" s="6"/>
      <c r="L741" s="6"/>
      <c r="M741" s="6"/>
      <c r="N741" s="21"/>
      <c r="O741" s="21"/>
      <c r="P741" s="21"/>
      <c r="Q741" s="21"/>
      <c r="R741" s="21"/>
      <c r="S741" s="21"/>
      <c r="T741" s="6"/>
      <c r="U741" s="6"/>
      <c r="V741" s="6"/>
      <c r="W741" s="6"/>
      <c r="X741" s="6"/>
      <c r="Y741" s="6"/>
      <c r="Z741" s="6"/>
      <c r="AA741" s="6"/>
      <c r="AB741" s="6"/>
    </row>
    <row r="742" ht="12.75" customHeight="1">
      <c r="A742" s="6"/>
      <c r="B742" s="6"/>
      <c r="C742" s="6"/>
      <c r="D742" s="6"/>
      <c r="E742" s="6"/>
      <c r="F742" s="6"/>
      <c r="G742" s="6"/>
      <c r="H742" s="6"/>
      <c r="I742" s="6"/>
      <c r="J742" s="6"/>
      <c r="K742" s="6"/>
      <c r="L742" s="6"/>
      <c r="M742" s="6"/>
      <c r="N742" s="21"/>
      <c r="O742" s="21"/>
      <c r="P742" s="21"/>
      <c r="Q742" s="21"/>
      <c r="R742" s="21"/>
      <c r="S742" s="21"/>
      <c r="T742" s="6"/>
      <c r="U742" s="6"/>
      <c r="V742" s="6"/>
      <c r="W742" s="6"/>
      <c r="X742" s="6"/>
      <c r="Y742" s="6"/>
      <c r="Z742" s="6"/>
      <c r="AA742" s="6"/>
      <c r="AB742" s="6"/>
    </row>
    <row r="743" ht="12.75" customHeight="1">
      <c r="A743" s="6"/>
      <c r="B743" s="6"/>
      <c r="C743" s="6"/>
      <c r="D743" s="6"/>
      <c r="E743" s="6"/>
      <c r="F743" s="6"/>
      <c r="G743" s="6"/>
      <c r="H743" s="6"/>
      <c r="I743" s="6"/>
      <c r="J743" s="6"/>
      <c r="K743" s="6"/>
      <c r="L743" s="6"/>
      <c r="M743" s="6"/>
      <c r="N743" s="21"/>
      <c r="O743" s="21"/>
      <c r="P743" s="21"/>
      <c r="Q743" s="21"/>
      <c r="R743" s="21"/>
      <c r="S743" s="21"/>
      <c r="T743" s="6"/>
      <c r="U743" s="6"/>
      <c r="V743" s="6"/>
      <c r="W743" s="6"/>
      <c r="X743" s="6"/>
      <c r="Y743" s="6"/>
      <c r="Z743" s="6"/>
      <c r="AA743" s="6"/>
      <c r="AB743" s="6"/>
    </row>
    <row r="744" ht="12.75" customHeight="1">
      <c r="A744" s="6"/>
      <c r="B744" s="6"/>
      <c r="C744" s="6"/>
      <c r="D744" s="6"/>
      <c r="E744" s="6"/>
      <c r="F744" s="6"/>
      <c r="G744" s="6"/>
      <c r="H744" s="6"/>
      <c r="I744" s="6"/>
      <c r="J744" s="6"/>
      <c r="K744" s="6"/>
      <c r="L744" s="6"/>
      <c r="M744" s="6"/>
      <c r="N744" s="21"/>
      <c r="O744" s="21"/>
      <c r="P744" s="21"/>
      <c r="Q744" s="21"/>
      <c r="R744" s="21"/>
      <c r="S744" s="21"/>
      <c r="T744" s="6"/>
      <c r="U744" s="6"/>
      <c r="V744" s="6"/>
      <c r="W744" s="6"/>
      <c r="X744" s="6"/>
      <c r="Y744" s="6"/>
      <c r="Z744" s="6"/>
      <c r="AA744" s="6"/>
      <c r="AB744" s="6"/>
    </row>
    <row r="745" ht="12.75" customHeight="1">
      <c r="A745" s="6"/>
      <c r="B745" s="6"/>
      <c r="C745" s="6"/>
      <c r="D745" s="6"/>
      <c r="E745" s="6"/>
      <c r="F745" s="6"/>
      <c r="G745" s="6"/>
      <c r="H745" s="6"/>
      <c r="I745" s="6"/>
      <c r="J745" s="6"/>
      <c r="K745" s="6"/>
      <c r="L745" s="6"/>
      <c r="M745" s="6"/>
      <c r="N745" s="21"/>
      <c r="O745" s="21"/>
      <c r="P745" s="21"/>
      <c r="Q745" s="21"/>
      <c r="R745" s="21"/>
      <c r="S745" s="21"/>
      <c r="T745" s="6"/>
      <c r="U745" s="6"/>
      <c r="V745" s="6"/>
      <c r="W745" s="6"/>
      <c r="X745" s="6"/>
      <c r="Y745" s="6"/>
      <c r="Z745" s="6"/>
      <c r="AA745" s="6"/>
      <c r="AB745" s="6"/>
    </row>
    <row r="746" ht="12.75" customHeight="1">
      <c r="A746" s="6"/>
      <c r="B746" s="6"/>
      <c r="C746" s="6"/>
      <c r="D746" s="6"/>
      <c r="E746" s="6"/>
      <c r="F746" s="6"/>
      <c r="G746" s="6"/>
      <c r="H746" s="6"/>
      <c r="I746" s="6"/>
      <c r="J746" s="6"/>
      <c r="K746" s="6"/>
      <c r="L746" s="6"/>
      <c r="M746" s="6"/>
      <c r="N746" s="21"/>
      <c r="O746" s="21"/>
      <c r="P746" s="21"/>
      <c r="Q746" s="21"/>
      <c r="R746" s="21"/>
      <c r="S746" s="21"/>
      <c r="T746" s="6"/>
      <c r="U746" s="6"/>
      <c r="V746" s="6"/>
      <c r="W746" s="6"/>
      <c r="X746" s="6"/>
      <c r="Y746" s="6"/>
      <c r="Z746" s="6"/>
      <c r="AA746" s="6"/>
      <c r="AB746" s="6"/>
    </row>
    <row r="747" ht="12.75" customHeight="1">
      <c r="A747" s="6"/>
      <c r="B747" s="6"/>
      <c r="C747" s="6"/>
      <c r="D747" s="6"/>
      <c r="E747" s="6"/>
      <c r="F747" s="6"/>
      <c r="G747" s="6"/>
      <c r="H747" s="6"/>
      <c r="I747" s="6"/>
      <c r="J747" s="6"/>
      <c r="K747" s="6"/>
      <c r="L747" s="6"/>
      <c r="M747" s="6"/>
      <c r="N747" s="21"/>
      <c r="O747" s="21"/>
      <c r="P747" s="21"/>
      <c r="Q747" s="21"/>
      <c r="R747" s="21"/>
      <c r="S747" s="21"/>
      <c r="T747" s="6"/>
      <c r="U747" s="6"/>
      <c r="V747" s="6"/>
      <c r="W747" s="6"/>
      <c r="X747" s="6"/>
      <c r="Y747" s="6"/>
      <c r="Z747" s="6"/>
      <c r="AA747" s="6"/>
      <c r="AB747" s="6"/>
    </row>
    <row r="748" ht="12.75" customHeight="1">
      <c r="A748" s="6"/>
      <c r="B748" s="6"/>
      <c r="C748" s="6"/>
      <c r="D748" s="6"/>
      <c r="E748" s="6"/>
      <c r="F748" s="6"/>
      <c r="G748" s="6"/>
      <c r="H748" s="6"/>
      <c r="I748" s="6"/>
      <c r="J748" s="6"/>
      <c r="K748" s="6"/>
      <c r="L748" s="6"/>
      <c r="M748" s="6"/>
      <c r="N748" s="21"/>
      <c r="O748" s="21"/>
      <c r="P748" s="21"/>
      <c r="Q748" s="21"/>
      <c r="R748" s="21"/>
      <c r="S748" s="21"/>
      <c r="T748" s="6"/>
      <c r="U748" s="6"/>
      <c r="V748" s="6"/>
      <c r="W748" s="6"/>
      <c r="X748" s="6"/>
      <c r="Y748" s="6"/>
      <c r="Z748" s="6"/>
      <c r="AA748" s="6"/>
      <c r="AB748" s="6"/>
    </row>
    <row r="749" ht="12.75" customHeight="1">
      <c r="A749" s="6"/>
      <c r="B749" s="6"/>
      <c r="C749" s="6"/>
      <c r="D749" s="6"/>
      <c r="E749" s="6"/>
      <c r="F749" s="6"/>
      <c r="G749" s="6"/>
      <c r="H749" s="6"/>
      <c r="I749" s="6"/>
      <c r="J749" s="6"/>
      <c r="K749" s="6"/>
      <c r="L749" s="6"/>
      <c r="M749" s="6"/>
      <c r="N749" s="21"/>
      <c r="O749" s="21"/>
      <c r="P749" s="21"/>
      <c r="Q749" s="21"/>
      <c r="R749" s="21"/>
      <c r="S749" s="21"/>
      <c r="T749" s="6"/>
      <c r="U749" s="6"/>
      <c r="V749" s="6"/>
      <c r="W749" s="6"/>
      <c r="X749" s="6"/>
      <c r="Y749" s="6"/>
      <c r="Z749" s="6"/>
      <c r="AA749" s="6"/>
      <c r="AB749" s="6"/>
    </row>
    <row r="750" ht="12.75" customHeight="1">
      <c r="A750" s="6"/>
      <c r="B750" s="6"/>
      <c r="C750" s="6"/>
      <c r="D750" s="6"/>
      <c r="E750" s="6"/>
      <c r="F750" s="6"/>
      <c r="G750" s="6"/>
      <c r="H750" s="6"/>
      <c r="I750" s="6"/>
      <c r="J750" s="6"/>
      <c r="K750" s="6"/>
      <c r="L750" s="6"/>
      <c r="M750" s="6"/>
      <c r="N750" s="21"/>
      <c r="O750" s="21"/>
      <c r="P750" s="21"/>
      <c r="Q750" s="21"/>
      <c r="R750" s="21"/>
      <c r="S750" s="21"/>
      <c r="T750" s="6"/>
      <c r="U750" s="6"/>
      <c r="V750" s="6"/>
      <c r="W750" s="6"/>
      <c r="X750" s="6"/>
      <c r="Y750" s="6"/>
      <c r="Z750" s="6"/>
      <c r="AA750" s="6"/>
      <c r="AB750" s="6"/>
    </row>
    <row r="751" ht="12.75" customHeight="1">
      <c r="A751" s="6"/>
      <c r="B751" s="6"/>
      <c r="C751" s="6"/>
      <c r="D751" s="6"/>
      <c r="E751" s="6"/>
      <c r="F751" s="6"/>
      <c r="G751" s="6"/>
      <c r="H751" s="6"/>
      <c r="I751" s="6"/>
      <c r="J751" s="6"/>
      <c r="K751" s="6"/>
      <c r="L751" s="6"/>
      <c r="M751" s="6"/>
      <c r="N751" s="21"/>
      <c r="O751" s="21"/>
      <c r="P751" s="21"/>
      <c r="Q751" s="21"/>
      <c r="R751" s="21"/>
      <c r="S751" s="21"/>
      <c r="T751" s="6"/>
      <c r="U751" s="6"/>
      <c r="V751" s="6"/>
      <c r="W751" s="6"/>
      <c r="X751" s="6"/>
      <c r="Y751" s="6"/>
      <c r="Z751" s="6"/>
      <c r="AA751" s="6"/>
      <c r="AB751" s="6"/>
    </row>
    <row r="752" ht="12.75" customHeight="1">
      <c r="A752" s="6"/>
      <c r="B752" s="6"/>
      <c r="C752" s="6"/>
      <c r="D752" s="6"/>
      <c r="E752" s="6"/>
      <c r="F752" s="6"/>
      <c r="G752" s="6"/>
      <c r="H752" s="6"/>
      <c r="I752" s="6"/>
      <c r="J752" s="6"/>
      <c r="K752" s="6"/>
      <c r="L752" s="6"/>
      <c r="M752" s="6"/>
      <c r="N752" s="21"/>
      <c r="O752" s="21"/>
      <c r="P752" s="21"/>
      <c r="Q752" s="21"/>
      <c r="R752" s="21"/>
      <c r="S752" s="21"/>
      <c r="T752" s="6"/>
      <c r="U752" s="6"/>
      <c r="V752" s="6"/>
      <c r="W752" s="6"/>
      <c r="X752" s="6"/>
      <c r="Y752" s="6"/>
      <c r="Z752" s="6"/>
      <c r="AA752" s="6"/>
      <c r="AB752" s="6"/>
    </row>
    <row r="753" ht="12.75" customHeight="1">
      <c r="A753" s="6"/>
      <c r="B753" s="6"/>
      <c r="C753" s="6"/>
      <c r="D753" s="6"/>
      <c r="E753" s="6"/>
      <c r="F753" s="6"/>
      <c r="G753" s="6"/>
      <c r="H753" s="6"/>
      <c r="I753" s="6"/>
      <c r="J753" s="6"/>
      <c r="K753" s="6"/>
      <c r="L753" s="6"/>
      <c r="M753" s="6"/>
      <c r="N753" s="21"/>
      <c r="O753" s="21"/>
      <c r="P753" s="21"/>
      <c r="Q753" s="21"/>
      <c r="R753" s="21"/>
      <c r="S753" s="21"/>
      <c r="T753" s="6"/>
      <c r="U753" s="6"/>
      <c r="V753" s="6"/>
      <c r="W753" s="6"/>
      <c r="X753" s="6"/>
      <c r="Y753" s="6"/>
      <c r="Z753" s="6"/>
      <c r="AA753" s="6"/>
      <c r="AB753" s="6"/>
    </row>
    <row r="754" ht="12.75" customHeight="1">
      <c r="A754" s="6"/>
      <c r="B754" s="6"/>
      <c r="C754" s="6"/>
      <c r="D754" s="6"/>
      <c r="E754" s="6"/>
      <c r="F754" s="6"/>
      <c r="G754" s="6"/>
      <c r="H754" s="6"/>
      <c r="I754" s="6"/>
      <c r="J754" s="6"/>
      <c r="K754" s="6"/>
      <c r="L754" s="6"/>
      <c r="M754" s="6"/>
      <c r="N754" s="21"/>
      <c r="O754" s="21"/>
      <c r="P754" s="21"/>
      <c r="Q754" s="21"/>
      <c r="R754" s="21"/>
      <c r="S754" s="21"/>
      <c r="T754" s="6"/>
      <c r="U754" s="6"/>
      <c r="V754" s="6"/>
      <c r="W754" s="6"/>
      <c r="X754" s="6"/>
      <c r="Y754" s="6"/>
      <c r="Z754" s="6"/>
      <c r="AA754" s="6"/>
      <c r="AB754" s="6"/>
    </row>
    <row r="755" ht="12.75" customHeight="1">
      <c r="A755" s="6"/>
      <c r="B755" s="6"/>
      <c r="C755" s="6"/>
      <c r="D755" s="6"/>
      <c r="E755" s="6"/>
      <c r="F755" s="6"/>
      <c r="G755" s="6"/>
      <c r="H755" s="6"/>
      <c r="I755" s="6"/>
      <c r="J755" s="6"/>
      <c r="K755" s="6"/>
      <c r="L755" s="6"/>
      <c r="M755" s="6"/>
      <c r="N755" s="21"/>
      <c r="O755" s="21"/>
      <c r="P755" s="21"/>
      <c r="Q755" s="21"/>
      <c r="R755" s="21"/>
      <c r="S755" s="21"/>
      <c r="T755" s="6"/>
      <c r="U755" s="6"/>
      <c r="V755" s="6"/>
      <c r="W755" s="6"/>
      <c r="X755" s="6"/>
      <c r="Y755" s="6"/>
      <c r="Z755" s="6"/>
      <c r="AA755" s="6"/>
      <c r="AB755" s="6"/>
    </row>
    <row r="756" ht="12.75" customHeight="1">
      <c r="A756" s="6"/>
      <c r="B756" s="6"/>
      <c r="C756" s="6"/>
      <c r="D756" s="6"/>
      <c r="E756" s="6"/>
      <c r="F756" s="6"/>
      <c r="G756" s="6"/>
      <c r="H756" s="6"/>
      <c r="I756" s="6"/>
      <c r="J756" s="6"/>
      <c r="K756" s="6"/>
      <c r="L756" s="6"/>
      <c r="M756" s="6"/>
      <c r="N756" s="21"/>
      <c r="O756" s="21"/>
      <c r="P756" s="21"/>
      <c r="Q756" s="21"/>
      <c r="R756" s="21"/>
      <c r="S756" s="21"/>
      <c r="T756" s="6"/>
      <c r="U756" s="6"/>
      <c r="V756" s="6"/>
      <c r="W756" s="6"/>
      <c r="X756" s="6"/>
      <c r="Y756" s="6"/>
      <c r="Z756" s="6"/>
      <c r="AA756" s="6"/>
      <c r="AB756" s="6"/>
    </row>
    <row r="757" ht="12.75" customHeight="1">
      <c r="A757" s="6"/>
      <c r="B757" s="6"/>
      <c r="C757" s="6"/>
      <c r="D757" s="6"/>
      <c r="E757" s="6"/>
      <c r="F757" s="6"/>
      <c r="G757" s="6"/>
      <c r="H757" s="6"/>
      <c r="I757" s="6"/>
      <c r="J757" s="6"/>
      <c r="K757" s="6"/>
      <c r="L757" s="6"/>
      <c r="M757" s="6"/>
      <c r="N757" s="21"/>
      <c r="O757" s="21"/>
      <c r="P757" s="21"/>
      <c r="Q757" s="21"/>
      <c r="R757" s="21"/>
      <c r="S757" s="21"/>
      <c r="T757" s="6"/>
      <c r="U757" s="6"/>
      <c r="V757" s="6"/>
      <c r="W757" s="6"/>
      <c r="X757" s="6"/>
      <c r="Y757" s="6"/>
      <c r="Z757" s="6"/>
      <c r="AA757" s="6"/>
      <c r="AB757" s="6"/>
    </row>
    <row r="758" ht="12.75" customHeight="1">
      <c r="A758" s="6"/>
      <c r="B758" s="6"/>
      <c r="C758" s="6"/>
      <c r="D758" s="6"/>
      <c r="E758" s="6"/>
      <c r="F758" s="6"/>
      <c r="G758" s="6"/>
      <c r="H758" s="6"/>
      <c r="I758" s="6"/>
      <c r="J758" s="6"/>
      <c r="K758" s="6"/>
      <c r="L758" s="6"/>
      <c r="M758" s="6"/>
      <c r="N758" s="21"/>
      <c r="O758" s="21"/>
      <c r="P758" s="21"/>
      <c r="Q758" s="21"/>
      <c r="R758" s="21"/>
      <c r="S758" s="21"/>
      <c r="T758" s="6"/>
      <c r="U758" s="6"/>
      <c r="V758" s="6"/>
      <c r="W758" s="6"/>
      <c r="X758" s="6"/>
      <c r="Y758" s="6"/>
      <c r="Z758" s="6"/>
      <c r="AA758" s="6"/>
      <c r="AB758" s="6"/>
    </row>
    <row r="759" ht="12.75" customHeight="1">
      <c r="A759" s="6"/>
      <c r="B759" s="6"/>
      <c r="C759" s="6"/>
      <c r="D759" s="6"/>
      <c r="E759" s="6"/>
      <c r="F759" s="6"/>
      <c r="G759" s="6"/>
      <c r="H759" s="6"/>
      <c r="I759" s="6"/>
      <c r="J759" s="6"/>
      <c r="K759" s="6"/>
      <c r="L759" s="6"/>
      <c r="M759" s="6"/>
      <c r="N759" s="21"/>
      <c r="O759" s="21"/>
      <c r="P759" s="21"/>
      <c r="Q759" s="21"/>
      <c r="R759" s="21"/>
      <c r="S759" s="21"/>
      <c r="T759" s="6"/>
      <c r="U759" s="6"/>
      <c r="V759" s="6"/>
      <c r="W759" s="6"/>
      <c r="X759" s="6"/>
      <c r="Y759" s="6"/>
      <c r="Z759" s="6"/>
      <c r="AA759" s="6"/>
      <c r="AB759" s="6"/>
    </row>
    <row r="760" ht="12.75" customHeight="1">
      <c r="A760" s="6"/>
      <c r="B760" s="6"/>
      <c r="C760" s="6"/>
      <c r="D760" s="6"/>
      <c r="E760" s="6"/>
      <c r="F760" s="6"/>
      <c r="G760" s="6"/>
      <c r="H760" s="6"/>
      <c r="I760" s="6"/>
      <c r="J760" s="6"/>
      <c r="K760" s="6"/>
      <c r="L760" s="6"/>
      <c r="M760" s="6"/>
      <c r="N760" s="21"/>
      <c r="O760" s="21"/>
      <c r="P760" s="21"/>
      <c r="Q760" s="21"/>
      <c r="R760" s="21"/>
      <c r="S760" s="21"/>
      <c r="T760" s="6"/>
      <c r="U760" s="6"/>
      <c r="V760" s="6"/>
      <c r="W760" s="6"/>
      <c r="X760" s="6"/>
      <c r="Y760" s="6"/>
      <c r="Z760" s="6"/>
      <c r="AA760" s="6"/>
      <c r="AB760" s="6"/>
    </row>
    <row r="761" ht="12.75" customHeight="1">
      <c r="A761" s="6"/>
      <c r="B761" s="6"/>
      <c r="C761" s="6"/>
      <c r="D761" s="6"/>
      <c r="E761" s="6"/>
      <c r="F761" s="6"/>
      <c r="G761" s="6"/>
      <c r="H761" s="6"/>
      <c r="I761" s="6"/>
      <c r="J761" s="6"/>
      <c r="K761" s="6"/>
      <c r="L761" s="6"/>
      <c r="M761" s="6"/>
      <c r="N761" s="21"/>
      <c r="O761" s="21"/>
      <c r="P761" s="21"/>
      <c r="Q761" s="21"/>
      <c r="R761" s="21"/>
      <c r="S761" s="21"/>
      <c r="T761" s="6"/>
      <c r="U761" s="6"/>
      <c r="V761" s="6"/>
      <c r="W761" s="6"/>
      <c r="X761" s="6"/>
      <c r="Y761" s="6"/>
      <c r="Z761" s="6"/>
      <c r="AA761" s="6"/>
      <c r="AB761" s="6"/>
    </row>
    <row r="762" ht="12.75" customHeight="1">
      <c r="A762" s="6"/>
      <c r="B762" s="6"/>
      <c r="C762" s="6"/>
      <c r="D762" s="6"/>
      <c r="E762" s="6"/>
      <c r="F762" s="6"/>
      <c r="G762" s="6"/>
      <c r="H762" s="6"/>
      <c r="I762" s="6"/>
      <c r="J762" s="6"/>
      <c r="K762" s="6"/>
      <c r="L762" s="6"/>
      <c r="M762" s="6"/>
      <c r="N762" s="21"/>
      <c r="O762" s="21"/>
      <c r="P762" s="21"/>
      <c r="Q762" s="21"/>
      <c r="R762" s="21"/>
      <c r="S762" s="21"/>
      <c r="T762" s="6"/>
      <c r="U762" s="6"/>
      <c r="V762" s="6"/>
      <c r="W762" s="6"/>
      <c r="X762" s="6"/>
      <c r="Y762" s="6"/>
      <c r="Z762" s="6"/>
      <c r="AA762" s="6"/>
      <c r="AB762" s="6"/>
    </row>
    <row r="763" ht="12.75" customHeight="1">
      <c r="A763" s="6"/>
      <c r="B763" s="6"/>
      <c r="C763" s="6"/>
      <c r="D763" s="6"/>
      <c r="E763" s="6"/>
      <c r="F763" s="6"/>
      <c r="G763" s="6"/>
      <c r="H763" s="6"/>
      <c r="I763" s="6"/>
      <c r="J763" s="6"/>
      <c r="K763" s="6"/>
      <c r="L763" s="6"/>
      <c r="M763" s="6"/>
      <c r="N763" s="21"/>
      <c r="O763" s="21"/>
      <c r="P763" s="21"/>
      <c r="Q763" s="21"/>
      <c r="R763" s="21"/>
      <c r="S763" s="21"/>
      <c r="T763" s="6"/>
      <c r="U763" s="6"/>
      <c r="V763" s="6"/>
      <c r="W763" s="6"/>
      <c r="X763" s="6"/>
      <c r="Y763" s="6"/>
      <c r="Z763" s="6"/>
      <c r="AA763" s="6"/>
      <c r="AB763" s="6"/>
    </row>
    <row r="764" ht="12.75" customHeight="1">
      <c r="A764" s="6"/>
      <c r="B764" s="6"/>
      <c r="C764" s="6"/>
      <c r="D764" s="6"/>
      <c r="E764" s="6"/>
      <c r="F764" s="6"/>
      <c r="G764" s="6"/>
      <c r="H764" s="6"/>
      <c r="I764" s="6"/>
      <c r="J764" s="6"/>
      <c r="K764" s="6"/>
      <c r="L764" s="6"/>
      <c r="M764" s="6"/>
      <c r="N764" s="21"/>
      <c r="O764" s="21"/>
      <c r="P764" s="21"/>
      <c r="Q764" s="21"/>
      <c r="R764" s="21"/>
      <c r="S764" s="21"/>
      <c r="T764" s="6"/>
      <c r="U764" s="6"/>
      <c r="V764" s="6"/>
      <c r="W764" s="6"/>
      <c r="X764" s="6"/>
      <c r="Y764" s="6"/>
      <c r="Z764" s="6"/>
      <c r="AA764" s="6"/>
      <c r="AB764" s="6"/>
    </row>
    <row r="765" ht="12.75" customHeight="1">
      <c r="A765" s="6"/>
      <c r="B765" s="6"/>
      <c r="C765" s="6"/>
      <c r="D765" s="6"/>
      <c r="E765" s="6"/>
      <c r="F765" s="6"/>
      <c r="G765" s="6"/>
      <c r="H765" s="6"/>
      <c r="I765" s="6"/>
      <c r="J765" s="6"/>
      <c r="K765" s="6"/>
      <c r="L765" s="6"/>
      <c r="M765" s="6"/>
      <c r="N765" s="21"/>
      <c r="O765" s="21"/>
      <c r="P765" s="21"/>
      <c r="Q765" s="21"/>
      <c r="R765" s="21"/>
      <c r="S765" s="21"/>
      <c r="T765" s="6"/>
      <c r="U765" s="6"/>
      <c r="V765" s="6"/>
      <c r="W765" s="6"/>
      <c r="X765" s="6"/>
      <c r="Y765" s="6"/>
      <c r="Z765" s="6"/>
      <c r="AA765" s="6"/>
      <c r="AB765" s="6"/>
    </row>
    <row r="766" ht="12.75" customHeight="1">
      <c r="A766" s="6"/>
      <c r="B766" s="6"/>
      <c r="C766" s="6"/>
      <c r="D766" s="6"/>
      <c r="E766" s="6"/>
      <c r="F766" s="6"/>
      <c r="G766" s="6"/>
      <c r="H766" s="6"/>
      <c r="I766" s="6"/>
      <c r="J766" s="6"/>
      <c r="K766" s="6"/>
      <c r="L766" s="6"/>
      <c r="M766" s="6"/>
      <c r="N766" s="21"/>
      <c r="O766" s="21"/>
      <c r="P766" s="21"/>
      <c r="Q766" s="21"/>
      <c r="R766" s="21"/>
      <c r="S766" s="21"/>
      <c r="T766" s="6"/>
      <c r="U766" s="6"/>
      <c r="V766" s="6"/>
      <c r="W766" s="6"/>
      <c r="X766" s="6"/>
      <c r="Y766" s="6"/>
      <c r="Z766" s="6"/>
      <c r="AA766" s="6"/>
      <c r="AB766" s="6"/>
    </row>
    <row r="767" ht="12.75" customHeight="1">
      <c r="A767" s="6"/>
      <c r="B767" s="6"/>
      <c r="C767" s="6"/>
      <c r="D767" s="6"/>
      <c r="E767" s="6"/>
      <c r="F767" s="6"/>
      <c r="G767" s="6"/>
      <c r="H767" s="6"/>
      <c r="I767" s="6"/>
      <c r="J767" s="6"/>
      <c r="K767" s="6"/>
      <c r="L767" s="6"/>
      <c r="M767" s="6"/>
      <c r="N767" s="21"/>
      <c r="O767" s="21"/>
      <c r="P767" s="21"/>
      <c r="Q767" s="21"/>
      <c r="R767" s="21"/>
      <c r="S767" s="21"/>
      <c r="T767" s="6"/>
      <c r="U767" s="6"/>
      <c r="V767" s="6"/>
      <c r="W767" s="6"/>
      <c r="X767" s="6"/>
      <c r="Y767" s="6"/>
      <c r="Z767" s="6"/>
      <c r="AA767" s="6"/>
      <c r="AB767" s="6"/>
    </row>
    <row r="768" ht="12.75" customHeight="1">
      <c r="A768" s="6"/>
      <c r="B768" s="6"/>
      <c r="C768" s="6"/>
      <c r="D768" s="6"/>
      <c r="E768" s="6"/>
      <c r="F768" s="6"/>
      <c r="G768" s="6"/>
      <c r="H768" s="6"/>
      <c r="I768" s="6"/>
      <c r="J768" s="6"/>
      <c r="K768" s="6"/>
      <c r="L768" s="6"/>
      <c r="M768" s="6"/>
      <c r="N768" s="21"/>
      <c r="O768" s="21"/>
      <c r="P768" s="21"/>
      <c r="Q768" s="21"/>
      <c r="R768" s="21"/>
      <c r="S768" s="21"/>
      <c r="T768" s="6"/>
      <c r="U768" s="6"/>
      <c r="V768" s="6"/>
      <c r="W768" s="6"/>
      <c r="X768" s="6"/>
      <c r="Y768" s="6"/>
      <c r="Z768" s="6"/>
      <c r="AA768" s="6"/>
      <c r="AB768" s="6"/>
    </row>
    <row r="769" ht="12.75" customHeight="1">
      <c r="A769" s="6"/>
      <c r="B769" s="6"/>
      <c r="C769" s="6"/>
      <c r="D769" s="6"/>
      <c r="E769" s="6"/>
      <c r="F769" s="6"/>
      <c r="G769" s="6"/>
      <c r="H769" s="6"/>
      <c r="I769" s="6"/>
      <c r="J769" s="6"/>
      <c r="K769" s="6"/>
      <c r="L769" s="6"/>
      <c r="M769" s="6"/>
      <c r="N769" s="21"/>
      <c r="O769" s="21"/>
      <c r="P769" s="21"/>
      <c r="Q769" s="21"/>
      <c r="R769" s="21"/>
      <c r="S769" s="21"/>
      <c r="T769" s="6"/>
      <c r="U769" s="6"/>
      <c r="V769" s="6"/>
      <c r="W769" s="6"/>
      <c r="X769" s="6"/>
      <c r="Y769" s="6"/>
      <c r="Z769" s="6"/>
      <c r="AA769" s="6"/>
      <c r="AB769" s="6"/>
    </row>
    <row r="770" ht="12.75" customHeight="1">
      <c r="A770" s="6"/>
      <c r="B770" s="6"/>
      <c r="C770" s="6"/>
      <c r="D770" s="6"/>
      <c r="E770" s="6"/>
      <c r="F770" s="6"/>
      <c r="G770" s="6"/>
      <c r="H770" s="6"/>
      <c r="I770" s="6"/>
      <c r="J770" s="6"/>
      <c r="K770" s="6"/>
      <c r="L770" s="6"/>
      <c r="M770" s="6"/>
      <c r="N770" s="21"/>
      <c r="O770" s="21"/>
      <c r="P770" s="21"/>
      <c r="Q770" s="21"/>
      <c r="R770" s="21"/>
      <c r="S770" s="21"/>
      <c r="T770" s="6"/>
      <c r="U770" s="6"/>
      <c r="V770" s="6"/>
      <c r="W770" s="6"/>
      <c r="X770" s="6"/>
      <c r="Y770" s="6"/>
      <c r="Z770" s="6"/>
      <c r="AA770" s="6"/>
      <c r="AB770" s="6"/>
    </row>
    <row r="771" ht="12.75" customHeight="1">
      <c r="A771" s="6"/>
      <c r="B771" s="6"/>
      <c r="C771" s="6"/>
      <c r="D771" s="6"/>
      <c r="E771" s="6"/>
      <c r="F771" s="6"/>
      <c r="G771" s="6"/>
      <c r="H771" s="6"/>
      <c r="I771" s="6"/>
      <c r="J771" s="6"/>
      <c r="K771" s="6"/>
      <c r="L771" s="6"/>
      <c r="M771" s="6"/>
      <c r="N771" s="21"/>
      <c r="O771" s="21"/>
      <c r="P771" s="21"/>
      <c r="Q771" s="21"/>
      <c r="R771" s="21"/>
      <c r="S771" s="21"/>
      <c r="T771" s="6"/>
      <c r="U771" s="6"/>
      <c r="V771" s="6"/>
      <c r="W771" s="6"/>
      <c r="X771" s="6"/>
      <c r="Y771" s="6"/>
      <c r="Z771" s="6"/>
      <c r="AA771" s="6"/>
      <c r="AB771" s="6"/>
    </row>
    <row r="772" ht="12.75" customHeight="1">
      <c r="A772" s="6"/>
      <c r="B772" s="6"/>
      <c r="C772" s="6"/>
      <c r="D772" s="6"/>
      <c r="E772" s="6"/>
      <c r="F772" s="6"/>
      <c r="G772" s="6"/>
      <c r="H772" s="6"/>
      <c r="I772" s="6"/>
      <c r="J772" s="6"/>
      <c r="K772" s="6"/>
      <c r="L772" s="6"/>
      <c r="M772" s="6"/>
      <c r="N772" s="21"/>
      <c r="O772" s="21"/>
      <c r="P772" s="21"/>
      <c r="Q772" s="21"/>
      <c r="R772" s="21"/>
      <c r="S772" s="21"/>
      <c r="T772" s="6"/>
      <c r="U772" s="6"/>
      <c r="V772" s="6"/>
      <c r="W772" s="6"/>
      <c r="X772" s="6"/>
      <c r="Y772" s="6"/>
      <c r="Z772" s="6"/>
      <c r="AA772" s="6"/>
      <c r="AB772" s="6"/>
    </row>
    <row r="773" ht="12.75" customHeight="1">
      <c r="A773" s="6"/>
      <c r="B773" s="6"/>
      <c r="C773" s="6"/>
      <c r="D773" s="6"/>
      <c r="E773" s="6"/>
      <c r="F773" s="6"/>
      <c r="G773" s="6"/>
      <c r="H773" s="6"/>
      <c r="I773" s="6"/>
      <c r="J773" s="6"/>
      <c r="K773" s="6"/>
      <c r="L773" s="6"/>
      <c r="M773" s="6"/>
      <c r="N773" s="21"/>
      <c r="O773" s="21"/>
      <c r="P773" s="21"/>
      <c r="Q773" s="21"/>
      <c r="R773" s="21"/>
      <c r="S773" s="21"/>
      <c r="T773" s="6"/>
      <c r="U773" s="6"/>
      <c r="V773" s="6"/>
      <c r="W773" s="6"/>
      <c r="X773" s="6"/>
      <c r="Y773" s="6"/>
      <c r="Z773" s="6"/>
      <c r="AA773" s="6"/>
      <c r="AB773" s="6"/>
    </row>
    <row r="774" ht="12.75" customHeight="1">
      <c r="A774" s="6"/>
      <c r="B774" s="6"/>
      <c r="C774" s="6"/>
      <c r="D774" s="6"/>
      <c r="E774" s="6"/>
      <c r="F774" s="6"/>
      <c r="G774" s="6"/>
      <c r="H774" s="6"/>
      <c r="I774" s="6"/>
      <c r="J774" s="6"/>
      <c r="K774" s="6"/>
      <c r="L774" s="6"/>
      <c r="M774" s="6"/>
      <c r="N774" s="21"/>
      <c r="O774" s="21"/>
      <c r="P774" s="21"/>
      <c r="Q774" s="21"/>
      <c r="R774" s="21"/>
      <c r="S774" s="21"/>
      <c r="T774" s="6"/>
      <c r="U774" s="6"/>
      <c r="V774" s="6"/>
      <c r="W774" s="6"/>
      <c r="X774" s="6"/>
      <c r="Y774" s="6"/>
      <c r="Z774" s="6"/>
      <c r="AA774" s="6"/>
      <c r="AB774" s="6"/>
    </row>
    <row r="775" ht="12.75" customHeight="1">
      <c r="A775" s="6"/>
      <c r="B775" s="6"/>
      <c r="C775" s="6"/>
      <c r="D775" s="6"/>
      <c r="E775" s="6"/>
      <c r="F775" s="6"/>
      <c r="G775" s="6"/>
      <c r="H775" s="6"/>
      <c r="I775" s="6"/>
      <c r="J775" s="6"/>
      <c r="K775" s="6"/>
      <c r="L775" s="6"/>
      <c r="M775" s="6"/>
      <c r="N775" s="21"/>
      <c r="O775" s="21"/>
      <c r="P775" s="21"/>
      <c r="Q775" s="21"/>
      <c r="R775" s="21"/>
      <c r="S775" s="21"/>
      <c r="T775" s="6"/>
      <c r="U775" s="6"/>
      <c r="V775" s="6"/>
      <c r="W775" s="6"/>
      <c r="X775" s="6"/>
      <c r="Y775" s="6"/>
      <c r="Z775" s="6"/>
      <c r="AA775" s="6"/>
      <c r="AB775" s="6"/>
    </row>
    <row r="776" ht="12.75" customHeight="1">
      <c r="A776" s="6"/>
      <c r="B776" s="6"/>
      <c r="C776" s="6"/>
      <c r="D776" s="6"/>
      <c r="E776" s="6"/>
      <c r="F776" s="6"/>
      <c r="G776" s="6"/>
      <c r="H776" s="6"/>
      <c r="I776" s="6"/>
      <c r="J776" s="6"/>
      <c r="K776" s="6"/>
      <c r="L776" s="6"/>
      <c r="M776" s="6"/>
      <c r="N776" s="21"/>
      <c r="O776" s="21"/>
      <c r="P776" s="21"/>
      <c r="Q776" s="21"/>
      <c r="R776" s="21"/>
      <c r="S776" s="21"/>
      <c r="T776" s="6"/>
      <c r="U776" s="6"/>
      <c r="V776" s="6"/>
      <c r="W776" s="6"/>
      <c r="X776" s="6"/>
      <c r="Y776" s="6"/>
      <c r="Z776" s="6"/>
      <c r="AA776" s="6"/>
      <c r="AB776" s="6"/>
    </row>
    <row r="777" ht="12.75" customHeight="1">
      <c r="A777" s="6"/>
      <c r="B777" s="6"/>
      <c r="C777" s="6"/>
      <c r="D777" s="6"/>
      <c r="E777" s="6"/>
      <c r="F777" s="6"/>
      <c r="G777" s="6"/>
      <c r="H777" s="6"/>
      <c r="I777" s="6"/>
      <c r="J777" s="6"/>
      <c r="K777" s="6"/>
      <c r="L777" s="6"/>
      <c r="M777" s="6"/>
      <c r="N777" s="21"/>
      <c r="O777" s="21"/>
      <c r="P777" s="21"/>
      <c r="Q777" s="21"/>
      <c r="R777" s="21"/>
      <c r="S777" s="21"/>
      <c r="T777" s="6"/>
      <c r="U777" s="6"/>
      <c r="V777" s="6"/>
      <c r="W777" s="6"/>
      <c r="X777" s="6"/>
      <c r="Y777" s="6"/>
      <c r="Z777" s="6"/>
      <c r="AA777" s="6"/>
      <c r="AB777" s="6"/>
    </row>
    <row r="778" ht="12.75" customHeight="1">
      <c r="A778" s="6"/>
      <c r="B778" s="6"/>
      <c r="C778" s="6"/>
      <c r="D778" s="6"/>
      <c r="E778" s="6"/>
      <c r="F778" s="6"/>
      <c r="G778" s="6"/>
      <c r="H778" s="6"/>
      <c r="I778" s="6"/>
      <c r="J778" s="6"/>
      <c r="K778" s="6"/>
      <c r="L778" s="6"/>
      <c r="M778" s="6"/>
      <c r="N778" s="21"/>
      <c r="O778" s="21"/>
      <c r="P778" s="21"/>
      <c r="Q778" s="21"/>
      <c r="R778" s="21"/>
      <c r="S778" s="21"/>
      <c r="T778" s="6"/>
      <c r="U778" s="6"/>
      <c r="V778" s="6"/>
      <c r="W778" s="6"/>
      <c r="X778" s="6"/>
      <c r="Y778" s="6"/>
      <c r="Z778" s="6"/>
      <c r="AA778" s="6"/>
      <c r="AB778" s="6"/>
    </row>
    <row r="779" ht="12.75" customHeight="1">
      <c r="A779" s="6"/>
      <c r="B779" s="6"/>
      <c r="C779" s="6"/>
      <c r="D779" s="6"/>
      <c r="E779" s="6"/>
      <c r="F779" s="6"/>
      <c r="G779" s="6"/>
      <c r="H779" s="6"/>
      <c r="I779" s="6"/>
      <c r="J779" s="6"/>
      <c r="K779" s="6"/>
      <c r="L779" s="6"/>
      <c r="M779" s="6"/>
      <c r="N779" s="21"/>
      <c r="O779" s="21"/>
      <c r="P779" s="21"/>
      <c r="Q779" s="21"/>
      <c r="R779" s="21"/>
      <c r="S779" s="21"/>
      <c r="T779" s="6"/>
      <c r="U779" s="6"/>
      <c r="V779" s="6"/>
      <c r="W779" s="6"/>
      <c r="X779" s="6"/>
      <c r="Y779" s="6"/>
      <c r="Z779" s="6"/>
      <c r="AA779" s="6"/>
      <c r="AB779" s="6"/>
    </row>
    <row r="780" ht="12.75" customHeight="1">
      <c r="A780" s="6"/>
      <c r="B780" s="6"/>
      <c r="C780" s="6"/>
      <c r="D780" s="6"/>
      <c r="E780" s="6"/>
      <c r="F780" s="6"/>
      <c r="G780" s="6"/>
      <c r="H780" s="6"/>
      <c r="I780" s="6"/>
      <c r="J780" s="6"/>
      <c r="K780" s="6"/>
      <c r="L780" s="6"/>
      <c r="M780" s="6"/>
      <c r="N780" s="21"/>
      <c r="O780" s="21"/>
      <c r="P780" s="21"/>
      <c r="Q780" s="21"/>
      <c r="R780" s="21"/>
      <c r="S780" s="21"/>
      <c r="T780" s="6"/>
      <c r="U780" s="6"/>
      <c r="V780" s="6"/>
      <c r="W780" s="6"/>
      <c r="X780" s="6"/>
      <c r="Y780" s="6"/>
      <c r="Z780" s="6"/>
      <c r="AA780" s="6"/>
      <c r="AB780" s="6"/>
    </row>
    <row r="781" ht="12.75" customHeight="1">
      <c r="A781" s="6"/>
      <c r="B781" s="6"/>
      <c r="C781" s="6"/>
      <c r="D781" s="6"/>
      <c r="E781" s="6"/>
      <c r="F781" s="6"/>
      <c r="G781" s="6"/>
      <c r="H781" s="6"/>
      <c r="I781" s="6"/>
      <c r="J781" s="6"/>
      <c r="K781" s="6"/>
      <c r="L781" s="6"/>
      <c r="M781" s="6"/>
      <c r="N781" s="21"/>
      <c r="O781" s="21"/>
      <c r="P781" s="21"/>
      <c r="Q781" s="21"/>
      <c r="R781" s="21"/>
      <c r="S781" s="21"/>
      <c r="T781" s="6"/>
      <c r="U781" s="6"/>
      <c r="V781" s="6"/>
      <c r="W781" s="6"/>
      <c r="X781" s="6"/>
      <c r="Y781" s="6"/>
      <c r="Z781" s="6"/>
      <c r="AA781" s="6"/>
      <c r="AB781" s="6"/>
    </row>
    <row r="782" ht="12.75" customHeight="1">
      <c r="A782" s="6"/>
      <c r="B782" s="6"/>
      <c r="C782" s="6"/>
      <c r="D782" s="6"/>
      <c r="E782" s="6"/>
      <c r="F782" s="6"/>
      <c r="G782" s="6"/>
      <c r="H782" s="6"/>
      <c r="I782" s="6"/>
      <c r="J782" s="6"/>
      <c r="K782" s="6"/>
      <c r="L782" s="6"/>
      <c r="M782" s="6"/>
      <c r="N782" s="21"/>
      <c r="O782" s="21"/>
      <c r="P782" s="21"/>
      <c r="Q782" s="21"/>
      <c r="R782" s="21"/>
      <c r="S782" s="21"/>
      <c r="T782" s="6"/>
      <c r="U782" s="6"/>
      <c r="V782" s="6"/>
      <c r="W782" s="6"/>
      <c r="X782" s="6"/>
      <c r="Y782" s="6"/>
      <c r="Z782" s="6"/>
      <c r="AA782" s="6"/>
      <c r="AB782" s="6"/>
    </row>
    <row r="783" ht="12.75" customHeight="1">
      <c r="A783" s="6"/>
      <c r="B783" s="6"/>
      <c r="C783" s="6"/>
      <c r="D783" s="6"/>
      <c r="E783" s="6"/>
      <c r="F783" s="6"/>
      <c r="G783" s="6"/>
      <c r="H783" s="6"/>
      <c r="I783" s="6"/>
      <c r="J783" s="6"/>
      <c r="K783" s="6"/>
      <c r="L783" s="6"/>
      <c r="M783" s="6"/>
      <c r="N783" s="21"/>
      <c r="O783" s="21"/>
      <c r="P783" s="21"/>
      <c r="Q783" s="21"/>
      <c r="R783" s="21"/>
      <c r="S783" s="21"/>
      <c r="T783" s="6"/>
      <c r="U783" s="6"/>
      <c r="V783" s="6"/>
      <c r="W783" s="6"/>
      <c r="X783" s="6"/>
      <c r="Y783" s="6"/>
      <c r="Z783" s="6"/>
      <c r="AA783" s="6"/>
      <c r="AB783" s="6"/>
    </row>
    <row r="784" ht="12.75" customHeight="1">
      <c r="A784" s="6"/>
      <c r="B784" s="6"/>
      <c r="C784" s="6"/>
      <c r="D784" s="6"/>
      <c r="E784" s="6"/>
      <c r="F784" s="6"/>
      <c r="G784" s="6"/>
      <c r="H784" s="6"/>
      <c r="I784" s="6"/>
      <c r="J784" s="6"/>
      <c r="K784" s="6"/>
      <c r="L784" s="6"/>
      <c r="M784" s="6"/>
      <c r="N784" s="21"/>
      <c r="O784" s="21"/>
      <c r="P784" s="21"/>
      <c r="Q784" s="21"/>
      <c r="R784" s="21"/>
      <c r="S784" s="21"/>
      <c r="T784" s="6"/>
      <c r="U784" s="6"/>
      <c r="V784" s="6"/>
      <c r="W784" s="6"/>
      <c r="X784" s="6"/>
      <c r="Y784" s="6"/>
      <c r="Z784" s="6"/>
      <c r="AA784" s="6"/>
      <c r="AB784" s="6"/>
    </row>
    <row r="785" ht="12.75" customHeight="1">
      <c r="A785" s="6"/>
      <c r="B785" s="6"/>
      <c r="C785" s="6"/>
      <c r="D785" s="6"/>
      <c r="E785" s="6"/>
      <c r="F785" s="6"/>
      <c r="G785" s="6"/>
      <c r="H785" s="6"/>
      <c r="I785" s="6"/>
      <c r="J785" s="6"/>
      <c r="K785" s="6"/>
      <c r="L785" s="6"/>
      <c r="M785" s="6"/>
      <c r="N785" s="21"/>
      <c r="O785" s="21"/>
      <c r="P785" s="21"/>
      <c r="Q785" s="21"/>
      <c r="R785" s="21"/>
      <c r="S785" s="21"/>
      <c r="T785" s="6"/>
      <c r="U785" s="6"/>
      <c r="V785" s="6"/>
      <c r="W785" s="6"/>
      <c r="X785" s="6"/>
      <c r="Y785" s="6"/>
      <c r="Z785" s="6"/>
      <c r="AA785" s="6"/>
      <c r="AB785" s="6"/>
    </row>
    <row r="786" ht="12.75" customHeight="1">
      <c r="A786" s="6"/>
      <c r="B786" s="6"/>
      <c r="C786" s="6"/>
      <c r="D786" s="6"/>
      <c r="E786" s="6"/>
      <c r="F786" s="6"/>
      <c r="G786" s="6"/>
      <c r="H786" s="6"/>
      <c r="I786" s="6"/>
      <c r="J786" s="6"/>
      <c r="K786" s="6"/>
      <c r="L786" s="6"/>
      <c r="M786" s="6"/>
      <c r="N786" s="21"/>
      <c r="O786" s="21"/>
      <c r="P786" s="21"/>
      <c r="Q786" s="21"/>
      <c r="R786" s="21"/>
      <c r="S786" s="21"/>
      <c r="T786" s="6"/>
      <c r="U786" s="6"/>
      <c r="V786" s="6"/>
      <c r="W786" s="6"/>
      <c r="X786" s="6"/>
      <c r="Y786" s="6"/>
      <c r="Z786" s="6"/>
      <c r="AA786" s="6"/>
      <c r="AB786" s="6"/>
    </row>
    <row r="787" ht="12.75" customHeight="1">
      <c r="A787" s="6"/>
      <c r="B787" s="6"/>
      <c r="C787" s="6"/>
      <c r="D787" s="6"/>
      <c r="E787" s="6"/>
      <c r="F787" s="6"/>
      <c r="G787" s="6"/>
      <c r="H787" s="6"/>
      <c r="I787" s="6"/>
      <c r="J787" s="6"/>
      <c r="K787" s="6"/>
      <c r="L787" s="6"/>
      <c r="M787" s="6"/>
      <c r="N787" s="21"/>
      <c r="O787" s="21"/>
      <c r="P787" s="21"/>
      <c r="Q787" s="21"/>
      <c r="R787" s="21"/>
      <c r="S787" s="21"/>
      <c r="T787" s="6"/>
      <c r="U787" s="6"/>
      <c r="V787" s="6"/>
      <c r="W787" s="6"/>
      <c r="X787" s="6"/>
      <c r="Y787" s="6"/>
      <c r="Z787" s="6"/>
      <c r="AA787" s="6"/>
      <c r="AB787" s="6"/>
    </row>
    <row r="788" ht="12.75" customHeight="1">
      <c r="A788" s="6"/>
      <c r="B788" s="6"/>
      <c r="C788" s="6"/>
      <c r="D788" s="6"/>
      <c r="E788" s="6"/>
      <c r="F788" s="6"/>
      <c r="G788" s="6"/>
      <c r="H788" s="6"/>
      <c r="I788" s="6"/>
      <c r="J788" s="6"/>
      <c r="K788" s="6"/>
      <c r="L788" s="6"/>
      <c r="M788" s="6"/>
      <c r="N788" s="21"/>
      <c r="O788" s="21"/>
      <c r="P788" s="21"/>
      <c r="Q788" s="21"/>
      <c r="R788" s="21"/>
      <c r="S788" s="21"/>
      <c r="T788" s="6"/>
      <c r="U788" s="6"/>
      <c r="V788" s="6"/>
      <c r="W788" s="6"/>
      <c r="X788" s="6"/>
      <c r="Y788" s="6"/>
      <c r="Z788" s="6"/>
      <c r="AA788" s="6"/>
      <c r="AB788" s="6"/>
    </row>
    <row r="789" ht="12.75" customHeight="1">
      <c r="A789" s="6"/>
      <c r="B789" s="6"/>
      <c r="C789" s="6"/>
      <c r="D789" s="6"/>
      <c r="E789" s="6"/>
      <c r="F789" s="6"/>
      <c r="G789" s="6"/>
      <c r="H789" s="6"/>
      <c r="I789" s="6"/>
      <c r="J789" s="6"/>
      <c r="K789" s="6"/>
      <c r="L789" s="6"/>
      <c r="M789" s="6"/>
      <c r="N789" s="21"/>
      <c r="O789" s="21"/>
      <c r="P789" s="21"/>
      <c r="Q789" s="21"/>
      <c r="R789" s="21"/>
      <c r="S789" s="21"/>
      <c r="T789" s="6"/>
      <c r="U789" s="6"/>
      <c r="V789" s="6"/>
      <c r="W789" s="6"/>
      <c r="X789" s="6"/>
      <c r="Y789" s="6"/>
      <c r="Z789" s="6"/>
      <c r="AA789" s="6"/>
      <c r="AB789" s="6"/>
    </row>
    <row r="790" ht="12.75" customHeight="1">
      <c r="A790" s="6"/>
      <c r="B790" s="6"/>
      <c r="C790" s="6"/>
      <c r="D790" s="6"/>
      <c r="E790" s="6"/>
      <c r="F790" s="6"/>
      <c r="G790" s="6"/>
      <c r="H790" s="6"/>
      <c r="I790" s="6"/>
      <c r="J790" s="6"/>
      <c r="K790" s="6"/>
      <c r="L790" s="6"/>
      <c r="M790" s="6"/>
      <c r="N790" s="21"/>
      <c r="O790" s="21"/>
      <c r="P790" s="21"/>
      <c r="Q790" s="21"/>
      <c r="R790" s="21"/>
      <c r="S790" s="21"/>
      <c r="T790" s="6"/>
      <c r="U790" s="6"/>
      <c r="V790" s="6"/>
      <c r="W790" s="6"/>
      <c r="X790" s="6"/>
      <c r="Y790" s="6"/>
      <c r="Z790" s="6"/>
      <c r="AA790" s="6"/>
      <c r="AB790" s="6"/>
    </row>
    <row r="791" ht="12.75" customHeight="1">
      <c r="A791" s="6"/>
      <c r="B791" s="6"/>
      <c r="C791" s="6"/>
      <c r="D791" s="6"/>
      <c r="E791" s="6"/>
      <c r="F791" s="6"/>
      <c r="G791" s="6"/>
      <c r="H791" s="6"/>
      <c r="I791" s="6"/>
      <c r="J791" s="6"/>
      <c r="K791" s="6"/>
      <c r="L791" s="6"/>
      <c r="M791" s="6"/>
      <c r="N791" s="21"/>
      <c r="O791" s="21"/>
      <c r="P791" s="21"/>
      <c r="Q791" s="21"/>
      <c r="R791" s="21"/>
      <c r="S791" s="21"/>
      <c r="T791" s="6"/>
      <c r="U791" s="6"/>
      <c r="V791" s="6"/>
      <c r="W791" s="6"/>
      <c r="X791" s="6"/>
      <c r="Y791" s="6"/>
      <c r="Z791" s="6"/>
      <c r="AA791" s="6"/>
      <c r="AB791" s="6"/>
    </row>
    <row r="792" ht="12.75" customHeight="1">
      <c r="A792" s="6"/>
      <c r="B792" s="6"/>
      <c r="C792" s="6"/>
      <c r="D792" s="6"/>
      <c r="E792" s="6"/>
      <c r="F792" s="6"/>
      <c r="G792" s="6"/>
      <c r="H792" s="6"/>
      <c r="I792" s="6"/>
      <c r="J792" s="6"/>
      <c r="K792" s="6"/>
      <c r="L792" s="6"/>
      <c r="M792" s="6"/>
      <c r="N792" s="21"/>
      <c r="O792" s="21"/>
      <c r="P792" s="21"/>
      <c r="Q792" s="21"/>
      <c r="R792" s="21"/>
      <c r="S792" s="21"/>
      <c r="T792" s="6"/>
      <c r="U792" s="6"/>
      <c r="V792" s="6"/>
      <c r="W792" s="6"/>
      <c r="X792" s="6"/>
      <c r="Y792" s="6"/>
      <c r="Z792" s="6"/>
      <c r="AA792" s="6"/>
      <c r="AB792" s="6"/>
    </row>
    <row r="793" ht="12.75" customHeight="1">
      <c r="A793" s="6"/>
      <c r="B793" s="6"/>
      <c r="C793" s="6"/>
      <c r="D793" s="6"/>
      <c r="E793" s="6"/>
      <c r="F793" s="6"/>
      <c r="G793" s="6"/>
      <c r="H793" s="6"/>
      <c r="I793" s="6"/>
      <c r="J793" s="6"/>
      <c r="K793" s="6"/>
      <c r="L793" s="6"/>
      <c r="M793" s="6"/>
      <c r="N793" s="21"/>
      <c r="O793" s="21"/>
      <c r="P793" s="21"/>
      <c r="Q793" s="21"/>
      <c r="R793" s="21"/>
      <c r="S793" s="21"/>
      <c r="T793" s="6"/>
      <c r="U793" s="6"/>
      <c r="V793" s="6"/>
      <c r="W793" s="6"/>
      <c r="X793" s="6"/>
      <c r="Y793" s="6"/>
      <c r="Z793" s="6"/>
      <c r="AA793" s="6"/>
      <c r="AB793" s="6"/>
    </row>
    <row r="794" ht="12.75" customHeight="1">
      <c r="A794" s="6"/>
      <c r="B794" s="6"/>
      <c r="C794" s="6"/>
      <c r="D794" s="6"/>
      <c r="E794" s="6"/>
      <c r="F794" s="6"/>
      <c r="G794" s="6"/>
      <c r="H794" s="6"/>
      <c r="I794" s="6"/>
      <c r="J794" s="6"/>
      <c r="K794" s="6"/>
      <c r="L794" s="6"/>
      <c r="M794" s="6"/>
      <c r="N794" s="21"/>
      <c r="O794" s="21"/>
      <c r="P794" s="21"/>
      <c r="Q794" s="21"/>
      <c r="R794" s="21"/>
      <c r="S794" s="21"/>
      <c r="T794" s="6"/>
      <c r="U794" s="6"/>
      <c r="V794" s="6"/>
      <c r="W794" s="6"/>
      <c r="X794" s="6"/>
      <c r="Y794" s="6"/>
      <c r="Z794" s="6"/>
      <c r="AA794" s="6"/>
      <c r="AB794" s="6"/>
    </row>
    <row r="795" ht="12.75" customHeight="1">
      <c r="A795" s="6"/>
      <c r="B795" s="6"/>
      <c r="C795" s="6"/>
      <c r="D795" s="6"/>
      <c r="E795" s="6"/>
      <c r="F795" s="6"/>
      <c r="G795" s="6"/>
      <c r="H795" s="6"/>
      <c r="I795" s="6"/>
      <c r="J795" s="6"/>
      <c r="K795" s="6"/>
      <c r="L795" s="6"/>
      <c r="M795" s="6"/>
      <c r="N795" s="21"/>
      <c r="O795" s="21"/>
      <c r="P795" s="21"/>
      <c r="Q795" s="21"/>
      <c r="R795" s="21"/>
      <c r="S795" s="21"/>
      <c r="T795" s="6"/>
      <c r="U795" s="6"/>
      <c r="V795" s="6"/>
      <c r="W795" s="6"/>
      <c r="X795" s="6"/>
      <c r="Y795" s="6"/>
      <c r="Z795" s="6"/>
      <c r="AA795" s="6"/>
      <c r="AB795" s="6"/>
    </row>
    <row r="796" ht="12.75" customHeight="1">
      <c r="A796" s="6"/>
      <c r="B796" s="6"/>
      <c r="C796" s="6"/>
      <c r="D796" s="6"/>
      <c r="E796" s="6"/>
      <c r="F796" s="6"/>
      <c r="G796" s="6"/>
      <c r="H796" s="6"/>
      <c r="I796" s="6"/>
      <c r="J796" s="6"/>
      <c r="K796" s="6"/>
      <c r="L796" s="6"/>
      <c r="M796" s="6"/>
      <c r="N796" s="21"/>
      <c r="O796" s="21"/>
      <c r="P796" s="21"/>
      <c r="Q796" s="21"/>
      <c r="R796" s="21"/>
      <c r="S796" s="21"/>
      <c r="T796" s="6"/>
      <c r="U796" s="6"/>
      <c r="V796" s="6"/>
      <c r="W796" s="6"/>
      <c r="X796" s="6"/>
      <c r="Y796" s="6"/>
      <c r="Z796" s="6"/>
      <c r="AA796" s="6"/>
      <c r="AB796" s="6"/>
    </row>
    <row r="797" ht="12.75" customHeight="1">
      <c r="A797" s="6"/>
      <c r="B797" s="6"/>
      <c r="C797" s="6"/>
      <c r="D797" s="6"/>
      <c r="E797" s="6"/>
      <c r="F797" s="6"/>
      <c r="G797" s="6"/>
      <c r="H797" s="6"/>
      <c r="I797" s="6"/>
      <c r="J797" s="6"/>
      <c r="K797" s="6"/>
      <c r="L797" s="6"/>
      <c r="M797" s="6"/>
      <c r="N797" s="21"/>
      <c r="O797" s="21"/>
      <c r="P797" s="21"/>
      <c r="Q797" s="21"/>
      <c r="R797" s="21"/>
      <c r="S797" s="21"/>
      <c r="T797" s="6"/>
      <c r="U797" s="6"/>
      <c r="V797" s="6"/>
      <c r="W797" s="6"/>
      <c r="X797" s="6"/>
      <c r="Y797" s="6"/>
      <c r="Z797" s="6"/>
      <c r="AA797" s="6"/>
      <c r="AB797" s="6"/>
    </row>
    <row r="798" ht="12.75" customHeight="1">
      <c r="A798" s="6"/>
      <c r="B798" s="6"/>
      <c r="C798" s="6"/>
      <c r="D798" s="6"/>
      <c r="E798" s="6"/>
      <c r="F798" s="6"/>
      <c r="G798" s="6"/>
      <c r="H798" s="6"/>
      <c r="I798" s="6"/>
      <c r="J798" s="6"/>
      <c r="K798" s="6"/>
      <c r="L798" s="6"/>
      <c r="M798" s="6"/>
      <c r="N798" s="21"/>
      <c r="O798" s="21"/>
      <c r="P798" s="21"/>
      <c r="Q798" s="21"/>
      <c r="R798" s="21"/>
      <c r="S798" s="21"/>
      <c r="T798" s="6"/>
      <c r="U798" s="6"/>
      <c r="V798" s="6"/>
      <c r="W798" s="6"/>
      <c r="X798" s="6"/>
      <c r="Y798" s="6"/>
      <c r="Z798" s="6"/>
      <c r="AA798" s="6"/>
      <c r="AB798" s="6"/>
    </row>
    <row r="799" ht="12.75" customHeight="1">
      <c r="A799" s="6"/>
      <c r="B799" s="6"/>
      <c r="C799" s="6"/>
      <c r="D799" s="6"/>
      <c r="E799" s="6"/>
      <c r="F799" s="6"/>
      <c r="G799" s="6"/>
      <c r="H799" s="6"/>
      <c r="I799" s="6"/>
      <c r="J799" s="6"/>
      <c r="K799" s="6"/>
      <c r="L799" s="6"/>
      <c r="M799" s="6"/>
      <c r="N799" s="21"/>
      <c r="O799" s="21"/>
      <c r="P799" s="21"/>
      <c r="Q799" s="21"/>
      <c r="R799" s="21"/>
      <c r="S799" s="21"/>
      <c r="T799" s="6"/>
      <c r="U799" s="6"/>
      <c r="V799" s="6"/>
      <c r="W799" s="6"/>
      <c r="X799" s="6"/>
      <c r="Y799" s="6"/>
      <c r="Z799" s="6"/>
      <c r="AA799" s="6"/>
      <c r="AB799" s="6"/>
    </row>
    <row r="800" ht="12.75" customHeight="1">
      <c r="A800" s="6"/>
      <c r="B800" s="6"/>
      <c r="C800" s="6"/>
      <c r="D800" s="6"/>
      <c r="E800" s="6"/>
      <c r="F800" s="6"/>
      <c r="G800" s="6"/>
      <c r="H800" s="6"/>
      <c r="I800" s="6"/>
      <c r="J800" s="6"/>
      <c r="K800" s="6"/>
      <c r="L800" s="6"/>
      <c r="M800" s="6"/>
      <c r="N800" s="21"/>
      <c r="O800" s="21"/>
      <c r="P800" s="21"/>
      <c r="Q800" s="21"/>
      <c r="R800" s="21"/>
      <c r="S800" s="21"/>
      <c r="T800" s="6"/>
      <c r="U800" s="6"/>
      <c r="V800" s="6"/>
      <c r="W800" s="6"/>
      <c r="X800" s="6"/>
      <c r="Y800" s="6"/>
      <c r="Z800" s="6"/>
      <c r="AA800" s="6"/>
      <c r="AB800" s="6"/>
    </row>
    <row r="801" ht="12.75" customHeight="1">
      <c r="A801" s="6"/>
      <c r="B801" s="6"/>
      <c r="C801" s="6"/>
      <c r="D801" s="6"/>
      <c r="E801" s="6"/>
      <c r="F801" s="6"/>
      <c r="G801" s="6"/>
      <c r="H801" s="6"/>
      <c r="I801" s="6"/>
      <c r="J801" s="6"/>
      <c r="K801" s="6"/>
      <c r="L801" s="6"/>
      <c r="M801" s="6"/>
      <c r="N801" s="21"/>
      <c r="O801" s="21"/>
      <c r="P801" s="21"/>
      <c r="Q801" s="21"/>
      <c r="R801" s="21"/>
      <c r="S801" s="21"/>
      <c r="T801" s="6"/>
      <c r="U801" s="6"/>
      <c r="V801" s="6"/>
      <c r="W801" s="6"/>
      <c r="X801" s="6"/>
      <c r="Y801" s="6"/>
      <c r="Z801" s="6"/>
      <c r="AA801" s="6"/>
      <c r="AB801" s="6"/>
    </row>
    <row r="802" ht="12.75" customHeight="1">
      <c r="A802" s="6"/>
      <c r="B802" s="6"/>
      <c r="C802" s="6"/>
      <c r="D802" s="6"/>
      <c r="E802" s="6"/>
      <c r="F802" s="6"/>
      <c r="G802" s="6"/>
      <c r="H802" s="6"/>
      <c r="I802" s="6"/>
      <c r="J802" s="6"/>
      <c r="K802" s="6"/>
      <c r="L802" s="6"/>
      <c r="M802" s="6"/>
      <c r="N802" s="21"/>
      <c r="O802" s="21"/>
      <c r="P802" s="21"/>
      <c r="Q802" s="21"/>
      <c r="R802" s="21"/>
      <c r="S802" s="21"/>
      <c r="T802" s="6"/>
      <c r="U802" s="6"/>
      <c r="V802" s="6"/>
      <c r="W802" s="6"/>
      <c r="X802" s="6"/>
      <c r="Y802" s="6"/>
      <c r="Z802" s="6"/>
      <c r="AA802" s="6"/>
      <c r="AB802" s="6"/>
    </row>
    <row r="803" ht="12.75" customHeight="1">
      <c r="A803" s="6"/>
      <c r="B803" s="6"/>
      <c r="C803" s="6"/>
      <c r="D803" s="6"/>
      <c r="E803" s="6"/>
      <c r="F803" s="6"/>
      <c r="G803" s="6"/>
      <c r="H803" s="6"/>
      <c r="I803" s="6"/>
      <c r="J803" s="6"/>
      <c r="K803" s="6"/>
      <c r="L803" s="6"/>
      <c r="M803" s="6"/>
      <c r="N803" s="21"/>
      <c r="O803" s="21"/>
      <c r="P803" s="21"/>
      <c r="Q803" s="21"/>
      <c r="R803" s="21"/>
      <c r="S803" s="21"/>
      <c r="T803" s="6"/>
      <c r="U803" s="6"/>
      <c r="V803" s="6"/>
      <c r="W803" s="6"/>
      <c r="X803" s="6"/>
      <c r="Y803" s="6"/>
      <c r="Z803" s="6"/>
      <c r="AA803" s="6"/>
      <c r="AB803" s="6"/>
    </row>
    <row r="804" ht="12.75" customHeight="1">
      <c r="A804" s="6"/>
      <c r="B804" s="6"/>
      <c r="C804" s="6"/>
      <c r="D804" s="6"/>
      <c r="E804" s="6"/>
      <c r="F804" s="6"/>
      <c r="G804" s="6"/>
      <c r="H804" s="6"/>
      <c r="I804" s="6"/>
      <c r="J804" s="6"/>
      <c r="K804" s="6"/>
      <c r="L804" s="6"/>
      <c r="M804" s="6"/>
      <c r="N804" s="21"/>
      <c r="O804" s="21"/>
      <c r="P804" s="21"/>
      <c r="Q804" s="21"/>
      <c r="R804" s="21"/>
      <c r="S804" s="21"/>
      <c r="T804" s="6"/>
      <c r="U804" s="6"/>
      <c r="V804" s="6"/>
      <c r="W804" s="6"/>
      <c r="X804" s="6"/>
      <c r="Y804" s="6"/>
      <c r="Z804" s="6"/>
      <c r="AA804" s="6"/>
      <c r="AB804" s="6"/>
    </row>
    <row r="805" ht="12.75" customHeight="1">
      <c r="A805" s="6"/>
      <c r="B805" s="6"/>
      <c r="C805" s="6"/>
      <c r="D805" s="6"/>
      <c r="E805" s="6"/>
      <c r="F805" s="6"/>
      <c r="G805" s="6"/>
      <c r="H805" s="6"/>
      <c r="I805" s="6"/>
      <c r="J805" s="6"/>
      <c r="K805" s="6"/>
      <c r="L805" s="6"/>
      <c r="M805" s="6"/>
      <c r="N805" s="21"/>
      <c r="O805" s="21"/>
      <c r="P805" s="21"/>
      <c r="Q805" s="21"/>
      <c r="R805" s="21"/>
      <c r="S805" s="21"/>
      <c r="T805" s="6"/>
      <c r="U805" s="6"/>
      <c r="V805" s="6"/>
      <c r="W805" s="6"/>
      <c r="X805" s="6"/>
      <c r="Y805" s="6"/>
      <c r="Z805" s="6"/>
      <c r="AA805" s="6"/>
      <c r="AB805" s="6"/>
    </row>
    <row r="806" ht="12.75" customHeight="1">
      <c r="A806" s="6"/>
      <c r="B806" s="6"/>
      <c r="C806" s="6"/>
      <c r="D806" s="6"/>
      <c r="E806" s="6"/>
      <c r="F806" s="6"/>
      <c r="G806" s="6"/>
      <c r="H806" s="6"/>
      <c r="I806" s="6"/>
      <c r="J806" s="6"/>
      <c r="K806" s="6"/>
      <c r="L806" s="6"/>
      <c r="M806" s="6"/>
      <c r="N806" s="21"/>
      <c r="O806" s="21"/>
      <c r="P806" s="21"/>
      <c r="Q806" s="21"/>
      <c r="R806" s="21"/>
      <c r="S806" s="21"/>
      <c r="T806" s="6"/>
      <c r="U806" s="6"/>
      <c r="V806" s="6"/>
      <c r="W806" s="6"/>
      <c r="X806" s="6"/>
      <c r="Y806" s="6"/>
      <c r="Z806" s="6"/>
      <c r="AA806" s="6"/>
      <c r="AB806" s="6"/>
    </row>
    <row r="807" ht="12.75" customHeight="1">
      <c r="A807" s="6"/>
      <c r="B807" s="6"/>
      <c r="C807" s="6"/>
      <c r="D807" s="6"/>
      <c r="E807" s="6"/>
      <c r="F807" s="6"/>
      <c r="G807" s="6"/>
      <c r="H807" s="6"/>
      <c r="I807" s="6"/>
      <c r="J807" s="6"/>
      <c r="K807" s="6"/>
      <c r="L807" s="6"/>
      <c r="M807" s="6"/>
      <c r="N807" s="21"/>
      <c r="O807" s="21"/>
      <c r="P807" s="21"/>
      <c r="Q807" s="21"/>
      <c r="R807" s="21"/>
      <c r="S807" s="21"/>
      <c r="T807" s="6"/>
      <c r="U807" s="6"/>
      <c r="V807" s="6"/>
      <c r="W807" s="6"/>
      <c r="X807" s="6"/>
      <c r="Y807" s="6"/>
      <c r="Z807" s="6"/>
      <c r="AA807" s="6"/>
      <c r="AB807" s="6"/>
    </row>
    <row r="808" ht="12.75" customHeight="1">
      <c r="A808" s="6"/>
      <c r="B808" s="6"/>
      <c r="C808" s="6"/>
      <c r="D808" s="6"/>
      <c r="E808" s="6"/>
      <c r="F808" s="6"/>
      <c r="G808" s="6"/>
      <c r="H808" s="6"/>
      <c r="I808" s="6"/>
      <c r="J808" s="6"/>
      <c r="K808" s="6"/>
      <c r="L808" s="6"/>
      <c r="M808" s="6"/>
      <c r="N808" s="21"/>
      <c r="O808" s="21"/>
      <c r="P808" s="21"/>
      <c r="Q808" s="21"/>
      <c r="R808" s="21"/>
      <c r="S808" s="21"/>
      <c r="T808" s="6"/>
      <c r="U808" s="6"/>
      <c r="V808" s="6"/>
      <c r="W808" s="6"/>
      <c r="X808" s="6"/>
      <c r="Y808" s="6"/>
      <c r="Z808" s="6"/>
      <c r="AA808" s="6"/>
      <c r="AB808" s="6"/>
    </row>
    <row r="809" ht="12.75" customHeight="1">
      <c r="A809" s="6"/>
      <c r="B809" s="6"/>
      <c r="C809" s="6"/>
      <c r="D809" s="6"/>
      <c r="E809" s="6"/>
      <c r="F809" s="6"/>
      <c r="G809" s="6"/>
      <c r="H809" s="6"/>
      <c r="I809" s="6"/>
      <c r="J809" s="6"/>
      <c r="K809" s="6"/>
      <c r="L809" s="6"/>
      <c r="M809" s="6"/>
      <c r="N809" s="21"/>
      <c r="O809" s="21"/>
      <c r="P809" s="21"/>
      <c r="Q809" s="21"/>
      <c r="R809" s="21"/>
      <c r="S809" s="21"/>
      <c r="T809" s="6"/>
      <c r="U809" s="6"/>
      <c r="V809" s="6"/>
      <c r="W809" s="6"/>
      <c r="X809" s="6"/>
      <c r="Y809" s="6"/>
      <c r="Z809" s="6"/>
      <c r="AA809" s="6"/>
      <c r="AB809" s="6"/>
    </row>
    <row r="810" ht="12.75" customHeight="1">
      <c r="A810" s="6"/>
      <c r="B810" s="6"/>
      <c r="C810" s="6"/>
      <c r="D810" s="6"/>
      <c r="E810" s="6"/>
      <c r="F810" s="6"/>
      <c r="G810" s="6"/>
      <c r="H810" s="6"/>
      <c r="I810" s="6"/>
      <c r="J810" s="6"/>
      <c r="K810" s="6"/>
      <c r="L810" s="6"/>
      <c r="M810" s="6"/>
      <c r="N810" s="21"/>
      <c r="O810" s="21"/>
      <c r="P810" s="21"/>
      <c r="Q810" s="21"/>
      <c r="R810" s="21"/>
      <c r="S810" s="21"/>
      <c r="T810" s="6"/>
      <c r="U810" s="6"/>
      <c r="V810" s="6"/>
      <c r="W810" s="6"/>
      <c r="X810" s="6"/>
      <c r="Y810" s="6"/>
      <c r="Z810" s="6"/>
      <c r="AA810" s="6"/>
      <c r="AB810" s="6"/>
    </row>
    <row r="811" ht="12.75" customHeight="1">
      <c r="A811" s="6"/>
      <c r="B811" s="6"/>
      <c r="C811" s="6"/>
      <c r="D811" s="6"/>
      <c r="E811" s="6"/>
      <c r="F811" s="6"/>
      <c r="G811" s="6"/>
      <c r="H811" s="6"/>
      <c r="I811" s="6"/>
      <c r="J811" s="6"/>
      <c r="K811" s="6"/>
      <c r="L811" s="6"/>
      <c r="M811" s="6"/>
      <c r="N811" s="21"/>
      <c r="O811" s="21"/>
      <c r="P811" s="21"/>
      <c r="Q811" s="21"/>
      <c r="R811" s="21"/>
      <c r="S811" s="21"/>
      <c r="T811" s="6"/>
      <c r="U811" s="6"/>
      <c r="V811" s="6"/>
      <c r="W811" s="6"/>
      <c r="X811" s="6"/>
      <c r="Y811" s="6"/>
      <c r="Z811" s="6"/>
      <c r="AA811" s="6"/>
      <c r="AB811" s="6"/>
    </row>
    <row r="812" ht="12.75" customHeight="1">
      <c r="A812" s="6"/>
      <c r="B812" s="6"/>
      <c r="C812" s="6"/>
      <c r="D812" s="6"/>
      <c r="E812" s="6"/>
      <c r="F812" s="6"/>
      <c r="G812" s="6"/>
      <c r="H812" s="6"/>
      <c r="I812" s="6"/>
      <c r="J812" s="6"/>
      <c r="K812" s="6"/>
      <c r="L812" s="6"/>
      <c r="M812" s="6"/>
      <c r="N812" s="21"/>
      <c r="O812" s="21"/>
      <c r="P812" s="21"/>
      <c r="Q812" s="21"/>
      <c r="R812" s="21"/>
      <c r="S812" s="21"/>
      <c r="T812" s="6"/>
      <c r="U812" s="6"/>
      <c r="V812" s="6"/>
      <c r="W812" s="6"/>
      <c r="X812" s="6"/>
      <c r="Y812" s="6"/>
      <c r="Z812" s="6"/>
      <c r="AA812" s="6"/>
      <c r="AB812" s="6"/>
    </row>
    <row r="813" ht="12.75" customHeight="1">
      <c r="A813" s="6"/>
      <c r="B813" s="6"/>
      <c r="C813" s="6"/>
      <c r="D813" s="6"/>
      <c r="E813" s="6"/>
      <c r="F813" s="6"/>
      <c r="G813" s="6"/>
      <c r="H813" s="6"/>
      <c r="I813" s="6"/>
      <c r="J813" s="6"/>
      <c r="K813" s="6"/>
      <c r="L813" s="6"/>
      <c r="M813" s="6"/>
      <c r="N813" s="21"/>
      <c r="O813" s="21"/>
      <c r="P813" s="21"/>
      <c r="Q813" s="21"/>
      <c r="R813" s="21"/>
      <c r="S813" s="21"/>
      <c r="T813" s="6"/>
      <c r="U813" s="6"/>
      <c r="V813" s="6"/>
      <c r="W813" s="6"/>
      <c r="X813" s="6"/>
      <c r="Y813" s="6"/>
      <c r="Z813" s="6"/>
      <c r="AA813" s="6"/>
      <c r="AB813" s="6"/>
    </row>
    <row r="814" ht="12.75" customHeight="1">
      <c r="A814" s="6"/>
      <c r="B814" s="6"/>
      <c r="C814" s="6"/>
      <c r="D814" s="6"/>
      <c r="E814" s="6"/>
      <c r="F814" s="6"/>
      <c r="G814" s="6"/>
      <c r="H814" s="6"/>
      <c r="I814" s="6"/>
      <c r="J814" s="6"/>
      <c r="K814" s="6"/>
      <c r="L814" s="6"/>
      <c r="M814" s="6"/>
      <c r="N814" s="21"/>
      <c r="O814" s="21"/>
      <c r="P814" s="21"/>
      <c r="Q814" s="21"/>
      <c r="R814" s="21"/>
      <c r="S814" s="21"/>
      <c r="T814" s="6"/>
      <c r="U814" s="6"/>
      <c r="V814" s="6"/>
      <c r="W814" s="6"/>
      <c r="X814" s="6"/>
      <c r="Y814" s="6"/>
      <c r="Z814" s="6"/>
      <c r="AA814" s="6"/>
      <c r="AB814" s="6"/>
    </row>
    <row r="815" ht="12.75" customHeight="1">
      <c r="A815" s="6"/>
      <c r="B815" s="6"/>
      <c r="C815" s="6"/>
      <c r="D815" s="6"/>
      <c r="E815" s="6"/>
      <c r="F815" s="6"/>
      <c r="G815" s="6"/>
      <c r="H815" s="6"/>
      <c r="I815" s="6"/>
      <c r="J815" s="6"/>
      <c r="K815" s="6"/>
      <c r="L815" s="6"/>
      <c r="M815" s="6"/>
      <c r="N815" s="21"/>
      <c r="O815" s="21"/>
      <c r="P815" s="21"/>
      <c r="Q815" s="21"/>
      <c r="R815" s="21"/>
      <c r="S815" s="21"/>
      <c r="T815" s="6"/>
      <c r="U815" s="6"/>
      <c r="V815" s="6"/>
      <c r="W815" s="6"/>
      <c r="X815" s="6"/>
      <c r="Y815" s="6"/>
      <c r="Z815" s="6"/>
      <c r="AA815" s="6"/>
      <c r="AB815" s="6"/>
    </row>
    <row r="816" ht="12.75" customHeight="1">
      <c r="A816" s="6"/>
      <c r="B816" s="6"/>
      <c r="C816" s="6"/>
      <c r="D816" s="6"/>
      <c r="E816" s="6"/>
      <c r="F816" s="6"/>
      <c r="G816" s="6"/>
      <c r="H816" s="6"/>
      <c r="I816" s="6"/>
      <c r="J816" s="6"/>
      <c r="K816" s="6"/>
      <c r="L816" s="6"/>
      <c r="M816" s="6"/>
      <c r="N816" s="21"/>
      <c r="O816" s="21"/>
      <c r="P816" s="21"/>
      <c r="Q816" s="21"/>
      <c r="R816" s="21"/>
      <c r="S816" s="21"/>
      <c r="T816" s="6"/>
      <c r="U816" s="6"/>
      <c r="V816" s="6"/>
      <c r="W816" s="6"/>
      <c r="X816" s="6"/>
      <c r="Y816" s="6"/>
      <c r="Z816" s="6"/>
      <c r="AA816" s="6"/>
      <c r="AB816" s="6"/>
    </row>
    <row r="817" ht="12.75" customHeight="1">
      <c r="A817" s="6"/>
      <c r="B817" s="6"/>
      <c r="C817" s="6"/>
      <c r="D817" s="6"/>
      <c r="E817" s="6"/>
      <c r="F817" s="6"/>
      <c r="G817" s="6"/>
      <c r="H817" s="6"/>
      <c r="I817" s="6"/>
      <c r="J817" s="6"/>
      <c r="K817" s="6"/>
      <c r="L817" s="6"/>
      <c r="M817" s="6"/>
      <c r="N817" s="21"/>
      <c r="O817" s="21"/>
      <c r="P817" s="21"/>
      <c r="Q817" s="21"/>
      <c r="R817" s="21"/>
      <c r="S817" s="21"/>
      <c r="T817" s="6"/>
      <c r="U817" s="6"/>
      <c r="V817" s="6"/>
      <c r="W817" s="6"/>
      <c r="X817" s="6"/>
      <c r="Y817" s="6"/>
      <c r="Z817" s="6"/>
      <c r="AA817" s="6"/>
      <c r="AB817" s="6"/>
    </row>
    <row r="818" ht="12.75" customHeight="1">
      <c r="A818" s="6"/>
      <c r="B818" s="6"/>
      <c r="C818" s="6"/>
      <c r="D818" s="6"/>
      <c r="E818" s="6"/>
      <c r="F818" s="6"/>
      <c r="G818" s="6"/>
      <c r="H818" s="6"/>
      <c r="I818" s="6"/>
      <c r="J818" s="6"/>
      <c r="K818" s="6"/>
      <c r="L818" s="6"/>
      <c r="M818" s="6"/>
      <c r="N818" s="21"/>
      <c r="O818" s="21"/>
      <c r="P818" s="21"/>
      <c r="Q818" s="21"/>
      <c r="R818" s="21"/>
      <c r="S818" s="21"/>
      <c r="T818" s="6"/>
      <c r="U818" s="6"/>
      <c r="V818" s="6"/>
      <c r="W818" s="6"/>
      <c r="X818" s="6"/>
      <c r="Y818" s="6"/>
      <c r="Z818" s="6"/>
      <c r="AA818" s="6"/>
      <c r="AB818" s="6"/>
    </row>
    <row r="819" ht="12.75" customHeight="1">
      <c r="A819" s="6"/>
      <c r="B819" s="6"/>
      <c r="C819" s="6"/>
      <c r="D819" s="6"/>
      <c r="E819" s="6"/>
      <c r="F819" s="6"/>
      <c r="G819" s="6"/>
      <c r="H819" s="6"/>
      <c r="I819" s="6"/>
      <c r="J819" s="6"/>
      <c r="K819" s="6"/>
      <c r="L819" s="6"/>
      <c r="M819" s="6"/>
      <c r="N819" s="21"/>
      <c r="O819" s="21"/>
      <c r="P819" s="21"/>
      <c r="Q819" s="21"/>
      <c r="R819" s="21"/>
      <c r="S819" s="21"/>
      <c r="T819" s="6"/>
      <c r="U819" s="6"/>
      <c r="V819" s="6"/>
      <c r="W819" s="6"/>
      <c r="X819" s="6"/>
      <c r="Y819" s="6"/>
      <c r="Z819" s="6"/>
      <c r="AA819" s="6"/>
      <c r="AB819" s="6"/>
    </row>
    <row r="820" ht="12.75" customHeight="1">
      <c r="A820" s="6"/>
      <c r="B820" s="6"/>
      <c r="C820" s="6"/>
      <c r="D820" s="6"/>
      <c r="E820" s="6"/>
      <c r="F820" s="6"/>
      <c r="G820" s="6"/>
      <c r="H820" s="6"/>
      <c r="I820" s="6"/>
      <c r="J820" s="6"/>
      <c r="K820" s="6"/>
      <c r="L820" s="6"/>
      <c r="M820" s="6"/>
      <c r="N820" s="21"/>
      <c r="O820" s="21"/>
      <c r="P820" s="21"/>
      <c r="Q820" s="21"/>
      <c r="R820" s="21"/>
      <c r="S820" s="21"/>
      <c r="T820" s="6"/>
      <c r="U820" s="6"/>
      <c r="V820" s="6"/>
      <c r="W820" s="6"/>
      <c r="X820" s="6"/>
      <c r="Y820" s="6"/>
      <c r="Z820" s="6"/>
      <c r="AA820" s="6"/>
      <c r="AB820" s="6"/>
    </row>
    <row r="821" ht="12.75" customHeight="1">
      <c r="A821" s="6"/>
      <c r="B821" s="6"/>
      <c r="C821" s="6"/>
      <c r="D821" s="6"/>
      <c r="E821" s="6"/>
      <c r="F821" s="6"/>
      <c r="G821" s="6"/>
      <c r="H821" s="6"/>
      <c r="I821" s="6"/>
      <c r="J821" s="6"/>
      <c r="K821" s="6"/>
      <c r="L821" s="6"/>
      <c r="M821" s="6"/>
      <c r="N821" s="21"/>
      <c r="O821" s="21"/>
      <c r="P821" s="21"/>
      <c r="Q821" s="21"/>
      <c r="R821" s="21"/>
      <c r="S821" s="21"/>
      <c r="T821" s="6"/>
      <c r="U821" s="6"/>
      <c r="V821" s="6"/>
      <c r="W821" s="6"/>
      <c r="X821" s="6"/>
      <c r="Y821" s="6"/>
      <c r="Z821" s="6"/>
      <c r="AA821" s="6"/>
      <c r="AB821" s="6"/>
    </row>
    <row r="822" ht="12.75" customHeight="1">
      <c r="A822" s="6"/>
      <c r="B822" s="6"/>
      <c r="C822" s="6"/>
      <c r="D822" s="6"/>
      <c r="E822" s="6"/>
      <c r="F822" s="6"/>
      <c r="G822" s="6"/>
      <c r="H822" s="6"/>
      <c r="I822" s="6"/>
      <c r="J822" s="6"/>
      <c r="K822" s="6"/>
      <c r="L822" s="6"/>
      <c r="M822" s="6"/>
      <c r="N822" s="21"/>
      <c r="O822" s="21"/>
      <c r="P822" s="21"/>
      <c r="Q822" s="21"/>
      <c r="R822" s="21"/>
      <c r="S822" s="21"/>
      <c r="T822" s="6"/>
      <c r="U822" s="6"/>
      <c r="V822" s="6"/>
      <c r="W822" s="6"/>
      <c r="X822" s="6"/>
      <c r="Y822" s="6"/>
      <c r="Z822" s="6"/>
      <c r="AA822" s="6"/>
      <c r="AB822" s="6"/>
    </row>
    <row r="823" ht="12.75" customHeight="1">
      <c r="A823" s="6"/>
      <c r="B823" s="6"/>
      <c r="C823" s="6"/>
      <c r="D823" s="6"/>
      <c r="E823" s="6"/>
      <c r="F823" s="6"/>
      <c r="G823" s="6"/>
      <c r="H823" s="6"/>
      <c r="I823" s="6"/>
      <c r="J823" s="6"/>
      <c r="K823" s="6"/>
      <c r="L823" s="6"/>
      <c r="M823" s="6"/>
      <c r="N823" s="21"/>
      <c r="O823" s="21"/>
      <c r="P823" s="21"/>
      <c r="Q823" s="21"/>
      <c r="R823" s="21"/>
      <c r="S823" s="21"/>
      <c r="T823" s="6"/>
      <c r="U823" s="6"/>
      <c r="V823" s="6"/>
      <c r="W823" s="6"/>
      <c r="X823" s="6"/>
      <c r="Y823" s="6"/>
      <c r="Z823" s="6"/>
      <c r="AA823" s="6"/>
      <c r="AB823" s="6"/>
    </row>
    <row r="824" ht="12.75" customHeight="1">
      <c r="A824" s="6"/>
      <c r="B824" s="6"/>
      <c r="C824" s="6"/>
      <c r="D824" s="6"/>
      <c r="E824" s="6"/>
      <c r="F824" s="6"/>
      <c r="G824" s="6"/>
      <c r="H824" s="6"/>
      <c r="I824" s="6"/>
      <c r="J824" s="6"/>
      <c r="K824" s="6"/>
      <c r="L824" s="6"/>
      <c r="M824" s="6"/>
      <c r="N824" s="21"/>
      <c r="O824" s="21"/>
      <c r="P824" s="21"/>
      <c r="Q824" s="21"/>
      <c r="R824" s="21"/>
      <c r="S824" s="21"/>
      <c r="T824" s="6"/>
      <c r="U824" s="6"/>
      <c r="V824" s="6"/>
      <c r="W824" s="6"/>
      <c r="X824" s="6"/>
      <c r="Y824" s="6"/>
      <c r="Z824" s="6"/>
      <c r="AA824" s="6"/>
      <c r="AB824" s="6"/>
    </row>
    <row r="825" ht="12.75" customHeight="1">
      <c r="A825" s="6"/>
      <c r="B825" s="6"/>
      <c r="C825" s="6"/>
      <c r="D825" s="6"/>
      <c r="E825" s="6"/>
      <c r="F825" s="6"/>
      <c r="G825" s="6"/>
      <c r="H825" s="6"/>
      <c r="I825" s="6"/>
      <c r="J825" s="6"/>
      <c r="K825" s="6"/>
      <c r="L825" s="6"/>
      <c r="M825" s="6"/>
      <c r="N825" s="21"/>
      <c r="O825" s="21"/>
      <c r="P825" s="21"/>
      <c r="Q825" s="21"/>
      <c r="R825" s="21"/>
      <c r="S825" s="21"/>
      <c r="T825" s="6"/>
      <c r="U825" s="6"/>
      <c r="V825" s="6"/>
      <c r="W825" s="6"/>
      <c r="X825" s="6"/>
      <c r="Y825" s="6"/>
      <c r="Z825" s="6"/>
      <c r="AA825" s="6"/>
      <c r="AB825" s="6"/>
    </row>
    <row r="826" ht="12.75" customHeight="1">
      <c r="A826" s="6"/>
      <c r="B826" s="6"/>
      <c r="C826" s="6"/>
      <c r="D826" s="6"/>
      <c r="E826" s="6"/>
      <c r="F826" s="6"/>
      <c r="G826" s="6"/>
      <c r="H826" s="6"/>
      <c r="I826" s="6"/>
      <c r="J826" s="6"/>
      <c r="K826" s="6"/>
      <c r="L826" s="6"/>
      <c r="M826" s="6"/>
      <c r="N826" s="21"/>
      <c r="O826" s="21"/>
      <c r="P826" s="21"/>
      <c r="Q826" s="21"/>
      <c r="R826" s="21"/>
      <c r="S826" s="21"/>
      <c r="T826" s="6"/>
      <c r="U826" s="6"/>
      <c r="V826" s="6"/>
      <c r="W826" s="6"/>
      <c r="X826" s="6"/>
      <c r="Y826" s="6"/>
      <c r="Z826" s="6"/>
      <c r="AA826" s="6"/>
      <c r="AB826" s="6"/>
    </row>
    <row r="827" ht="12.75" customHeight="1">
      <c r="A827" s="6"/>
      <c r="B827" s="6"/>
      <c r="C827" s="6"/>
      <c r="D827" s="6"/>
      <c r="E827" s="6"/>
      <c r="F827" s="6"/>
      <c r="G827" s="6"/>
      <c r="H827" s="6"/>
      <c r="I827" s="6"/>
      <c r="J827" s="6"/>
      <c r="K827" s="6"/>
      <c r="L827" s="6"/>
      <c r="M827" s="6"/>
      <c r="N827" s="21"/>
      <c r="O827" s="21"/>
      <c r="P827" s="21"/>
      <c r="Q827" s="21"/>
      <c r="R827" s="21"/>
      <c r="S827" s="21"/>
      <c r="T827" s="6"/>
      <c r="U827" s="6"/>
      <c r="V827" s="6"/>
      <c r="W827" s="6"/>
      <c r="X827" s="6"/>
      <c r="Y827" s="6"/>
      <c r="Z827" s="6"/>
      <c r="AA827" s="6"/>
      <c r="AB827" s="6"/>
    </row>
    <row r="828" ht="12.75" customHeight="1">
      <c r="A828" s="6"/>
      <c r="B828" s="6"/>
      <c r="C828" s="6"/>
      <c r="D828" s="6"/>
      <c r="E828" s="6"/>
      <c r="F828" s="6"/>
      <c r="G828" s="6"/>
      <c r="H828" s="6"/>
      <c r="I828" s="6"/>
      <c r="J828" s="6"/>
      <c r="K828" s="6"/>
      <c r="L828" s="6"/>
      <c r="M828" s="6"/>
      <c r="N828" s="21"/>
      <c r="O828" s="21"/>
      <c r="P828" s="21"/>
      <c r="Q828" s="21"/>
      <c r="R828" s="21"/>
      <c r="S828" s="21"/>
      <c r="T828" s="6"/>
      <c r="U828" s="6"/>
      <c r="V828" s="6"/>
      <c r="W828" s="6"/>
      <c r="X828" s="6"/>
      <c r="Y828" s="6"/>
      <c r="Z828" s="6"/>
      <c r="AA828" s="6"/>
      <c r="AB828" s="6"/>
    </row>
    <row r="829" ht="12.75" customHeight="1">
      <c r="A829" s="6"/>
      <c r="B829" s="6"/>
      <c r="C829" s="6"/>
      <c r="D829" s="6"/>
      <c r="E829" s="6"/>
      <c r="F829" s="6"/>
      <c r="G829" s="6"/>
      <c r="H829" s="6"/>
      <c r="I829" s="6"/>
      <c r="J829" s="6"/>
      <c r="K829" s="6"/>
      <c r="L829" s="6"/>
      <c r="M829" s="6"/>
      <c r="N829" s="21"/>
      <c r="O829" s="21"/>
      <c r="P829" s="21"/>
      <c r="Q829" s="21"/>
      <c r="R829" s="21"/>
      <c r="S829" s="21"/>
      <c r="T829" s="6"/>
      <c r="U829" s="6"/>
      <c r="V829" s="6"/>
      <c r="W829" s="6"/>
      <c r="X829" s="6"/>
      <c r="Y829" s="6"/>
      <c r="Z829" s="6"/>
      <c r="AA829" s="6"/>
      <c r="AB829" s="6"/>
    </row>
    <row r="830" ht="12.75" customHeight="1">
      <c r="A830" s="6"/>
      <c r="B830" s="6"/>
      <c r="C830" s="6"/>
      <c r="D830" s="6"/>
      <c r="E830" s="6"/>
      <c r="F830" s="6"/>
      <c r="G830" s="6"/>
      <c r="H830" s="6"/>
      <c r="I830" s="6"/>
      <c r="J830" s="6"/>
      <c r="K830" s="6"/>
      <c r="L830" s="6"/>
      <c r="M830" s="6"/>
      <c r="N830" s="21"/>
      <c r="O830" s="21"/>
      <c r="P830" s="21"/>
      <c r="Q830" s="21"/>
      <c r="R830" s="21"/>
      <c r="S830" s="21"/>
      <c r="T830" s="6"/>
      <c r="U830" s="6"/>
      <c r="V830" s="6"/>
      <c r="W830" s="6"/>
      <c r="X830" s="6"/>
      <c r="Y830" s="6"/>
      <c r="Z830" s="6"/>
      <c r="AA830" s="6"/>
      <c r="AB830" s="6"/>
    </row>
    <row r="831" ht="12.75" customHeight="1">
      <c r="A831" s="6"/>
      <c r="B831" s="6"/>
      <c r="C831" s="6"/>
      <c r="D831" s="6"/>
      <c r="E831" s="6"/>
      <c r="F831" s="6"/>
      <c r="G831" s="6"/>
      <c r="H831" s="6"/>
      <c r="I831" s="6"/>
      <c r="J831" s="6"/>
      <c r="K831" s="6"/>
      <c r="L831" s="6"/>
      <c r="M831" s="6"/>
      <c r="N831" s="21"/>
      <c r="O831" s="21"/>
      <c r="P831" s="21"/>
      <c r="Q831" s="21"/>
      <c r="R831" s="21"/>
      <c r="S831" s="21"/>
      <c r="T831" s="6"/>
      <c r="U831" s="6"/>
      <c r="V831" s="6"/>
      <c r="W831" s="6"/>
      <c r="X831" s="6"/>
      <c r="Y831" s="6"/>
      <c r="Z831" s="6"/>
      <c r="AA831" s="6"/>
      <c r="AB831" s="6"/>
    </row>
    <row r="832" ht="12.75" customHeight="1">
      <c r="A832" s="6"/>
      <c r="B832" s="6"/>
      <c r="C832" s="6"/>
      <c r="D832" s="6"/>
      <c r="E832" s="6"/>
      <c r="F832" s="6"/>
      <c r="G832" s="6"/>
      <c r="H832" s="6"/>
      <c r="I832" s="6"/>
      <c r="J832" s="6"/>
      <c r="K832" s="6"/>
      <c r="L832" s="6"/>
      <c r="M832" s="6"/>
      <c r="N832" s="21"/>
      <c r="O832" s="21"/>
      <c r="P832" s="21"/>
      <c r="Q832" s="21"/>
      <c r="R832" s="21"/>
      <c r="S832" s="21"/>
      <c r="T832" s="6"/>
      <c r="U832" s="6"/>
      <c r="V832" s="6"/>
      <c r="W832" s="6"/>
      <c r="X832" s="6"/>
      <c r="Y832" s="6"/>
      <c r="Z832" s="6"/>
      <c r="AA832" s="6"/>
      <c r="AB832" s="6"/>
    </row>
    <row r="833" ht="12.75" customHeight="1">
      <c r="A833" s="6"/>
      <c r="B833" s="6"/>
      <c r="C833" s="6"/>
      <c r="D833" s="6"/>
      <c r="E833" s="6"/>
      <c r="F833" s="6"/>
      <c r="G833" s="6"/>
      <c r="H833" s="6"/>
      <c r="I833" s="6"/>
      <c r="J833" s="6"/>
      <c r="K833" s="6"/>
      <c r="L833" s="6"/>
      <c r="M833" s="6"/>
      <c r="N833" s="21"/>
      <c r="O833" s="21"/>
      <c r="P833" s="21"/>
      <c r="Q833" s="21"/>
      <c r="R833" s="21"/>
      <c r="S833" s="21"/>
      <c r="T833" s="6"/>
      <c r="U833" s="6"/>
      <c r="V833" s="6"/>
      <c r="W833" s="6"/>
      <c r="X833" s="6"/>
      <c r="Y833" s="6"/>
      <c r="Z833" s="6"/>
      <c r="AA833" s="6"/>
      <c r="AB833" s="6"/>
    </row>
    <row r="834" ht="12.75" customHeight="1">
      <c r="A834" s="6"/>
      <c r="B834" s="6"/>
      <c r="C834" s="6"/>
      <c r="D834" s="6"/>
      <c r="E834" s="6"/>
      <c r="F834" s="6"/>
      <c r="G834" s="6"/>
      <c r="H834" s="6"/>
      <c r="I834" s="6"/>
      <c r="J834" s="6"/>
      <c r="K834" s="6"/>
      <c r="L834" s="6"/>
      <c r="M834" s="6"/>
      <c r="N834" s="21"/>
      <c r="O834" s="21"/>
      <c r="P834" s="21"/>
      <c r="Q834" s="21"/>
      <c r="R834" s="21"/>
      <c r="S834" s="21"/>
      <c r="T834" s="6"/>
      <c r="U834" s="6"/>
      <c r="V834" s="6"/>
      <c r="W834" s="6"/>
      <c r="X834" s="6"/>
      <c r="Y834" s="6"/>
      <c r="Z834" s="6"/>
      <c r="AA834" s="6"/>
      <c r="AB834" s="6"/>
    </row>
    <row r="835" ht="12.75" customHeight="1">
      <c r="A835" s="6"/>
      <c r="B835" s="6"/>
      <c r="C835" s="6"/>
      <c r="D835" s="6"/>
      <c r="E835" s="6"/>
      <c r="F835" s="6"/>
      <c r="G835" s="6"/>
      <c r="H835" s="6"/>
      <c r="I835" s="6"/>
      <c r="J835" s="6"/>
      <c r="K835" s="6"/>
      <c r="L835" s="6"/>
      <c r="M835" s="6"/>
      <c r="N835" s="21"/>
      <c r="O835" s="21"/>
      <c r="P835" s="21"/>
      <c r="Q835" s="21"/>
      <c r="R835" s="21"/>
      <c r="S835" s="21"/>
      <c r="T835" s="6"/>
      <c r="U835" s="6"/>
      <c r="V835" s="6"/>
      <c r="W835" s="6"/>
      <c r="X835" s="6"/>
      <c r="Y835" s="6"/>
      <c r="Z835" s="6"/>
      <c r="AA835" s="6"/>
      <c r="AB835" s="6"/>
    </row>
    <row r="836" ht="12.75" customHeight="1">
      <c r="A836" s="6"/>
      <c r="B836" s="6"/>
      <c r="C836" s="6"/>
      <c r="D836" s="6"/>
      <c r="E836" s="6"/>
      <c r="F836" s="6"/>
      <c r="G836" s="6"/>
      <c r="H836" s="6"/>
      <c r="I836" s="6"/>
      <c r="J836" s="6"/>
      <c r="K836" s="6"/>
      <c r="L836" s="6"/>
      <c r="M836" s="6"/>
      <c r="N836" s="21"/>
      <c r="O836" s="21"/>
      <c r="P836" s="21"/>
      <c r="Q836" s="21"/>
      <c r="R836" s="21"/>
      <c r="S836" s="21"/>
      <c r="T836" s="6"/>
      <c r="U836" s="6"/>
      <c r="V836" s="6"/>
      <c r="W836" s="6"/>
      <c r="X836" s="6"/>
      <c r="Y836" s="6"/>
      <c r="Z836" s="6"/>
      <c r="AA836" s="6"/>
      <c r="AB836" s="6"/>
    </row>
    <row r="837" ht="12.75" customHeight="1">
      <c r="A837" s="6"/>
      <c r="B837" s="6"/>
      <c r="C837" s="6"/>
      <c r="D837" s="6"/>
      <c r="E837" s="6"/>
      <c r="F837" s="6"/>
      <c r="G837" s="6"/>
      <c r="H837" s="6"/>
      <c r="I837" s="6"/>
      <c r="J837" s="6"/>
      <c r="K837" s="6"/>
      <c r="L837" s="6"/>
      <c r="M837" s="6"/>
      <c r="N837" s="21"/>
      <c r="O837" s="21"/>
      <c r="P837" s="21"/>
      <c r="Q837" s="21"/>
      <c r="R837" s="21"/>
      <c r="S837" s="21"/>
      <c r="T837" s="6"/>
      <c r="U837" s="6"/>
      <c r="V837" s="6"/>
      <c r="W837" s="6"/>
      <c r="X837" s="6"/>
      <c r="Y837" s="6"/>
      <c r="Z837" s="6"/>
      <c r="AA837" s="6"/>
      <c r="AB837" s="6"/>
    </row>
    <row r="838" ht="12.75" customHeight="1">
      <c r="A838" s="6"/>
      <c r="B838" s="6"/>
      <c r="C838" s="6"/>
      <c r="D838" s="6"/>
      <c r="E838" s="6"/>
      <c r="F838" s="6"/>
      <c r="G838" s="6"/>
      <c r="H838" s="6"/>
      <c r="I838" s="6"/>
      <c r="J838" s="6"/>
      <c r="K838" s="6"/>
      <c r="L838" s="6"/>
      <c r="M838" s="6"/>
      <c r="N838" s="21"/>
      <c r="O838" s="21"/>
      <c r="P838" s="21"/>
      <c r="Q838" s="21"/>
      <c r="R838" s="21"/>
      <c r="S838" s="21"/>
      <c r="T838" s="6"/>
      <c r="U838" s="6"/>
      <c r="V838" s="6"/>
      <c r="W838" s="6"/>
      <c r="X838" s="6"/>
      <c r="Y838" s="6"/>
      <c r="Z838" s="6"/>
      <c r="AA838" s="6"/>
      <c r="AB838" s="6"/>
    </row>
    <row r="839" ht="12.75" customHeight="1">
      <c r="A839" s="6"/>
      <c r="B839" s="6"/>
      <c r="C839" s="6"/>
      <c r="D839" s="6"/>
      <c r="E839" s="6"/>
      <c r="F839" s="6"/>
      <c r="G839" s="6"/>
      <c r="H839" s="6"/>
      <c r="I839" s="6"/>
      <c r="J839" s="6"/>
      <c r="K839" s="6"/>
      <c r="L839" s="6"/>
      <c r="M839" s="6"/>
      <c r="N839" s="21"/>
      <c r="O839" s="21"/>
      <c r="P839" s="21"/>
      <c r="Q839" s="21"/>
      <c r="R839" s="21"/>
      <c r="S839" s="21"/>
      <c r="T839" s="6"/>
      <c r="U839" s="6"/>
      <c r="V839" s="6"/>
      <c r="W839" s="6"/>
      <c r="X839" s="6"/>
      <c r="Y839" s="6"/>
      <c r="Z839" s="6"/>
      <c r="AA839" s="6"/>
      <c r="AB839" s="6"/>
    </row>
    <row r="840" ht="12.75" customHeight="1">
      <c r="A840" s="6"/>
      <c r="B840" s="6"/>
      <c r="C840" s="6"/>
      <c r="D840" s="6"/>
      <c r="E840" s="6"/>
      <c r="F840" s="6"/>
      <c r="G840" s="6"/>
      <c r="H840" s="6"/>
      <c r="I840" s="6"/>
      <c r="J840" s="6"/>
      <c r="K840" s="6"/>
      <c r="L840" s="6"/>
      <c r="M840" s="6"/>
      <c r="N840" s="21"/>
      <c r="O840" s="21"/>
      <c r="P840" s="21"/>
      <c r="Q840" s="21"/>
      <c r="R840" s="21"/>
      <c r="S840" s="21"/>
      <c r="T840" s="6"/>
      <c r="U840" s="6"/>
      <c r="V840" s="6"/>
      <c r="W840" s="6"/>
      <c r="X840" s="6"/>
      <c r="Y840" s="6"/>
      <c r="Z840" s="6"/>
      <c r="AA840" s="6"/>
      <c r="AB840" s="6"/>
    </row>
    <row r="841" ht="12.75" customHeight="1">
      <c r="A841" s="6"/>
      <c r="B841" s="6"/>
      <c r="C841" s="6"/>
      <c r="D841" s="6"/>
      <c r="E841" s="6"/>
      <c r="F841" s="6"/>
      <c r="G841" s="6"/>
      <c r="H841" s="6"/>
      <c r="I841" s="6"/>
      <c r="J841" s="6"/>
      <c r="K841" s="6"/>
      <c r="L841" s="6"/>
      <c r="M841" s="6"/>
      <c r="N841" s="21"/>
      <c r="O841" s="21"/>
      <c r="P841" s="21"/>
      <c r="Q841" s="21"/>
      <c r="R841" s="21"/>
      <c r="S841" s="21"/>
      <c r="T841" s="6"/>
      <c r="U841" s="6"/>
      <c r="V841" s="6"/>
      <c r="W841" s="6"/>
      <c r="X841" s="6"/>
      <c r="Y841" s="6"/>
      <c r="Z841" s="6"/>
      <c r="AA841" s="6"/>
      <c r="AB841" s="6"/>
    </row>
    <row r="842" ht="12.75" customHeight="1">
      <c r="A842" s="6"/>
      <c r="B842" s="6"/>
      <c r="C842" s="6"/>
      <c r="D842" s="6"/>
      <c r="E842" s="6"/>
      <c r="F842" s="6"/>
      <c r="G842" s="6"/>
      <c r="H842" s="6"/>
      <c r="I842" s="6"/>
      <c r="J842" s="6"/>
      <c r="K842" s="6"/>
      <c r="L842" s="6"/>
      <c r="M842" s="6"/>
      <c r="N842" s="21"/>
      <c r="O842" s="21"/>
      <c r="P842" s="21"/>
      <c r="Q842" s="21"/>
      <c r="R842" s="21"/>
      <c r="S842" s="21"/>
      <c r="T842" s="6"/>
      <c r="U842" s="6"/>
      <c r="V842" s="6"/>
      <c r="W842" s="6"/>
      <c r="X842" s="6"/>
      <c r="Y842" s="6"/>
      <c r="Z842" s="6"/>
      <c r="AA842" s="6"/>
      <c r="AB842" s="6"/>
    </row>
    <row r="843" ht="12.75" customHeight="1">
      <c r="A843" s="6"/>
      <c r="B843" s="6"/>
      <c r="C843" s="6"/>
      <c r="D843" s="6"/>
      <c r="E843" s="6"/>
      <c r="F843" s="6"/>
      <c r="G843" s="6"/>
      <c r="H843" s="6"/>
      <c r="I843" s="6"/>
      <c r="J843" s="6"/>
      <c r="K843" s="6"/>
      <c r="L843" s="6"/>
      <c r="M843" s="6"/>
      <c r="N843" s="21"/>
      <c r="O843" s="21"/>
      <c r="P843" s="21"/>
      <c r="Q843" s="21"/>
      <c r="R843" s="21"/>
      <c r="S843" s="21"/>
      <c r="T843" s="6"/>
      <c r="U843" s="6"/>
      <c r="V843" s="6"/>
      <c r="W843" s="6"/>
      <c r="X843" s="6"/>
      <c r="Y843" s="6"/>
      <c r="Z843" s="6"/>
      <c r="AA843" s="6"/>
      <c r="AB843" s="6"/>
    </row>
    <row r="844" ht="12.75" customHeight="1">
      <c r="A844" s="6"/>
      <c r="B844" s="6"/>
      <c r="C844" s="6"/>
      <c r="D844" s="6"/>
      <c r="E844" s="6"/>
      <c r="F844" s="6"/>
      <c r="G844" s="6"/>
      <c r="H844" s="6"/>
      <c r="I844" s="6"/>
      <c r="J844" s="6"/>
      <c r="K844" s="6"/>
      <c r="L844" s="6"/>
      <c r="M844" s="6"/>
      <c r="N844" s="21"/>
      <c r="O844" s="21"/>
      <c r="P844" s="21"/>
      <c r="Q844" s="21"/>
      <c r="R844" s="21"/>
      <c r="S844" s="21"/>
      <c r="T844" s="6"/>
      <c r="U844" s="6"/>
      <c r="V844" s="6"/>
      <c r="W844" s="6"/>
      <c r="X844" s="6"/>
      <c r="Y844" s="6"/>
      <c r="Z844" s="6"/>
      <c r="AA844" s="6"/>
      <c r="AB844" s="6"/>
    </row>
    <row r="845" ht="12.75" customHeight="1">
      <c r="A845" s="6"/>
      <c r="B845" s="6"/>
      <c r="C845" s="6"/>
      <c r="D845" s="6"/>
      <c r="E845" s="6"/>
      <c r="F845" s="6"/>
      <c r="G845" s="6"/>
      <c r="H845" s="6"/>
      <c r="I845" s="6"/>
      <c r="J845" s="6"/>
      <c r="K845" s="6"/>
      <c r="L845" s="6"/>
      <c r="M845" s="6"/>
      <c r="N845" s="21"/>
      <c r="O845" s="21"/>
      <c r="P845" s="21"/>
      <c r="Q845" s="21"/>
      <c r="R845" s="21"/>
      <c r="S845" s="21"/>
      <c r="T845" s="6"/>
      <c r="U845" s="6"/>
      <c r="V845" s="6"/>
      <c r="W845" s="6"/>
      <c r="X845" s="6"/>
      <c r="Y845" s="6"/>
      <c r="Z845" s="6"/>
      <c r="AA845" s="6"/>
      <c r="AB845" s="6"/>
    </row>
    <row r="846" ht="12.75" customHeight="1">
      <c r="A846" s="6"/>
      <c r="B846" s="6"/>
      <c r="C846" s="6"/>
      <c r="D846" s="6"/>
      <c r="E846" s="6"/>
      <c r="F846" s="6"/>
      <c r="G846" s="6"/>
      <c r="H846" s="6"/>
      <c r="I846" s="6"/>
      <c r="J846" s="6"/>
      <c r="K846" s="6"/>
      <c r="L846" s="6"/>
      <c r="M846" s="6"/>
      <c r="N846" s="21"/>
      <c r="O846" s="21"/>
      <c r="P846" s="21"/>
      <c r="Q846" s="21"/>
      <c r="R846" s="21"/>
      <c r="S846" s="21"/>
      <c r="T846" s="6"/>
      <c r="U846" s="6"/>
      <c r="V846" s="6"/>
      <c r="W846" s="6"/>
      <c r="X846" s="6"/>
      <c r="Y846" s="6"/>
      <c r="Z846" s="6"/>
      <c r="AA846" s="6"/>
      <c r="AB846" s="6"/>
    </row>
    <row r="847" ht="12.75" customHeight="1">
      <c r="A847" s="6"/>
      <c r="B847" s="6"/>
      <c r="C847" s="6"/>
      <c r="D847" s="6"/>
      <c r="E847" s="6"/>
      <c r="F847" s="6"/>
      <c r="G847" s="6"/>
      <c r="H847" s="6"/>
      <c r="I847" s="6"/>
      <c r="J847" s="6"/>
      <c r="K847" s="6"/>
      <c r="L847" s="6"/>
      <c r="M847" s="6"/>
      <c r="N847" s="21"/>
      <c r="O847" s="21"/>
      <c r="P847" s="21"/>
      <c r="Q847" s="21"/>
      <c r="R847" s="21"/>
      <c r="S847" s="21"/>
      <c r="T847" s="6"/>
      <c r="U847" s="6"/>
      <c r="V847" s="6"/>
      <c r="W847" s="6"/>
      <c r="X847" s="6"/>
      <c r="Y847" s="6"/>
      <c r="Z847" s="6"/>
      <c r="AA847" s="6"/>
      <c r="AB847" s="6"/>
    </row>
    <row r="848" ht="12.75" customHeight="1">
      <c r="A848" s="6"/>
      <c r="B848" s="6"/>
      <c r="C848" s="6"/>
      <c r="D848" s="6"/>
      <c r="E848" s="6"/>
      <c r="F848" s="6"/>
      <c r="G848" s="6"/>
      <c r="H848" s="6"/>
      <c r="I848" s="6"/>
      <c r="J848" s="6"/>
      <c r="K848" s="6"/>
      <c r="L848" s="6"/>
      <c r="M848" s="6"/>
      <c r="N848" s="21"/>
      <c r="O848" s="21"/>
      <c r="P848" s="21"/>
      <c r="Q848" s="21"/>
      <c r="R848" s="21"/>
      <c r="S848" s="21"/>
      <c r="T848" s="6"/>
      <c r="U848" s="6"/>
      <c r="V848" s="6"/>
      <c r="W848" s="6"/>
      <c r="X848" s="6"/>
      <c r="Y848" s="6"/>
      <c r="Z848" s="6"/>
      <c r="AA848" s="6"/>
      <c r="AB848" s="6"/>
    </row>
    <row r="849" ht="12.75" customHeight="1">
      <c r="A849" s="6"/>
      <c r="B849" s="6"/>
      <c r="C849" s="6"/>
      <c r="D849" s="6"/>
      <c r="E849" s="6"/>
      <c r="F849" s="6"/>
      <c r="G849" s="6"/>
      <c r="H849" s="6"/>
      <c r="I849" s="6"/>
      <c r="J849" s="6"/>
      <c r="K849" s="6"/>
      <c r="L849" s="6"/>
      <c r="M849" s="6"/>
      <c r="N849" s="21"/>
      <c r="O849" s="21"/>
      <c r="P849" s="21"/>
      <c r="Q849" s="21"/>
      <c r="R849" s="21"/>
      <c r="S849" s="21"/>
      <c r="T849" s="6"/>
      <c r="U849" s="6"/>
      <c r="V849" s="6"/>
      <c r="W849" s="6"/>
      <c r="X849" s="6"/>
      <c r="Y849" s="6"/>
      <c r="Z849" s="6"/>
      <c r="AA849" s="6"/>
      <c r="AB849" s="6"/>
    </row>
    <row r="850" ht="12.75" customHeight="1">
      <c r="A850" s="6"/>
      <c r="B850" s="6"/>
      <c r="C850" s="6"/>
      <c r="D850" s="6"/>
      <c r="E850" s="6"/>
      <c r="F850" s="6"/>
      <c r="G850" s="6"/>
      <c r="H850" s="6"/>
      <c r="I850" s="6"/>
      <c r="J850" s="6"/>
      <c r="K850" s="6"/>
      <c r="L850" s="6"/>
      <c r="M850" s="6"/>
      <c r="N850" s="21"/>
      <c r="O850" s="21"/>
      <c r="P850" s="21"/>
      <c r="Q850" s="21"/>
      <c r="R850" s="21"/>
      <c r="S850" s="21"/>
      <c r="T850" s="6"/>
      <c r="U850" s="6"/>
      <c r="V850" s="6"/>
      <c r="W850" s="6"/>
      <c r="X850" s="6"/>
      <c r="Y850" s="6"/>
      <c r="Z850" s="6"/>
      <c r="AA850" s="6"/>
      <c r="AB850" s="6"/>
    </row>
    <row r="851" ht="12.75" customHeight="1">
      <c r="A851" s="6"/>
      <c r="B851" s="6"/>
      <c r="C851" s="6"/>
      <c r="D851" s="6"/>
      <c r="E851" s="6"/>
      <c r="F851" s="6"/>
      <c r="G851" s="6"/>
      <c r="H851" s="6"/>
      <c r="I851" s="6"/>
      <c r="J851" s="6"/>
      <c r="K851" s="6"/>
      <c r="L851" s="6"/>
      <c r="M851" s="6"/>
      <c r="N851" s="21"/>
      <c r="O851" s="21"/>
      <c r="P851" s="21"/>
      <c r="Q851" s="21"/>
      <c r="R851" s="21"/>
      <c r="S851" s="21"/>
      <c r="T851" s="6"/>
      <c r="U851" s="6"/>
      <c r="V851" s="6"/>
      <c r="W851" s="6"/>
      <c r="X851" s="6"/>
      <c r="Y851" s="6"/>
      <c r="Z851" s="6"/>
      <c r="AA851" s="6"/>
      <c r="AB851" s="6"/>
    </row>
    <row r="852" ht="12.75" customHeight="1">
      <c r="A852" s="6"/>
      <c r="B852" s="6"/>
      <c r="C852" s="6"/>
      <c r="D852" s="6"/>
      <c r="E852" s="6"/>
      <c r="F852" s="6"/>
      <c r="G852" s="6"/>
      <c r="H852" s="6"/>
      <c r="I852" s="6"/>
      <c r="J852" s="6"/>
      <c r="K852" s="6"/>
      <c r="L852" s="6"/>
      <c r="M852" s="6"/>
      <c r="N852" s="21"/>
      <c r="O852" s="21"/>
      <c r="P852" s="21"/>
      <c r="Q852" s="21"/>
      <c r="R852" s="21"/>
      <c r="S852" s="21"/>
      <c r="T852" s="6"/>
      <c r="U852" s="6"/>
      <c r="V852" s="6"/>
      <c r="W852" s="6"/>
      <c r="X852" s="6"/>
      <c r="Y852" s="6"/>
      <c r="Z852" s="6"/>
      <c r="AA852" s="6"/>
      <c r="AB852" s="6"/>
    </row>
    <row r="853" ht="12.75" customHeight="1">
      <c r="A853" s="6"/>
      <c r="B853" s="6"/>
      <c r="C853" s="6"/>
      <c r="D853" s="6"/>
      <c r="E853" s="6"/>
      <c r="F853" s="6"/>
      <c r="G853" s="6"/>
      <c r="H853" s="6"/>
      <c r="I853" s="6"/>
      <c r="J853" s="6"/>
      <c r="K853" s="6"/>
      <c r="L853" s="6"/>
      <c r="M853" s="6"/>
      <c r="N853" s="21"/>
      <c r="O853" s="21"/>
      <c r="P853" s="21"/>
      <c r="Q853" s="21"/>
      <c r="R853" s="21"/>
      <c r="S853" s="21"/>
      <c r="T853" s="6"/>
      <c r="U853" s="6"/>
      <c r="V853" s="6"/>
      <c r="W853" s="6"/>
      <c r="X853" s="6"/>
      <c r="Y853" s="6"/>
      <c r="Z853" s="6"/>
      <c r="AA853" s="6"/>
      <c r="AB853" s="6"/>
    </row>
    <row r="854" ht="12.75" customHeight="1">
      <c r="A854" s="6"/>
      <c r="B854" s="6"/>
      <c r="C854" s="6"/>
      <c r="D854" s="6"/>
      <c r="E854" s="6"/>
      <c r="F854" s="6"/>
      <c r="G854" s="6"/>
      <c r="H854" s="6"/>
      <c r="I854" s="6"/>
      <c r="J854" s="6"/>
      <c r="K854" s="6"/>
      <c r="L854" s="6"/>
      <c r="M854" s="6"/>
      <c r="N854" s="21"/>
      <c r="O854" s="21"/>
      <c r="P854" s="21"/>
      <c r="Q854" s="21"/>
      <c r="R854" s="21"/>
      <c r="S854" s="21"/>
      <c r="T854" s="6"/>
      <c r="U854" s="6"/>
      <c r="V854" s="6"/>
      <c r="W854" s="6"/>
      <c r="X854" s="6"/>
      <c r="Y854" s="6"/>
      <c r="Z854" s="6"/>
      <c r="AA854" s="6"/>
      <c r="AB854" s="6"/>
    </row>
    <row r="855" ht="12.75" customHeight="1">
      <c r="A855" s="6"/>
      <c r="B855" s="6"/>
      <c r="C855" s="6"/>
      <c r="D855" s="6"/>
      <c r="E855" s="6"/>
      <c r="F855" s="6"/>
      <c r="G855" s="6"/>
      <c r="H855" s="6"/>
      <c r="I855" s="6"/>
      <c r="J855" s="6"/>
      <c r="K855" s="6"/>
      <c r="L855" s="6"/>
      <c r="M855" s="6"/>
      <c r="N855" s="21"/>
      <c r="O855" s="21"/>
      <c r="P855" s="21"/>
      <c r="Q855" s="21"/>
      <c r="R855" s="21"/>
      <c r="S855" s="21"/>
      <c r="T855" s="6"/>
      <c r="U855" s="6"/>
      <c r="V855" s="6"/>
      <c r="W855" s="6"/>
      <c r="X855" s="6"/>
      <c r="Y855" s="6"/>
      <c r="Z855" s="6"/>
      <c r="AA855" s="6"/>
      <c r="AB855" s="6"/>
    </row>
    <row r="856" ht="12.75" customHeight="1">
      <c r="A856" s="6"/>
      <c r="B856" s="6"/>
      <c r="C856" s="6"/>
      <c r="D856" s="6"/>
      <c r="E856" s="6"/>
      <c r="F856" s="6"/>
      <c r="G856" s="6"/>
      <c r="H856" s="6"/>
      <c r="I856" s="6"/>
      <c r="J856" s="6"/>
      <c r="K856" s="6"/>
      <c r="L856" s="6"/>
      <c r="M856" s="6"/>
      <c r="N856" s="21"/>
      <c r="O856" s="21"/>
      <c r="P856" s="21"/>
      <c r="Q856" s="21"/>
      <c r="R856" s="21"/>
      <c r="S856" s="21"/>
      <c r="T856" s="6"/>
      <c r="U856" s="6"/>
      <c r="V856" s="6"/>
      <c r="W856" s="6"/>
      <c r="X856" s="6"/>
      <c r="Y856" s="6"/>
      <c r="Z856" s="6"/>
      <c r="AA856" s="6"/>
      <c r="AB856" s="6"/>
    </row>
    <row r="857" ht="12.75" customHeight="1">
      <c r="A857" s="6"/>
      <c r="B857" s="6"/>
      <c r="C857" s="6"/>
      <c r="D857" s="6"/>
      <c r="E857" s="6"/>
      <c r="F857" s="6"/>
      <c r="G857" s="6"/>
      <c r="H857" s="6"/>
      <c r="I857" s="6"/>
      <c r="J857" s="6"/>
      <c r="K857" s="6"/>
      <c r="L857" s="6"/>
      <c r="M857" s="6"/>
      <c r="N857" s="21"/>
      <c r="O857" s="21"/>
      <c r="P857" s="21"/>
      <c r="Q857" s="21"/>
      <c r="R857" s="21"/>
      <c r="S857" s="21"/>
      <c r="T857" s="6"/>
      <c r="U857" s="6"/>
      <c r="V857" s="6"/>
      <c r="W857" s="6"/>
      <c r="X857" s="6"/>
      <c r="Y857" s="6"/>
      <c r="Z857" s="6"/>
      <c r="AA857" s="6"/>
      <c r="AB857" s="6"/>
    </row>
    <row r="858" ht="12.75" customHeight="1">
      <c r="A858" s="6"/>
      <c r="B858" s="6"/>
      <c r="C858" s="6"/>
      <c r="D858" s="6"/>
      <c r="E858" s="6"/>
      <c r="F858" s="6"/>
      <c r="G858" s="6"/>
      <c r="H858" s="6"/>
      <c r="I858" s="6"/>
      <c r="J858" s="6"/>
      <c r="K858" s="6"/>
      <c r="L858" s="6"/>
      <c r="M858" s="6"/>
      <c r="N858" s="21"/>
      <c r="O858" s="21"/>
      <c r="P858" s="21"/>
      <c r="Q858" s="21"/>
      <c r="R858" s="21"/>
      <c r="S858" s="21"/>
      <c r="T858" s="6"/>
      <c r="U858" s="6"/>
      <c r="V858" s="6"/>
      <c r="W858" s="6"/>
      <c r="X858" s="6"/>
      <c r="Y858" s="6"/>
      <c r="Z858" s="6"/>
      <c r="AA858" s="6"/>
      <c r="AB858" s="6"/>
    </row>
    <row r="859" ht="12.75" customHeight="1">
      <c r="A859" s="6"/>
      <c r="B859" s="6"/>
      <c r="C859" s="6"/>
      <c r="D859" s="6"/>
      <c r="E859" s="6"/>
      <c r="F859" s="6"/>
      <c r="G859" s="6"/>
      <c r="H859" s="6"/>
      <c r="I859" s="6"/>
      <c r="J859" s="6"/>
      <c r="K859" s="6"/>
      <c r="L859" s="6"/>
      <c r="M859" s="6"/>
      <c r="N859" s="21"/>
      <c r="O859" s="21"/>
      <c r="P859" s="21"/>
      <c r="Q859" s="21"/>
      <c r="R859" s="21"/>
      <c r="S859" s="21"/>
      <c r="T859" s="6"/>
      <c r="U859" s="6"/>
      <c r="V859" s="6"/>
      <c r="W859" s="6"/>
      <c r="X859" s="6"/>
      <c r="Y859" s="6"/>
      <c r="Z859" s="6"/>
      <c r="AA859" s="6"/>
      <c r="AB859" s="6"/>
    </row>
    <row r="860" ht="12.75" customHeight="1">
      <c r="A860" s="6"/>
      <c r="B860" s="6"/>
      <c r="C860" s="6"/>
      <c r="D860" s="6"/>
      <c r="E860" s="6"/>
      <c r="F860" s="6"/>
      <c r="G860" s="6"/>
      <c r="H860" s="6"/>
      <c r="I860" s="6"/>
      <c r="J860" s="6"/>
      <c r="K860" s="6"/>
      <c r="L860" s="6"/>
      <c r="M860" s="6"/>
      <c r="N860" s="21"/>
      <c r="O860" s="21"/>
      <c r="P860" s="21"/>
      <c r="Q860" s="21"/>
      <c r="R860" s="21"/>
      <c r="S860" s="21"/>
      <c r="T860" s="6"/>
      <c r="U860" s="6"/>
      <c r="V860" s="6"/>
      <c r="W860" s="6"/>
      <c r="X860" s="6"/>
      <c r="Y860" s="6"/>
      <c r="Z860" s="6"/>
      <c r="AA860" s="6"/>
      <c r="AB860" s="6"/>
    </row>
    <row r="861" ht="12.75" customHeight="1">
      <c r="A861" s="6"/>
      <c r="B861" s="6"/>
      <c r="C861" s="6"/>
      <c r="D861" s="6"/>
      <c r="E861" s="6"/>
      <c r="F861" s="6"/>
      <c r="G861" s="6"/>
      <c r="H861" s="6"/>
      <c r="I861" s="6"/>
      <c r="J861" s="6"/>
      <c r="K861" s="6"/>
      <c r="L861" s="6"/>
      <c r="M861" s="6"/>
      <c r="N861" s="21"/>
      <c r="O861" s="21"/>
      <c r="P861" s="21"/>
      <c r="Q861" s="21"/>
      <c r="R861" s="21"/>
      <c r="S861" s="21"/>
      <c r="T861" s="6"/>
      <c r="U861" s="6"/>
      <c r="V861" s="6"/>
      <c r="W861" s="6"/>
      <c r="X861" s="6"/>
      <c r="Y861" s="6"/>
      <c r="Z861" s="6"/>
      <c r="AA861" s="6"/>
      <c r="AB861" s="6"/>
    </row>
    <row r="862" ht="12.75" customHeight="1">
      <c r="A862" s="6"/>
      <c r="B862" s="6"/>
      <c r="C862" s="6"/>
      <c r="D862" s="6"/>
      <c r="E862" s="6"/>
      <c r="F862" s="6"/>
      <c r="G862" s="6"/>
      <c r="H862" s="6"/>
      <c r="I862" s="6"/>
      <c r="J862" s="6"/>
      <c r="K862" s="6"/>
      <c r="L862" s="6"/>
      <c r="M862" s="6"/>
      <c r="N862" s="21"/>
      <c r="O862" s="21"/>
      <c r="P862" s="21"/>
      <c r="Q862" s="21"/>
      <c r="R862" s="21"/>
      <c r="S862" s="21"/>
      <c r="T862" s="6"/>
      <c r="U862" s="6"/>
      <c r="V862" s="6"/>
      <c r="W862" s="6"/>
      <c r="X862" s="6"/>
      <c r="Y862" s="6"/>
      <c r="Z862" s="6"/>
      <c r="AA862" s="6"/>
      <c r="AB862" s="6"/>
    </row>
    <row r="863" ht="12.75" customHeight="1">
      <c r="A863" s="6"/>
      <c r="B863" s="6"/>
      <c r="C863" s="6"/>
      <c r="D863" s="6"/>
      <c r="E863" s="6"/>
      <c r="F863" s="6"/>
      <c r="G863" s="6"/>
      <c r="H863" s="6"/>
      <c r="I863" s="6"/>
      <c r="J863" s="6"/>
      <c r="K863" s="6"/>
      <c r="L863" s="6"/>
      <c r="M863" s="6"/>
      <c r="N863" s="21"/>
      <c r="O863" s="21"/>
      <c r="P863" s="21"/>
      <c r="Q863" s="21"/>
      <c r="R863" s="21"/>
      <c r="S863" s="21"/>
      <c r="T863" s="6"/>
      <c r="U863" s="6"/>
      <c r="V863" s="6"/>
      <c r="W863" s="6"/>
      <c r="X863" s="6"/>
      <c r="Y863" s="6"/>
      <c r="Z863" s="6"/>
      <c r="AA863" s="6"/>
      <c r="AB863" s="6"/>
    </row>
    <row r="864" ht="12.75" customHeight="1">
      <c r="A864" s="6"/>
      <c r="B864" s="6"/>
      <c r="C864" s="6"/>
      <c r="D864" s="6"/>
      <c r="E864" s="6"/>
      <c r="F864" s="6"/>
      <c r="G864" s="6"/>
      <c r="H864" s="6"/>
      <c r="I864" s="6"/>
      <c r="J864" s="6"/>
      <c r="K864" s="6"/>
      <c r="L864" s="6"/>
      <c r="M864" s="6"/>
      <c r="N864" s="21"/>
      <c r="O864" s="21"/>
      <c r="P864" s="21"/>
      <c r="Q864" s="21"/>
      <c r="R864" s="21"/>
      <c r="S864" s="21"/>
      <c r="T864" s="6"/>
      <c r="U864" s="6"/>
      <c r="V864" s="6"/>
      <c r="W864" s="6"/>
      <c r="X864" s="6"/>
      <c r="Y864" s="6"/>
      <c r="Z864" s="6"/>
      <c r="AA864" s="6"/>
      <c r="AB864" s="6"/>
    </row>
    <row r="865" ht="12.75" customHeight="1">
      <c r="A865" s="6"/>
      <c r="B865" s="6"/>
      <c r="C865" s="6"/>
      <c r="D865" s="6"/>
      <c r="E865" s="6"/>
      <c r="F865" s="6"/>
      <c r="G865" s="6"/>
      <c r="H865" s="6"/>
      <c r="I865" s="6"/>
      <c r="J865" s="6"/>
      <c r="K865" s="6"/>
      <c r="L865" s="6"/>
      <c r="M865" s="6"/>
      <c r="N865" s="21"/>
      <c r="O865" s="21"/>
      <c r="P865" s="21"/>
      <c r="Q865" s="21"/>
      <c r="R865" s="21"/>
      <c r="S865" s="21"/>
      <c r="T865" s="6"/>
      <c r="U865" s="6"/>
      <c r="V865" s="6"/>
      <c r="W865" s="6"/>
      <c r="X865" s="6"/>
      <c r="Y865" s="6"/>
      <c r="Z865" s="6"/>
      <c r="AA865" s="6"/>
      <c r="AB865" s="6"/>
    </row>
    <row r="866" ht="12.75" customHeight="1">
      <c r="A866" s="6"/>
      <c r="B866" s="6"/>
      <c r="C866" s="6"/>
      <c r="D866" s="6"/>
      <c r="E866" s="6"/>
      <c r="F866" s="6"/>
      <c r="G866" s="6"/>
      <c r="H866" s="6"/>
      <c r="I866" s="6"/>
      <c r="J866" s="6"/>
      <c r="K866" s="6"/>
      <c r="L866" s="6"/>
      <c r="M866" s="6"/>
      <c r="N866" s="21"/>
      <c r="O866" s="21"/>
      <c r="P866" s="21"/>
      <c r="Q866" s="21"/>
      <c r="R866" s="21"/>
      <c r="S866" s="21"/>
      <c r="T866" s="6"/>
      <c r="U866" s="6"/>
      <c r="V866" s="6"/>
      <c r="W866" s="6"/>
      <c r="X866" s="6"/>
      <c r="Y866" s="6"/>
      <c r="Z866" s="6"/>
      <c r="AA866" s="6"/>
      <c r="AB866" s="6"/>
    </row>
    <row r="867" ht="12.75" customHeight="1">
      <c r="A867" s="6"/>
      <c r="B867" s="6"/>
      <c r="C867" s="6"/>
      <c r="D867" s="6"/>
      <c r="E867" s="6"/>
      <c r="F867" s="6"/>
      <c r="G867" s="6"/>
      <c r="H867" s="6"/>
      <c r="I867" s="6"/>
      <c r="J867" s="6"/>
      <c r="K867" s="6"/>
      <c r="L867" s="6"/>
      <c r="M867" s="6"/>
      <c r="N867" s="21"/>
      <c r="O867" s="21"/>
      <c r="P867" s="21"/>
      <c r="Q867" s="21"/>
      <c r="R867" s="21"/>
      <c r="S867" s="21"/>
      <c r="T867" s="6"/>
      <c r="U867" s="6"/>
      <c r="V867" s="6"/>
      <c r="W867" s="6"/>
      <c r="X867" s="6"/>
      <c r="Y867" s="6"/>
      <c r="Z867" s="6"/>
      <c r="AA867" s="6"/>
      <c r="AB867" s="6"/>
    </row>
    <row r="868" ht="12.75" customHeight="1">
      <c r="A868" s="6"/>
      <c r="B868" s="6"/>
      <c r="C868" s="6"/>
      <c r="D868" s="6"/>
      <c r="E868" s="6"/>
      <c r="F868" s="6"/>
      <c r="G868" s="6"/>
      <c r="H868" s="6"/>
      <c r="I868" s="6"/>
      <c r="J868" s="6"/>
      <c r="K868" s="6"/>
      <c r="L868" s="6"/>
      <c r="M868" s="6"/>
      <c r="N868" s="21"/>
      <c r="O868" s="21"/>
      <c r="P868" s="21"/>
      <c r="Q868" s="21"/>
      <c r="R868" s="21"/>
      <c r="S868" s="21"/>
      <c r="T868" s="6"/>
      <c r="U868" s="6"/>
      <c r="V868" s="6"/>
      <c r="W868" s="6"/>
      <c r="X868" s="6"/>
      <c r="Y868" s="6"/>
      <c r="Z868" s="6"/>
      <c r="AA868" s="6"/>
      <c r="AB868" s="6"/>
    </row>
    <row r="869" ht="12.75" customHeight="1">
      <c r="A869" s="6"/>
      <c r="B869" s="6"/>
      <c r="C869" s="6"/>
      <c r="D869" s="6"/>
      <c r="E869" s="6"/>
      <c r="F869" s="6"/>
      <c r="G869" s="6"/>
      <c r="H869" s="6"/>
      <c r="I869" s="6"/>
      <c r="J869" s="6"/>
      <c r="K869" s="6"/>
      <c r="L869" s="6"/>
      <c r="M869" s="6"/>
      <c r="N869" s="21"/>
      <c r="O869" s="21"/>
      <c r="P869" s="21"/>
      <c r="Q869" s="21"/>
      <c r="R869" s="21"/>
      <c r="S869" s="21"/>
      <c r="T869" s="6"/>
      <c r="U869" s="6"/>
      <c r="V869" s="6"/>
      <c r="W869" s="6"/>
      <c r="X869" s="6"/>
      <c r="Y869" s="6"/>
      <c r="Z869" s="6"/>
      <c r="AA869" s="6"/>
      <c r="AB869" s="6"/>
    </row>
    <row r="870" ht="12.75" customHeight="1">
      <c r="A870" s="6"/>
      <c r="B870" s="6"/>
      <c r="C870" s="6"/>
      <c r="D870" s="6"/>
      <c r="E870" s="6"/>
      <c r="F870" s="6"/>
      <c r="G870" s="6"/>
      <c r="H870" s="6"/>
      <c r="I870" s="6"/>
      <c r="J870" s="6"/>
      <c r="K870" s="6"/>
      <c r="L870" s="6"/>
      <c r="M870" s="6"/>
      <c r="N870" s="21"/>
      <c r="O870" s="21"/>
      <c r="P870" s="21"/>
      <c r="Q870" s="21"/>
      <c r="R870" s="21"/>
      <c r="S870" s="21"/>
      <c r="T870" s="6"/>
      <c r="U870" s="6"/>
      <c r="V870" s="6"/>
      <c r="W870" s="6"/>
      <c r="X870" s="6"/>
      <c r="Y870" s="6"/>
      <c r="Z870" s="6"/>
      <c r="AA870" s="6"/>
      <c r="AB870" s="6"/>
    </row>
    <row r="871" ht="12.75" customHeight="1">
      <c r="A871" s="6"/>
      <c r="B871" s="6"/>
      <c r="C871" s="6"/>
      <c r="D871" s="6"/>
      <c r="E871" s="6"/>
      <c r="F871" s="6"/>
      <c r="G871" s="6"/>
      <c r="H871" s="6"/>
      <c r="I871" s="6"/>
      <c r="J871" s="6"/>
      <c r="K871" s="6"/>
      <c r="L871" s="6"/>
      <c r="M871" s="6"/>
      <c r="N871" s="21"/>
      <c r="O871" s="21"/>
      <c r="P871" s="21"/>
      <c r="Q871" s="21"/>
      <c r="R871" s="21"/>
      <c r="S871" s="21"/>
      <c r="T871" s="6"/>
      <c r="U871" s="6"/>
      <c r="V871" s="6"/>
      <c r="W871" s="6"/>
      <c r="X871" s="6"/>
      <c r="Y871" s="6"/>
      <c r="Z871" s="6"/>
      <c r="AA871" s="6"/>
      <c r="AB871" s="6"/>
    </row>
    <row r="872" ht="12.75" customHeight="1">
      <c r="A872" s="6"/>
      <c r="B872" s="6"/>
      <c r="C872" s="6"/>
      <c r="D872" s="6"/>
      <c r="E872" s="6"/>
      <c r="F872" s="6"/>
      <c r="G872" s="6"/>
      <c r="H872" s="6"/>
      <c r="I872" s="6"/>
      <c r="J872" s="6"/>
      <c r="K872" s="6"/>
      <c r="L872" s="6"/>
      <c r="M872" s="6"/>
      <c r="N872" s="21"/>
      <c r="O872" s="21"/>
      <c r="P872" s="21"/>
      <c r="Q872" s="21"/>
      <c r="R872" s="21"/>
      <c r="S872" s="21"/>
      <c r="T872" s="6"/>
      <c r="U872" s="6"/>
      <c r="V872" s="6"/>
      <c r="W872" s="6"/>
      <c r="X872" s="6"/>
      <c r="Y872" s="6"/>
      <c r="Z872" s="6"/>
      <c r="AA872" s="6"/>
      <c r="AB872" s="6"/>
    </row>
    <row r="873" ht="12.75" customHeight="1">
      <c r="A873" s="6"/>
      <c r="B873" s="6"/>
      <c r="C873" s="6"/>
      <c r="D873" s="6"/>
      <c r="E873" s="6"/>
      <c r="F873" s="6"/>
      <c r="G873" s="6"/>
      <c r="H873" s="6"/>
      <c r="I873" s="6"/>
      <c r="J873" s="6"/>
      <c r="K873" s="6"/>
      <c r="L873" s="6"/>
      <c r="M873" s="6"/>
      <c r="N873" s="21"/>
      <c r="O873" s="21"/>
      <c r="P873" s="21"/>
      <c r="Q873" s="21"/>
      <c r="R873" s="21"/>
      <c r="S873" s="21"/>
      <c r="T873" s="6"/>
      <c r="U873" s="6"/>
      <c r="V873" s="6"/>
      <c r="W873" s="6"/>
      <c r="X873" s="6"/>
      <c r="Y873" s="6"/>
      <c r="Z873" s="6"/>
      <c r="AA873" s="6"/>
      <c r="AB873" s="6"/>
    </row>
    <row r="874" ht="12.75" customHeight="1">
      <c r="A874" s="6"/>
      <c r="B874" s="6"/>
      <c r="C874" s="6"/>
      <c r="D874" s="6"/>
      <c r="E874" s="6"/>
      <c r="F874" s="6"/>
      <c r="G874" s="6"/>
      <c r="H874" s="6"/>
      <c r="I874" s="6"/>
      <c r="J874" s="6"/>
      <c r="K874" s="6"/>
      <c r="L874" s="6"/>
      <c r="M874" s="6"/>
      <c r="N874" s="21"/>
      <c r="O874" s="21"/>
      <c r="P874" s="21"/>
      <c r="Q874" s="21"/>
      <c r="R874" s="21"/>
      <c r="S874" s="21"/>
      <c r="T874" s="6"/>
      <c r="U874" s="6"/>
      <c r="V874" s="6"/>
      <c r="W874" s="6"/>
      <c r="X874" s="6"/>
      <c r="Y874" s="6"/>
      <c r="Z874" s="6"/>
      <c r="AA874" s="6"/>
      <c r="AB874" s="6"/>
    </row>
    <row r="875" ht="12.75" customHeight="1">
      <c r="A875" s="6"/>
      <c r="B875" s="6"/>
      <c r="C875" s="6"/>
      <c r="D875" s="6"/>
      <c r="E875" s="6"/>
      <c r="F875" s="6"/>
      <c r="G875" s="6"/>
      <c r="H875" s="6"/>
      <c r="I875" s="6"/>
      <c r="J875" s="6"/>
      <c r="K875" s="6"/>
      <c r="L875" s="6"/>
      <c r="M875" s="6"/>
      <c r="N875" s="21"/>
      <c r="O875" s="21"/>
      <c r="P875" s="21"/>
      <c r="Q875" s="21"/>
      <c r="R875" s="21"/>
      <c r="S875" s="21"/>
      <c r="T875" s="6"/>
      <c r="U875" s="6"/>
      <c r="V875" s="6"/>
      <c r="W875" s="6"/>
      <c r="X875" s="6"/>
      <c r="Y875" s="6"/>
      <c r="Z875" s="6"/>
      <c r="AA875" s="6"/>
      <c r="AB875" s="6"/>
    </row>
    <row r="876" ht="12.75" customHeight="1">
      <c r="A876" s="6"/>
      <c r="B876" s="6"/>
      <c r="C876" s="6"/>
      <c r="D876" s="6"/>
      <c r="E876" s="6"/>
      <c r="F876" s="6"/>
      <c r="G876" s="6"/>
      <c r="H876" s="6"/>
      <c r="I876" s="6"/>
      <c r="J876" s="6"/>
      <c r="K876" s="6"/>
      <c r="L876" s="6"/>
      <c r="M876" s="6"/>
      <c r="N876" s="21"/>
      <c r="O876" s="21"/>
      <c r="P876" s="21"/>
      <c r="Q876" s="21"/>
      <c r="R876" s="21"/>
      <c r="S876" s="21"/>
      <c r="T876" s="6"/>
      <c r="U876" s="6"/>
      <c r="V876" s="6"/>
      <c r="W876" s="6"/>
      <c r="X876" s="6"/>
      <c r="Y876" s="6"/>
      <c r="Z876" s="6"/>
      <c r="AA876" s="6"/>
      <c r="AB876" s="6"/>
    </row>
    <row r="877" ht="12.75" customHeight="1">
      <c r="A877" s="6"/>
      <c r="B877" s="6"/>
      <c r="C877" s="6"/>
      <c r="D877" s="6"/>
      <c r="E877" s="6"/>
      <c r="F877" s="6"/>
      <c r="G877" s="6"/>
      <c r="H877" s="6"/>
      <c r="I877" s="6"/>
      <c r="J877" s="6"/>
      <c r="K877" s="6"/>
      <c r="L877" s="6"/>
      <c r="M877" s="6"/>
      <c r="N877" s="21"/>
      <c r="O877" s="21"/>
      <c r="P877" s="21"/>
      <c r="Q877" s="21"/>
      <c r="R877" s="21"/>
      <c r="S877" s="21"/>
      <c r="T877" s="6"/>
      <c r="U877" s="6"/>
      <c r="V877" s="6"/>
      <c r="W877" s="6"/>
      <c r="X877" s="6"/>
      <c r="Y877" s="6"/>
      <c r="Z877" s="6"/>
      <c r="AA877" s="6"/>
      <c r="AB877" s="6"/>
    </row>
    <row r="878" ht="12.75" customHeight="1">
      <c r="A878" s="6"/>
      <c r="B878" s="6"/>
      <c r="C878" s="6"/>
      <c r="D878" s="6"/>
      <c r="E878" s="6"/>
      <c r="F878" s="6"/>
      <c r="G878" s="6"/>
      <c r="H878" s="6"/>
      <c r="I878" s="6"/>
      <c r="J878" s="6"/>
      <c r="K878" s="6"/>
      <c r="L878" s="6"/>
      <c r="M878" s="6"/>
      <c r="N878" s="21"/>
      <c r="O878" s="21"/>
      <c r="P878" s="21"/>
      <c r="Q878" s="21"/>
      <c r="R878" s="21"/>
      <c r="S878" s="21"/>
      <c r="T878" s="6"/>
      <c r="U878" s="6"/>
      <c r="V878" s="6"/>
      <c r="W878" s="6"/>
      <c r="X878" s="6"/>
      <c r="Y878" s="6"/>
      <c r="Z878" s="6"/>
      <c r="AA878" s="6"/>
      <c r="AB878" s="6"/>
    </row>
    <row r="879" ht="12.75" customHeight="1">
      <c r="A879" s="6"/>
      <c r="B879" s="6"/>
      <c r="C879" s="6"/>
      <c r="D879" s="6"/>
      <c r="E879" s="6"/>
      <c r="F879" s="6"/>
      <c r="G879" s="6"/>
      <c r="H879" s="6"/>
      <c r="I879" s="6"/>
      <c r="J879" s="6"/>
      <c r="K879" s="6"/>
      <c r="L879" s="6"/>
      <c r="M879" s="6"/>
      <c r="N879" s="21"/>
      <c r="O879" s="21"/>
      <c r="P879" s="21"/>
      <c r="Q879" s="21"/>
      <c r="R879" s="21"/>
      <c r="S879" s="21"/>
      <c r="T879" s="6"/>
      <c r="U879" s="6"/>
      <c r="V879" s="6"/>
      <c r="W879" s="6"/>
      <c r="X879" s="6"/>
      <c r="Y879" s="6"/>
      <c r="Z879" s="6"/>
      <c r="AA879" s="6"/>
      <c r="AB879" s="6"/>
    </row>
    <row r="880" ht="12.75" customHeight="1">
      <c r="A880" s="6"/>
      <c r="B880" s="6"/>
      <c r="C880" s="6"/>
      <c r="D880" s="6"/>
      <c r="E880" s="6"/>
      <c r="F880" s="6"/>
      <c r="G880" s="6"/>
      <c r="H880" s="6"/>
      <c r="I880" s="6"/>
      <c r="J880" s="6"/>
      <c r="K880" s="6"/>
      <c r="L880" s="6"/>
      <c r="M880" s="6"/>
      <c r="N880" s="21"/>
      <c r="O880" s="21"/>
      <c r="P880" s="21"/>
      <c r="Q880" s="21"/>
      <c r="R880" s="21"/>
      <c r="S880" s="21"/>
      <c r="T880" s="6"/>
      <c r="U880" s="6"/>
      <c r="V880" s="6"/>
      <c r="W880" s="6"/>
      <c r="X880" s="6"/>
      <c r="Y880" s="6"/>
      <c r="Z880" s="6"/>
      <c r="AA880" s="6"/>
      <c r="AB880" s="6"/>
    </row>
    <row r="881" ht="12.75" customHeight="1">
      <c r="A881" s="6"/>
      <c r="B881" s="6"/>
      <c r="C881" s="6"/>
      <c r="D881" s="6"/>
      <c r="E881" s="6"/>
      <c r="F881" s="6"/>
      <c r="G881" s="6"/>
      <c r="H881" s="6"/>
      <c r="I881" s="6"/>
      <c r="J881" s="6"/>
      <c r="K881" s="6"/>
      <c r="L881" s="6"/>
      <c r="M881" s="6"/>
      <c r="N881" s="21"/>
      <c r="O881" s="21"/>
      <c r="P881" s="21"/>
      <c r="Q881" s="21"/>
      <c r="R881" s="21"/>
      <c r="S881" s="21"/>
      <c r="T881" s="6"/>
      <c r="U881" s="6"/>
      <c r="V881" s="6"/>
      <c r="W881" s="6"/>
      <c r="X881" s="6"/>
      <c r="Y881" s="6"/>
      <c r="Z881" s="6"/>
      <c r="AA881" s="6"/>
      <c r="AB881" s="6"/>
    </row>
    <row r="882" ht="12.75" customHeight="1">
      <c r="A882" s="6"/>
      <c r="B882" s="6"/>
      <c r="C882" s="6"/>
      <c r="D882" s="6"/>
      <c r="E882" s="6"/>
      <c r="F882" s="6"/>
      <c r="G882" s="6"/>
      <c r="H882" s="6"/>
      <c r="I882" s="6"/>
      <c r="J882" s="6"/>
      <c r="K882" s="6"/>
      <c r="L882" s="6"/>
      <c r="M882" s="6"/>
      <c r="N882" s="21"/>
      <c r="O882" s="21"/>
      <c r="P882" s="21"/>
      <c r="Q882" s="21"/>
      <c r="R882" s="21"/>
      <c r="S882" s="21"/>
      <c r="T882" s="6"/>
      <c r="U882" s="6"/>
      <c r="V882" s="6"/>
      <c r="W882" s="6"/>
      <c r="X882" s="6"/>
      <c r="Y882" s="6"/>
      <c r="Z882" s="6"/>
      <c r="AA882" s="6"/>
      <c r="AB882" s="6"/>
    </row>
    <row r="883" ht="12.75" customHeight="1">
      <c r="A883" s="6"/>
      <c r="B883" s="6"/>
      <c r="C883" s="6"/>
      <c r="D883" s="6"/>
      <c r="E883" s="6"/>
      <c r="F883" s="6"/>
      <c r="G883" s="6"/>
      <c r="H883" s="6"/>
      <c r="I883" s="6"/>
      <c r="J883" s="6"/>
      <c r="K883" s="6"/>
      <c r="L883" s="6"/>
      <c r="M883" s="6"/>
      <c r="N883" s="21"/>
      <c r="O883" s="21"/>
      <c r="P883" s="21"/>
      <c r="Q883" s="21"/>
      <c r="R883" s="21"/>
      <c r="S883" s="21"/>
      <c r="T883" s="6"/>
      <c r="U883" s="6"/>
      <c r="V883" s="6"/>
      <c r="W883" s="6"/>
      <c r="X883" s="6"/>
      <c r="Y883" s="6"/>
      <c r="Z883" s="6"/>
      <c r="AA883" s="6"/>
      <c r="AB883" s="6"/>
    </row>
    <row r="884" ht="12.75" customHeight="1">
      <c r="A884" s="6"/>
      <c r="B884" s="6"/>
      <c r="C884" s="6"/>
      <c r="D884" s="6"/>
      <c r="E884" s="6"/>
      <c r="F884" s="6"/>
      <c r="G884" s="6"/>
      <c r="H884" s="6"/>
      <c r="I884" s="6"/>
      <c r="J884" s="6"/>
      <c r="K884" s="6"/>
      <c r="L884" s="6"/>
      <c r="M884" s="6"/>
      <c r="N884" s="21"/>
      <c r="O884" s="21"/>
      <c r="P884" s="21"/>
      <c r="Q884" s="21"/>
      <c r="R884" s="21"/>
      <c r="S884" s="21"/>
      <c r="T884" s="6"/>
      <c r="U884" s="6"/>
      <c r="V884" s="6"/>
      <c r="W884" s="6"/>
      <c r="X884" s="6"/>
      <c r="Y884" s="6"/>
      <c r="Z884" s="6"/>
      <c r="AA884" s="6"/>
      <c r="AB884" s="6"/>
    </row>
    <row r="885" ht="12.75" customHeight="1">
      <c r="A885" s="6"/>
      <c r="B885" s="6"/>
      <c r="C885" s="6"/>
      <c r="D885" s="6"/>
      <c r="E885" s="6"/>
      <c r="F885" s="6"/>
      <c r="G885" s="6"/>
      <c r="H885" s="6"/>
      <c r="I885" s="6"/>
      <c r="J885" s="6"/>
      <c r="K885" s="6"/>
      <c r="L885" s="6"/>
      <c r="M885" s="6"/>
      <c r="N885" s="21"/>
      <c r="O885" s="21"/>
      <c r="P885" s="21"/>
      <c r="Q885" s="21"/>
      <c r="R885" s="21"/>
      <c r="S885" s="21"/>
      <c r="T885" s="6"/>
      <c r="U885" s="6"/>
      <c r="V885" s="6"/>
      <c r="W885" s="6"/>
      <c r="X885" s="6"/>
      <c r="Y885" s="6"/>
      <c r="Z885" s="6"/>
      <c r="AA885" s="6"/>
      <c r="AB885" s="6"/>
    </row>
    <row r="886" ht="12.75" customHeight="1">
      <c r="A886" s="6"/>
      <c r="B886" s="6"/>
      <c r="C886" s="6"/>
      <c r="D886" s="6"/>
      <c r="E886" s="6"/>
      <c r="F886" s="6"/>
      <c r="G886" s="6"/>
      <c r="H886" s="6"/>
      <c r="I886" s="6"/>
      <c r="J886" s="6"/>
      <c r="K886" s="6"/>
      <c r="L886" s="6"/>
      <c r="M886" s="6"/>
      <c r="N886" s="21"/>
      <c r="O886" s="21"/>
      <c r="P886" s="21"/>
      <c r="Q886" s="21"/>
      <c r="R886" s="21"/>
      <c r="S886" s="21"/>
      <c r="T886" s="6"/>
      <c r="U886" s="6"/>
      <c r="V886" s="6"/>
      <c r="W886" s="6"/>
      <c r="X886" s="6"/>
      <c r="Y886" s="6"/>
      <c r="Z886" s="6"/>
      <c r="AA886" s="6"/>
      <c r="AB886" s="6"/>
    </row>
    <row r="887" ht="12.75" customHeight="1">
      <c r="A887" s="6"/>
      <c r="B887" s="6"/>
      <c r="C887" s="6"/>
      <c r="D887" s="6"/>
      <c r="E887" s="6"/>
      <c r="F887" s="6"/>
      <c r="G887" s="6"/>
      <c r="H887" s="6"/>
      <c r="I887" s="6"/>
      <c r="J887" s="6"/>
      <c r="K887" s="6"/>
      <c r="L887" s="6"/>
      <c r="M887" s="6"/>
      <c r="N887" s="21"/>
      <c r="O887" s="21"/>
      <c r="P887" s="21"/>
      <c r="Q887" s="21"/>
      <c r="R887" s="21"/>
      <c r="S887" s="21"/>
      <c r="T887" s="6"/>
      <c r="U887" s="6"/>
      <c r="V887" s="6"/>
      <c r="W887" s="6"/>
      <c r="X887" s="6"/>
      <c r="Y887" s="6"/>
      <c r="Z887" s="6"/>
      <c r="AA887" s="6"/>
      <c r="AB887" s="6"/>
    </row>
    <row r="888" ht="12.75" customHeight="1">
      <c r="A888" s="6"/>
      <c r="B888" s="6"/>
      <c r="C888" s="6"/>
      <c r="D888" s="6"/>
      <c r="E888" s="6"/>
      <c r="F888" s="6"/>
      <c r="G888" s="6"/>
      <c r="H888" s="6"/>
      <c r="I888" s="6"/>
      <c r="J888" s="6"/>
      <c r="K888" s="6"/>
      <c r="L888" s="6"/>
      <c r="M888" s="6"/>
      <c r="N888" s="21"/>
      <c r="O888" s="21"/>
      <c r="P888" s="21"/>
      <c r="Q888" s="21"/>
      <c r="R888" s="21"/>
      <c r="S888" s="21"/>
      <c r="T888" s="6"/>
      <c r="U888" s="6"/>
      <c r="V888" s="6"/>
      <c r="W888" s="6"/>
      <c r="X888" s="6"/>
      <c r="Y888" s="6"/>
      <c r="Z888" s="6"/>
      <c r="AA888" s="6"/>
      <c r="AB888" s="6"/>
    </row>
    <row r="889" ht="12.75" customHeight="1">
      <c r="A889" s="6"/>
      <c r="B889" s="6"/>
      <c r="C889" s="6"/>
      <c r="D889" s="6"/>
      <c r="E889" s="6"/>
      <c r="F889" s="6"/>
      <c r="G889" s="6"/>
      <c r="H889" s="6"/>
      <c r="I889" s="6"/>
      <c r="J889" s="6"/>
      <c r="K889" s="6"/>
      <c r="L889" s="6"/>
      <c r="M889" s="6"/>
      <c r="N889" s="21"/>
      <c r="O889" s="21"/>
      <c r="P889" s="21"/>
      <c r="Q889" s="21"/>
      <c r="R889" s="21"/>
      <c r="S889" s="21"/>
      <c r="T889" s="6"/>
      <c r="U889" s="6"/>
      <c r="V889" s="6"/>
      <c r="W889" s="6"/>
      <c r="X889" s="6"/>
      <c r="Y889" s="6"/>
      <c r="Z889" s="6"/>
      <c r="AA889" s="6"/>
      <c r="AB889" s="6"/>
    </row>
    <row r="890" ht="12.75" customHeight="1">
      <c r="A890" s="6"/>
      <c r="B890" s="6"/>
      <c r="C890" s="6"/>
      <c r="D890" s="6"/>
      <c r="E890" s="6"/>
      <c r="F890" s="6"/>
      <c r="G890" s="6"/>
      <c r="H890" s="6"/>
      <c r="I890" s="6"/>
      <c r="J890" s="6"/>
      <c r="K890" s="6"/>
      <c r="L890" s="6"/>
      <c r="M890" s="6"/>
      <c r="N890" s="21"/>
      <c r="O890" s="21"/>
      <c r="P890" s="21"/>
      <c r="Q890" s="21"/>
      <c r="R890" s="21"/>
      <c r="S890" s="21"/>
      <c r="T890" s="6"/>
      <c r="U890" s="6"/>
      <c r="V890" s="6"/>
      <c r="W890" s="6"/>
      <c r="X890" s="6"/>
      <c r="Y890" s="6"/>
      <c r="Z890" s="6"/>
      <c r="AA890" s="6"/>
      <c r="AB890" s="6"/>
    </row>
    <row r="891" ht="12.75" customHeight="1">
      <c r="A891" s="6"/>
      <c r="B891" s="6"/>
      <c r="C891" s="6"/>
      <c r="D891" s="6"/>
      <c r="E891" s="6"/>
      <c r="F891" s="6"/>
      <c r="G891" s="6"/>
      <c r="H891" s="6"/>
      <c r="I891" s="6"/>
      <c r="J891" s="6"/>
      <c r="K891" s="6"/>
      <c r="L891" s="6"/>
      <c r="M891" s="6"/>
      <c r="N891" s="21"/>
      <c r="O891" s="21"/>
      <c r="P891" s="21"/>
      <c r="Q891" s="21"/>
      <c r="R891" s="21"/>
      <c r="S891" s="21"/>
      <c r="T891" s="6"/>
      <c r="U891" s="6"/>
      <c r="V891" s="6"/>
      <c r="W891" s="6"/>
      <c r="X891" s="6"/>
      <c r="Y891" s="6"/>
      <c r="Z891" s="6"/>
      <c r="AA891" s="6"/>
      <c r="AB891" s="6"/>
    </row>
    <row r="892" ht="12.75" customHeight="1">
      <c r="A892" s="6"/>
      <c r="B892" s="6"/>
      <c r="C892" s="6"/>
      <c r="D892" s="6"/>
      <c r="E892" s="6"/>
      <c r="F892" s="6"/>
      <c r="G892" s="6"/>
      <c r="H892" s="6"/>
      <c r="I892" s="6"/>
      <c r="J892" s="6"/>
      <c r="K892" s="6"/>
      <c r="L892" s="6"/>
      <c r="M892" s="6"/>
      <c r="N892" s="21"/>
      <c r="O892" s="21"/>
      <c r="P892" s="21"/>
      <c r="Q892" s="21"/>
      <c r="R892" s="21"/>
      <c r="S892" s="21"/>
      <c r="T892" s="6"/>
      <c r="U892" s="6"/>
      <c r="V892" s="6"/>
      <c r="W892" s="6"/>
      <c r="X892" s="6"/>
      <c r="Y892" s="6"/>
      <c r="Z892" s="6"/>
      <c r="AA892" s="6"/>
      <c r="AB892" s="6"/>
    </row>
    <row r="893" ht="12.75" customHeight="1">
      <c r="A893" s="6"/>
      <c r="B893" s="6"/>
      <c r="C893" s="6"/>
      <c r="D893" s="6"/>
      <c r="E893" s="6"/>
      <c r="F893" s="6"/>
      <c r="G893" s="6"/>
      <c r="H893" s="6"/>
      <c r="I893" s="6"/>
      <c r="J893" s="6"/>
      <c r="K893" s="6"/>
      <c r="L893" s="6"/>
      <c r="M893" s="6"/>
      <c r="N893" s="21"/>
      <c r="O893" s="21"/>
      <c r="P893" s="21"/>
      <c r="Q893" s="21"/>
      <c r="R893" s="21"/>
      <c r="S893" s="21"/>
      <c r="T893" s="6"/>
      <c r="U893" s="6"/>
      <c r="V893" s="6"/>
      <c r="W893" s="6"/>
      <c r="X893" s="6"/>
      <c r="Y893" s="6"/>
      <c r="Z893" s="6"/>
      <c r="AA893" s="6"/>
      <c r="AB893" s="6"/>
    </row>
    <row r="894" ht="12.75" customHeight="1">
      <c r="A894" s="6"/>
      <c r="B894" s="6"/>
      <c r="C894" s="6"/>
      <c r="D894" s="6"/>
      <c r="E894" s="6"/>
      <c r="F894" s="6"/>
      <c r="G894" s="6"/>
      <c r="H894" s="6"/>
      <c r="I894" s="6"/>
      <c r="J894" s="6"/>
      <c r="K894" s="6"/>
      <c r="L894" s="6"/>
      <c r="M894" s="6"/>
      <c r="N894" s="21"/>
      <c r="O894" s="21"/>
      <c r="P894" s="21"/>
      <c r="Q894" s="21"/>
      <c r="R894" s="21"/>
      <c r="S894" s="21"/>
      <c r="T894" s="6"/>
      <c r="U894" s="6"/>
      <c r="V894" s="6"/>
      <c r="W894" s="6"/>
      <c r="X894" s="6"/>
      <c r="Y894" s="6"/>
      <c r="Z894" s="6"/>
      <c r="AA894" s="6"/>
      <c r="AB894" s="6"/>
    </row>
    <row r="895" ht="12.75" customHeight="1">
      <c r="A895" s="6"/>
      <c r="B895" s="6"/>
      <c r="C895" s="6"/>
      <c r="D895" s="6"/>
      <c r="E895" s="6"/>
      <c r="F895" s="6"/>
      <c r="G895" s="6"/>
      <c r="H895" s="6"/>
      <c r="I895" s="6"/>
      <c r="J895" s="6"/>
      <c r="K895" s="6"/>
      <c r="L895" s="6"/>
      <c r="M895" s="6"/>
      <c r="N895" s="21"/>
      <c r="O895" s="21"/>
      <c r="P895" s="21"/>
      <c r="Q895" s="21"/>
      <c r="R895" s="21"/>
      <c r="S895" s="21"/>
      <c r="T895" s="6"/>
      <c r="U895" s="6"/>
      <c r="V895" s="6"/>
      <c r="W895" s="6"/>
      <c r="X895" s="6"/>
      <c r="Y895" s="6"/>
      <c r="Z895" s="6"/>
      <c r="AA895" s="6"/>
      <c r="AB895" s="6"/>
    </row>
    <row r="896" ht="12.75" customHeight="1">
      <c r="A896" s="6"/>
      <c r="B896" s="6"/>
      <c r="C896" s="6"/>
      <c r="D896" s="6"/>
      <c r="E896" s="6"/>
      <c r="F896" s="6"/>
      <c r="G896" s="6"/>
      <c r="H896" s="6"/>
      <c r="I896" s="6"/>
      <c r="J896" s="6"/>
      <c r="K896" s="6"/>
      <c r="L896" s="6"/>
      <c r="M896" s="6"/>
      <c r="N896" s="21"/>
      <c r="O896" s="21"/>
      <c r="P896" s="21"/>
      <c r="Q896" s="21"/>
      <c r="R896" s="21"/>
      <c r="S896" s="21"/>
      <c r="T896" s="6"/>
      <c r="U896" s="6"/>
      <c r="V896" s="6"/>
      <c r="W896" s="6"/>
      <c r="X896" s="6"/>
      <c r="Y896" s="6"/>
      <c r="Z896" s="6"/>
      <c r="AA896" s="6"/>
      <c r="AB896" s="6"/>
    </row>
    <row r="897" ht="12.75" customHeight="1">
      <c r="A897" s="6"/>
      <c r="B897" s="6"/>
      <c r="C897" s="6"/>
      <c r="D897" s="6"/>
      <c r="E897" s="6"/>
      <c r="F897" s="6"/>
      <c r="G897" s="6"/>
      <c r="H897" s="6"/>
      <c r="I897" s="6"/>
      <c r="J897" s="6"/>
      <c r="K897" s="6"/>
      <c r="L897" s="6"/>
      <c r="M897" s="6"/>
      <c r="N897" s="21"/>
      <c r="O897" s="21"/>
      <c r="P897" s="21"/>
      <c r="Q897" s="21"/>
      <c r="R897" s="21"/>
      <c r="S897" s="21"/>
      <c r="T897" s="6"/>
      <c r="U897" s="6"/>
      <c r="V897" s="6"/>
      <c r="W897" s="6"/>
      <c r="X897" s="6"/>
      <c r="Y897" s="6"/>
      <c r="Z897" s="6"/>
      <c r="AA897" s="6"/>
      <c r="AB897" s="6"/>
    </row>
    <row r="898" ht="12.75" customHeight="1">
      <c r="A898" s="6"/>
      <c r="B898" s="6"/>
      <c r="C898" s="6"/>
      <c r="D898" s="6"/>
      <c r="E898" s="6"/>
      <c r="F898" s="6"/>
      <c r="G898" s="6"/>
      <c r="H898" s="6"/>
      <c r="I898" s="6"/>
      <c r="J898" s="6"/>
      <c r="K898" s="6"/>
      <c r="L898" s="6"/>
      <c r="M898" s="6"/>
      <c r="N898" s="21"/>
      <c r="O898" s="21"/>
      <c r="P898" s="21"/>
      <c r="Q898" s="21"/>
      <c r="R898" s="21"/>
      <c r="S898" s="21"/>
      <c r="T898" s="6"/>
      <c r="U898" s="6"/>
      <c r="V898" s="6"/>
      <c r="W898" s="6"/>
      <c r="X898" s="6"/>
      <c r="Y898" s="6"/>
      <c r="Z898" s="6"/>
      <c r="AA898" s="6"/>
      <c r="AB898" s="6"/>
    </row>
    <row r="899" ht="12.75" customHeight="1">
      <c r="A899" s="6"/>
      <c r="B899" s="6"/>
      <c r="C899" s="6"/>
      <c r="D899" s="6"/>
      <c r="E899" s="6"/>
      <c r="F899" s="6"/>
      <c r="G899" s="6"/>
      <c r="H899" s="6"/>
      <c r="I899" s="6"/>
      <c r="J899" s="6"/>
      <c r="K899" s="6"/>
      <c r="L899" s="6"/>
      <c r="M899" s="6"/>
      <c r="N899" s="21"/>
      <c r="O899" s="21"/>
      <c r="P899" s="21"/>
      <c r="Q899" s="21"/>
      <c r="R899" s="21"/>
      <c r="S899" s="21"/>
      <c r="T899" s="6"/>
      <c r="U899" s="6"/>
      <c r="V899" s="6"/>
      <c r="W899" s="6"/>
      <c r="X899" s="6"/>
      <c r="Y899" s="6"/>
      <c r="Z899" s="6"/>
      <c r="AA899" s="6"/>
      <c r="AB899" s="6"/>
    </row>
    <row r="900" ht="12.75" customHeight="1">
      <c r="A900" s="6"/>
      <c r="B900" s="6"/>
      <c r="C900" s="6"/>
      <c r="D900" s="6"/>
      <c r="E900" s="6"/>
      <c r="F900" s="6"/>
      <c r="G900" s="6"/>
      <c r="H900" s="6"/>
      <c r="I900" s="6"/>
      <c r="J900" s="6"/>
      <c r="K900" s="6"/>
      <c r="L900" s="6"/>
      <c r="M900" s="6"/>
      <c r="N900" s="21"/>
      <c r="O900" s="21"/>
      <c r="P900" s="21"/>
      <c r="Q900" s="21"/>
      <c r="R900" s="21"/>
      <c r="S900" s="21"/>
      <c r="T900" s="6"/>
      <c r="U900" s="6"/>
      <c r="V900" s="6"/>
      <c r="W900" s="6"/>
      <c r="X900" s="6"/>
      <c r="Y900" s="6"/>
      <c r="Z900" s="6"/>
      <c r="AA900" s="6"/>
      <c r="AB900" s="6"/>
    </row>
    <row r="901" ht="12.75" customHeight="1">
      <c r="A901" s="6"/>
      <c r="B901" s="6"/>
      <c r="C901" s="6"/>
      <c r="D901" s="6"/>
      <c r="E901" s="6"/>
      <c r="F901" s="6"/>
      <c r="G901" s="6"/>
      <c r="H901" s="6"/>
      <c r="I901" s="6"/>
      <c r="J901" s="6"/>
      <c r="K901" s="6"/>
      <c r="L901" s="6"/>
      <c r="M901" s="6"/>
      <c r="N901" s="21"/>
      <c r="O901" s="21"/>
      <c r="P901" s="21"/>
      <c r="Q901" s="21"/>
      <c r="R901" s="21"/>
      <c r="S901" s="21"/>
      <c r="T901" s="6"/>
      <c r="U901" s="6"/>
      <c r="V901" s="6"/>
      <c r="W901" s="6"/>
      <c r="X901" s="6"/>
      <c r="Y901" s="6"/>
      <c r="Z901" s="6"/>
      <c r="AA901" s="6"/>
      <c r="AB901" s="6"/>
    </row>
    <row r="902" ht="12.75" customHeight="1">
      <c r="A902" s="6"/>
      <c r="B902" s="6"/>
      <c r="C902" s="6"/>
      <c r="D902" s="6"/>
      <c r="E902" s="6"/>
      <c r="F902" s="6"/>
      <c r="G902" s="6"/>
      <c r="H902" s="6"/>
      <c r="I902" s="6"/>
      <c r="J902" s="6"/>
      <c r="K902" s="6"/>
      <c r="L902" s="6"/>
      <c r="M902" s="6"/>
      <c r="N902" s="21"/>
      <c r="O902" s="21"/>
      <c r="P902" s="21"/>
      <c r="Q902" s="21"/>
      <c r="R902" s="21"/>
      <c r="S902" s="21"/>
      <c r="T902" s="6"/>
      <c r="U902" s="6"/>
      <c r="V902" s="6"/>
      <c r="W902" s="6"/>
      <c r="X902" s="6"/>
      <c r="Y902" s="6"/>
      <c r="Z902" s="6"/>
      <c r="AA902" s="6"/>
      <c r="AB902" s="6"/>
    </row>
    <row r="903" ht="12.75" customHeight="1">
      <c r="A903" s="6"/>
      <c r="B903" s="6"/>
      <c r="C903" s="6"/>
      <c r="D903" s="6"/>
      <c r="E903" s="6"/>
      <c r="F903" s="6"/>
      <c r="G903" s="6"/>
      <c r="H903" s="6"/>
      <c r="I903" s="6"/>
      <c r="J903" s="6"/>
      <c r="K903" s="6"/>
      <c r="L903" s="6"/>
      <c r="M903" s="6"/>
      <c r="N903" s="21"/>
      <c r="O903" s="21"/>
      <c r="P903" s="21"/>
      <c r="Q903" s="21"/>
      <c r="R903" s="21"/>
      <c r="S903" s="21"/>
      <c r="T903" s="6"/>
      <c r="U903" s="6"/>
      <c r="V903" s="6"/>
      <c r="W903" s="6"/>
      <c r="X903" s="6"/>
      <c r="Y903" s="6"/>
      <c r="Z903" s="6"/>
      <c r="AA903" s="6"/>
      <c r="AB903" s="6"/>
    </row>
    <row r="904" ht="12.75" customHeight="1">
      <c r="A904" s="6"/>
      <c r="B904" s="6"/>
      <c r="C904" s="6"/>
      <c r="D904" s="6"/>
      <c r="E904" s="6"/>
      <c r="F904" s="6"/>
      <c r="G904" s="6"/>
      <c r="H904" s="6"/>
      <c r="I904" s="6"/>
      <c r="J904" s="6"/>
      <c r="K904" s="6"/>
      <c r="L904" s="6"/>
      <c r="M904" s="6"/>
      <c r="N904" s="21"/>
      <c r="O904" s="21"/>
      <c r="P904" s="21"/>
      <c r="Q904" s="21"/>
      <c r="R904" s="21"/>
      <c r="S904" s="21"/>
      <c r="T904" s="6"/>
      <c r="U904" s="6"/>
      <c r="V904" s="6"/>
      <c r="W904" s="6"/>
      <c r="X904" s="6"/>
      <c r="Y904" s="6"/>
      <c r="Z904" s="6"/>
      <c r="AA904" s="6"/>
      <c r="AB904" s="6"/>
    </row>
    <row r="905" ht="12.75" customHeight="1">
      <c r="A905" s="6"/>
      <c r="B905" s="6"/>
      <c r="C905" s="6"/>
      <c r="D905" s="6"/>
      <c r="E905" s="6"/>
      <c r="F905" s="6"/>
      <c r="G905" s="6"/>
      <c r="H905" s="6"/>
      <c r="I905" s="6"/>
      <c r="J905" s="6"/>
      <c r="K905" s="6"/>
      <c r="L905" s="6"/>
      <c r="M905" s="6"/>
      <c r="N905" s="21"/>
      <c r="O905" s="21"/>
      <c r="P905" s="21"/>
      <c r="Q905" s="21"/>
      <c r="R905" s="21"/>
      <c r="S905" s="21"/>
      <c r="T905" s="6"/>
      <c r="U905" s="6"/>
      <c r="V905" s="6"/>
      <c r="W905" s="6"/>
      <c r="X905" s="6"/>
      <c r="Y905" s="6"/>
      <c r="Z905" s="6"/>
      <c r="AA905" s="6"/>
      <c r="AB905" s="6"/>
    </row>
    <row r="906" ht="12.75" customHeight="1">
      <c r="A906" s="6"/>
      <c r="B906" s="6"/>
      <c r="C906" s="6"/>
      <c r="D906" s="6"/>
      <c r="E906" s="6"/>
      <c r="F906" s="6"/>
      <c r="G906" s="6"/>
      <c r="H906" s="6"/>
      <c r="I906" s="6"/>
      <c r="J906" s="6"/>
      <c r="K906" s="6"/>
      <c r="L906" s="6"/>
      <c r="M906" s="6"/>
      <c r="N906" s="21"/>
      <c r="O906" s="21"/>
      <c r="P906" s="21"/>
      <c r="Q906" s="21"/>
      <c r="R906" s="21"/>
      <c r="S906" s="21"/>
      <c r="T906" s="6"/>
      <c r="U906" s="6"/>
      <c r="V906" s="6"/>
      <c r="W906" s="6"/>
      <c r="X906" s="6"/>
      <c r="Y906" s="6"/>
      <c r="Z906" s="6"/>
      <c r="AA906" s="6"/>
      <c r="AB906" s="6"/>
    </row>
    <row r="907" ht="12.75" customHeight="1">
      <c r="A907" s="6"/>
      <c r="B907" s="6"/>
      <c r="C907" s="6"/>
      <c r="D907" s="6"/>
      <c r="E907" s="6"/>
      <c r="F907" s="6"/>
      <c r="G907" s="6"/>
      <c r="H907" s="6"/>
      <c r="I907" s="6"/>
      <c r="J907" s="6"/>
      <c r="K907" s="6"/>
      <c r="L907" s="6"/>
      <c r="M907" s="6"/>
      <c r="N907" s="21"/>
      <c r="O907" s="21"/>
      <c r="P907" s="21"/>
      <c r="Q907" s="21"/>
      <c r="R907" s="21"/>
      <c r="S907" s="21"/>
      <c r="T907" s="6"/>
      <c r="U907" s="6"/>
      <c r="V907" s="6"/>
      <c r="W907" s="6"/>
      <c r="X907" s="6"/>
      <c r="Y907" s="6"/>
      <c r="Z907" s="6"/>
      <c r="AA907" s="6"/>
      <c r="AB907" s="6"/>
    </row>
    <row r="908" ht="12.75" customHeight="1">
      <c r="A908" s="6"/>
      <c r="B908" s="6"/>
      <c r="C908" s="6"/>
      <c r="D908" s="6"/>
      <c r="E908" s="6"/>
      <c r="F908" s="6"/>
      <c r="G908" s="6"/>
      <c r="H908" s="6"/>
      <c r="I908" s="6"/>
      <c r="J908" s="6"/>
      <c r="K908" s="6"/>
      <c r="L908" s="6"/>
      <c r="M908" s="6"/>
      <c r="N908" s="21"/>
      <c r="O908" s="21"/>
      <c r="P908" s="21"/>
      <c r="Q908" s="21"/>
      <c r="R908" s="21"/>
      <c r="S908" s="21"/>
      <c r="T908" s="6"/>
      <c r="U908" s="6"/>
      <c r="V908" s="6"/>
      <c r="W908" s="6"/>
      <c r="X908" s="6"/>
      <c r="Y908" s="6"/>
      <c r="Z908" s="6"/>
      <c r="AA908" s="6"/>
      <c r="AB908" s="6"/>
    </row>
    <row r="909" ht="12.75" customHeight="1">
      <c r="A909" s="6"/>
      <c r="B909" s="6"/>
      <c r="C909" s="6"/>
      <c r="D909" s="6"/>
      <c r="E909" s="6"/>
      <c r="F909" s="6"/>
      <c r="G909" s="6"/>
      <c r="H909" s="6"/>
      <c r="I909" s="6"/>
      <c r="J909" s="6"/>
      <c r="K909" s="6"/>
      <c r="L909" s="6"/>
      <c r="M909" s="6"/>
      <c r="N909" s="21"/>
      <c r="O909" s="21"/>
      <c r="P909" s="21"/>
      <c r="Q909" s="21"/>
      <c r="R909" s="21"/>
      <c r="S909" s="21"/>
      <c r="T909" s="6"/>
      <c r="U909" s="6"/>
      <c r="V909" s="6"/>
      <c r="W909" s="6"/>
      <c r="X909" s="6"/>
      <c r="Y909" s="6"/>
      <c r="Z909" s="6"/>
      <c r="AA909" s="6"/>
      <c r="AB909" s="6"/>
    </row>
    <row r="910" ht="12.75" customHeight="1">
      <c r="A910" s="6"/>
      <c r="B910" s="6"/>
      <c r="C910" s="6"/>
      <c r="D910" s="6"/>
      <c r="E910" s="6"/>
      <c r="F910" s="6"/>
      <c r="G910" s="6"/>
      <c r="H910" s="6"/>
      <c r="I910" s="6"/>
      <c r="J910" s="6"/>
      <c r="K910" s="6"/>
      <c r="L910" s="6"/>
      <c r="M910" s="6"/>
      <c r="N910" s="21"/>
      <c r="O910" s="21"/>
      <c r="P910" s="21"/>
      <c r="Q910" s="21"/>
      <c r="R910" s="21"/>
      <c r="S910" s="21"/>
      <c r="T910" s="6"/>
      <c r="U910" s="6"/>
      <c r="V910" s="6"/>
      <c r="W910" s="6"/>
      <c r="X910" s="6"/>
      <c r="Y910" s="6"/>
      <c r="Z910" s="6"/>
      <c r="AA910" s="6"/>
      <c r="AB910" s="6"/>
    </row>
    <row r="911" ht="12.75" customHeight="1">
      <c r="A911" s="6"/>
      <c r="B911" s="6"/>
      <c r="C911" s="6"/>
      <c r="D911" s="6"/>
      <c r="E911" s="6"/>
      <c r="F911" s="6"/>
      <c r="G911" s="6"/>
      <c r="H911" s="6"/>
      <c r="I911" s="6"/>
      <c r="J911" s="6"/>
      <c r="K911" s="6"/>
      <c r="L911" s="6"/>
      <c r="M911" s="6"/>
      <c r="N911" s="21"/>
      <c r="O911" s="21"/>
      <c r="P911" s="21"/>
      <c r="Q911" s="21"/>
      <c r="R911" s="21"/>
      <c r="S911" s="21"/>
      <c r="T911" s="6"/>
      <c r="U911" s="6"/>
      <c r="V911" s="6"/>
      <c r="W911" s="6"/>
      <c r="X911" s="6"/>
      <c r="Y911" s="6"/>
      <c r="Z911" s="6"/>
      <c r="AA911" s="6"/>
      <c r="AB911" s="6"/>
    </row>
    <row r="912" ht="12.75" customHeight="1">
      <c r="A912" s="6"/>
      <c r="B912" s="6"/>
      <c r="C912" s="6"/>
      <c r="D912" s="6"/>
      <c r="E912" s="6"/>
      <c r="F912" s="6"/>
      <c r="G912" s="6"/>
      <c r="H912" s="6"/>
      <c r="I912" s="6"/>
      <c r="J912" s="6"/>
      <c r="K912" s="6"/>
      <c r="L912" s="6"/>
      <c r="M912" s="6"/>
      <c r="N912" s="21"/>
      <c r="O912" s="21"/>
      <c r="P912" s="21"/>
      <c r="Q912" s="21"/>
      <c r="R912" s="21"/>
      <c r="S912" s="21"/>
      <c r="T912" s="6"/>
      <c r="U912" s="6"/>
      <c r="V912" s="6"/>
      <c r="W912" s="6"/>
      <c r="X912" s="6"/>
      <c r="Y912" s="6"/>
      <c r="Z912" s="6"/>
      <c r="AA912" s="6"/>
      <c r="AB912" s="6"/>
    </row>
    <row r="913" ht="12.75" customHeight="1">
      <c r="A913" s="6"/>
      <c r="B913" s="6"/>
      <c r="C913" s="6"/>
      <c r="D913" s="6"/>
      <c r="E913" s="6"/>
      <c r="F913" s="6"/>
      <c r="G913" s="6"/>
      <c r="H913" s="6"/>
      <c r="I913" s="6"/>
      <c r="J913" s="6"/>
      <c r="K913" s="6"/>
      <c r="L913" s="6"/>
      <c r="M913" s="6"/>
      <c r="N913" s="21"/>
      <c r="O913" s="21"/>
      <c r="P913" s="21"/>
      <c r="Q913" s="21"/>
      <c r="R913" s="21"/>
      <c r="S913" s="21"/>
      <c r="T913" s="6"/>
      <c r="U913" s="6"/>
      <c r="V913" s="6"/>
      <c r="W913" s="6"/>
      <c r="X913" s="6"/>
      <c r="Y913" s="6"/>
      <c r="Z913" s="6"/>
      <c r="AA913" s="6"/>
      <c r="AB913" s="6"/>
    </row>
    <row r="914" ht="12.75" customHeight="1">
      <c r="A914" s="6"/>
      <c r="B914" s="6"/>
      <c r="C914" s="6"/>
      <c r="D914" s="6"/>
      <c r="E914" s="6"/>
      <c r="F914" s="6"/>
      <c r="G914" s="6"/>
      <c r="H914" s="6"/>
      <c r="I914" s="6"/>
      <c r="J914" s="6"/>
      <c r="K914" s="6"/>
      <c r="L914" s="6"/>
      <c r="M914" s="6"/>
      <c r="N914" s="21"/>
      <c r="O914" s="21"/>
      <c r="P914" s="21"/>
      <c r="Q914" s="21"/>
      <c r="R914" s="21"/>
      <c r="S914" s="21"/>
      <c r="T914" s="6"/>
      <c r="U914" s="6"/>
      <c r="V914" s="6"/>
      <c r="W914" s="6"/>
      <c r="X914" s="6"/>
      <c r="Y914" s="6"/>
      <c r="Z914" s="6"/>
      <c r="AA914" s="6"/>
      <c r="AB914" s="6"/>
    </row>
    <row r="915" ht="12.75" customHeight="1">
      <c r="A915" s="6"/>
      <c r="B915" s="6"/>
      <c r="C915" s="6"/>
      <c r="D915" s="6"/>
      <c r="E915" s="6"/>
      <c r="F915" s="6"/>
      <c r="G915" s="6"/>
      <c r="H915" s="6"/>
      <c r="I915" s="6"/>
      <c r="J915" s="6"/>
      <c r="K915" s="6"/>
      <c r="L915" s="6"/>
      <c r="M915" s="6"/>
      <c r="N915" s="21"/>
      <c r="O915" s="21"/>
      <c r="P915" s="21"/>
      <c r="Q915" s="21"/>
      <c r="R915" s="21"/>
      <c r="S915" s="21"/>
      <c r="T915" s="6"/>
      <c r="U915" s="6"/>
      <c r="V915" s="6"/>
      <c r="W915" s="6"/>
      <c r="X915" s="6"/>
      <c r="Y915" s="6"/>
      <c r="Z915" s="6"/>
      <c r="AA915" s="6"/>
      <c r="AB915" s="6"/>
    </row>
    <row r="916" ht="12.75" customHeight="1">
      <c r="A916" s="6"/>
      <c r="B916" s="6"/>
      <c r="C916" s="6"/>
      <c r="D916" s="6"/>
      <c r="E916" s="6"/>
      <c r="F916" s="6"/>
      <c r="G916" s="6"/>
      <c r="H916" s="6"/>
      <c r="I916" s="6"/>
      <c r="J916" s="6"/>
      <c r="K916" s="6"/>
      <c r="L916" s="6"/>
      <c r="M916" s="6"/>
      <c r="N916" s="21"/>
      <c r="O916" s="21"/>
      <c r="P916" s="21"/>
      <c r="Q916" s="21"/>
      <c r="R916" s="21"/>
      <c r="S916" s="21"/>
      <c r="T916" s="6"/>
      <c r="U916" s="6"/>
      <c r="V916" s="6"/>
      <c r="W916" s="6"/>
      <c r="X916" s="6"/>
      <c r="Y916" s="6"/>
      <c r="Z916" s="6"/>
      <c r="AA916" s="6"/>
      <c r="AB916" s="6"/>
    </row>
    <row r="917" ht="12.75" customHeight="1">
      <c r="A917" s="6"/>
      <c r="B917" s="6"/>
      <c r="C917" s="6"/>
      <c r="D917" s="6"/>
      <c r="E917" s="6"/>
      <c r="F917" s="6"/>
      <c r="G917" s="6"/>
      <c r="H917" s="6"/>
      <c r="I917" s="6"/>
      <c r="J917" s="6"/>
      <c r="K917" s="6"/>
      <c r="L917" s="6"/>
      <c r="M917" s="6"/>
      <c r="N917" s="21"/>
      <c r="O917" s="21"/>
      <c r="P917" s="21"/>
      <c r="Q917" s="21"/>
      <c r="R917" s="21"/>
      <c r="S917" s="21"/>
      <c r="T917" s="6"/>
      <c r="U917" s="6"/>
      <c r="V917" s="6"/>
      <c r="W917" s="6"/>
      <c r="X917" s="6"/>
      <c r="Y917" s="6"/>
      <c r="Z917" s="6"/>
      <c r="AA917" s="6"/>
      <c r="AB917" s="6"/>
    </row>
    <row r="918" ht="12.75" customHeight="1">
      <c r="A918" s="6"/>
      <c r="B918" s="6"/>
      <c r="C918" s="6"/>
      <c r="D918" s="6"/>
      <c r="E918" s="6"/>
      <c r="F918" s="6"/>
      <c r="G918" s="6"/>
      <c r="H918" s="6"/>
      <c r="I918" s="6"/>
      <c r="J918" s="6"/>
      <c r="K918" s="6"/>
      <c r="L918" s="6"/>
      <c r="M918" s="6"/>
      <c r="N918" s="21"/>
      <c r="O918" s="21"/>
      <c r="P918" s="21"/>
      <c r="Q918" s="21"/>
      <c r="R918" s="21"/>
      <c r="S918" s="21"/>
      <c r="T918" s="6"/>
      <c r="U918" s="6"/>
      <c r="V918" s="6"/>
      <c r="W918" s="6"/>
      <c r="X918" s="6"/>
      <c r="Y918" s="6"/>
      <c r="Z918" s="6"/>
      <c r="AA918" s="6"/>
      <c r="AB918" s="6"/>
    </row>
    <row r="919" ht="12.75" customHeight="1">
      <c r="A919" s="6"/>
      <c r="B919" s="6"/>
      <c r="C919" s="6"/>
      <c r="D919" s="6"/>
      <c r="E919" s="6"/>
      <c r="F919" s="6"/>
      <c r="G919" s="6"/>
      <c r="H919" s="6"/>
      <c r="I919" s="6"/>
      <c r="J919" s="6"/>
      <c r="K919" s="6"/>
      <c r="L919" s="6"/>
      <c r="M919" s="6"/>
      <c r="N919" s="21"/>
      <c r="O919" s="21"/>
      <c r="P919" s="21"/>
      <c r="Q919" s="21"/>
      <c r="R919" s="21"/>
      <c r="S919" s="21"/>
      <c r="T919" s="6"/>
      <c r="U919" s="6"/>
      <c r="V919" s="6"/>
      <c r="W919" s="6"/>
      <c r="X919" s="6"/>
      <c r="Y919" s="6"/>
      <c r="Z919" s="6"/>
      <c r="AA919" s="6"/>
      <c r="AB919" s="6"/>
    </row>
    <row r="920" ht="12.75" customHeight="1">
      <c r="A920" s="6"/>
      <c r="B920" s="6"/>
      <c r="C920" s="6"/>
      <c r="D920" s="6"/>
      <c r="E920" s="6"/>
      <c r="F920" s="6"/>
      <c r="G920" s="6"/>
      <c r="H920" s="6"/>
      <c r="I920" s="6"/>
      <c r="J920" s="6"/>
      <c r="K920" s="6"/>
      <c r="L920" s="6"/>
      <c r="M920" s="6"/>
      <c r="N920" s="21"/>
      <c r="O920" s="21"/>
      <c r="P920" s="21"/>
      <c r="Q920" s="21"/>
      <c r="R920" s="21"/>
      <c r="S920" s="21"/>
      <c r="T920" s="6"/>
      <c r="U920" s="6"/>
      <c r="V920" s="6"/>
      <c r="W920" s="6"/>
      <c r="X920" s="6"/>
      <c r="Y920" s="6"/>
      <c r="Z920" s="6"/>
      <c r="AA920" s="6"/>
      <c r="AB920" s="6"/>
    </row>
    <row r="921" ht="12.75" customHeight="1">
      <c r="A921" s="6"/>
      <c r="B921" s="6"/>
      <c r="C921" s="6"/>
      <c r="D921" s="6"/>
      <c r="E921" s="6"/>
      <c r="F921" s="6"/>
      <c r="G921" s="6"/>
      <c r="H921" s="6"/>
      <c r="I921" s="6"/>
      <c r="J921" s="6"/>
      <c r="K921" s="6"/>
      <c r="L921" s="6"/>
      <c r="M921" s="6"/>
      <c r="N921" s="21"/>
      <c r="O921" s="21"/>
      <c r="P921" s="21"/>
      <c r="Q921" s="21"/>
      <c r="R921" s="21"/>
      <c r="S921" s="21"/>
      <c r="T921" s="6"/>
      <c r="U921" s="6"/>
      <c r="V921" s="6"/>
      <c r="W921" s="6"/>
      <c r="X921" s="6"/>
      <c r="Y921" s="6"/>
      <c r="Z921" s="6"/>
      <c r="AA921" s="6"/>
      <c r="AB921" s="6"/>
    </row>
    <row r="922" ht="12.75" customHeight="1">
      <c r="A922" s="6"/>
      <c r="B922" s="6"/>
      <c r="C922" s="6"/>
      <c r="D922" s="6"/>
      <c r="E922" s="6"/>
      <c r="F922" s="6"/>
      <c r="G922" s="6"/>
      <c r="H922" s="6"/>
      <c r="I922" s="6"/>
      <c r="J922" s="6"/>
      <c r="K922" s="6"/>
      <c r="L922" s="6"/>
      <c r="M922" s="6"/>
      <c r="N922" s="21"/>
      <c r="O922" s="21"/>
      <c r="P922" s="21"/>
      <c r="Q922" s="21"/>
      <c r="R922" s="21"/>
      <c r="S922" s="21"/>
      <c r="T922" s="6"/>
      <c r="U922" s="6"/>
      <c r="V922" s="6"/>
      <c r="W922" s="6"/>
      <c r="X922" s="6"/>
      <c r="Y922" s="6"/>
      <c r="Z922" s="6"/>
      <c r="AA922" s="6"/>
      <c r="AB922" s="6"/>
    </row>
    <row r="923" ht="12.75" customHeight="1">
      <c r="A923" s="6"/>
      <c r="B923" s="6"/>
      <c r="C923" s="6"/>
      <c r="D923" s="6"/>
      <c r="E923" s="6"/>
      <c r="F923" s="6"/>
      <c r="G923" s="6"/>
      <c r="H923" s="6"/>
      <c r="I923" s="6"/>
      <c r="J923" s="6"/>
      <c r="K923" s="6"/>
      <c r="L923" s="6"/>
      <c r="M923" s="6"/>
      <c r="N923" s="21"/>
      <c r="O923" s="21"/>
      <c r="P923" s="21"/>
      <c r="Q923" s="21"/>
      <c r="R923" s="21"/>
      <c r="S923" s="21"/>
      <c r="T923" s="6"/>
      <c r="U923" s="6"/>
      <c r="V923" s="6"/>
      <c r="W923" s="6"/>
      <c r="X923" s="6"/>
      <c r="Y923" s="6"/>
      <c r="Z923" s="6"/>
      <c r="AA923" s="6"/>
      <c r="AB923" s="6"/>
    </row>
    <row r="924" ht="12.75" customHeight="1">
      <c r="A924" s="6"/>
      <c r="B924" s="6"/>
      <c r="C924" s="6"/>
      <c r="D924" s="6"/>
      <c r="E924" s="6"/>
      <c r="F924" s="6"/>
      <c r="G924" s="6"/>
      <c r="H924" s="6"/>
      <c r="I924" s="6"/>
      <c r="J924" s="6"/>
      <c r="K924" s="6"/>
      <c r="L924" s="6"/>
      <c r="M924" s="6"/>
      <c r="N924" s="21"/>
      <c r="O924" s="21"/>
      <c r="P924" s="21"/>
      <c r="Q924" s="21"/>
      <c r="R924" s="21"/>
      <c r="S924" s="21"/>
      <c r="T924" s="6"/>
      <c r="U924" s="6"/>
      <c r="V924" s="6"/>
      <c r="W924" s="6"/>
      <c r="X924" s="6"/>
      <c r="Y924" s="6"/>
      <c r="Z924" s="6"/>
      <c r="AA924" s="6"/>
      <c r="AB924" s="6"/>
    </row>
    <row r="925" ht="12.75" customHeight="1">
      <c r="A925" s="6"/>
      <c r="B925" s="6"/>
      <c r="C925" s="6"/>
      <c r="D925" s="6"/>
      <c r="E925" s="6"/>
      <c r="F925" s="6"/>
      <c r="G925" s="6"/>
      <c r="H925" s="6"/>
      <c r="I925" s="6"/>
      <c r="J925" s="6"/>
      <c r="K925" s="6"/>
      <c r="L925" s="6"/>
      <c r="M925" s="6"/>
      <c r="N925" s="21"/>
      <c r="O925" s="21"/>
      <c r="P925" s="21"/>
      <c r="Q925" s="21"/>
      <c r="R925" s="21"/>
      <c r="S925" s="21"/>
      <c r="T925" s="6"/>
      <c r="U925" s="6"/>
      <c r="V925" s="6"/>
      <c r="W925" s="6"/>
      <c r="X925" s="6"/>
      <c r="Y925" s="6"/>
      <c r="Z925" s="6"/>
      <c r="AA925" s="6"/>
      <c r="AB925" s="6"/>
    </row>
    <row r="926" ht="12.75" customHeight="1">
      <c r="A926" s="6"/>
      <c r="B926" s="6"/>
      <c r="C926" s="6"/>
      <c r="D926" s="6"/>
      <c r="E926" s="6"/>
      <c r="F926" s="6"/>
      <c r="G926" s="6"/>
      <c r="H926" s="6"/>
      <c r="I926" s="6"/>
      <c r="J926" s="6"/>
      <c r="K926" s="6"/>
      <c r="L926" s="6"/>
      <c r="M926" s="6"/>
      <c r="N926" s="21"/>
      <c r="O926" s="21"/>
      <c r="P926" s="21"/>
      <c r="Q926" s="21"/>
      <c r="R926" s="21"/>
      <c r="S926" s="21"/>
      <c r="T926" s="6"/>
      <c r="U926" s="6"/>
      <c r="V926" s="6"/>
      <c r="W926" s="6"/>
      <c r="X926" s="6"/>
      <c r="Y926" s="6"/>
      <c r="Z926" s="6"/>
      <c r="AA926" s="6"/>
      <c r="AB926" s="6"/>
    </row>
    <row r="927" ht="12.75" customHeight="1">
      <c r="A927" s="6"/>
      <c r="B927" s="6"/>
      <c r="C927" s="6"/>
      <c r="D927" s="6"/>
      <c r="E927" s="6"/>
      <c r="F927" s="6"/>
      <c r="G927" s="6"/>
      <c r="H927" s="6"/>
      <c r="I927" s="6"/>
      <c r="J927" s="6"/>
      <c r="K927" s="6"/>
      <c r="L927" s="6"/>
      <c r="M927" s="6"/>
      <c r="N927" s="21"/>
      <c r="O927" s="21"/>
      <c r="P927" s="21"/>
      <c r="Q927" s="21"/>
      <c r="R927" s="21"/>
      <c r="S927" s="21"/>
      <c r="T927" s="6"/>
      <c r="U927" s="6"/>
      <c r="V927" s="6"/>
      <c r="W927" s="6"/>
      <c r="X927" s="6"/>
      <c r="Y927" s="6"/>
      <c r="Z927" s="6"/>
      <c r="AA927" s="6"/>
      <c r="AB927" s="6"/>
    </row>
    <row r="928" ht="12.75" customHeight="1">
      <c r="A928" s="6"/>
      <c r="B928" s="6"/>
      <c r="C928" s="6"/>
      <c r="D928" s="6"/>
      <c r="E928" s="6"/>
      <c r="F928" s="6"/>
      <c r="G928" s="6"/>
      <c r="H928" s="6"/>
      <c r="I928" s="6"/>
      <c r="J928" s="6"/>
      <c r="K928" s="6"/>
      <c r="L928" s="6"/>
      <c r="M928" s="6"/>
      <c r="N928" s="21"/>
      <c r="O928" s="21"/>
      <c r="P928" s="21"/>
      <c r="Q928" s="21"/>
      <c r="R928" s="21"/>
      <c r="S928" s="21"/>
      <c r="T928" s="6"/>
      <c r="U928" s="6"/>
      <c r="V928" s="6"/>
      <c r="W928" s="6"/>
      <c r="X928" s="6"/>
      <c r="Y928" s="6"/>
      <c r="Z928" s="6"/>
      <c r="AA928" s="6"/>
      <c r="AB928" s="6"/>
    </row>
    <row r="929" ht="12.75" customHeight="1">
      <c r="A929" s="6"/>
      <c r="B929" s="6"/>
      <c r="C929" s="6"/>
      <c r="D929" s="6"/>
      <c r="E929" s="6"/>
      <c r="F929" s="6"/>
      <c r="G929" s="6"/>
      <c r="H929" s="6"/>
      <c r="I929" s="6"/>
      <c r="J929" s="6"/>
      <c r="K929" s="6"/>
      <c r="L929" s="6"/>
      <c r="M929" s="6"/>
      <c r="N929" s="21"/>
      <c r="O929" s="21"/>
      <c r="P929" s="21"/>
      <c r="Q929" s="21"/>
      <c r="R929" s="21"/>
      <c r="S929" s="21"/>
      <c r="T929" s="6"/>
      <c r="U929" s="6"/>
      <c r="V929" s="6"/>
      <c r="W929" s="6"/>
      <c r="X929" s="6"/>
      <c r="Y929" s="6"/>
      <c r="Z929" s="6"/>
      <c r="AA929" s="6"/>
      <c r="AB929" s="6"/>
    </row>
    <row r="930" ht="12.75" customHeight="1">
      <c r="A930" s="6"/>
      <c r="B930" s="6"/>
      <c r="C930" s="6"/>
      <c r="D930" s="6"/>
      <c r="E930" s="6"/>
      <c r="F930" s="6"/>
      <c r="G930" s="6"/>
      <c r="H930" s="6"/>
      <c r="I930" s="6"/>
      <c r="J930" s="6"/>
      <c r="K930" s="6"/>
      <c r="L930" s="6"/>
      <c r="M930" s="6"/>
      <c r="N930" s="21"/>
      <c r="O930" s="21"/>
      <c r="P930" s="21"/>
      <c r="Q930" s="21"/>
      <c r="R930" s="21"/>
      <c r="S930" s="21"/>
      <c r="T930" s="6"/>
      <c r="U930" s="6"/>
      <c r="V930" s="6"/>
      <c r="W930" s="6"/>
      <c r="X930" s="6"/>
      <c r="Y930" s="6"/>
      <c r="Z930" s="6"/>
      <c r="AA930" s="6"/>
      <c r="AB930" s="6"/>
    </row>
    <row r="931" ht="12.75" customHeight="1">
      <c r="A931" s="6"/>
      <c r="B931" s="6"/>
      <c r="C931" s="6"/>
      <c r="D931" s="6"/>
      <c r="E931" s="6"/>
      <c r="F931" s="6"/>
      <c r="G931" s="6"/>
      <c r="H931" s="6"/>
      <c r="I931" s="6"/>
      <c r="J931" s="6"/>
      <c r="K931" s="6"/>
      <c r="L931" s="6"/>
      <c r="M931" s="6"/>
      <c r="N931" s="21"/>
      <c r="O931" s="21"/>
      <c r="P931" s="21"/>
      <c r="Q931" s="21"/>
      <c r="R931" s="21"/>
      <c r="S931" s="21"/>
      <c r="T931" s="6"/>
      <c r="U931" s="6"/>
      <c r="V931" s="6"/>
      <c r="W931" s="6"/>
      <c r="X931" s="6"/>
      <c r="Y931" s="6"/>
      <c r="Z931" s="6"/>
      <c r="AA931" s="6"/>
      <c r="AB931" s="6"/>
    </row>
    <row r="932" ht="12.75" customHeight="1">
      <c r="A932" s="6"/>
      <c r="B932" s="6"/>
      <c r="C932" s="6"/>
      <c r="D932" s="6"/>
      <c r="E932" s="6"/>
      <c r="F932" s="6"/>
      <c r="G932" s="6"/>
      <c r="H932" s="6"/>
      <c r="I932" s="6"/>
      <c r="J932" s="6"/>
      <c r="K932" s="6"/>
      <c r="L932" s="6"/>
      <c r="M932" s="6"/>
      <c r="N932" s="21"/>
      <c r="O932" s="21"/>
      <c r="P932" s="21"/>
      <c r="Q932" s="21"/>
      <c r="R932" s="21"/>
      <c r="S932" s="21"/>
      <c r="T932" s="6"/>
      <c r="U932" s="6"/>
      <c r="V932" s="6"/>
      <c r="W932" s="6"/>
      <c r="X932" s="6"/>
      <c r="Y932" s="6"/>
      <c r="Z932" s="6"/>
      <c r="AA932" s="6"/>
      <c r="AB932" s="6"/>
    </row>
    <row r="933" ht="12.75" customHeight="1">
      <c r="A933" s="6"/>
      <c r="B933" s="6"/>
      <c r="C933" s="6"/>
      <c r="D933" s="6"/>
      <c r="E933" s="6"/>
      <c r="F933" s="6"/>
      <c r="G933" s="6"/>
      <c r="H933" s="6"/>
      <c r="I933" s="6"/>
      <c r="J933" s="6"/>
      <c r="K933" s="6"/>
      <c r="L933" s="6"/>
      <c r="M933" s="6"/>
      <c r="N933" s="21"/>
      <c r="O933" s="21"/>
      <c r="P933" s="21"/>
      <c r="Q933" s="21"/>
      <c r="R933" s="21"/>
      <c r="S933" s="21"/>
      <c r="T933" s="6"/>
      <c r="U933" s="6"/>
      <c r="V933" s="6"/>
      <c r="W933" s="6"/>
      <c r="X933" s="6"/>
      <c r="Y933" s="6"/>
      <c r="Z933" s="6"/>
      <c r="AA933" s="6"/>
      <c r="AB933" s="6"/>
    </row>
    <row r="934" ht="12.75" customHeight="1">
      <c r="A934" s="6"/>
      <c r="B934" s="6"/>
      <c r="C934" s="6"/>
      <c r="D934" s="6"/>
      <c r="E934" s="6"/>
      <c r="F934" s="6"/>
      <c r="G934" s="6"/>
      <c r="H934" s="6"/>
      <c r="I934" s="6"/>
      <c r="J934" s="6"/>
      <c r="K934" s="6"/>
      <c r="L934" s="6"/>
      <c r="M934" s="6"/>
      <c r="N934" s="21"/>
      <c r="O934" s="21"/>
      <c r="P934" s="21"/>
      <c r="Q934" s="21"/>
      <c r="R934" s="21"/>
      <c r="S934" s="21"/>
      <c r="T934" s="6"/>
      <c r="U934" s="6"/>
      <c r="V934" s="6"/>
      <c r="W934" s="6"/>
      <c r="X934" s="6"/>
      <c r="Y934" s="6"/>
      <c r="Z934" s="6"/>
      <c r="AA934" s="6"/>
      <c r="AB934" s="6"/>
    </row>
    <row r="935" ht="12.75" customHeight="1">
      <c r="A935" s="6"/>
      <c r="B935" s="6"/>
      <c r="C935" s="6"/>
      <c r="D935" s="6"/>
      <c r="E935" s="6"/>
      <c r="F935" s="6"/>
      <c r="G935" s="6"/>
      <c r="H935" s="6"/>
      <c r="I935" s="6"/>
      <c r="J935" s="6"/>
      <c r="K935" s="6"/>
      <c r="L935" s="6"/>
      <c r="M935" s="6"/>
      <c r="N935" s="21"/>
      <c r="O935" s="21"/>
      <c r="P935" s="21"/>
      <c r="Q935" s="21"/>
      <c r="R935" s="21"/>
      <c r="S935" s="21"/>
      <c r="T935" s="6"/>
      <c r="U935" s="6"/>
      <c r="V935" s="6"/>
      <c r="W935" s="6"/>
      <c r="X935" s="6"/>
      <c r="Y935" s="6"/>
      <c r="Z935" s="6"/>
      <c r="AA935" s="6"/>
      <c r="AB935" s="6"/>
    </row>
    <row r="936" ht="12.75" customHeight="1">
      <c r="A936" s="6"/>
      <c r="B936" s="6"/>
      <c r="C936" s="6"/>
      <c r="D936" s="6"/>
      <c r="E936" s="6"/>
      <c r="F936" s="6"/>
      <c r="G936" s="6"/>
      <c r="H936" s="6"/>
      <c r="I936" s="6"/>
      <c r="J936" s="6"/>
      <c r="K936" s="6"/>
      <c r="L936" s="6"/>
      <c r="M936" s="6"/>
      <c r="N936" s="21"/>
      <c r="O936" s="21"/>
      <c r="P936" s="21"/>
      <c r="Q936" s="21"/>
      <c r="R936" s="21"/>
      <c r="S936" s="21"/>
      <c r="T936" s="6"/>
      <c r="U936" s="6"/>
      <c r="V936" s="6"/>
      <c r="W936" s="6"/>
      <c r="X936" s="6"/>
      <c r="Y936" s="6"/>
      <c r="Z936" s="6"/>
      <c r="AA936" s="6"/>
      <c r="AB936" s="6"/>
    </row>
    <row r="937" ht="12.75" customHeight="1">
      <c r="A937" s="6"/>
      <c r="B937" s="6"/>
      <c r="C937" s="6"/>
      <c r="D937" s="6"/>
      <c r="E937" s="6"/>
      <c r="F937" s="6"/>
      <c r="G937" s="6"/>
      <c r="H937" s="6"/>
      <c r="I937" s="6"/>
      <c r="J937" s="6"/>
      <c r="K937" s="6"/>
      <c r="L937" s="6"/>
      <c r="M937" s="6"/>
      <c r="N937" s="21"/>
      <c r="O937" s="21"/>
      <c r="P937" s="21"/>
      <c r="Q937" s="21"/>
      <c r="R937" s="21"/>
      <c r="S937" s="21"/>
      <c r="T937" s="6"/>
      <c r="U937" s="6"/>
      <c r="V937" s="6"/>
      <c r="W937" s="6"/>
      <c r="X937" s="6"/>
      <c r="Y937" s="6"/>
      <c r="Z937" s="6"/>
      <c r="AA937" s="6"/>
      <c r="AB937" s="6"/>
    </row>
    <row r="938" ht="12.75" customHeight="1">
      <c r="A938" s="6"/>
      <c r="B938" s="6"/>
      <c r="C938" s="6"/>
      <c r="D938" s="6"/>
      <c r="E938" s="6"/>
      <c r="F938" s="6"/>
      <c r="G938" s="6"/>
      <c r="H938" s="6"/>
      <c r="I938" s="6"/>
      <c r="J938" s="6"/>
      <c r="K938" s="6"/>
      <c r="L938" s="6"/>
      <c r="M938" s="6"/>
      <c r="N938" s="21"/>
      <c r="O938" s="21"/>
      <c r="P938" s="21"/>
      <c r="Q938" s="21"/>
      <c r="R938" s="21"/>
      <c r="S938" s="21"/>
      <c r="T938" s="6"/>
      <c r="U938" s="6"/>
      <c r="V938" s="6"/>
      <c r="W938" s="6"/>
      <c r="X938" s="6"/>
      <c r="Y938" s="6"/>
      <c r="Z938" s="6"/>
      <c r="AA938" s="6"/>
      <c r="AB938" s="6"/>
    </row>
    <row r="939" ht="12.75" customHeight="1">
      <c r="A939" s="6"/>
      <c r="B939" s="6"/>
      <c r="C939" s="6"/>
      <c r="D939" s="6"/>
      <c r="E939" s="6"/>
      <c r="F939" s="6"/>
      <c r="G939" s="6"/>
      <c r="H939" s="6"/>
      <c r="I939" s="6"/>
      <c r="J939" s="6"/>
      <c r="K939" s="6"/>
      <c r="L939" s="6"/>
      <c r="M939" s="6"/>
      <c r="N939" s="21"/>
      <c r="O939" s="21"/>
      <c r="P939" s="21"/>
      <c r="Q939" s="21"/>
      <c r="R939" s="21"/>
      <c r="S939" s="21"/>
      <c r="T939" s="6"/>
      <c r="U939" s="6"/>
      <c r="V939" s="6"/>
      <c r="W939" s="6"/>
      <c r="X939" s="6"/>
      <c r="Y939" s="6"/>
      <c r="Z939" s="6"/>
      <c r="AA939" s="6"/>
      <c r="AB939" s="6"/>
    </row>
    <row r="940" ht="12.75" customHeight="1">
      <c r="A940" s="6"/>
      <c r="B940" s="6"/>
      <c r="C940" s="6"/>
      <c r="D940" s="6"/>
      <c r="E940" s="6"/>
      <c r="F940" s="6"/>
      <c r="G940" s="6"/>
      <c r="H940" s="6"/>
      <c r="I940" s="6"/>
      <c r="J940" s="6"/>
      <c r="K940" s="6"/>
      <c r="L940" s="6"/>
      <c r="M940" s="6"/>
      <c r="N940" s="21"/>
      <c r="O940" s="21"/>
      <c r="P940" s="21"/>
      <c r="Q940" s="21"/>
      <c r="R940" s="21"/>
      <c r="S940" s="21"/>
      <c r="T940" s="6"/>
      <c r="U940" s="6"/>
      <c r="V940" s="6"/>
      <c r="W940" s="6"/>
      <c r="X940" s="6"/>
      <c r="Y940" s="6"/>
      <c r="Z940" s="6"/>
      <c r="AA940" s="6"/>
      <c r="AB940" s="6"/>
    </row>
    <row r="941" ht="12.75" customHeight="1">
      <c r="A941" s="6"/>
      <c r="B941" s="6"/>
      <c r="C941" s="6"/>
      <c r="D941" s="6"/>
      <c r="E941" s="6"/>
      <c r="F941" s="6"/>
      <c r="G941" s="6"/>
      <c r="H941" s="6"/>
      <c r="I941" s="6"/>
      <c r="J941" s="6"/>
      <c r="K941" s="6"/>
      <c r="L941" s="6"/>
      <c r="M941" s="6"/>
      <c r="N941" s="21"/>
      <c r="O941" s="21"/>
      <c r="P941" s="21"/>
      <c r="Q941" s="21"/>
      <c r="R941" s="21"/>
      <c r="S941" s="21"/>
      <c r="T941" s="6"/>
      <c r="U941" s="6"/>
      <c r="V941" s="6"/>
      <c r="W941" s="6"/>
      <c r="X941" s="6"/>
      <c r="Y941" s="6"/>
      <c r="Z941" s="6"/>
      <c r="AA941" s="6"/>
      <c r="AB941" s="6"/>
    </row>
    <row r="942" ht="12.75" customHeight="1">
      <c r="A942" s="6"/>
      <c r="B942" s="6"/>
      <c r="C942" s="6"/>
      <c r="D942" s="6"/>
      <c r="E942" s="6"/>
      <c r="F942" s="6"/>
      <c r="G942" s="6"/>
      <c r="H942" s="6"/>
      <c r="I942" s="6"/>
      <c r="J942" s="6"/>
      <c r="K942" s="6"/>
      <c r="L942" s="6"/>
      <c r="M942" s="6"/>
      <c r="N942" s="21"/>
      <c r="O942" s="21"/>
      <c r="P942" s="21"/>
      <c r="Q942" s="21"/>
      <c r="R942" s="21"/>
      <c r="S942" s="21"/>
      <c r="T942" s="6"/>
      <c r="U942" s="6"/>
      <c r="V942" s="6"/>
      <c r="W942" s="6"/>
      <c r="X942" s="6"/>
      <c r="Y942" s="6"/>
      <c r="Z942" s="6"/>
      <c r="AA942" s="6"/>
      <c r="AB942" s="6"/>
    </row>
    <row r="943" ht="12.75" customHeight="1">
      <c r="A943" s="6"/>
      <c r="B943" s="6"/>
      <c r="C943" s="6"/>
      <c r="D943" s="6"/>
      <c r="E943" s="6"/>
      <c r="F943" s="6"/>
      <c r="G943" s="6"/>
      <c r="H943" s="6"/>
      <c r="I943" s="6"/>
      <c r="J943" s="6"/>
      <c r="K943" s="6"/>
      <c r="L943" s="6"/>
      <c r="M943" s="6"/>
      <c r="N943" s="21"/>
      <c r="O943" s="21"/>
      <c r="P943" s="21"/>
      <c r="Q943" s="21"/>
      <c r="R943" s="21"/>
      <c r="S943" s="21"/>
      <c r="T943" s="6"/>
      <c r="U943" s="6"/>
      <c r="V943" s="6"/>
      <c r="W943" s="6"/>
      <c r="X943" s="6"/>
      <c r="Y943" s="6"/>
      <c r="Z943" s="6"/>
      <c r="AA943" s="6"/>
      <c r="AB943" s="6"/>
    </row>
    <row r="944" ht="12.75" customHeight="1">
      <c r="A944" s="6"/>
      <c r="B944" s="6"/>
      <c r="C944" s="6"/>
      <c r="D944" s="6"/>
      <c r="E944" s="6"/>
      <c r="F944" s="6"/>
      <c r="G944" s="6"/>
      <c r="H944" s="6"/>
      <c r="I944" s="6"/>
      <c r="J944" s="6"/>
      <c r="K944" s="6"/>
      <c r="L944" s="6"/>
      <c r="M944" s="6"/>
      <c r="N944" s="21"/>
      <c r="O944" s="21"/>
      <c r="P944" s="21"/>
      <c r="Q944" s="21"/>
      <c r="R944" s="21"/>
      <c r="S944" s="21"/>
      <c r="T944" s="6"/>
      <c r="U944" s="6"/>
      <c r="V944" s="6"/>
      <c r="W944" s="6"/>
      <c r="X944" s="6"/>
      <c r="Y944" s="6"/>
      <c r="Z944" s="6"/>
      <c r="AA944" s="6"/>
      <c r="AB944" s="6"/>
    </row>
    <row r="945" ht="12.75" customHeight="1">
      <c r="A945" s="6"/>
      <c r="B945" s="6"/>
      <c r="C945" s="6"/>
      <c r="D945" s="6"/>
      <c r="E945" s="6"/>
      <c r="F945" s="6"/>
      <c r="G945" s="6"/>
      <c r="H945" s="6"/>
      <c r="I945" s="6"/>
      <c r="J945" s="6"/>
      <c r="K945" s="6"/>
      <c r="L945" s="6"/>
      <c r="M945" s="6"/>
      <c r="N945" s="21"/>
      <c r="O945" s="21"/>
      <c r="P945" s="21"/>
      <c r="Q945" s="21"/>
      <c r="R945" s="21"/>
      <c r="S945" s="21"/>
      <c r="T945" s="6"/>
      <c r="U945" s="6"/>
      <c r="V945" s="6"/>
      <c r="W945" s="6"/>
      <c r="X945" s="6"/>
      <c r="Y945" s="6"/>
      <c r="Z945" s="6"/>
      <c r="AA945" s="6"/>
      <c r="AB945" s="6"/>
    </row>
    <row r="946" ht="12.75" customHeight="1">
      <c r="A946" s="6"/>
      <c r="B946" s="6"/>
      <c r="C946" s="6"/>
      <c r="D946" s="6"/>
      <c r="E946" s="6"/>
      <c r="F946" s="6"/>
      <c r="G946" s="6"/>
      <c r="H946" s="6"/>
      <c r="I946" s="6"/>
      <c r="J946" s="6"/>
      <c r="K946" s="6"/>
      <c r="L946" s="6"/>
      <c r="M946" s="6"/>
      <c r="N946" s="21"/>
      <c r="O946" s="21"/>
      <c r="P946" s="21"/>
      <c r="Q946" s="21"/>
      <c r="R946" s="21"/>
      <c r="S946" s="21"/>
      <c r="T946" s="6"/>
      <c r="U946" s="6"/>
      <c r="V946" s="6"/>
      <c r="W946" s="6"/>
      <c r="X946" s="6"/>
      <c r="Y946" s="6"/>
      <c r="Z946" s="6"/>
      <c r="AA946" s="6"/>
      <c r="AB946" s="6"/>
    </row>
    <row r="947" ht="12.75" customHeight="1">
      <c r="A947" s="6"/>
      <c r="B947" s="6"/>
      <c r="C947" s="6"/>
      <c r="D947" s="6"/>
      <c r="E947" s="6"/>
      <c r="F947" s="6"/>
      <c r="G947" s="6"/>
      <c r="H947" s="6"/>
      <c r="I947" s="6"/>
      <c r="J947" s="6"/>
      <c r="K947" s="6"/>
      <c r="L947" s="6"/>
      <c r="M947" s="6"/>
      <c r="N947" s="21"/>
      <c r="O947" s="21"/>
      <c r="P947" s="21"/>
      <c r="Q947" s="21"/>
      <c r="R947" s="21"/>
      <c r="S947" s="21"/>
      <c r="T947" s="6"/>
      <c r="U947" s="6"/>
      <c r="V947" s="6"/>
      <c r="W947" s="6"/>
      <c r="X947" s="6"/>
      <c r="Y947" s="6"/>
      <c r="Z947" s="6"/>
      <c r="AA947" s="6"/>
      <c r="AB947" s="6"/>
    </row>
    <row r="948" ht="12.75" customHeight="1">
      <c r="A948" s="6"/>
      <c r="B948" s="6"/>
      <c r="C948" s="6"/>
      <c r="D948" s="6"/>
      <c r="E948" s="6"/>
      <c r="F948" s="6"/>
      <c r="G948" s="6"/>
      <c r="H948" s="6"/>
      <c r="I948" s="6"/>
      <c r="J948" s="6"/>
      <c r="K948" s="6"/>
      <c r="L948" s="6"/>
      <c r="M948" s="6"/>
      <c r="N948" s="21"/>
      <c r="O948" s="21"/>
      <c r="P948" s="21"/>
      <c r="Q948" s="21"/>
      <c r="R948" s="21"/>
      <c r="S948" s="21"/>
      <c r="T948" s="6"/>
      <c r="U948" s="6"/>
      <c r="V948" s="6"/>
      <c r="W948" s="6"/>
      <c r="X948" s="6"/>
      <c r="Y948" s="6"/>
      <c r="Z948" s="6"/>
      <c r="AA948" s="6"/>
      <c r="AB948" s="6"/>
    </row>
    <row r="949" ht="12.75" customHeight="1">
      <c r="A949" s="6"/>
      <c r="B949" s="6"/>
      <c r="C949" s="6"/>
      <c r="D949" s="6"/>
      <c r="E949" s="6"/>
      <c r="F949" s="6"/>
      <c r="G949" s="6"/>
      <c r="H949" s="6"/>
      <c r="I949" s="6"/>
      <c r="J949" s="6"/>
      <c r="K949" s="6"/>
      <c r="L949" s="6"/>
      <c r="M949" s="6"/>
      <c r="N949" s="21"/>
      <c r="O949" s="21"/>
      <c r="P949" s="21"/>
      <c r="Q949" s="21"/>
      <c r="R949" s="21"/>
      <c r="S949" s="21"/>
      <c r="T949" s="6"/>
      <c r="U949" s="6"/>
      <c r="V949" s="6"/>
      <c r="W949" s="6"/>
      <c r="X949" s="6"/>
      <c r="Y949" s="6"/>
      <c r="Z949" s="6"/>
      <c r="AA949" s="6"/>
      <c r="AB949" s="6"/>
    </row>
    <row r="950" ht="12.75" customHeight="1">
      <c r="A950" s="6"/>
      <c r="B950" s="6"/>
      <c r="C950" s="6"/>
      <c r="D950" s="6"/>
      <c r="E950" s="6"/>
      <c r="F950" s="6"/>
      <c r="G950" s="6"/>
      <c r="H950" s="6"/>
      <c r="I950" s="6"/>
      <c r="J950" s="6"/>
      <c r="K950" s="6"/>
      <c r="L950" s="6"/>
      <c r="M950" s="6"/>
      <c r="N950" s="21"/>
      <c r="O950" s="21"/>
      <c r="P950" s="21"/>
      <c r="Q950" s="21"/>
      <c r="R950" s="21"/>
      <c r="S950" s="21"/>
      <c r="T950" s="6"/>
      <c r="U950" s="6"/>
      <c r="V950" s="6"/>
      <c r="W950" s="6"/>
      <c r="X950" s="6"/>
      <c r="Y950" s="6"/>
      <c r="Z950" s="6"/>
      <c r="AA950" s="6"/>
      <c r="AB950" s="6"/>
    </row>
    <row r="951" ht="12.75" customHeight="1">
      <c r="A951" s="6"/>
      <c r="B951" s="6"/>
      <c r="C951" s="6"/>
      <c r="D951" s="6"/>
      <c r="E951" s="6"/>
      <c r="F951" s="6"/>
      <c r="G951" s="6"/>
      <c r="H951" s="6"/>
      <c r="I951" s="6"/>
      <c r="J951" s="6"/>
      <c r="K951" s="6"/>
      <c r="L951" s="6"/>
      <c r="M951" s="6"/>
      <c r="N951" s="21"/>
      <c r="O951" s="21"/>
      <c r="P951" s="21"/>
      <c r="Q951" s="21"/>
      <c r="R951" s="21"/>
      <c r="S951" s="21"/>
      <c r="T951" s="6"/>
      <c r="U951" s="6"/>
      <c r="V951" s="6"/>
      <c r="W951" s="6"/>
      <c r="X951" s="6"/>
      <c r="Y951" s="6"/>
      <c r="Z951" s="6"/>
      <c r="AA951" s="6"/>
      <c r="AB951" s="6"/>
    </row>
    <row r="952" ht="12.75" customHeight="1">
      <c r="A952" s="6"/>
      <c r="B952" s="6"/>
      <c r="C952" s="6"/>
      <c r="D952" s="6"/>
      <c r="E952" s="6"/>
      <c r="F952" s="6"/>
      <c r="G952" s="6"/>
      <c r="H952" s="6"/>
      <c r="I952" s="6"/>
      <c r="J952" s="6"/>
      <c r="K952" s="6"/>
      <c r="L952" s="6"/>
      <c r="M952" s="6"/>
      <c r="N952" s="21"/>
      <c r="O952" s="21"/>
      <c r="P952" s="21"/>
      <c r="Q952" s="21"/>
      <c r="R952" s="21"/>
      <c r="S952" s="21"/>
      <c r="T952" s="6"/>
      <c r="U952" s="6"/>
      <c r="V952" s="6"/>
      <c r="W952" s="6"/>
      <c r="X952" s="6"/>
      <c r="Y952" s="6"/>
      <c r="Z952" s="6"/>
      <c r="AA952" s="6"/>
      <c r="AB952" s="6"/>
    </row>
    <row r="953" ht="12.75" customHeight="1">
      <c r="A953" s="6"/>
      <c r="B953" s="6"/>
      <c r="C953" s="6"/>
      <c r="D953" s="6"/>
      <c r="E953" s="6"/>
      <c r="F953" s="6"/>
      <c r="G953" s="6"/>
      <c r="H953" s="6"/>
      <c r="I953" s="6"/>
      <c r="J953" s="6"/>
      <c r="K953" s="6"/>
      <c r="L953" s="6"/>
      <c r="M953" s="6"/>
      <c r="N953" s="21"/>
      <c r="O953" s="21"/>
      <c r="P953" s="21"/>
      <c r="Q953" s="21"/>
      <c r="R953" s="21"/>
      <c r="S953" s="21"/>
      <c r="T953" s="6"/>
      <c r="U953" s="6"/>
      <c r="V953" s="6"/>
      <c r="W953" s="6"/>
      <c r="X953" s="6"/>
      <c r="Y953" s="6"/>
      <c r="Z953" s="6"/>
      <c r="AA953" s="6"/>
      <c r="AB953" s="6"/>
    </row>
    <row r="954" ht="12.75" customHeight="1">
      <c r="A954" s="6"/>
      <c r="B954" s="6"/>
      <c r="C954" s="6"/>
      <c r="D954" s="6"/>
      <c r="E954" s="6"/>
      <c r="F954" s="6"/>
      <c r="G954" s="6"/>
      <c r="H954" s="6"/>
      <c r="I954" s="6"/>
      <c r="J954" s="6"/>
      <c r="K954" s="6"/>
      <c r="L954" s="6"/>
      <c r="M954" s="6"/>
      <c r="N954" s="21"/>
      <c r="O954" s="21"/>
      <c r="P954" s="21"/>
      <c r="Q954" s="21"/>
      <c r="R954" s="21"/>
      <c r="S954" s="21"/>
      <c r="T954" s="6"/>
      <c r="U954" s="6"/>
      <c r="V954" s="6"/>
      <c r="W954" s="6"/>
      <c r="X954" s="6"/>
      <c r="Y954" s="6"/>
      <c r="Z954" s="6"/>
      <c r="AA954" s="6"/>
      <c r="AB954" s="6"/>
    </row>
    <row r="955" ht="12.75" customHeight="1">
      <c r="A955" s="6"/>
      <c r="B955" s="6"/>
      <c r="C955" s="6"/>
      <c r="D955" s="6"/>
      <c r="E955" s="6"/>
      <c r="F955" s="6"/>
      <c r="G955" s="6"/>
      <c r="H955" s="6"/>
      <c r="I955" s="6"/>
      <c r="J955" s="6"/>
      <c r="K955" s="6"/>
      <c r="L955" s="6"/>
      <c r="M955" s="6"/>
      <c r="N955" s="21"/>
      <c r="O955" s="21"/>
      <c r="P955" s="21"/>
      <c r="Q955" s="21"/>
      <c r="R955" s="21"/>
      <c r="S955" s="21"/>
      <c r="T955" s="6"/>
      <c r="U955" s="6"/>
      <c r="V955" s="6"/>
      <c r="W955" s="6"/>
      <c r="X955" s="6"/>
      <c r="Y955" s="6"/>
      <c r="Z955" s="6"/>
      <c r="AA955" s="6"/>
      <c r="AB955" s="6"/>
    </row>
    <row r="956" ht="12.75" customHeight="1">
      <c r="A956" s="6"/>
      <c r="B956" s="6"/>
      <c r="C956" s="6"/>
      <c r="D956" s="6"/>
      <c r="E956" s="6"/>
      <c r="F956" s="6"/>
      <c r="G956" s="6"/>
      <c r="H956" s="6"/>
      <c r="I956" s="6"/>
      <c r="J956" s="6"/>
      <c r="K956" s="6"/>
      <c r="L956" s="6"/>
      <c r="M956" s="6"/>
      <c r="N956" s="21"/>
      <c r="O956" s="21"/>
      <c r="P956" s="21"/>
      <c r="Q956" s="21"/>
      <c r="R956" s="21"/>
      <c r="S956" s="21"/>
      <c r="T956" s="6"/>
      <c r="U956" s="6"/>
      <c r="V956" s="6"/>
      <c r="W956" s="6"/>
      <c r="X956" s="6"/>
      <c r="Y956" s="6"/>
      <c r="Z956" s="6"/>
      <c r="AA956" s="6"/>
      <c r="AB956" s="6"/>
    </row>
    <row r="957" ht="12.75" customHeight="1">
      <c r="A957" s="6"/>
      <c r="B957" s="6"/>
      <c r="C957" s="6"/>
      <c r="D957" s="6"/>
      <c r="E957" s="6"/>
      <c r="F957" s="6"/>
      <c r="G957" s="6"/>
      <c r="H957" s="6"/>
      <c r="I957" s="6"/>
      <c r="J957" s="6"/>
      <c r="K957" s="6"/>
      <c r="L957" s="6"/>
      <c r="M957" s="6"/>
      <c r="N957" s="21"/>
      <c r="O957" s="21"/>
      <c r="P957" s="21"/>
      <c r="Q957" s="21"/>
      <c r="R957" s="21"/>
      <c r="S957" s="21"/>
      <c r="T957" s="6"/>
      <c r="U957" s="6"/>
      <c r="V957" s="6"/>
      <c r="W957" s="6"/>
      <c r="X957" s="6"/>
      <c r="Y957" s="6"/>
      <c r="Z957" s="6"/>
      <c r="AA957" s="6"/>
      <c r="AB957" s="6"/>
    </row>
    <row r="958" ht="12.75" customHeight="1">
      <c r="A958" s="6"/>
      <c r="B958" s="6"/>
      <c r="C958" s="6"/>
      <c r="D958" s="6"/>
      <c r="E958" s="6"/>
      <c r="F958" s="6"/>
      <c r="G958" s="6"/>
      <c r="H958" s="6"/>
      <c r="I958" s="6"/>
      <c r="J958" s="6"/>
      <c r="K958" s="6"/>
      <c r="L958" s="6"/>
      <c r="M958" s="6"/>
      <c r="N958" s="21"/>
      <c r="O958" s="21"/>
      <c r="P958" s="21"/>
      <c r="Q958" s="21"/>
      <c r="R958" s="21"/>
      <c r="S958" s="21"/>
      <c r="T958" s="6"/>
      <c r="U958" s="6"/>
      <c r="V958" s="6"/>
      <c r="W958" s="6"/>
      <c r="X958" s="6"/>
      <c r="Y958" s="6"/>
      <c r="Z958" s="6"/>
      <c r="AA958" s="6"/>
      <c r="AB958" s="6"/>
    </row>
    <row r="959" ht="12.75" customHeight="1">
      <c r="A959" s="6"/>
      <c r="B959" s="6"/>
      <c r="C959" s="6"/>
      <c r="D959" s="6"/>
      <c r="E959" s="6"/>
      <c r="F959" s="6"/>
      <c r="G959" s="6"/>
      <c r="H959" s="6"/>
      <c r="I959" s="6"/>
      <c r="J959" s="6"/>
      <c r="K959" s="6"/>
      <c r="L959" s="6"/>
      <c r="M959" s="6"/>
      <c r="N959" s="21"/>
      <c r="O959" s="21"/>
      <c r="P959" s="21"/>
      <c r="Q959" s="21"/>
      <c r="R959" s="21"/>
      <c r="S959" s="21"/>
      <c r="T959" s="6"/>
      <c r="U959" s="6"/>
      <c r="V959" s="6"/>
      <c r="W959" s="6"/>
      <c r="X959" s="6"/>
      <c r="Y959" s="6"/>
      <c r="Z959" s="6"/>
      <c r="AA959" s="6"/>
      <c r="AB959" s="6"/>
    </row>
    <row r="960" ht="12.75" customHeight="1">
      <c r="A960" s="6"/>
      <c r="B960" s="6"/>
      <c r="C960" s="6"/>
      <c r="D960" s="6"/>
      <c r="E960" s="6"/>
      <c r="F960" s="6"/>
      <c r="G960" s="6"/>
      <c r="H960" s="6"/>
      <c r="I960" s="6"/>
      <c r="J960" s="6"/>
      <c r="K960" s="6"/>
      <c r="L960" s="6"/>
      <c r="M960" s="6"/>
      <c r="N960" s="21"/>
      <c r="O960" s="21"/>
      <c r="P960" s="21"/>
      <c r="Q960" s="21"/>
      <c r="R960" s="21"/>
      <c r="S960" s="21"/>
      <c r="T960" s="6"/>
      <c r="U960" s="6"/>
      <c r="V960" s="6"/>
      <c r="W960" s="6"/>
      <c r="X960" s="6"/>
      <c r="Y960" s="6"/>
      <c r="Z960" s="6"/>
      <c r="AA960" s="6"/>
      <c r="AB960" s="6"/>
    </row>
    <row r="961" ht="12.75" customHeight="1">
      <c r="A961" s="6"/>
      <c r="B961" s="6"/>
      <c r="C961" s="6"/>
      <c r="D961" s="6"/>
      <c r="E961" s="6"/>
      <c r="F961" s="6"/>
      <c r="G961" s="6"/>
      <c r="H961" s="6"/>
      <c r="I961" s="6"/>
      <c r="J961" s="6"/>
      <c r="K961" s="6"/>
      <c r="L961" s="6"/>
      <c r="M961" s="6"/>
      <c r="N961" s="21"/>
      <c r="O961" s="21"/>
      <c r="P961" s="21"/>
      <c r="Q961" s="21"/>
      <c r="R961" s="21"/>
      <c r="S961" s="21"/>
      <c r="T961" s="6"/>
      <c r="U961" s="6"/>
      <c r="V961" s="6"/>
      <c r="W961" s="6"/>
      <c r="X961" s="6"/>
      <c r="Y961" s="6"/>
      <c r="Z961" s="6"/>
      <c r="AA961" s="6"/>
      <c r="AB961" s="6"/>
    </row>
    <row r="962" ht="12.75" customHeight="1">
      <c r="A962" s="6"/>
      <c r="B962" s="6"/>
      <c r="C962" s="6"/>
      <c r="D962" s="6"/>
      <c r="E962" s="6"/>
      <c r="F962" s="6"/>
      <c r="G962" s="6"/>
      <c r="H962" s="6"/>
      <c r="I962" s="6"/>
      <c r="J962" s="6"/>
      <c r="K962" s="6"/>
      <c r="L962" s="6"/>
      <c r="M962" s="6"/>
      <c r="N962" s="21"/>
      <c r="O962" s="21"/>
      <c r="P962" s="21"/>
      <c r="Q962" s="21"/>
      <c r="R962" s="21"/>
      <c r="S962" s="21"/>
      <c r="T962" s="6"/>
      <c r="U962" s="6"/>
      <c r="V962" s="6"/>
      <c r="W962" s="6"/>
      <c r="X962" s="6"/>
      <c r="Y962" s="6"/>
      <c r="Z962" s="6"/>
      <c r="AA962" s="6"/>
      <c r="AB962" s="6"/>
    </row>
    <row r="963" ht="12.75" customHeight="1">
      <c r="A963" s="6"/>
      <c r="B963" s="6"/>
      <c r="C963" s="6"/>
      <c r="D963" s="6"/>
      <c r="E963" s="6"/>
      <c r="F963" s="6"/>
      <c r="G963" s="6"/>
      <c r="H963" s="6"/>
      <c r="I963" s="6"/>
      <c r="J963" s="6"/>
      <c r="K963" s="6"/>
      <c r="L963" s="6"/>
      <c r="M963" s="6"/>
      <c r="N963" s="21"/>
      <c r="O963" s="21"/>
      <c r="P963" s="21"/>
      <c r="Q963" s="21"/>
      <c r="R963" s="21"/>
      <c r="S963" s="21"/>
      <c r="T963" s="6"/>
      <c r="U963" s="6"/>
      <c r="V963" s="6"/>
      <c r="W963" s="6"/>
      <c r="X963" s="6"/>
      <c r="Y963" s="6"/>
      <c r="Z963" s="6"/>
      <c r="AA963" s="6"/>
      <c r="AB963" s="6"/>
    </row>
    <row r="964" ht="12.75" customHeight="1">
      <c r="A964" s="6"/>
      <c r="B964" s="6"/>
      <c r="C964" s="6"/>
      <c r="D964" s="6"/>
      <c r="E964" s="6"/>
      <c r="F964" s="6"/>
      <c r="G964" s="6"/>
      <c r="H964" s="6"/>
      <c r="I964" s="6"/>
      <c r="J964" s="6"/>
      <c r="K964" s="6"/>
      <c r="L964" s="6"/>
      <c r="M964" s="6"/>
      <c r="N964" s="21"/>
      <c r="O964" s="21"/>
      <c r="P964" s="21"/>
      <c r="Q964" s="21"/>
      <c r="R964" s="21"/>
      <c r="S964" s="21"/>
      <c r="T964" s="6"/>
      <c r="U964" s="6"/>
      <c r="V964" s="6"/>
      <c r="W964" s="6"/>
      <c r="X964" s="6"/>
      <c r="Y964" s="6"/>
      <c r="Z964" s="6"/>
      <c r="AA964" s="6"/>
      <c r="AB964" s="6"/>
    </row>
    <row r="965" ht="12.75" customHeight="1">
      <c r="A965" s="6"/>
      <c r="B965" s="6"/>
      <c r="C965" s="6"/>
      <c r="D965" s="6"/>
      <c r="E965" s="6"/>
      <c r="F965" s="6"/>
      <c r="G965" s="6"/>
      <c r="H965" s="6"/>
      <c r="I965" s="6"/>
      <c r="J965" s="6"/>
      <c r="K965" s="6"/>
      <c r="L965" s="6"/>
      <c r="M965" s="6"/>
      <c r="N965" s="21"/>
      <c r="O965" s="21"/>
      <c r="P965" s="21"/>
      <c r="Q965" s="21"/>
      <c r="R965" s="21"/>
      <c r="S965" s="21"/>
      <c r="T965" s="6"/>
      <c r="U965" s="6"/>
      <c r="V965" s="6"/>
      <c r="W965" s="6"/>
      <c r="X965" s="6"/>
      <c r="Y965" s="6"/>
      <c r="Z965" s="6"/>
      <c r="AA965" s="6"/>
      <c r="AB965" s="6"/>
    </row>
    <row r="966" ht="12.75" customHeight="1">
      <c r="A966" s="6"/>
      <c r="B966" s="6"/>
      <c r="C966" s="6"/>
      <c r="D966" s="6"/>
      <c r="E966" s="6"/>
      <c r="F966" s="6"/>
      <c r="G966" s="6"/>
      <c r="H966" s="6"/>
      <c r="I966" s="6"/>
      <c r="J966" s="6"/>
      <c r="K966" s="6"/>
      <c r="L966" s="6"/>
      <c r="M966" s="6"/>
      <c r="N966" s="21"/>
      <c r="O966" s="21"/>
      <c r="P966" s="21"/>
      <c r="Q966" s="21"/>
      <c r="R966" s="21"/>
      <c r="S966" s="21"/>
      <c r="T966" s="6"/>
      <c r="U966" s="6"/>
      <c r="V966" s="6"/>
      <c r="W966" s="6"/>
      <c r="X966" s="6"/>
      <c r="Y966" s="6"/>
      <c r="Z966" s="6"/>
      <c r="AA966" s="6"/>
      <c r="AB966" s="6"/>
    </row>
    <row r="967" ht="12.75" customHeight="1">
      <c r="A967" s="6"/>
      <c r="B967" s="6"/>
      <c r="C967" s="6"/>
      <c r="D967" s="6"/>
      <c r="E967" s="6"/>
      <c r="F967" s="6"/>
      <c r="G967" s="6"/>
      <c r="H967" s="6"/>
      <c r="I967" s="6"/>
      <c r="J967" s="6"/>
      <c r="K967" s="6"/>
      <c r="L967" s="6"/>
      <c r="M967" s="6"/>
      <c r="N967" s="21"/>
      <c r="O967" s="21"/>
      <c r="P967" s="21"/>
      <c r="Q967" s="21"/>
      <c r="R967" s="21"/>
      <c r="S967" s="21"/>
      <c r="T967" s="6"/>
      <c r="U967" s="6"/>
      <c r="V967" s="6"/>
      <c r="W967" s="6"/>
      <c r="X967" s="6"/>
      <c r="Y967" s="6"/>
      <c r="Z967" s="6"/>
      <c r="AA967" s="6"/>
      <c r="AB967" s="6"/>
    </row>
    <row r="968" ht="12.75" customHeight="1">
      <c r="A968" s="6"/>
      <c r="B968" s="6"/>
      <c r="C968" s="6"/>
      <c r="D968" s="6"/>
      <c r="E968" s="6"/>
      <c r="F968" s="6"/>
      <c r="G968" s="6"/>
      <c r="H968" s="6"/>
      <c r="I968" s="6"/>
      <c r="J968" s="6"/>
      <c r="K968" s="6"/>
      <c r="L968" s="6"/>
      <c r="M968" s="6"/>
      <c r="N968" s="21"/>
      <c r="O968" s="21"/>
      <c r="P968" s="21"/>
      <c r="Q968" s="21"/>
      <c r="R968" s="21"/>
      <c r="S968" s="21"/>
      <c r="T968" s="6"/>
      <c r="U968" s="6"/>
      <c r="V968" s="6"/>
      <c r="W968" s="6"/>
      <c r="X968" s="6"/>
      <c r="Y968" s="6"/>
      <c r="Z968" s="6"/>
      <c r="AA968" s="6"/>
      <c r="AB968" s="6"/>
    </row>
    <row r="969" ht="12.75" customHeight="1">
      <c r="A969" s="6"/>
      <c r="B969" s="6"/>
      <c r="C969" s="6"/>
      <c r="D969" s="6"/>
      <c r="E969" s="6"/>
      <c r="F969" s="6"/>
      <c r="G969" s="6"/>
      <c r="H969" s="6"/>
      <c r="I969" s="6"/>
      <c r="J969" s="6"/>
      <c r="K969" s="6"/>
      <c r="L969" s="6"/>
      <c r="M969" s="6"/>
      <c r="N969" s="21"/>
      <c r="O969" s="21"/>
      <c r="P969" s="21"/>
      <c r="Q969" s="21"/>
      <c r="R969" s="21"/>
      <c r="S969" s="21"/>
      <c r="T969" s="6"/>
      <c r="U969" s="6"/>
      <c r="V969" s="6"/>
      <c r="W969" s="6"/>
      <c r="X969" s="6"/>
      <c r="Y969" s="6"/>
      <c r="Z969" s="6"/>
      <c r="AA969" s="6"/>
      <c r="AB969" s="6"/>
    </row>
    <row r="970" ht="12.75" customHeight="1">
      <c r="A970" s="6"/>
      <c r="B970" s="6"/>
      <c r="C970" s="6"/>
      <c r="D970" s="6"/>
      <c r="E970" s="6"/>
      <c r="F970" s="6"/>
      <c r="G970" s="6"/>
      <c r="H970" s="6"/>
      <c r="I970" s="6"/>
      <c r="J970" s="6"/>
      <c r="K970" s="6"/>
      <c r="L970" s="6"/>
      <c r="M970" s="6"/>
      <c r="N970" s="21"/>
      <c r="O970" s="21"/>
      <c r="P970" s="21"/>
      <c r="Q970" s="21"/>
      <c r="R970" s="21"/>
      <c r="S970" s="21"/>
      <c r="T970" s="6"/>
      <c r="U970" s="6"/>
      <c r="V970" s="6"/>
      <c r="W970" s="6"/>
      <c r="X970" s="6"/>
      <c r="Y970" s="6"/>
      <c r="Z970" s="6"/>
      <c r="AA970" s="6"/>
      <c r="AB970" s="6"/>
    </row>
    <row r="971" ht="12.75" customHeight="1">
      <c r="A971" s="6"/>
      <c r="B971" s="6"/>
      <c r="C971" s="6"/>
      <c r="D971" s="6"/>
      <c r="E971" s="6"/>
      <c r="F971" s="6"/>
      <c r="G971" s="6"/>
      <c r="H971" s="6"/>
      <c r="I971" s="6"/>
      <c r="J971" s="6"/>
      <c r="K971" s="6"/>
      <c r="L971" s="6"/>
      <c r="M971" s="6"/>
      <c r="N971" s="21"/>
      <c r="O971" s="21"/>
      <c r="P971" s="21"/>
      <c r="Q971" s="21"/>
      <c r="R971" s="21"/>
      <c r="S971" s="21"/>
      <c r="T971" s="6"/>
      <c r="U971" s="6"/>
      <c r="V971" s="6"/>
      <c r="W971" s="6"/>
      <c r="X971" s="6"/>
      <c r="Y971" s="6"/>
      <c r="Z971" s="6"/>
      <c r="AA971" s="6"/>
      <c r="AB971" s="6"/>
    </row>
    <row r="972" ht="12.75" customHeight="1">
      <c r="A972" s="6"/>
      <c r="B972" s="6"/>
      <c r="C972" s="6"/>
      <c r="D972" s="6"/>
      <c r="E972" s="6"/>
      <c r="F972" s="6"/>
      <c r="G972" s="6"/>
      <c r="H972" s="6"/>
      <c r="I972" s="6"/>
      <c r="J972" s="6"/>
      <c r="K972" s="6"/>
      <c r="L972" s="6"/>
      <c r="M972" s="6"/>
      <c r="N972" s="21"/>
      <c r="O972" s="21"/>
      <c r="P972" s="21"/>
      <c r="Q972" s="21"/>
      <c r="R972" s="21"/>
      <c r="S972" s="21"/>
      <c r="T972" s="6"/>
      <c r="U972" s="6"/>
      <c r="V972" s="6"/>
      <c r="W972" s="6"/>
      <c r="X972" s="6"/>
      <c r="Y972" s="6"/>
      <c r="Z972" s="6"/>
      <c r="AA972" s="6"/>
      <c r="AB972" s="6"/>
    </row>
    <row r="973" ht="12.75" customHeight="1">
      <c r="A973" s="6"/>
      <c r="B973" s="6"/>
      <c r="C973" s="6"/>
      <c r="D973" s="6"/>
      <c r="E973" s="6"/>
      <c r="F973" s="6"/>
      <c r="G973" s="6"/>
      <c r="H973" s="6"/>
      <c r="I973" s="6"/>
      <c r="J973" s="6"/>
      <c r="K973" s="6"/>
      <c r="L973" s="6"/>
      <c r="M973" s="6"/>
      <c r="N973" s="21"/>
      <c r="O973" s="21"/>
      <c r="P973" s="21"/>
      <c r="Q973" s="21"/>
      <c r="R973" s="21"/>
      <c r="S973" s="21"/>
      <c r="T973" s="6"/>
      <c r="U973" s="6"/>
      <c r="V973" s="6"/>
      <c r="W973" s="6"/>
      <c r="X973" s="6"/>
      <c r="Y973" s="6"/>
      <c r="Z973" s="6"/>
      <c r="AA973" s="6"/>
      <c r="AB973" s="6"/>
    </row>
    <row r="974" ht="12.75" customHeight="1">
      <c r="A974" s="6"/>
      <c r="B974" s="6"/>
      <c r="C974" s="6"/>
      <c r="D974" s="6"/>
      <c r="E974" s="6"/>
      <c r="F974" s="6"/>
      <c r="G974" s="6"/>
      <c r="H974" s="6"/>
      <c r="I974" s="6"/>
      <c r="J974" s="6"/>
      <c r="K974" s="6"/>
      <c r="L974" s="6"/>
      <c r="M974" s="6"/>
      <c r="N974" s="21"/>
      <c r="O974" s="21"/>
      <c r="P974" s="21"/>
      <c r="Q974" s="21"/>
      <c r="R974" s="21"/>
      <c r="S974" s="21"/>
      <c r="T974" s="6"/>
      <c r="U974" s="6"/>
      <c r="V974" s="6"/>
      <c r="W974" s="6"/>
      <c r="X974" s="6"/>
      <c r="Y974" s="6"/>
      <c r="Z974" s="6"/>
      <c r="AA974" s="6"/>
      <c r="AB974" s="6"/>
    </row>
    <row r="975" ht="12.75" customHeight="1">
      <c r="A975" s="6"/>
      <c r="B975" s="6"/>
      <c r="C975" s="6"/>
      <c r="D975" s="6"/>
      <c r="E975" s="6"/>
      <c r="F975" s="6"/>
      <c r="G975" s="6"/>
      <c r="H975" s="6"/>
      <c r="I975" s="6"/>
      <c r="J975" s="6"/>
      <c r="K975" s="6"/>
      <c r="L975" s="6"/>
      <c r="M975" s="6"/>
      <c r="N975" s="21"/>
      <c r="O975" s="21"/>
      <c r="P975" s="21"/>
      <c r="Q975" s="21"/>
      <c r="R975" s="21"/>
      <c r="S975" s="21"/>
      <c r="T975" s="6"/>
      <c r="U975" s="6"/>
      <c r="V975" s="6"/>
      <c r="W975" s="6"/>
      <c r="X975" s="6"/>
      <c r="Y975" s="6"/>
      <c r="Z975" s="6"/>
      <c r="AA975" s="6"/>
      <c r="AB975" s="6"/>
    </row>
    <row r="976" ht="12.75" customHeight="1">
      <c r="A976" s="6"/>
      <c r="B976" s="6"/>
      <c r="C976" s="6"/>
      <c r="D976" s="6"/>
      <c r="E976" s="6"/>
      <c r="F976" s="6"/>
      <c r="G976" s="6"/>
      <c r="H976" s="6"/>
      <c r="I976" s="6"/>
      <c r="J976" s="6"/>
      <c r="K976" s="6"/>
      <c r="L976" s="6"/>
      <c r="M976" s="6"/>
      <c r="N976" s="21"/>
      <c r="O976" s="21"/>
      <c r="P976" s="21"/>
      <c r="Q976" s="21"/>
      <c r="R976" s="21"/>
      <c r="S976" s="21"/>
      <c r="T976" s="6"/>
      <c r="U976" s="6"/>
      <c r="V976" s="6"/>
      <c r="W976" s="6"/>
      <c r="X976" s="6"/>
      <c r="Y976" s="6"/>
      <c r="Z976" s="6"/>
      <c r="AA976" s="6"/>
      <c r="AB976" s="6"/>
    </row>
    <row r="977" ht="12.75" customHeight="1">
      <c r="A977" s="6"/>
      <c r="B977" s="6"/>
      <c r="C977" s="6"/>
      <c r="D977" s="6"/>
      <c r="E977" s="6"/>
      <c r="F977" s="6"/>
      <c r="G977" s="6"/>
      <c r="H977" s="6"/>
      <c r="I977" s="6"/>
      <c r="J977" s="6"/>
      <c r="K977" s="6"/>
      <c r="L977" s="6"/>
      <c r="M977" s="6"/>
      <c r="N977" s="21"/>
      <c r="O977" s="21"/>
      <c r="P977" s="21"/>
      <c r="Q977" s="21"/>
      <c r="R977" s="21"/>
      <c r="S977" s="21"/>
      <c r="T977" s="6"/>
      <c r="U977" s="6"/>
      <c r="V977" s="6"/>
      <c r="W977" s="6"/>
      <c r="X977" s="6"/>
      <c r="Y977" s="6"/>
      <c r="Z977" s="6"/>
      <c r="AA977" s="6"/>
      <c r="AB977" s="6"/>
    </row>
    <row r="978" ht="12.75" customHeight="1">
      <c r="A978" s="6"/>
      <c r="B978" s="6"/>
      <c r="C978" s="6"/>
      <c r="D978" s="6"/>
      <c r="E978" s="6"/>
      <c r="F978" s="6"/>
      <c r="G978" s="6"/>
      <c r="H978" s="6"/>
      <c r="I978" s="6"/>
      <c r="J978" s="6"/>
      <c r="K978" s="6"/>
      <c r="L978" s="6"/>
      <c r="M978" s="6"/>
      <c r="N978" s="21"/>
      <c r="O978" s="21"/>
      <c r="P978" s="21"/>
      <c r="Q978" s="21"/>
      <c r="R978" s="21"/>
      <c r="S978" s="21"/>
      <c r="T978" s="6"/>
      <c r="U978" s="6"/>
      <c r="V978" s="6"/>
      <c r="W978" s="6"/>
      <c r="X978" s="6"/>
      <c r="Y978" s="6"/>
      <c r="Z978" s="6"/>
      <c r="AA978" s="6"/>
      <c r="AB978" s="6"/>
    </row>
    <row r="979" ht="12.75" customHeight="1">
      <c r="A979" s="6"/>
      <c r="B979" s="6"/>
      <c r="C979" s="6"/>
      <c r="D979" s="6"/>
      <c r="E979" s="6"/>
      <c r="F979" s="6"/>
      <c r="G979" s="6"/>
      <c r="H979" s="6"/>
      <c r="I979" s="6"/>
      <c r="J979" s="6"/>
      <c r="K979" s="6"/>
      <c r="L979" s="6"/>
      <c r="M979" s="6"/>
      <c r="N979" s="21"/>
      <c r="O979" s="21"/>
      <c r="P979" s="21"/>
      <c r="Q979" s="21"/>
      <c r="R979" s="21"/>
      <c r="S979" s="21"/>
      <c r="T979" s="6"/>
      <c r="U979" s="6"/>
      <c r="V979" s="6"/>
      <c r="W979" s="6"/>
      <c r="X979" s="6"/>
      <c r="Y979" s="6"/>
      <c r="Z979" s="6"/>
      <c r="AA979" s="6"/>
      <c r="AB979" s="6"/>
    </row>
    <row r="980" ht="12.75" customHeight="1">
      <c r="A980" s="6"/>
      <c r="B980" s="6"/>
      <c r="C980" s="6"/>
      <c r="D980" s="6"/>
      <c r="E980" s="6"/>
      <c r="F980" s="6"/>
      <c r="G980" s="6"/>
      <c r="H980" s="6"/>
      <c r="I980" s="6"/>
      <c r="J980" s="6"/>
      <c r="K980" s="6"/>
      <c r="L980" s="6"/>
      <c r="M980" s="6"/>
      <c r="N980" s="21"/>
      <c r="O980" s="21"/>
      <c r="P980" s="21"/>
      <c r="Q980" s="21"/>
      <c r="R980" s="21"/>
      <c r="S980" s="21"/>
      <c r="T980" s="6"/>
      <c r="U980" s="6"/>
      <c r="V980" s="6"/>
      <c r="W980" s="6"/>
      <c r="X980" s="6"/>
      <c r="Y980" s="6"/>
      <c r="Z980" s="6"/>
      <c r="AA980" s="6"/>
      <c r="AB980" s="6"/>
    </row>
    <row r="981" ht="12.75" customHeight="1">
      <c r="A981" s="6"/>
      <c r="B981" s="6"/>
      <c r="C981" s="6"/>
      <c r="D981" s="6"/>
      <c r="E981" s="6"/>
      <c r="F981" s="6"/>
      <c r="G981" s="6"/>
      <c r="H981" s="6"/>
      <c r="I981" s="6"/>
      <c r="J981" s="6"/>
      <c r="K981" s="6"/>
      <c r="L981" s="6"/>
      <c r="M981" s="6"/>
      <c r="N981" s="21"/>
      <c r="O981" s="21"/>
      <c r="P981" s="21"/>
      <c r="Q981" s="21"/>
      <c r="R981" s="21"/>
      <c r="S981" s="21"/>
      <c r="T981" s="6"/>
      <c r="U981" s="6"/>
      <c r="V981" s="6"/>
      <c r="W981" s="6"/>
      <c r="X981" s="6"/>
      <c r="Y981" s="6"/>
      <c r="Z981" s="6"/>
      <c r="AA981" s="6"/>
      <c r="AB981" s="6"/>
    </row>
    <row r="982" ht="12.75" customHeight="1">
      <c r="A982" s="6"/>
      <c r="B982" s="6"/>
      <c r="C982" s="6"/>
      <c r="D982" s="6"/>
      <c r="E982" s="6"/>
      <c r="F982" s="6"/>
      <c r="G982" s="6"/>
      <c r="H982" s="6"/>
      <c r="I982" s="6"/>
      <c r="J982" s="6"/>
      <c r="K982" s="6"/>
      <c r="L982" s="6"/>
      <c r="M982" s="6"/>
      <c r="N982" s="21"/>
      <c r="O982" s="21"/>
      <c r="P982" s="21"/>
      <c r="Q982" s="21"/>
      <c r="R982" s="21"/>
      <c r="S982" s="21"/>
      <c r="T982" s="6"/>
      <c r="U982" s="6"/>
      <c r="V982" s="6"/>
      <c r="W982" s="6"/>
      <c r="X982" s="6"/>
      <c r="Y982" s="6"/>
      <c r="Z982" s="6"/>
      <c r="AA982" s="6"/>
      <c r="AB982" s="6"/>
    </row>
    <row r="983" ht="12.75" customHeight="1">
      <c r="A983" s="6"/>
      <c r="B983" s="6"/>
      <c r="C983" s="6"/>
      <c r="D983" s="6"/>
      <c r="E983" s="6"/>
      <c r="F983" s="6"/>
      <c r="G983" s="6"/>
      <c r="H983" s="6"/>
      <c r="I983" s="6"/>
      <c r="J983" s="6"/>
      <c r="K983" s="6"/>
      <c r="L983" s="6"/>
      <c r="M983" s="6"/>
      <c r="N983" s="21"/>
      <c r="O983" s="21"/>
      <c r="P983" s="21"/>
      <c r="Q983" s="21"/>
      <c r="R983" s="21"/>
      <c r="S983" s="21"/>
      <c r="T983" s="6"/>
      <c r="U983" s="6"/>
      <c r="V983" s="6"/>
      <c r="W983" s="6"/>
      <c r="X983" s="6"/>
      <c r="Y983" s="6"/>
      <c r="Z983" s="6"/>
      <c r="AA983" s="6"/>
      <c r="AB983" s="6"/>
    </row>
    <row r="984" ht="12.75" customHeight="1">
      <c r="A984" s="6"/>
      <c r="B984" s="6"/>
      <c r="C984" s="6"/>
      <c r="D984" s="6"/>
      <c r="E984" s="6"/>
      <c r="F984" s="6"/>
      <c r="G984" s="6"/>
      <c r="H984" s="6"/>
      <c r="I984" s="6"/>
      <c r="J984" s="6"/>
      <c r="K984" s="6"/>
      <c r="L984" s="6"/>
      <c r="M984" s="6"/>
      <c r="N984" s="21"/>
      <c r="O984" s="21"/>
      <c r="P984" s="21"/>
      <c r="Q984" s="21"/>
      <c r="R984" s="21"/>
      <c r="S984" s="21"/>
      <c r="T984" s="6"/>
      <c r="U984" s="6"/>
      <c r="V984" s="6"/>
      <c r="W984" s="6"/>
      <c r="X984" s="6"/>
      <c r="Y984" s="6"/>
      <c r="Z984" s="6"/>
      <c r="AA984" s="6"/>
      <c r="AB984" s="6"/>
    </row>
    <row r="985" ht="12.75" customHeight="1">
      <c r="A985" s="6"/>
      <c r="B985" s="6"/>
      <c r="C985" s="6"/>
      <c r="D985" s="6"/>
      <c r="E985" s="6"/>
      <c r="F985" s="6"/>
      <c r="G985" s="6"/>
      <c r="H985" s="6"/>
      <c r="I985" s="6"/>
      <c r="J985" s="6"/>
      <c r="K985" s="6"/>
      <c r="L985" s="6"/>
      <c r="M985" s="6"/>
      <c r="N985" s="21"/>
      <c r="O985" s="21"/>
      <c r="P985" s="21"/>
      <c r="Q985" s="21"/>
      <c r="R985" s="21"/>
      <c r="S985" s="21"/>
      <c r="T985" s="6"/>
      <c r="U985" s="6"/>
      <c r="V985" s="6"/>
      <c r="W985" s="6"/>
      <c r="X985" s="6"/>
      <c r="Y985" s="6"/>
      <c r="Z985" s="6"/>
      <c r="AA985" s="6"/>
      <c r="AB985" s="6"/>
    </row>
    <row r="986" ht="12.75" customHeight="1">
      <c r="A986" s="6"/>
      <c r="B986" s="6"/>
      <c r="C986" s="6"/>
      <c r="D986" s="6"/>
      <c r="E986" s="6"/>
      <c r="F986" s="6"/>
      <c r="G986" s="6"/>
      <c r="H986" s="6"/>
      <c r="I986" s="6"/>
      <c r="J986" s="6"/>
      <c r="K986" s="6"/>
      <c r="L986" s="6"/>
      <c r="M986" s="6"/>
      <c r="N986" s="21"/>
      <c r="O986" s="21"/>
      <c r="P986" s="21"/>
      <c r="Q986" s="21"/>
      <c r="R986" s="21"/>
      <c r="S986" s="21"/>
      <c r="T986" s="6"/>
      <c r="U986" s="6"/>
      <c r="V986" s="6"/>
      <c r="W986" s="6"/>
      <c r="X986" s="6"/>
      <c r="Y986" s="6"/>
      <c r="Z986" s="6"/>
      <c r="AA986" s="6"/>
      <c r="AB986" s="6"/>
    </row>
    <row r="987" ht="12.75" customHeight="1">
      <c r="A987" s="6"/>
      <c r="B987" s="6"/>
      <c r="C987" s="6"/>
      <c r="D987" s="6"/>
      <c r="E987" s="6"/>
      <c r="F987" s="6"/>
      <c r="G987" s="6"/>
      <c r="H987" s="6"/>
      <c r="I987" s="6"/>
      <c r="J987" s="6"/>
      <c r="K987" s="6"/>
      <c r="L987" s="6"/>
      <c r="M987" s="6"/>
      <c r="N987" s="21"/>
      <c r="O987" s="21"/>
      <c r="P987" s="21"/>
      <c r="Q987" s="21"/>
      <c r="R987" s="21"/>
      <c r="S987" s="21"/>
      <c r="T987" s="6"/>
      <c r="U987" s="6"/>
      <c r="V987" s="6"/>
      <c r="W987" s="6"/>
      <c r="X987" s="6"/>
      <c r="Y987" s="6"/>
      <c r="Z987" s="6"/>
      <c r="AA987" s="6"/>
      <c r="AB987" s="6"/>
    </row>
    <row r="988" ht="12.75" customHeight="1">
      <c r="A988" s="6"/>
      <c r="B988" s="6"/>
      <c r="C988" s="6"/>
      <c r="D988" s="6"/>
      <c r="E988" s="6"/>
      <c r="F988" s="6"/>
      <c r="G988" s="6"/>
      <c r="H988" s="6"/>
      <c r="I988" s="6"/>
      <c r="J988" s="6"/>
      <c r="K988" s="6"/>
      <c r="L988" s="6"/>
      <c r="M988" s="6"/>
      <c r="N988" s="21"/>
      <c r="O988" s="21"/>
      <c r="P988" s="21"/>
      <c r="Q988" s="21"/>
      <c r="R988" s="21"/>
      <c r="S988" s="21"/>
      <c r="T988" s="6"/>
      <c r="U988" s="6"/>
      <c r="V988" s="6"/>
      <c r="W988" s="6"/>
      <c r="X988" s="6"/>
      <c r="Y988" s="6"/>
      <c r="Z988" s="6"/>
      <c r="AA988" s="6"/>
      <c r="AB988" s="6"/>
    </row>
    <row r="989" ht="12.75" customHeight="1">
      <c r="A989" s="6"/>
      <c r="B989" s="6"/>
      <c r="C989" s="6"/>
      <c r="D989" s="6"/>
      <c r="E989" s="6"/>
      <c r="F989" s="6"/>
      <c r="G989" s="6"/>
      <c r="H989" s="6"/>
      <c r="I989" s="6"/>
      <c r="J989" s="6"/>
      <c r="K989" s="6"/>
      <c r="L989" s="6"/>
      <c r="M989" s="6"/>
      <c r="N989" s="21"/>
      <c r="O989" s="21"/>
      <c r="P989" s="21"/>
      <c r="Q989" s="21"/>
      <c r="R989" s="21"/>
      <c r="S989" s="21"/>
      <c r="T989" s="6"/>
      <c r="U989" s="6"/>
      <c r="V989" s="6"/>
      <c r="W989" s="6"/>
      <c r="X989" s="6"/>
      <c r="Y989" s="6"/>
      <c r="Z989" s="6"/>
      <c r="AA989" s="6"/>
      <c r="AB989" s="6"/>
    </row>
    <row r="990" ht="12.75" customHeight="1">
      <c r="A990" s="6"/>
      <c r="B990" s="6"/>
      <c r="C990" s="6"/>
      <c r="D990" s="6"/>
      <c r="E990" s="6"/>
      <c r="F990" s="6"/>
      <c r="G990" s="6"/>
      <c r="H990" s="6"/>
      <c r="I990" s="6"/>
      <c r="J990" s="6"/>
      <c r="K990" s="6"/>
      <c r="L990" s="6"/>
      <c r="M990" s="6"/>
      <c r="N990" s="21"/>
      <c r="O990" s="21"/>
      <c r="P990" s="21"/>
      <c r="Q990" s="21"/>
      <c r="R990" s="21"/>
      <c r="S990" s="21"/>
      <c r="T990" s="6"/>
      <c r="U990" s="6"/>
      <c r="V990" s="6"/>
      <c r="W990" s="6"/>
      <c r="X990" s="6"/>
      <c r="Y990" s="6"/>
      <c r="Z990" s="6"/>
      <c r="AA990" s="6"/>
      <c r="AB990" s="6"/>
    </row>
    <row r="991" ht="12.75" customHeight="1">
      <c r="A991" s="6"/>
      <c r="B991" s="6"/>
      <c r="C991" s="6"/>
      <c r="D991" s="6"/>
      <c r="E991" s="6"/>
      <c r="F991" s="6"/>
      <c r="G991" s="6"/>
      <c r="H991" s="6"/>
      <c r="I991" s="6"/>
      <c r="J991" s="6"/>
      <c r="K991" s="6"/>
      <c r="L991" s="6"/>
      <c r="M991" s="6"/>
      <c r="N991" s="21"/>
      <c r="O991" s="21"/>
      <c r="P991" s="21"/>
      <c r="Q991" s="21"/>
      <c r="R991" s="21"/>
      <c r="S991" s="21"/>
      <c r="T991" s="6"/>
      <c r="U991" s="6"/>
      <c r="V991" s="6"/>
      <c r="W991" s="6"/>
      <c r="X991" s="6"/>
      <c r="Y991" s="6"/>
      <c r="Z991" s="6"/>
      <c r="AA991" s="6"/>
      <c r="AB991" s="6"/>
    </row>
    <row r="992" ht="12.75" customHeight="1">
      <c r="A992" s="6"/>
      <c r="B992" s="6"/>
      <c r="C992" s="6"/>
      <c r="D992" s="6"/>
      <c r="E992" s="6"/>
      <c r="F992" s="6"/>
      <c r="G992" s="6"/>
      <c r="H992" s="6"/>
      <c r="I992" s="6"/>
      <c r="J992" s="6"/>
      <c r="K992" s="6"/>
      <c r="L992" s="6"/>
      <c r="M992" s="6"/>
      <c r="N992" s="21"/>
      <c r="O992" s="21"/>
      <c r="P992" s="21"/>
      <c r="Q992" s="21"/>
      <c r="R992" s="21"/>
      <c r="S992" s="21"/>
      <c r="T992" s="6"/>
      <c r="U992" s="6"/>
      <c r="V992" s="6"/>
      <c r="W992" s="6"/>
      <c r="X992" s="6"/>
      <c r="Y992" s="6"/>
      <c r="Z992" s="6"/>
      <c r="AA992" s="6"/>
      <c r="AB992" s="6"/>
    </row>
    <row r="993" ht="12.75" customHeight="1">
      <c r="A993" s="6"/>
      <c r="B993" s="6"/>
      <c r="C993" s="6"/>
      <c r="D993" s="6"/>
      <c r="E993" s="6"/>
      <c r="F993" s="6"/>
      <c r="G993" s="6"/>
      <c r="H993" s="6"/>
      <c r="I993" s="6"/>
      <c r="J993" s="6"/>
      <c r="K993" s="6"/>
      <c r="L993" s="6"/>
      <c r="M993" s="6"/>
      <c r="N993" s="21"/>
      <c r="O993" s="21"/>
      <c r="P993" s="21"/>
      <c r="Q993" s="21"/>
      <c r="R993" s="21"/>
      <c r="S993" s="21"/>
      <c r="T993" s="6"/>
      <c r="U993" s="6"/>
      <c r="V993" s="6"/>
      <c r="W993" s="6"/>
      <c r="X993" s="6"/>
      <c r="Y993" s="6"/>
      <c r="Z993" s="6"/>
      <c r="AA993" s="6"/>
      <c r="AB993" s="6"/>
    </row>
    <row r="994" ht="12.75" customHeight="1">
      <c r="A994" s="6"/>
      <c r="B994" s="6"/>
      <c r="C994" s="6"/>
      <c r="D994" s="6"/>
      <c r="E994" s="6"/>
      <c r="F994" s="6"/>
      <c r="G994" s="6"/>
      <c r="H994" s="6"/>
      <c r="I994" s="6"/>
      <c r="J994" s="6"/>
      <c r="K994" s="6"/>
      <c r="L994" s="6"/>
      <c r="M994" s="6"/>
      <c r="N994" s="21"/>
      <c r="O994" s="21"/>
      <c r="P994" s="21"/>
      <c r="Q994" s="21"/>
      <c r="R994" s="21"/>
      <c r="S994" s="21"/>
      <c r="T994" s="6"/>
      <c r="U994" s="6"/>
      <c r="V994" s="6"/>
      <c r="W994" s="6"/>
      <c r="X994" s="6"/>
      <c r="Y994" s="6"/>
      <c r="Z994" s="6"/>
      <c r="AA994" s="6"/>
      <c r="AB994" s="6"/>
    </row>
    <row r="995" ht="12.75" customHeight="1">
      <c r="A995" s="6"/>
      <c r="B995" s="6"/>
      <c r="C995" s="6"/>
      <c r="D995" s="6"/>
      <c r="E995" s="6"/>
      <c r="F995" s="6"/>
      <c r="G995" s="6"/>
      <c r="H995" s="6"/>
      <c r="I995" s="6"/>
      <c r="J995" s="6"/>
      <c r="K995" s="6"/>
      <c r="L995" s="6"/>
      <c r="M995" s="6"/>
      <c r="N995" s="21"/>
      <c r="O995" s="21"/>
      <c r="P995" s="21"/>
      <c r="Q995" s="21"/>
      <c r="R995" s="21"/>
      <c r="S995" s="21"/>
      <c r="T995" s="6"/>
      <c r="U995" s="6"/>
      <c r="V995" s="6"/>
      <c r="W995" s="6"/>
      <c r="X995" s="6"/>
      <c r="Y995" s="6"/>
      <c r="Z995" s="6"/>
      <c r="AA995" s="6"/>
      <c r="AB995" s="6"/>
    </row>
    <row r="996" ht="12.75" customHeight="1">
      <c r="A996" s="6"/>
      <c r="B996" s="6"/>
      <c r="C996" s="6"/>
      <c r="D996" s="6"/>
      <c r="E996" s="6"/>
      <c r="F996" s="6"/>
      <c r="G996" s="6"/>
      <c r="H996" s="6"/>
      <c r="I996" s="6"/>
      <c r="J996" s="6"/>
      <c r="K996" s="6"/>
      <c r="L996" s="6"/>
      <c r="M996" s="6"/>
      <c r="N996" s="21"/>
      <c r="O996" s="21"/>
      <c r="P996" s="21"/>
      <c r="Q996" s="21"/>
      <c r="R996" s="21"/>
      <c r="S996" s="21"/>
      <c r="T996" s="6"/>
      <c r="U996" s="6"/>
      <c r="V996" s="6"/>
      <c r="W996" s="6"/>
      <c r="X996" s="6"/>
      <c r="Y996" s="6"/>
      <c r="Z996" s="6"/>
      <c r="AA996" s="6"/>
      <c r="AB996" s="6"/>
    </row>
    <row r="997" ht="12.75" customHeight="1">
      <c r="A997" s="6"/>
      <c r="B997" s="6"/>
      <c r="C997" s="6"/>
      <c r="D997" s="6"/>
      <c r="E997" s="6"/>
      <c r="F997" s="6"/>
      <c r="G997" s="6"/>
      <c r="H997" s="6"/>
      <c r="I997" s="6"/>
      <c r="J997" s="6"/>
      <c r="K997" s="6"/>
      <c r="L997" s="6"/>
      <c r="M997" s="6"/>
      <c r="N997" s="21"/>
      <c r="O997" s="21"/>
      <c r="P997" s="21"/>
      <c r="Q997" s="21"/>
      <c r="R997" s="21"/>
      <c r="S997" s="21"/>
      <c r="T997" s="6"/>
      <c r="U997" s="6"/>
      <c r="V997" s="6"/>
      <c r="W997" s="6"/>
      <c r="X997" s="6"/>
      <c r="Y997" s="6"/>
      <c r="Z997" s="6"/>
      <c r="AA997" s="6"/>
      <c r="AB997" s="6"/>
    </row>
    <row r="998" ht="12.75" customHeight="1">
      <c r="A998" s="6"/>
      <c r="B998" s="6"/>
      <c r="C998" s="6"/>
      <c r="D998" s="6"/>
      <c r="E998" s="6"/>
      <c r="F998" s="6"/>
      <c r="G998" s="6"/>
      <c r="H998" s="6"/>
      <c r="I998" s="6"/>
      <c r="J998" s="6"/>
      <c r="K998" s="6"/>
      <c r="L998" s="6"/>
      <c r="M998" s="6"/>
      <c r="N998" s="21"/>
      <c r="O998" s="21"/>
      <c r="P998" s="21"/>
      <c r="Q998" s="21"/>
      <c r="R998" s="21"/>
      <c r="S998" s="21"/>
      <c r="T998" s="6"/>
      <c r="U998" s="6"/>
      <c r="V998" s="6"/>
      <c r="W998" s="6"/>
      <c r="X998" s="6"/>
      <c r="Y998" s="6"/>
      <c r="Z998" s="6"/>
      <c r="AA998" s="6"/>
      <c r="AB998" s="6"/>
    </row>
    <row r="999" ht="12.75" customHeight="1">
      <c r="A999" s="6"/>
      <c r="B999" s="6"/>
      <c r="C999" s="6"/>
      <c r="D999" s="6"/>
      <c r="E999" s="6"/>
      <c r="F999" s="6"/>
      <c r="G999" s="6"/>
      <c r="H999" s="6"/>
      <c r="I999" s="6"/>
      <c r="J999" s="6"/>
      <c r="K999" s="6"/>
      <c r="L999" s="6"/>
      <c r="M999" s="6"/>
      <c r="N999" s="21"/>
      <c r="O999" s="21"/>
      <c r="P999" s="21"/>
      <c r="Q999" s="21"/>
      <c r="R999" s="21"/>
      <c r="S999" s="21"/>
      <c r="T999" s="6"/>
      <c r="U999" s="6"/>
      <c r="V999" s="6"/>
      <c r="W999" s="6"/>
      <c r="X999" s="6"/>
      <c r="Y999" s="6"/>
      <c r="Z999" s="6"/>
      <c r="AA999" s="6"/>
      <c r="AB999" s="6"/>
    </row>
    <row r="1000" ht="12.75" customHeight="1">
      <c r="A1000" s="6"/>
      <c r="B1000" s="6"/>
      <c r="C1000" s="6"/>
      <c r="D1000" s="6"/>
      <c r="E1000" s="6"/>
      <c r="F1000" s="6"/>
      <c r="G1000" s="6"/>
      <c r="H1000" s="6"/>
      <c r="I1000" s="6"/>
      <c r="J1000" s="6"/>
      <c r="K1000" s="6"/>
      <c r="L1000" s="6"/>
      <c r="M1000" s="6"/>
      <c r="N1000" s="21"/>
      <c r="O1000" s="21"/>
      <c r="P1000" s="21"/>
      <c r="Q1000" s="21"/>
      <c r="R1000" s="21"/>
      <c r="S1000" s="21"/>
      <c r="T1000" s="6"/>
      <c r="U1000" s="6"/>
      <c r="V1000" s="6"/>
      <c r="W1000" s="6"/>
      <c r="X1000" s="6"/>
      <c r="Y1000" s="6"/>
      <c r="Z1000" s="6"/>
      <c r="AA1000" s="6"/>
      <c r="AB1000" s="6"/>
    </row>
    <row r="1001">
      <c r="A1001" s="66"/>
      <c r="B1001" s="66"/>
      <c r="C1001" s="66"/>
      <c r="D1001" s="66" t="s">
        <v>3018</v>
      </c>
      <c r="E1001" s="66"/>
      <c r="F1001" s="66"/>
      <c r="G1001" s="66"/>
      <c r="H1001" s="66"/>
      <c r="I1001" s="66"/>
      <c r="J1001" s="66"/>
      <c r="K1001" s="66"/>
      <c r="L1001" s="66"/>
      <c r="M1001" s="66"/>
      <c r="N1001" s="21"/>
      <c r="O1001" s="21"/>
      <c r="P1001" s="21"/>
      <c r="Q1001" s="21"/>
      <c r="R1001" s="21"/>
      <c r="S1001" s="21"/>
      <c r="T1001" s="66"/>
      <c r="U1001" s="66"/>
      <c r="V1001" s="66"/>
      <c r="W1001" s="66"/>
      <c r="X1001" s="66"/>
      <c r="Y1001" s="66"/>
      <c r="Z1001" s="66"/>
      <c r="AA1001" s="66"/>
      <c r="AB1001" s="66"/>
    </row>
    <row r="1002" ht="15.75" customHeight="1">
      <c r="A1002" s="66"/>
      <c r="B1002" s="66"/>
      <c r="C1002" s="66"/>
      <c r="D1002" s="66" t="s">
        <v>3019</v>
      </c>
      <c r="E1002" s="66"/>
      <c r="F1002" s="66"/>
      <c r="G1002" s="66"/>
      <c r="H1002" s="66"/>
      <c r="I1002" s="66"/>
      <c r="J1002" s="66"/>
      <c r="K1002" s="66"/>
      <c r="L1002" s="66"/>
      <c r="M1002" s="66"/>
      <c r="N1002" s="21"/>
      <c r="O1002" s="21"/>
      <c r="P1002" s="21"/>
      <c r="Q1002" s="21"/>
      <c r="R1002" s="21"/>
      <c r="S1002" s="21"/>
      <c r="T1002" s="66"/>
      <c r="U1002" s="66"/>
      <c r="V1002" s="66"/>
      <c r="W1002" s="66"/>
      <c r="X1002" s="66"/>
      <c r="Y1002" s="66"/>
      <c r="Z1002" s="66"/>
      <c r="AA1002" s="66"/>
      <c r="AB1002" s="66"/>
    </row>
    <row r="1003" ht="15.75" customHeight="1">
      <c r="A1003" s="66"/>
      <c r="B1003" s="66"/>
      <c r="C1003" s="66"/>
      <c r="D1003" s="66"/>
      <c r="E1003" s="66"/>
      <c r="F1003" s="66"/>
      <c r="G1003" s="66"/>
      <c r="H1003" s="66"/>
      <c r="I1003" s="66"/>
      <c r="J1003" s="66"/>
      <c r="K1003" s="66"/>
      <c r="L1003" s="66"/>
      <c r="M1003" s="66"/>
      <c r="N1003" s="259"/>
      <c r="O1003" s="259"/>
      <c r="P1003" s="259"/>
      <c r="Q1003" s="259"/>
      <c r="R1003" s="259"/>
      <c r="S1003" s="259"/>
      <c r="T1003" s="66"/>
      <c r="U1003" s="66"/>
      <c r="V1003" s="66"/>
      <c r="W1003" s="66"/>
      <c r="X1003" s="66"/>
      <c r="Y1003" s="66"/>
      <c r="Z1003" s="66"/>
      <c r="AA1003" s="66"/>
      <c r="AB1003" s="66"/>
    </row>
    <row r="1004" ht="15.75" customHeight="1">
      <c r="A1004" s="66"/>
      <c r="B1004" s="66"/>
      <c r="C1004" s="66"/>
      <c r="D1004" s="66"/>
      <c r="E1004" s="66"/>
      <c r="F1004" s="66"/>
      <c r="G1004" s="66"/>
      <c r="H1004" s="66"/>
      <c r="I1004" s="66"/>
      <c r="J1004" s="66"/>
      <c r="K1004" s="66"/>
      <c r="L1004" s="66"/>
      <c r="M1004" s="66"/>
      <c r="N1004" s="259"/>
      <c r="O1004" s="259"/>
      <c r="P1004" s="259"/>
      <c r="Q1004" s="259"/>
      <c r="R1004" s="259"/>
      <c r="S1004" s="259"/>
      <c r="T1004" s="66"/>
      <c r="U1004" s="66"/>
      <c r="V1004" s="66"/>
      <c r="W1004" s="66"/>
      <c r="X1004" s="66"/>
      <c r="Y1004" s="66"/>
      <c r="Z1004" s="66"/>
      <c r="AA1004" s="66"/>
      <c r="AB1004" s="66"/>
    </row>
    <row r="1005" ht="15.0" customHeight="1">
      <c r="A1005" s="66"/>
      <c r="B1005" s="66"/>
      <c r="C1005" s="66"/>
      <c r="D1005" s="66"/>
      <c r="E1005" s="66"/>
      <c r="F1005" s="66"/>
      <c r="G1005" s="66"/>
      <c r="H1005" s="66"/>
      <c r="I1005" s="66"/>
      <c r="J1005" s="66"/>
      <c r="K1005" s="261">
        <f>ROUND(SUM(K83:K93),0)</f>
        <v>0</v>
      </c>
      <c r="L1005" s="66"/>
      <c r="M1005" s="66"/>
      <c r="N1005" s="21"/>
      <c r="O1005" s="21"/>
      <c r="P1005" s="21"/>
      <c r="Q1005" s="21"/>
      <c r="R1005" s="21"/>
      <c r="S1005" s="21"/>
      <c r="T1005" s="66"/>
      <c r="U1005" s="66"/>
      <c r="V1005" s="66"/>
      <c r="W1005" s="66"/>
      <c r="X1005" s="66"/>
      <c r="Y1005" s="66"/>
      <c r="Z1005" s="66"/>
      <c r="AA1005" s="66"/>
      <c r="AB1005" s="66"/>
    </row>
    <row r="1006" ht="15.75" customHeight="1">
      <c r="A1006" s="66"/>
      <c r="B1006" s="66"/>
      <c r="C1006" s="66"/>
      <c r="D1006" s="66"/>
      <c r="E1006" s="66"/>
      <c r="F1006" s="66"/>
      <c r="G1006" s="66"/>
      <c r="H1006" s="66"/>
      <c r="I1006" s="66"/>
      <c r="J1006" s="66"/>
      <c r="K1006" s="66"/>
      <c r="L1006" s="66"/>
      <c r="M1006" s="66"/>
      <c r="N1006" s="259"/>
      <c r="O1006" s="259"/>
      <c r="P1006" s="259"/>
      <c r="Q1006" s="259"/>
      <c r="R1006" s="259"/>
      <c r="S1006" s="259"/>
      <c r="T1006" s="66"/>
      <c r="U1006" s="66"/>
      <c r="V1006" s="66"/>
      <c r="W1006" s="66"/>
      <c r="X1006" s="66"/>
      <c r="Y1006" s="66"/>
      <c r="Z1006" s="66"/>
      <c r="AA1006" s="66"/>
      <c r="AB1006" s="66"/>
    </row>
    <row r="1007" ht="15.75" customHeight="1">
      <c r="A1007" s="66"/>
      <c r="B1007" s="66"/>
      <c r="C1007" s="66"/>
      <c r="D1007" s="66"/>
      <c r="E1007" s="66"/>
      <c r="F1007" s="66"/>
      <c r="G1007" s="66"/>
      <c r="H1007" s="66"/>
      <c r="I1007" s="66"/>
      <c r="J1007" s="66"/>
      <c r="K1007" s="66"/>
      <c r="L1007" s="66"/>
      <c r="M1007" s="66"/>
      <c r="N1007" s="259"/>
      <c r="O1007" s="259"/>
      <c r="P1007" s="259"/>
      <c r="Q1007" s="259"/>
      <c r="R1007" s="259"/>
      <c r="S1007" s="259"/>
      <c r="T1007" s="66"/>
      <c r="U1007" s="66"/>
      <c r="V1007" s="66"/>
      <c r="W1007" s="66"/>
      <c r="X1007" s="66"/>
      <c r="Y1007" s="66"/>
      <c r="Z1007" s="66"/>
      <c r="AA1007" s="66"/>
      <c r="AB1007" s="66"/>
    </row>
    <row r="1008" ht="15.0" customHeight="1">
      <c r="A1008" s="66"/>
      <c r="B1008" s="66"/>
      <c r="C1008" s="66"/>
      <c r="D1008" s="262"/>
      <c r="E1008" s="66"/>
      <c r="F1008" s="66"/>
      <c r="G1008" s="66"/>
      <c r="H1008" s="66"/>
      <c r="I1008" s="66"/>
      <c r="J1008" s="66"/>
      <c r="K1008" s="66"/>
      <c r="L1008" s="66"/>
      <c r="M1008" s="66"/>
      <c r="N1008" s="21"/>
      <c r="O1008" s="21"/>
      <c r="P1008" s="21"/>
      <c r="Q1008" s="21"/>
      <c r="R1008" s="21"/>
      <c r="S1008" s="21"/>
      <c r="T1008" s="66"/>
      <c r="U1008" s="66"/>
      <c r="V1008" s="66"/>
      <c r="W1008" s="66"/>
      <c r="X1008" s="66"/>
      <c r="Y1008" s="66"/>
      <c r="Z1008" s="66"/>
      <c r="AA1008" s="66"/>
      <c r="AB1008" s="66"/>
    </row>
    <row r="1009" ht="15.75" customHeight="1">
      <c r="A1009" s="66"/>
      <c r="B1009" s="66"/>
      <c r="C1009" s="66"/>
      <c r="D1009" s="66"/>
      <c r="E1009" s="66"/>
      <c r="F1009" s="66"/>
      <c r="G1009" s="66"/>
      <c r="H1009" s="66"/>
      <c r="I1009" s="66"/>
      <c r="J1009" s="66"/>
      <c r="K1009" s="66"/>
      <c r="L1009" s="66"/>
      <c r="M1009" s="66"/>
      <c r="N1009" s="259"/>
      <c r="O1009" s="259"/>
      <c r="P1009" s="259"/>
      <c r="Q1009" s="259"/>
      <c r="R1009" s="259"/>
      <c r="S1009" s="259"/>
      <c r="T1009" s="66"/>
      <c r="U1009" s="66"/>
      <c r="V1009" s="66"/>
      <c r="W1009" s="66"/>
      <c r="X1009" s="66"/>
      <c r="Y1009" s="66"/>
      <c r="Z1009" s="66"/>
      <c r="AA1009" s="66"/>
      <c r="AB1009" s="66"/>
    </row>
    <row r="1010" ht="15.75" customHeight="1">
      <c r="A1010" s="66"/>
      <c r="B1010" s="66"/>
      <c r="C1010" s="66"/>
      <c r="D1010" s="66"/>
      <c r="E1010" s="66"/>
      <c r="F1010" s="66"/>
      <c r="G1010" s="66"/>
      <c r="H1010" s="66"/>
      <c r="I1010" s="66"/>
      <c r="J1010" s="66"/>
      <c r="K1010" s="66"/>
      <c r="L1010" s="66"/>
      <c r="M1010" s="66"/>
      <c r="N1010" s="259"/>
      <c r="O1010" s="259"/>
      <c r="P1010" s="259"/>
      <c r="Q1010" s="259"/>
      <c r="R1010" s="259"/>
      <c r="S1010" s="259"/>
      <c r="T1010" s="66"/>
      <c r="U1010" s="66"/>
      <c r="V1010" s="66"/>
      <c r="W1010" s="66"/>
      <c r="X1010" s="66"/>
      <c r="Y1010" s="66"/>
      <c r="Z1010" s="66"/>
      <c r="AA1010" s="66"/>
      <c r="AB1010" s="66"/>
    </row>
    <row r="1011" ht="15.75" customHeight="1">
      <c r="A1011" s="66"/>
      <c r="B1011" s="66"/>
      <c r="C1011" s="66"/>
      <c r="D1011" s="66"/>
      <c r="E1011" s="66"/>
      <c r="F1011" s="66"/>
      <c r="G1011" s="66"/>
      <c r="H1011" s="66"/>
      <c r="I1011" s="66"/>
      <c r="J1011" s="66"/>
      <c r="K1011" s="66"/>
      <c r="L1011" s="66"/>
      <c r="M1011" s="66"/>
      <c r="N1011" s="259"/>
      <c r="O1011" s="259"/>
      <c r="P1011" s="259"/>
      <c r="Q1011" s="259"/>
      <c r="R1011" s="259"/>
      <c r="S1011" s="259"/>
      <c r="T1011" s="66"/>
      <c r="U1011" s="66"/>
      <c r="V1011" s="66"/>
      <c r="W1011" s="66"/>
      <c r="X1011" s="66"/>
      <c r="Y1011" s="66"/>
      <c r="Z1011" s="66"/>
      <c r="AA1011" s="66"/>
      <c r="AB1011" s="66"/>
    </row>
    <row r="1012" ht="15.75" customHeight="1">
      <c r="A1012" s="66"/>
      <c r="B1012" s="66"/>
      <c r="C1012" s="66"/>
      <c r="D1012" s="66"/>
      <c r="E1012" s="66"/>
      <c r="F1012" s="66"/>
      <c r="G1012" s="66"/>
      <c r="H1012" s="66"/>
      <c r="I1012" s="66"/>
      <c r="J1012" s="66"/>
      <c r="K1012" s="66"/>
      <c r="L1012" s="66"/>
      <c r="M1012" s="66"/>
      <c r="N1012" s="259"/>
      <c r="O1012" s="259"/>
      <c r="P1012" s="259"/>
      <c r="Q1012" s="259"/>
      <c r="R1012" s="259"/>
      <c r="S1012" s="259"/>
      <c r="T1012" s="66"/>
      <c r="U1012" s="66"/>
      <c r="V1012" s="66"/>
      <c r="W1012" s="66"/>
      <c r="X1012" s="66"/>
      <c r="Y1012" s="66"/>
      <c r="Z1012" s="66"/>
      <c r="AA1012" s="66"/>
      <c r="AB1012" s="66"/>
    </row>
    <row r="1013" ht="15.75" customHeight="1">
      <c r="A1013" s="66"/>
      <c r="B1013" s="66"/>
      <c r="C1013" s="66"/>
      <c r="D1013" s="66"/>
      <c r="E1013" s="66"/>
      <c r="F1013" s="66"/>
      <c r="G1013" s="66"/>
      <c r="H1013" s="66"/>
      <c r="I1013" s="66"/>
      <c r="J1013" s="66"/>
      <c r="K1013" s="66"/>
      <c r="L1013" s="66"/>
      <c r="M1013" s="66"/>
      <c r="N1013" s="259"/>
      <c r="O1013" s="259"/>
      <c r="P1013" s="259"/>
      <c r="Q1013" s="259"/>
      <c r="R1013" s="259"/>
      <c r="S1013" s="259"/>
      <c r="T1013" s="66"/>
      <c r="U1013" s="66"/>
      <c r="V1013" s="66"/>
      <c r="W1013" s="66"/>
      <c r="X1013" s="66"/>
      <c r="Y1013" s="66"/>
      <c r="Z1013" s="66"/>
      <c r="AA1013" s="66"/>
      <c r="AB1013" s="66"/>
    </row>
    <row r="1014" ht="15.75" customHeight="1">
      <c r="A1014" s="66"/>
      <c r="B1014" s="66"/>
      <c r="C1014" s="66"/>
      <c r="D1014" s="66"/>
      <c r="E1014" s="66"/>
      <c r="F1014" s="66"/>
      <c r="G1014" s="66"/>
      <c r="H1014" s="66"/>
      <c r="I1014" s="66"/>
      <c r="J1014" s="66"/>
      <c r="K1014" s="66"/>
      <c r="L1014" s="66"/>
      <c r="M1014" s="66"/>
      <c r="N1014" s="259"/>
      <c r="O1014" s="259"/>
      <c r="P1014" s="259"/>
      <c r="Q1014" s="259"/>
      <c r="R1014" s="259"/>
      <c r="S1014" s="259"/>
      <c r="T1014" s="66"/>
      <c r="U1014" s="66"/>
      <c r="V1014" s="66"/>
      <c r="W1014" s="66"/>
      <c r="X1014" s="66"/>
      <c r="Y1014" s="66"/>
      <c r="Z1014" s="66"/>
      <c r="AA1014" s="66"/>
      <c r="AB1014" s="66"/>
    </row>
    <row r="1015" ht="15.75" customHeight="1">
      <c r="A1015" s="66"/>
      <c r="B1015" s="66"/>
      <c r="C1015" s="66"/>
      <c r="D1015" s="66"/>
      <c r="E1015" s="66"/>
      <c r="F1015" s="66"/>
      <c r="G1015" s="66"/>
      <c r="H1015" s="66"/>
      <c r="I1015" s="66"/>
      <c r="J1015" s="66"/>
      <c r="K1015" s="66"/>
      <c r="L1015" s="66"/>
      <c r="M1015" s="66"/>
      <c r="N1015" s="259"/>
      <c r="O1015" s="259"/>
      <c r="P1015" s="259"/>
      <c r="Q1015" s="259"/>
      <c r="R1015" s="259"/>
      <c r="S1015" s="259"/>
      <c r="T1015" s="66"/>
      <c r="U1015" s="66"/>
      <c r="V1015" s="66"/>
      <c r="W1015" s="66"/>
      <c r="X1015" s="66"/>
      <c r="Y1015" s="66"/>
      <c r="Z1015" s="66"/>
      <c r="AA1015" s="66"/>
      <c r="AB1015" s="66"/>
    </row>
    <row r="1016" ht="15.0" customHeight="1">
      <c r="A1016" s="66"/>
      <c r="B1016" s="66"/>
      <c r="C1016" s="268"/>
      <c r="D1016" s="270"/>
      <c r="E1016" s="66"/>
      <c r="F1016" s="66"/>
      <c r="G1016" s="66"/>
      <c r="H1016" s="66"/>
      <c r="I1016" s="66"/>
      <c r="J1016" s="66"/>
      <c r="K1016" s="66"/>
      <c r="L1016" s="66"/>
      <c r="M1016" s="66"/>
      <c r="N1016" s="21"/>
      <c r="O1016" s="21"/>
      <c r="P1016" s="21"/>
      <c r="Q1016" s="21"/>
      <c r="R1016" s="21"/>
      <c r="S1016" s="21"/>
      <c r="T1016" s="66"/>
      <c r="U1016" s="66"/>
      <c r="V1016" s="66"/>
      <c r="W1016" s="66"/>
      <c r="X1016" s="66"/>
      <c r="Y1016" s="66"/>
      <c r="Z1016" s="66"/>
      <c r="AA1016" s="66"/>
      <c r="AB1016" s="66"/>
    </row>
    <row r="1017" ht="15.0" customHeight="1">
      <c r="A1017" s="66"/>
      <c r="B1017" s="66"/>
      <c r="C1017" s="271"/>
      <c r="D1017" s="270"/>
      <c r="E1017" s="66"/>
      <c r="F1017" s="66"/>
      <c r="G1017" s="66"/>
      <c r="H1017" s="66"/>
      <c r="I1017" s="66"/>
      <c r="J1017" s="66"/>
      <c r="K1017" s="66"/>
      <c r="L1017" s="66"/>
      <c r="M1017" s="66"/>
      <c r="N1017" s="21"/>
      <c r="O1017" s="21"/>
      <c r="P1017" s="21"/>
      <c r="Q1017" s="21"/>
      <c r="R1017" s="21"/>
      <c r="S1017" s="21"/>
      <c r="T1017" s="66"/>
      <c r="U1017" s="66"/>
      <c r="V1017" s="66"/>
      <c r="W1017" s="66"/>
      <c r="X1017" s="66"/>
      <c r="Y1017" s="66"/>
      <c r="Z1017" s="66"/>
      <c r="AA1017" s="66"/>
      <c r="AB1017" s="66"/>
    </row>
    <row r="1018" ht="15.0" customHeight="1">
      <c r="A1018" s="66"/>
      <c r="B1018" s="66"/>
      <c r="C1018" s="271"/>
      <c r="D1018" s="270"/>
      <c r="E1018" s="66"/>
      <c r="F1018" s="66"/>
      <c r="G1018" s="66"/>
      <c r="H1018" s="66"/>
      <c r="I1018" s="66"/>
      <c r="J1018" s="66"/>
      <c r="K1018" s="66"/>
      <c r="L1018" s="66"/>
      <c r="M1018" s="66"/>
      <c r="N1018" s="21"/>
      <c r="O1018" s="21"/>
      <c r="P1018" s="21"/>
      <c r="Q1018" s="21"/>
      <c r="R1018" s="21"/>
      <c r="S1018" s="21"/>
      <c r="T1018" s="66"/>
      <c r="U1018" s="66"/>
      <c r="V1018" s="66"/>
      <c r="W1018" s="66"/>
      <c r="X1018" s="66"/>
      <c r="Y1018" s="66"/>
      <c r="Z1018" s="66"/>
      <c r="AA1018" s="66"/>
      <c r="AB1018" s="66"/>
    </row>
    <row r="1019" ht="28.5" customHeight="1">
      <c r="A1019" s="66"/>
      <c r="B1019" s="66"/>
      <c r="C1019" s="66"/>
      <c r="D1019" s="270"/>
      <c r="E1019" s="66"/>
      <c r="F1019" s="66"/>
      <c r="G1019" s="66"/>
      <c r="H1019" s="66"/>
      <c r="I1019" s="66"/>
      <c r="J1019" s="66"/>
      <c r="K1019" s="66"/>
      <c r="L1019" s="66"/>
      <c r="M1019" s="66"/>
      <c r="N1019" s="21"/>
      <c r="O1019" s="21"/>
      <c r="P1019" s="21"/>
      <c r="Q1019" s="21"/>
      <c r="R1019" s="21"/>
      <c r="S1019" s="21"/>
      <c r="T1019" s="66"/>
      <c r="U1019" s="66"/>
      <c r="V1019" s="66"/>
      <c r="W1019" s="66"/>
      <c r="X1019" s="66"/>
      <c r="Y1019" s="66"/>
      <c r="Z1019" s="66"/>
      <c r="AA1019" s="66"/>
      <c r="AB1019" s="66"/>
    </row>
    <row r="1020" ht="49.5" customHeight="1">
      <c r="A1020" s="66"/>
      <c r="B1020" s="66"/>
      <c r="C1020" s="276"/>
      <c r="D1020" s="270"/>
      <c r="E1020" s="66"/>
      <c r="F1020" s="66"/>
      <c r="G1020" s="66"/>
      <c r="H1020" s="66"/>
      <c r="I1020" s="66"/>
      <c r="J1020" s="66"/>
      <c r="K1020" s="66"/>
      <c r="L1020" s="66"/>
      <c r="M1020" s="66"/>
      <c r="N1020" s="21"/>
      <c r="O1020" s="21"/>
      <c r="P1020" s="21"/>
      <c r="Q1020" s="21"/>
      <c r="R1020" s="21"/>
      <c r="S1020" s="21"/>
      <c r="T1020" s="66"/>
      <c r="U1020" s="66"/>
      <c r="V1020" s="66"/>
      <c r="W1020" s="66"/>
      <c r="X1020" s="66"/>
      <c r="Y1020" s="66"/>
      <c r="Z1020" s="66"/>
      <c r="AA1020" s="66"/>
      <c r="AB1020" s="66"/>
    </row>
    <row r="1021" ht="15.0" customHeight="1">
      <c r="A1021" s="66"/>
      <c r="B1021" s="66"/>
      <c r="C1021" s="268"/>
      <c r="D1021" s="270"/>
      <c r="E1021" s="66"/>
      <c r="F1021" s="66"/>
      <c r="G1021" s="66"/>
      <c r="H1021" s="66"/>
      <c r="I1021" s="66"/>
      <c r="J1021" s="66"/>
      <c r="K1021" s="66"/>
      <c r="L1021" s="66"/>
      <c r="M1021" s="66"/>
      <c r="N1021" s="21"/>
      <c r="O1021" s="21"/>
      <c r="P1021" s="21"/>
      <c r="Q1021" s="21"/>
      <c r="R1021" s="21"/>
      <c r="S1021" s="21"/>
      <c r="T1021" s="66"/>
      <c r="U1021" s="66"/>
      <c r="V1021" s="66"/>
      <c r="W1021" s="66"/>
      <c r="X1021" s="66"/>
      <c r="Y1021" s="66"/>
      <c r="Z1021" s="66"/>
      <c r="AA1021" s="66"/>
      <c r="AB1021" s="66"/>
    </row>
    <row r="1022" ht="15.0" customHeight="1">
      <c r="A1022" s="66"/>
      <c r="B1022" s="66"/>
      <c r="C1022" s="66"/>
      <c r="D1022" s="277"/>
      <c r="E1022" s="66"/>
      <c r="F1022" s="66"/>
      <c r="G1022" s="66"/>
      <c r="H1022" s="66"/>
      <c r="I1022" s="66"/>
      <c r="J1022" s="66"/>
      <c r="K1022" s="66"/>
      <c r="L1022" s="66"/>
      <c r="M1022" s="66"/>
      <c r="N1022" s="21"/>
      <c r="O1022" s="21"/>
      <c r="P1022" s="21"/>
      <c r="Q1022" s="21"/>
      <c r="R1022" s="21"/>
      <c r="S1022" s="21"/>
      <c r="T1022" s="66"/>
      <c r="U1022" s="66"/>
      <c r="V1022" s="66"/>
      <c r="W1022" s="66"/>
      <c r="X1022" s="66"/>
      <c r="Y1022" s="66"/>
      <c r="Z1022" s="66"/>
      <c r="AA1022" s="66"/>
      <c r="AB1022" s="66"/>
    </row>
    <row r="1023" ht="15.75" customHeight="1">
      <c r="A1023" s="66"/>
      <c r="B1023" s="66"/>
      <c r="C1023" s="66"/>
      <c r="D1023" s="66"/>
      <c r="E1023" s="66"/>
      <c r="F1023" s="66"/>
      <c r="G1023" s="66"/>
      <c r="H1023" s="66"/>
      <c r="I1023" s="66"/>
      <c r="J1023" s="66"/>
      <c r="K1023" s="66"/>
      <c r="L1023" s="66"/>
      <c r="M1023" s="66"/>
      <c r="N1023" s="259"/>
      <c r="O1023" s="259"/>
      <c r="P1023" s="259"/>
      <c r="Q1023" s="259"/>
      <c r="R1023" s="259"/>
      <c r="S1023" s="259"/>
      <c r="T1023" s="66"/>
      <c r="U1023" s="66"/>
      <c r="V1023" s="66"/>
      <c r="W1023" s="66"/>
      <c r="X1023" s="66"/>
      <c r="Y1023" s="66"/>
      <c r="Z1023" s="66"/>
      <c r="AA1023" s="66"/>
      <c r="AB1023" s="66"/>
    </row>
    <row r="1024" ht="15.75" customHeight="1">
      <c r="A1024" s="66"/>
      <c r="B1024" s="66"/>
      <c r="C1024" s="66"/>
      <c r="D1024" s="66"/>
      <c r="E1024" s="66"/>
      <c r="F1024" s="66"/>
      <c r="G1024" s="66"/>
      <c r="H1024" s="66"/>
      <c r="I1024" s="66"/>
      <c r="J1024" s="66"/>
      <c r="K1024" s="66"/>
      <c r="L1024" s="66"/>
      <c r="M1024" s="66"/>
      <c r="N1024" s="259"/>
      <c r="O1024" s="259"/>
      <c r="P1024" s="259"/>
      <c r="Q1024" s="259"/>
      <c r="R1024" s="259"/>
      <c r="S1024" s="259"/>
      <c r="T1024" s="66"/>
      <c r="U1024" s="66"/>
      <c r="V1024" s="66"/>
      <c r="W1024" s="66"/>
      <c r="X1024" s="66"/>
      <c r="Y1024" s="66"/>
      <c r="Z1024" s="66"/>
      <c r="AA1024" s="66"/>
      <c r="AB1024" s="66"/>
    </row>
    <row r="1025" ht="15.75" customHeight="1">
      <c r="A1025" s="66"/>
      <c r="B1025" s="66"/>
      <c r="C1025" s="66"/>
      <c r="D1025" s="66"/>
      <c r="E1025" s="66"/>
      <c r="F1025" s="66"/>
      <c r="G1025" s="66"/>
      <c r="H1025" s="66"/>
      <c r="I1025" s="66"/>
      <c r="J1025" s="66"/>
      <c r="K1025" s="66"/>
      <c r="L1025" s="66"/>
      <c r="M1025" s="66"/>
      <c r="N1025" s="259"/>
      <c r="O1025" s="259"/>
      <c r="P1025" s="259"/>
      <c r="Q1025" s="259"/>
      <c r="R1025" s="259"/>
      <c r="S1025" s="259"/>
      <c r="T1025" s="66"/>
      <c r="U1025" s="66"/>
      <c r="V1025" s="66"/>
      <c r="W1025" s="66"/>
      <c r="X1025" s="66"/>
      <c r="Y1025" s="66"/>
      <c r="Z1025" s="66"/>
      <c r="AA1025" s="66"/>
      <c r="AB1025" s="66"/>
    </row>
    <row r="1026" ht="15.75" customHeight="1">
      <c r="A1026" s="66"/>
      <c r="B1026" s="66"/>
      <c r="C1026" s="66"/>
      <c r="D1026" s="66"/>
      <c r="E1026" s="66"/>
      <c r="F1026" s="66"/>
      <c r="G1026" s="66"/>
      <c r="H1026" s="66"/>
      <c r="I1026" s="66"/>
      <c r="J1026" s="66"/>
      <c r="K1026" s="66"/>
      <c r="L1026" s="66"/>
      <c r="M1026" s="66"/>
      <c r="N1026" s="259"/>
      <c r="O1026" s="259"/>
      <c r="P1026" s="259"/>
      <c r="Q1026" s="259"/>
      <c r="R1026" s="259"/>
      <c r="S1026" s="259"/>
      <c r="T1026" s="66"/>
      <c r="U1026" s="66"/>
      <c r="V1026" s="66"/>
      <c r="W1026" s="66"/>
      <c r="X1026" s="66"/>
      <c r="Y1026" s="66"/>
      <c r="Z1026" s="66"/>
      <c r="AA1026" s="66"/>
      <c r="AB1026" s="66"/>
    </row>
    <row r="1027" ht="15.75" customHeight="1">
      <c r="A1027" s="66"/>
      <c r="B1027" s="66"/>
      <c r="C1027" s="66"/>
      <c r="D1027" s="66"/>
      <c r="E1027" s="66"/>
      <c r="F1027" s="66"/>
      <c r="G1027" s="66"/>
      <c r="H1027" s="66"/>
      <c r="I1027" s="66"/>
      <c r="J1027" s="66"/>
      <c r="K1027" s="66"/>
      <c r="L1027" s="66"/>
      <c r="M1027" s="66"/>
      <c r="N1027" s="259"/>
      <c r="O1027" s="259"/>
      <c r="P1027" s="259"/>
      <c r="Q1027" s="259"/>
      <c r="R1027" s="259"/>
      <c r="S1027" s="259"/>
      <c r="T1027" s="66"/>
      <c r="U1027" s="66"/>
      <c r="V1027" s="66"/>
      <c r="W1027" s="66"/>
      <c r="X1027" s="66"/>
      <c r="Y1027" s="66"/>
      <c r="Z1027" s="66"/>
      <c r="AA1027" s="66"/>
      <c r="AB1027" s="66"/>
    </row>
    <row r="1028" ht="15.0" customHeight="1">
      <c r="A1028" s="66"/>
      <c r="B1028" s="66"/>
      <c r="C1028" s="283"/>
      <c r="D1028" s="66"/>
      <c r="E1028" s="66"/>
      <c r="F1028" s="66"/>
      <c r="G1028" s="66"/>
      <c r="H1028" s="66"/>
      <c r="I1028" s="66"/>
      <c r="J1028" s="66"/>
      <c r="K1028" s="66"/>
      <c r="L1028" s="66"/>
      <c r="M1028" s="66"/>
      <c r="N1028" s="21"/>
      <c r="O1028" s="21"/>
      <c r="P1028" s="21"/>
      <c r="Q1028" s="21"/>
      <c r="R1028" s="21"/>
      <c r="S1028" s="21"/>
      <c r="T1028" s="66"/>
      <c r="U1028" s="66"/>
      <c r="V1028" s="66"/>
      <c r="W1028" s="66"/>
      <c r="X1028" s="66"/>
      <c r="Y1028" s="66"/>
      <c r="Z1028" s="66"/>
      <c r="AA1028" s="66"/>
      <c r="AB1028" s="66"/>
    </row>
    <row r="1029" ht="15.0" customHeight="1">
      <c r="A1029" s="66"/>
      <c r="B1029" s="66"/>
      <c r="C1029" s="284"/>
      <c r="D1029" s="66"/>
      <c r="E1029" s="66"/>
      <c r="F1029" s="66"/>
      <c r="G1029" s="66"/>
      <c r="H1029" s="66"/>
      <c r="I1029" s="66"/>
      <c r="J1029" s="66"/>
      <c r="K1029" s="66"/>
      <c r="L1029" s="66"/>
      <c r="M1029" s="66"/>
      <c r="N1029" s="21"/>
      <c r="O1029" s="21"/>
      <c r="P1029" s="21"/>
      <c r="Q1029" s="21"/>
      <c r="R1029" s="21"/>
      <c r="S1029" s="21"/>
      <c r="T1029" s="66"/>
      <c r="U1029" s="66"/>
      <c r="V1029" s="66"/>
      <c r="W1029" s="66"/>
      <c r="X1029" s="66"/>
      <c r="Y1029" s="66"/>
      <c r="Z1029" s="66"/>
      <c r="AA1029" s="66"/>
      <c r="AB1029" s="66"/>
    </row>
    <row r="1030" ht="15.75" customHeight="1">
      <c r="A1030" s="66"/>
      <c r="B1030" s="66"/>
      <c r="C1030" s="66"/>
      <c r="D1030" s="66"/>
      <c r="E1030" s="66"/>
      <c r="F1030" s="66"/>
      <c r="G1030" s="66"/>
      <c r="H1030" s="66"/>
      <c r="I1030" s="66"/>
      <c r="J1030" s="66"/>
      <c r="K1030" s="66"/>
      <c r="L1030" s="66"/>
      <c r="M1030" s="66"/>
      <c r="N1030" s="259"/>
      <c r="O1030" s="259"/>
      <c r="P1030" s="259"/>
      <c r="Q1030" s="259"/>
      <c r="R1030" s="259"/>
      <c r="S1030" s="259"/>
      <c r="T1030" s="66"/>
      <c r="U1030" s="66"/>
      <c r="V1030" s="66"/>
      <c r="W1030" s="66"/>
      <c r="X1030" s="66"/>
      <c r="Y1030" s="66"/>
      <c r="Z1030" s="66"/>
      <c r="AA1030" s="66"/>
      <c r="AB1030" s="66"/>
    </row>
    <row r="1031" ht="15.0" customHeight="1">
      <c r="A1031" s="66"/>
      <c r="B1031" s="66"/>
      <c r="C1031" s="268"/>
      <c r="D1031" s="268"/>
      <c r="E1031" s="288"/>
      <c r="F1031" s="66"/>
      <c r="G1031" s="66"/>
      <c r="H1031" s="66"/>
      <c r="I1031" s="66"/>
      <c r="J1031" s="66"/>
      <c r="K1031" s="66"/>
      <c r="L1031" s="66"/>
      <c r="M1031" s="66"/>
      <c r="N1031" s="21"/>
      <c r="O1031" s="21"/>
      <c r="P1031" s="21"/>
      <c r="Q1031" s="21"/>
      <c r="R1031" s="21"/>
      <c r="S1031" s="21"/>
      <c r="T1031" s="66"/>
      <c r="U1031" s="66"/>
      <c r="V1031" s="66"/>
      <c r="W1031" s="66"/>
      <c r="X1031" s="66"/>
      <c r="Y1031" s="66"/>
      <c r="Z1031" s="66"/>
      <c r="AA1031" s="66"/>
      <c r="AB1031" s="66"/>
    </row>
    <row r="1032" ht="15.0" customHeight="1">
      <c r="A1032" s="66"/>
      <c r="B1032" s="66"/>
      <c r="C1032" s="268"/>
      <c r="D1032" s="289"/>
      <c r="E1032" s="262"/>
      <c r="F1032" s="66"/>
      <c r="G1032" s="66"/>
      <c r="H1032" s="66"/>
      <c r="I1032" s="66"/>
      <c r="J1032" s="66"/>
      <c r="K1032" s="66"/>
      <c r="L1032" s="66"/>
      <c r="M1032" s="66"/>
      <c r="N1032" s="21"/>
      <c r="O1032" s="21"/>
      <c r="P1032" s="21"/>
      <c r="Q1032" s="21"/>
      <c r="R1032" s="21"/>
      <c r="S1032" s="21"/>
      <c r="T1032" s="66"/>
      <c r="U1032" s="66"/>
      <c r="V1032" s="66"/>
      <c r="W1032" s="66"/>
      <c r="X1032" s="66"/>
      <c r="Y1032" s="66"/>
      <c r="Z1032" s="66"/>
      <c r="AA1032" s="66"/>
      <c r="AB1032" s="66"/>
    </row>
    <row r="1033" ht="15.0" customHeight="1">
      <c r="A1033" s="66"/>
      <c r="B1033" s="66"/>
      <c r="C1033" s="268"/>
      <c r="D1033" s="292"/>
      <c r="E1033" s="262"/>
      <c r="F1033" s="66"/>
      <c r="G1033" s="66"/>
      <c r="H1033" s="66"/>
      <c r="I1033" s="66"/>
      <c r="J1033" s="66"/>
      <c r="K1033" s="66"/>
      <c r="L1033" s="66"/>
      <c r="M1033" s="66"/>
      <c r="N1033" s="21"/>
      <c r="O1033" s="21"/>
      <c r="P1033" s="21"/>
      <c r="Q1033" s="21"/>
      <c r="R1033" s="21"/>
      <c r="S1033" s="21"/>
      <c r="T1033" s="66"/>
      <c r="U1033" s="66"/>
      <c r="V1033" s="66"/>
      <c r="W1033" s="66"/>
      <c r="X1033" s="66"/>
      <c r="Y1033" s="66"/>
      <c r="Z1033" s="66"/>
      <c r="AA1033" s="66"/>
      <c r="AB1033" s="66"/>
    </row>
    <row r="1034" ht="15.0" customHeight="1">
      <c r="A1034" s="66"/>
      <c r="B1034" s="66"/>
      <c r="C1034" s="268"/>
      <c r="D1034" s="292"/>
      <c r="E1034" s="262"/>
      <c r="F1034" s="66"/>
      <c r="G1034" s="66"/>
      <c r="H1034" s="66"/>
      <c r="I1034" s="66"/>
      <c r="J1034" s="66"/>
      <c r="K1034" s="66"/>
      <c r="L1034" s="66"/>
      <c r="M1034" s="66"/>
      <c r="N1034" s="21"/>
      <c r="O1034" s="21"/>
      <c r="P1034" s="21"/>
      <c r="Q1034" s="21"/>
      <c r="R1034" s="21"/>
      <c r="S1034" s="21"/>
      <c r="T1034" s="66"/>
      <c r="U1034" s="66"/>
      <c r="V1034" s="66"/>
      <c r="W1034" s="66"/>
      <c r="X1034" s="66"/>
      <c r="Y1034" s="66"/>
      <c r="Z1034" s="66"/>
      <c r="AA1034" s="66"/>
      <c r="AB1034" s="66"/>
    </row>
    <row r="1035" ht="15.0" customHeight="1">
      <c r="A1035" s="66"/>
      <c r="B1035" s="66"/>
      <c r="C1035" s="268"/>
      <c r="D1035" s="292"/>
      <c r="E1035" s="262"/>
      <c r="F1035" s="66"/>
      <c r="G1035" s="66"/>
      <c r="H1035" s="66"/>
      <c r="I1035" s="66"/>
      <c r="J1035" s="66"/>
      <c r="K1035" s="66"/>
      <c r="L1035" s="66"/>
      <c r="M1035" s="66"/>
      <c r="N1035" s="21"/>
      <c r="O1035" s="21"/>
      <c r="P1035" s="21"/>
      <c r="Q1035" s="21"/>
      <c r="R1035" s="21"/>
      <c r="S1035" s="21"/>
      <c r="T1035" s="66"/>
      <c r="U1035" s="66"/>
      <c r="V1035" s="66"/>
      <c r="W1035" s="66"/>
      <c r="X1035" s="66"/>
      <c r="Y1035" s="66"/>
      <c r="Z1035" s="66"/>
      <c r="AA1035" s="66"/>
      <c r="AB1035" s="66"/>
    </row>
    <row r="1036" ht="15.0" customHeight="1">
      <c r="A1036" s="66"/>
      <c r="B1036" s="66"/>
      <c r="C1036" s="66"/>
      <c r="D1036" s="66"/>
      <c r="E1036" s="277"/>
      <c r="F1036" s="66"/>
      <c r="G1036" s="66"/>
      <c r="H1036" s="66"/>
      <c r="I1036" s="66"/>
      <c r="J1036" s="66"/>
      <c r="K1036" s="66"/>
      <c r="L1036" s="66"/>
      <c r="M1036" s="66"/>
      <c r="N1036" s="21"/>
      <c r="O1036" s="21"/>
      <c r="P1036" s="21"/>
      <c r="Q1036" s="21"/>
      <c r="R1036" s="21"/>
      <c r="S1036" s="21"/>
      <c r="T1036" s="66"/>
      <c r="U1036" s="66"/>
      <c r="V1036" s="66"/>
      <c r="W1036" s="66"/>
      <c r="X1036" s="66"/>
      <c r="Y1036" s="66"/>
      <c r="Z1036" s="66"/>
      <c r="AA1036" s="66"/>
      <c r="AB1036" s="66"/>
    </row>
  </sheetData>
  <mergeCells count="74">
    <mergeCell ref="B43:H43"/>
    <mergeCell ref="B50:H50"/>
    <mergeCell ref="B52:H52"/>
    <mergeCell ref="B53:H53"/>
    <mergeCell ref="B55:I55"/>
    <mergeCell ref="B57:G57"/>
    <mergeCell ref="B58:G58"/>
    <mergeCell ref="B59:G59"/>
    <mergeCell ref="B60:G60"/>
    <mergeCell ref="B61:G61"/>
    <mergeCell ref="B62:G62"/>
    <mergeCell ref="B63:G63"/>
    <mergeCell ref="B64:G64"/>
    <mergeCell ref="B65:H65"/>
    <mergeCell ref="B66:H66"/>
    <mergeCell ref="B67:G67"/>
    <mergeCell ref="B68:G68"/>
    <mergeCell ref="B69:H69"/>
    <mergeCell ref="B71:H71"/>
    <mergeCell ref="B72:C72"/>
    <mergeCell ref="B73:B77"/>
    <mergeCell ref="B90:H90"/>
    <mergeCell ref="B91:H91"/>
    <mergeCell ref="B92:H92"/>
    <mergeCell ref="B93:H93"/>
    <mergeCell ref="B95:H95"/>
    <mergeCell ref="B80:H80"/>
    <mergeCell ref="B82:H82"/>
    <mergeCell ref="B83:H83"/>
    <mergeCell ref="B85:H85"/>
    <mergeCell ref="B86:H86"/>
    <mergeCell ref="B87:H87"/>
    <mergeCell ref="B88:H88"/>
    <mergeCell ref="B1:B4"/>
    <mergeCell ref="C1:H4"/>
    <mergeCell ref="I1:I3"/>
    <mergeCell ref="C6:I6"/>
    <mergeCell ref="C7:I7"/>
    <mergeCell ref="C8:I8"/>
    <mergeCell ref="F15:G15"/>
    <mergeCell ref="F16:G16"/>
    <mergeCell ref="B24:I24"/>
    <mergeCell ref="C25:C26"/>
    <mergeCell ref="D25:D26"/>
    <mergeCell ref="G25:H25"/>
    <mergeCell ref="T26:V26"/>
    <mergeCell ref="W26:Y26"/>
    <mergeCell ref="T30:V30"/>
    <mergeCell ref="W30:Y30"/>
    <mergeCell ref="T32:V32"/>
    <mergeCell ref="W32:Y32"/>
    <mergeCell ref="T34:V34"/>
    <mergeCell ref="W34:Y34"/>
    <mergeCell ref="G26:H26"/>
    <mergeCell ref="B27:I27"/>
    <mergeCell ref="G28:H28"/>
    <mergeCell ref="T28:V28"/>
    <mergeCell ref="W28:Y28"/>
    <mergeCell ref="G29:H29"/>
    <mergeCell ref="G30:H30"/>
    <mergeCell ref="G35:H35"/>
    <mergeCell ref="G37:H37"/>
    <mergeCell ref="G40:H40"/>
    <mergeCell ref="G41:H41"/>
    <mergeCell ref="G42:H42"/>
    <mergeCell ref="C34:C35"/>
    <mergeCell ref="B42:C42"/>
    <mergeCell ref="G31:H31"/>
    <mergeCell ref="G32:H32"/>
    <mergeCell ref="G33:H33"/>
    <mergeCell ref="D34:D35"/>
    <mergeCell ref="G34:H34"/>
    <mergeCell ref="B36:I36"/>
    <mergeCell ref="B39:I39"/>
  </mergeCells>
  <printOptions horizontalCentered="1" verticalCentered="1"/>
  <pageMargins bottom="0.7480314960629921" footer="0.0" header="0.0" left="0.7086614173228347" right="0.7086614173228347" top="0.7480314960629921"/>
  <pageSetup orientation="portrait"/>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86"/>
    <col customWidth="1" min="2" max="2" width="26.86"/>
    <col customWidth="1" min="3" max="3" width="31.29"/>
    <col customWidth="1" min="4" max="4" width="20.86"/>
    <col customWidth="1" min="5" max="5" width="23.0"/>
    <col customWidth="1" min="6" max="6" width="15.0"/>
    <col customWidth="1" min="7" max="7" width="15.86"/>
    <col customWidth="1" min="8" max="8" width="16.43"/>
    <col customWidth="1" min="9" max="9" width="22.43"/>
    <col customWidth="1" min="10" max="10" width="19.71"/>
    <col customWidth="1" min="11" max="11" width="18.43"/>
    <col customWidth="1" min="12" max="12" width="17.29"/>
    <col customWidth="1" min="13" max="13" width="12.0"/>
    <col customWidth="1" min="14" max="14" width="20.0"/>
    <col customWidth="1" min="15" max="15" width="27.29"/>
    <col customWidth="1" min="16" max="16" width="19.71"/>
    <col customWidth="1" min="17" max="17" width="17.43"/>
    <col customWidth="1" min="18" max="18" width="11.43"/>
    <col customWidth="1" min="19" max="19" width="14.14"/>
    <col customWidth="1" min="20" max="28" width="11.43"/>
  </cols>
  <sheetData>
    <row r="1" ht="18.0" customHeight="1">
      <c r="A1" s="6"/>
      <c r="B1" s="12"/>
      <c r="C1" s="15" t="s">
        <v>24</v>
      </c>
      <c r="D1" s="17"/>
      <c r="E1" s="17"/>
      <c r="F1" s="17"/>
      <c r="G1" s="17"/>
      <c r="H1" s="17"/>
      <c r="I1" s="19"/>
      <c r="J1" s="20"/>
      <c r="K1" s="6"/>
      <c r="L1" s="6"/>
      <c r="M1" s="6"/>
      <c r="N1" s="21">
        <v>1.499984366E9</v>
      </c>
      <c r="O1" s="21"/>
      <c r="P1" s="21"/>
      <c r="Q1" s="21"/>
      <c r="R1" s="21"/>
      <c r="S1" s="21"/>
      <c r="T1" s="6"/>
      <c r="U1" s="6"/>
      <c r="V1" s="6"/>
      <c r="W1" s="6"/>
      <c r="X1" s="6"/>
      <c r="Y1" s="6"/>
      <c r="Z1" s="6"/>
      <c r="AA1" s="6"/>
      <c r="AB1" s="6"/>
    </row>
    <row r="2" ht="18.0" customHeight="1">
      <c r="A2" s="6"/>
      <c r="B2" s="22"/>
      <c r="C2" s="22"/>
      <c r="I2" s="24"/>
      <c r="J2" s="20"/>
      <c r="K2" s="6"/>
      <c r="L2" s="6"/>
      <c r="M2" s="6"/>
      <c r="N2" s="21"/>
      <c r="O2" s="21"/>
      <c r="P2" s="21"/>
      <c r="Q2" s="21"/>
      <c r="R2" s="21"/>
      <c r="S2" s="21"/>
      <c r="T2" s="6"/>
      <c r="U2" s="6"/>
      <c r="V2" s="6"/>
      <c r="W2" s="6"/>
      <c r="X2" s="6"/>
      <c r="Y2" s="6"/>
      <c r="Z2" s="6"/>
      <c r="AA2" s="6"/>
      <c r="AB2" s="6"/>
    </row>
    <row r="3" ht="18.0" customHeight="1">
      <c r="A3" s="6"/>
      <c r="B3" s="22"/>
      <c r="C3" s="22"/>
      <c r="I3" s="24"/>
      <c r="J3" s="20"/>
      <c r="K3" s="6"/>
      <c r="L3" s="6"/>
      <c r="M3" s="6"/>
      <c r="N3" s="21"/>
      <c r="O3" s="21"/>
      <c r="P3" s="21"/>
      <c r="Q3" s="21"/>
      <c r="R3" s="21"/>
      <c r="S3" s="21"/>
      <c r="T3" s="6"/>
      <c r="U3" s="6"/>
      <c r="V3" s="6"/>
      <c r="W3" s="6"/>
      <c r="X3" s="6"/>
      <c r="Y3" s="6"/>
      <c r="Z3" s="6"/>
      <c r="AA3" s="6"/>
      <c r="AB3" s="6"/>
    </row>
    <row r="4" ht="40.5" customHeight="1">
      <c r="A4" s="6"/>
      <c r="B4" s="26"/>
      <c r="C4" s="26"/>
      <c r="D4" s="27"/>
      <c r="E4" s="27"/>
      <c r="F4" s="27"/>
      <c r="G4" s="27"/>
      <c r="H4" s="27"/>
      <c r="I4" s="29"/>
      <c r="J4" s="20"/>
      <c r="K4" s="6"/>
      <c r="L4" s="6"/>
      <c r="M4" s="6"/>
      <c r="N4" s="21"/>
      <c r="O4" s="21"/>
      <c r="P4" s="21"/>
      <c r="Q4" s="21"/>
      <c r="R4" s="21"/>
      <c r="S4" s="21"/>
      <c r="T4" s="6"/>
      <c r="U4" s="6"/>
      <c r="V4" s="6"/>
      <c r="W4" s="6"/>
      <c r="X4" s="6"/>
      <c r="Y4" s="6"/>
      <c r="Z4" s="6"/>
      <c r="AA4" s="6"/>
      <c r="AB4" s="6"/>
    </row>
    <row r="5" ht="12.75" customHeight="1">
      <c r="A5" s="6"/>
      <c r="B5" s="6"/>
      <c r="C5" s="6"/>
      <c r="D5" s="6"/>
      <c r="E5" s="6"/>
      <c r="F5" s="6"/>
      <c r="G5" s="6"/>
      <c r="H5" s="6"/>
      <c r="I5" s="6"/>
      <c r="J5" s="6"/>
      <c r="K5" s="6"/>
      <c r="L5" s="6"/>
      <c r="M5" s="6"/>
      <c r="N5" s="21"/>
      <c r="O5" s="21"/>
      <c r="P5" s="21"/>
      <c r="Q5" s="21"/>
      <c r="R5" s="21"/>
      <c r="S5" s="21"/>
      <c r="T5" s="6"/>
      <c r="U5" s="6"/>
      <c r="V5" s="6"/>
      <c r="W5" s="6"/>
      <c r="X5" s="6"/>
      <c r="Y5" s="6"/>
      <c r="Z5" s="6"/>
      <c r="AA5" s="6"/>
      <c r="AB5" s="6"/>
    </row>
    <row r="6" ht="26.25" customHeight="1">
      <c r="A6" s="6"/>
      <c r="B6" s="31" t="s">
        <v>86</v>
      </c>
      <c r="C6" s="32" t="s">
        <v>89</v>
      </c>
      <c r="D6" s="33"/>
      <c r="E6" s="33"/>
      <c r="F6" s="33"/>
      <c r="G6" s="33"/>
      <c r="H6" s="33"/>
      <c r="I6" s="34"/>
      <c r="J6" s="35"/>
      <c r="K6" s="6"/>
      <c r="L6" s="6"/>
      <c r="M6" s="6"/>
      <c r="N6" s="21"/>
      <c r="O6" s="21"/>
      <c r="P6" s="21"/>
      <c r="Q6" s="21"/>
      <c r="R6" s="21"/>
      <c r="S6" s="21"/>
      <c r="T6" s="6"/>
      <c r="U6" s="6"/>
      <c r="V6" s="6"/>
      <c r="W6" s="6"/>
      <c r="X6" s="6"/>
      <c r="Y6" s="6"/>
      <c r="Z6" s="6"/>
      <c r="AA6" s="6"/>
      <c r="AB6" s="6"/>
    </row>
    <row r="7" ht="21.75" customHeight="1">
      <c r="A7" s="6"/>
      <c r="B7" s="31" t="s">
        <v>97</v>
      </c>
      <c r="C7" s="36"/>
      <c r="D7" s="33"/>
      <c r="E7" s="33"/>
      <c r="F7" s="33"/>
      <c r="G7" s="33"/>
      <c r="H7" s="33"/>
      <c r="I7" s="34"/>
      <c r="J7" s="20"/>
      <c r="K7" s="6"/>
      <c r="L7" s="6"/>
      <c r="M7" s="6"/>
      <c r="N7" s="21"/>
      <c r="O7" s="21"/>
      <c r="P7" s="21"/>
      <c r="Q7" s="21"/>
      <c r="R7" s="21"/>
      <c r="S7" s="21"/>
      <c r="T7" s="6"/>
      <c r="U7" s="6"/>
      <c r="V7" s="6"/>
      <c r="W7" s="6"/>
      <c r="X7" s="6"/>
      <c r="Y7" s="6"/>
      <c r="Z7" s="6"/>
      <c r="AA7" s="6"/>
      <c r="AB7" s="6"/>
    </row>
    <row r="8" ht="26.25" customHeight="1">
      <c r="A8" s="6"/>
      <c r="B8" s="31" t="s">
        <v>104</v>
      </c>
      <c r="C8" s="38">
        <v>46153.0</v>
      </c>
      <c r="D8" s="33"/>
      <c r="E8" s="33"/>
      <c r="F8" s="33"/>
      <c r="G8" s="33"/>
      <c r="H8" s="33"/>
      <c r="I8" s="34"/>
      <c r="J8" s="39"/>
      <c r="K8" s="6"/>
      <c r="L8" s="6"/>
      <c r="M8" s="6"/>
      <c r="N8" s="21"/>
      <c r="O8" s="21"/>
      <c r="P8" s="21"/>
      <c r="Q8" s="21"/>
      <c r="R8" s="21"/>
      <c r="S8" s="21"/>
      <c r="T8" s="6"/>
      <c r="U8" s="6"/>
      <c r="V8" s="6"/>
      <c r="W8" s="6"/>
      <c r="X8" s="6"/>
      <c r="Y8" s="6"/>
      <c r="Z8" s="6"/>
      <c r="AA8" s="6"/>
      <c r="AB8" s="6"/>
    </row>
    <row r="9" ht="12.75" customHeight="1">
      <c r="A9" s="6"/>
      <c r="B9" s="6"/>
      <c r="C9" s="6"/>
      <c r="D9" s="6"/>
      <c r="E9" s="6"/>
      <c r="F9" s="6"/>
      <c r="G9" s="6"/>
      <c r="H9" s="6"/>
      <c r="I9" s="6"/>
      <c r="J9" s="6"/>
      <c r="K9" s="6"/>
      <c r="L9" s="6"/>
      <c r="M9" s="6"/>
      <c r="N9" s="21"/>
      <c r="O9" s="21"/>
      <c r="P9" s="21"/>
      <c r="Q9" s="21"/>
      <c r="R9" s="21"/>
      <c r="S9" s="21"/>
      <c r="T9" s="6"/>
      <c r="U9" s="6"/>
      <c r="V9" s="6"/>
      <c r="W9" s="6"/>
      <c r="X9" s="6"/>
      <c r="Y9" s="6"/>
      <c r="Z9" s="6"/>
      <c r="AA9" s="6"/>
      <c r="AB9" s="6"/>
    </row>
    <row r="10" ht="14.25" customHeight="1">
      <c r="A10" s="6"/>
      <c r="B10" s="40"/>
      <c r="C10" s="41" t="s">
        <v>122</v>
      </c>
      <c r="D10" s="6"/>
      <c r="E10" s="6"/>
      <c r="F10" s="6"/>
      <c r="G10" s="6"/>
      <c r="H10" s="6"/>
      <c r="I10" s="6"/>
      <c r="J10" s="6"/>
      <c r="K10" s="6"/>
      <c r="L10" s="6"/>
      <c r="M10" s="6"/>
      <c r="N10" s="21"/>
      <c r="O10" s="21"/>
      <c r="P10" s="21"/>
      <c r="Q10" s="21"/>
      <c r="R10" s="21"/>
      <c r="S10" s="21"/>
      <c r="T10" s="6"/>
      <c r="U10" s="6"/>
      <c r="V10" s="6"/>
      <c r="W10" s="6"/>
      <c r="X10" s="6"/>
      <c r="Y10" s="6"/>
      <c r="Z10" s="6"/>
      <c r="AA10" s="6"/>
      <c r="AB10" s="6"/>
    </row>
    <row r="11" ht="15.0" customHeight="1">
      <c r="A11" s="6"/>
      <c r="B11" s="6"/>
      <c r="C11" s="6"/>
      <c r="D11" s="6"/>
      <c r="E11" s="6"/>
      <c r="F11" s="6"/>
      <c r="G11" s="6"/>
      <c r="H11" s="6"/>
      <c r="I11" s="6"/>
      <c r="J11" s="6"/>
      <c r="K11" s="6"/>
      <c r="L11" s="6"/>
      <c r="M11" s="6"/>
      <c r="N11" s="21"/>
      <c r="O11" s="21"/>
      <c r="P11" s="21"/>
      <c r="Q11" s="21"/>
      <c r="R11" s="21"/>
      <c r="S11" s="21"/>
      <c r="T11" s="6"/>
      <c r="U11" s="6"/>
      <c r="V11" s="6"/>
      <c r="W11" s="6"/>
      <c r="X11" s="6"/>
      <c r="Y11" s="6"/>
      <c r="Z11" s="6"/>
      <c r="AA11" s="6"/>
      <c r="AB11" s="6"/>
    </row>
    <row r="12" ht="12.75" customHeight="1">
      <c r="A12" s="41">
        <v>1.0</v>
      </c>
      <c r="B12" s="41" t="s">
        <v>128</v>
      </c>
      <c r="C12" s="6"/>
      <c r="D12" s="6"/>
      <c r="E12" s="6"/>
      <c r="F12" s="6"/>
      <c r="G12" s="6"/>
      <c r="H12" s="6"/>
      <c r="I12" s="6"/>
      <c r="J12" s="6"/>
      <c r="K12" s="6"/>
      <c r="L12" s="6"/>
      <c r="M12" s="6"/>
      <c r="N12" s="21"/>
      <c r="O12" s="21"/>
      <c r="P12" s="21"/>
      <c r="Q12" s="21"/>
      <c r="R12" s="21"/>
      <c r="S12" s="21"/>
      <c r="T12" s="6"/>
      <c r="U12" s="6"/>
      <c r="V12" s="6"/>
      <c r="W12" s="6"/>
      <c r="X12" s="6"/>
      <c r="Y12" s="6"/>
      <c r="Z12" s="6"/>
      <c r="AA12" s="6"/>
      <c r="AB12" s="6"/>
    </row>
    <row r="13" ht="12.75" customHeight="1">
      <c r="A13" s="6"/>
      <c r="B13" s="6"/>
      <c r="C13" s="6"/>
      <c r="D13" s="6"/>
      <c r="E13" s="6"/>
      <c r="F13" s="6"/>
      <c r="G13" s="6"/>
      <c r="H13" s="6"/>
      <c r="I13" s="6"/>
      <c r="J13" s="6"/>
      <c r="K13" s="6"/>
      <c r="L13" s="6"/>
      <c r="M13" s="6"/>
      <c r="N13" s="21"/>
      <c r="O13" s="21"/>
      <c r="P13" s="21"/>
      <c r="Q13" s="21"/>
      <c r="R13" s="21"/>
      <c r="S13" s="21"/>
      <c r="T13" s="6"/>
      <c r="U13" s="6"/>
      <c r="V13" s="6"/>
      <c r="W13" s="6"/>
      <c r="X13" s="6"/>
      <c r="Y13" s="6"/>
      <c r="Z13" s="6"/>
      <c r="AA13" s="6"/>
      <c r="AB13" s="6"/>
    </row>
    <row r="14" ht="30.0" customHeight="1">
      <c r="A14" s="6"/>
      <c r="B14" s="44" t="s">
        <v>137</v>
      </c>
      <c r="C14" s="45">
        <v>2.326217939223936E9</v>
      </c>
      <c r="D14" s="46" t="s">
        <v>142</v>
      </c>
      <c r="E14" s="6"/>
      <c r="F14" s="6"/>
      <c r="G14" s="6"/>
      <c r="H14" s="6"/>
      <c r="I14" s="6"/>
      <c r="J14" s="47"/>
      <c r="K14" s="6"/>
      <c r="L14" s="6"/>
      <c r="M14" s="6"/>
      <c r="N14" s="21"/>
      <c r="O14" s="21"/>
      <c r="P14" s="21"/>
      <c r="Q14" s="21"/>
      <c r="R14" s="21"/>
      <c r="S14" s="21"/>
      <c r="T14" s="6"/>
      <c r="U14" s="6"/>
      <c r="V14" s="6"/>
      <c r="W14" s="6"/>
      <c r="X14" s="6"/>
      <c r="Y14" s="6"/>
      <c r="Z14" s="6"/>
      <c r="AA14" s="6"/>
      <c r="AB14" s="6"/>
    </row>
    <row r="15" ht="26.25" customHeight="1">
      <c r="A15" s="6"/>
      <c r="B15" s="48" t="s">
        <v>148</v>
      </c>
      <c r="C15" s="49">
        <v>8.0</v>
      </c>
      <c r="D15" s="51" t="s">
        <v>152</v>
      </c>
      <c r="E15" s="6"/>
      <c r="F15" s="53" t="s">
        <v>155</v>
      </c>
      <c r="G15" s="55"/>
      <c r="H15" s="56">
        <v>1750905.0</v>
      </c>
      <c r="I15" s="6"/>
      <c r="J15" s="6"/>
      <c r="K15" s="6"/>
      <c r="L15" s="6"/>
      <c r="M15" s="6"/>
      <c r="N15" s="21"/>
      <c r="O15" s="21"/>
      <c r="P15" s="21"/>
      <c r="Q15" s="21"/>
      <c r="R15" s="21"/>
      <c r="S15" s="21"/>
      <c r="T15" s="6"/>
      <c r="U15" s="6"/>
      <c r="V15" s="6"/>
      <c r="W15" s="6"/>
      <c r="X15" s="6"/>
      <c r="Y15" s="6" t="s">
        <v>159</v>
      </c>
      <c r="Z15" s="6"/>
      <c r="AA15" s="6"/>
      <c r="AB15" s="6"/>
    </row>
    <row r="16" ht="27.75" customHeight="1">
      <c r="A16" s="6"/>
      <c r="B16" s="48" t="s">
        <v>161</v>
      </c>
      <c r="C16" s="56">
        <f>+C18</f>
        <v>3404727000</v>
      </c>
      <c r="D16" s="51" t="s">
        <v>142</v>
      </c>
      <c r="E16" s="63"/>
      <c r="F16" s="53" t="s">
        <v>176</v>
      </c>
      <c r="G16" s="55"/>
      <c r="H16" s="56">
        <f>+C18</f>
        <v>3404727000</v>
      </c>
      <c r="I16" s="6"/>
      <c r="J16" s="66"/>
      <c r="K16" s="6"/>
      <c r="L16" s="6"/>
      <c r="M16" s="6"/>
      <c r="N16" s="21"/>
      <c r="O16" s="21"/>
      <c r="P16" s="21"/>
      <c r="Q16" s="21"/>
      <c r="R16" s="21"/>
      <c r="S16" s="21"/>
      <c r="T16" s="6"/>
      <c r="U16" s="6"/>
      <c r="V16" s="6"/>
      <c r="W16" s="6"/>
      <c r="X16" s="6"/>
      <c r="Y16" s="6"/>
      <c r="Z16" s="6"/>
      <c r="AA16" s="6"/>
      <c r="AB16" s="6"/>
    </row>
    <row r="17" ht="27.75" customHeight="1">
      <c r="A17" s="6"/>
      <c r="B17" s="68" t="s">
        <v>188</v>
      </c>
      <c r="C17" s="69">
        <f>+J93</f>
        <v>0</v>
      </c>
      <c r="D17" s="51" t="s">
        <v>142</v>
      </c>
      <c r="E17" s="63"/>
      <c r="F17" s="6"/>
      <c r="G17" s="70"/>
      <c r="H17" s="6"/>
      <c r="I17" s="6"/>
      <c r="J17" s="6"/>
      <c r="K17" s="6"/>
      <c r="L17" s="6"/>
      <c r="M17" s="6"/>
      <c r="N17" s="21"/>
      <c r="O17" s="21"/>
      <c r="P17" s="21"/>
      <c r="Q17" s="21"/>
      <c r="R17" s="21"/>
      <c r="S17" s="21"/>
      <c r="T17" s="6"/>
      <c r="U17" s="6"/>
      <c r="V17" s="6"/>
      <c r="W17" s="6"/>
      <c r="X17" s="6"/>
      <c r="Y17" s="6"/>
      <c r="Z17" s="6"/>
      <c r="AA17" s="6"/>
      <c r="AB17" s="6"/>
    </row>
    <row r="18" ht="27.75" customHeight="1">
      <c r="A18" s="6"/>
      <c r="B18" s="68" t="s">
        <v>198</v>
      </c>
      <c r="C18" s="56">
        <v>3.404727E9</v>
      </c>
      <c r="D18" s="51" t="s">
        <v>142</v>
      </c>
      <c r="E18" s="63"/>
      <c r="F18" s="6"/>
      <c r="G18" s="6"/>
      <c r="H18" s="6"/>
      <c r="I18" s="6"/>
      <c r="J18" s="6"/>
      <c r="K18" s="6"/>
      <c r="L18" s="6"/>
      <c r="M18" s="6"/>
      <c r="N18" s="21"/>
      <c r="O18" s="21"/>
      <c r="P18" s="21"/>
      <c r="Q18" s="21"/>
      <c r="R18" s="21"/>
      <c r="S18" s="21"/>
      <c r="T18" s="6"/>
      <c r="U18" s="6"/>
      <c r="V18" s="6"/>
      <c r="W18" s="6"/>
      <c r="X18" s="6"/>
      <c r="Y18" s="6"/>
      <c r="Z18" s="6"/>
      <c r="AA18" s="6"/>
      <c r="AB18" s="6"/>
    </row>
    <row r="19" ht="27.75" customHeight="1">
      <c r="A19" s="6"/>
      <c r="B19" s="73" t="s">
        <v>205</v>
      </c>
      <c r="C19" s="75">
        <f>ROUND(C18/$H$15,0)</f>
        <v>1945</v>
      </c>
      <c r="D19" s="77" t="s">
        <v>215</v>
      </c>
      <c r="E19" s="78"/>
      <c r="F19" s="6"/>
      <c r="G19" s="6"/>
      <c r="H19" s="6"/>
      <c r="I19" s="6"/>
      <c r="J19" s="6"/>
      <c r="K19" s="6"/>
      <c r="L19" s="6"/>
      <c r="M19" s="6"/>
      <c r="N19" s="21"/>
      <c r="O19" s="21"/>
      <c r="P19" s="21"/>
      <c r="Q19" s="21"/>
      <c r="R19" s="21"/>
      <c r="S19" s="21"/>
      <c r="T19" s="6"/>
      <c r="U19" s="6"/>
      <c r="V19" s="6"/>
      <c r="W19" s="6"/>
      <c r="X19" s="6"/>
      <c r="Y19" s="6"/>
      <c r="Z19" s="6"/>
      <c r="AA19" s="6"/>
      <c r="AB19" s="6"/>
    </row>
    <row r="20" ht="12.75" customHeight="1">
      <c r="A20" s="6"/>
      <c r="B20" s="6"/>
      <c r="C20" s="6"/>
      <c r="D20" s="6"/>
      <c r="E20" s="6"/>
      <c r="F20" s="6"/>
      <c r="G20" s="6"/>
      <c r="H20" s="6"/>
      <c r="I20" s="6"/>
      <c r="J20" s="6"/>
      <c r="K20" s="6"/>
      <c r="L20" s="6"/>
      <c r="M20" s="6"/>
      <c r="N20" s="21"/>
      <c r="O20" s="21"/>
      <c r="P20" s="21"/>
      <c r="Q20" s="21"/>
      <c r="R20" s="21"/>
      <c r="S20" s="21"/>
      <c r="T20" s="6"/>
      <c r="U20" s="6"/>
      <c r="V20" s="6"/>
      <c r="W20" s="6"/>
      <c r="X20" s="6"/>
      <c r="Y20" s="6" t="s">
        <v>222</v>
      </c>
      <c r="Z20" s="6"/>
      <c r="AA20" s="6"/>
      <c r="AB20" s="6"/>
    </row>
    <row r="21" ht="12.75" customHeight="1">
      <c r="A21" s="6">
        <v>2.0</v>
      </c>
      <c r="B21" s="41" t="s">
        <v>223</v>
      </c>
      <c r="C21" s="6"/>
      <c r="D21" s="6"/>
      <c r="E21" s="6"/>
      <c r="F21" s="6"/>
      <c r="G21" s="6"/>
      <c r="H21" s="6"/>
      <c r="I21" s="6"/>
      <c r="J21" s="6"/>
      <c r="K21" s="6"/>
      <c r="L21" s="6"/>
      <c r="M21" s="6"/>
      <c r="N21" s="21"/>
      <c r="O21" s="21"/>
      <c r="P21" s="21"/>
      <c r="Q21" s="21"/>
      <c r="R21" s="21"/>
      <c r="S21" s="21"/>
      <c r="T21" s="6"/>
      <c r="U21" s="6"/>
      <c r="V21" s="6"/>
      <c r="W21" s="6"/>
      <c r="X21" s="6"/>
      <c r="Y21" s="6"/>
      <c r="Z21" s="6"/>
      <c r="AA21" s="6"/>
      <c r="AB21" s="6"/>
    </row>
    <row r="22" ht="27.0" customHeight="1">
      <c r="A22" s="6"/>
      <c r="B22" s="6"/>
      <c r="C22" s="6"/>
      <c r="D22" s="6"/>
      <c r="E22" s="6"/>
      <c r="F22" s="6"/>
      <c r="G22" s="6"/>
      <c r="H22" s="6"/>
      <c r="I22" s="6"/>
      <c r="J22" s="6"/>
      <c r="K22" s="6"/>
      <c r="L22" s="6"/>
      <c r="M22" s="6"/>
      <c r="N22" s="21"/>
      <c r="O22" s="21"/>
      <c r="P22" s="21"/>
      <c r="Q22" s="21"/>
      <c r="R22" s="21"/>
      <c r="S22" s="21"/>
      <c r="T22" s="81"/>
      <c r="U22" s="81"/>
      <c r="V22" s="81"/>
      <c r="W22" s="81"/>
      <c r="X22" s="81"/>
      <c r="Y22" s="81"/>
      <c r="Z22" s="81"/>
      <c r="AA22" s="6"/>
      <c r="AB22" s="6"/>
    </row>
    <row r="23" ht="27.0" customHeight="1">
      <c r="A23" s="6"/>
      <c r="B23" s="41" t="s">
        <v>230</v>
      </c>
      <c r="C23" s="6"/>
      <c r="D23" s="6"/>
      <c r="E23" s="6"/>
      <c r="F23" s="6"/>
      <c r="G23" s="6"/>
      <c r="H23" s="6"/>
      <c r="I23" s="6"/>
      <c r="J23" s="6"/>
      <c r="K23" s="6"/>
      <c r="L23" s="6"/>
      <c r="M23" s="6"/>
      <c r="N23" s="21"/>
      <c r="O23" s="21"/>
      <c r="P23" s="21"/>
      <c r="Q23" s="21"/>
      <c r="R23" s="21"/>
      <c r="S23" s="21"/>
      <c r="T23" s="82"/>
      <c r="U23" s="82"/>
      <c r="V23" s="82"/>
      <c r="W23" s="82"/>
      <c r="X23" s="82"/>
      <c r="Y23" s="82"/>
      <c r="Z23" s="82"/>
      <c r="AA23" s="6"/>
      <c r="AB23" s="6"/>
    </row>
    <row r="24" ht="74.25" customHeight="1">
      <c r="A24" s="6"/>
      <c r="B24" s="83" t="s">
        <v>238</v>
      </c>
      <c r="C24" s="84"/>
      <c r="D24" s="84"/>
      <c r="E24" s="84"/>
      <c r="F24" s="84"/>
      <c r="G24" s="84"/>
      <c r="H24" s="84"/>
      <c r="I24" s="84"/>
      <c r="J24" s="6"/>
      <c r="K24" s="6"/>
      <c r="L24" s="6"/>
      <c r="M24" s="6"/>
      <c r="N24" s="21"/>
      <c r="O24" s="21"/>
      <c r="P24" s="21"/>
      <c r="Q24" s="21"/>
      <c r="R24" s="21"/>
      <c r="S24" s="21"/>
      <c r="T24" s="81"/>
      <c r="U24" s="81"/>
      <c r="V24" s="81"/>
      <c r="W24" s="81"/>
      <c r="X24" s="81"/>
      <c r="Y24" s="81"/>
      <c r="Z24" s="81"/>
      <c r="AA24" s="6"/>
      <c r="AB24" s="6"/>
    </row>
    <row r="25" ht="27.0" customHeight="1">
      <c r="A25" s="6"/>
      <c r="B25" s="85" t="s">
        <v>247</v>
      </c>
      <c r="C25" s="86" t="s">
        <v>250</v>
      </c>
      <c r="D25" s="86" t="s">
        <v>253</v>
      </c>
      <c r="E25" s="87" t="s">
        <v>255</v>
      </c>
      <c r="F25" s="87" t="s">
        <v>258</v>
      </c>
      <c r="G25" s="88" t="s">
        <v>259</v>
      </c>
      <c r="H25" s="89"/>
      <c r="I25" s="90" t="s">
        <v>262</v>
      </c>
      <c r="J25" s="35"/>
      <c r="K25" s="6"/>
      <c r="L25" s="6"/>
      <c r="M25" s="6"/>
      <c r="N25" s="21"/>
      <c r="O25" s="21"/>
      <c r="P25" s="21"/>
      <c r="Q25" s="21"/>
      <c r="R25" s="21"/>
      <c r="S25" s="21"/>
      <c r="T25" s="92"/>
      <c r="U25" s="92"/>
      <c r="V25" s="92"/>
      <c r="W25" s="92"/>
      <c r="X25" s="92"/>
      <c r="Y25" s="92"/>
      <c r="Z25" s="92"/>
      <c r="AA25" s="6"/>
      <c r="AB25" s="6"/>
    </row>
    <row r="26" ht="27.0" customHeight="1">
      <c r="A26" s="6"/>
      <c r="B26" s="94" t="s">
        <v>268</v>
      </c>
      <c r="C26" s="96"/>
      <c r="D26" s="96"/>
      <c r="E26" s="97" t="s">
        <v>276</v>
      </c>
      <c r="F26" s="97" t="s">
        <v>278</v>
      </c>
      <c r="G26" s="98" t="s">
        <v>279</v>
      </c>
      <c r="H26" s="101"/>
      <c r="I26" s="102" t="s">
        <v>284</v>
      </c>
      <c r="J26" s="104" t="s">
        <v>292</v>
      </c>
      <c r="K26" s="33"/>
      <c r="L26" s="34"/>
      <c r="M26" s="104" t="s">
        <v>295</v>
      </c>
      <c r="N26" s="33"/>
      <c r="O26" s="34"/>
      <c r="P26" s="21"/>
      <c r="Q26" s="21"/>
      <c r="R26" s="21"/>
      <c r="S26" s="21"/>
      <c r="T26" s="100"/>
      <c r="W26" s="100"/>
      <c r="Z26" s="100"/>
      <c r="AA26" s="6"/>
      <c r="AB26" s="6"/>
    </row>
    <row r="27" ht="27.0" customHeight="1">
      <c r="A27" s="6"/>
      <c r="B27" s="109" t="s">
        <v>288</v>
      </c>
      <c r="C27" s="111"/>
      <c r="D27" s="111"/>
      <c r="E27" s="111"/>
      <c r="F27" s="111"/>
      <c r="G27" s="111"/>
      <c r="H27" s="111"/>
      <c r="I27" s="111"/>
      <c r="J27" s="112" t="s">
        <v>303</v>
      </c>
      <c r="K27" s="112" t="s">
        <v>304</v>
      </c>
      <c r="L27" s="113" t="s">
        <v>305</v>
      </c>
      <c r="M27" s="112" t="s">
        <v>303</v>
      </c>
      <c r="N27" s="112" t="s">
        <v>304</v>
      </c>
      <c r="O27" s="113" t="s">
        <v>305</v>
      </c>
      <c r="P27" s="21"/>
      <c r="Q27" s="21"/>
      <c r="R27" s="21"/>
      <c r="S27" s="21"/>
      <c r="T27" s="82"/>
      <c r="U27" s="82"/>
      <c r="V27" s="82"/>
      <c r="W27" s="82"/>
      <c r="X27" s="82"/>
      <c r="Y27" s="82"/>
      <c r="Z27" s="82"/>
      <c r="AA27" s="6"/>
      <c r="AB27" s="6"/>
    </row>
    <row r="28" ht="70.5" customHeight="1">
      <c r="A28" s="6"/>
      <c r="B28" s="105">
        <v>1.0</v>
      </c>
      <c r="C28" s="106" t="s">
        <v>298</v>
      </c>
      <c r="D28" s="115">
        <v>9466.0</v>
      </c>
      <c r="E28" s="108">
        <v>1.0</v>
      </c>
      <c r="F28" s="110">
        <v>1.9230337E7</v>
      </c>
      <c r="G28" s="114">
        <f>+'AIU- ESTRUCTURA (2)'!PLAZO</f>
        <v>8</v>
      </c>
      <c r="H28" s="34"/>
      <c r="I28" s="118">
        <f t="shared" ref="I28:I32" si="1">ROUND(IFERROR(B28*E28*F28*G28,""),)</f>
        <v>153842696</v>
      </c>
      <c r="J28" s="119">
        <v>1.0</v>
      </c>
      <c r="K28" s="119">
        <v>0.06613425741670809</v>
      </c>
      <c r="L28" s="113">
        <v>1.53842696E8</v>
      </c>
      <c r="M28" s="6"/>
      <c r="N28" s="21"/>
      <c r="O28" s="21"/>
      <c r="P28" s="21"/>
      <c r="Q28" s="21"/>
      <c r="R28" s="21"/>
      <c r="S28" s="21"/>
      <c r="T28" s="100"/>
      <c r="W28" s="100"/>
      <c r="Z28" s="100"/>
      <c r="AA28" s="6"/>
      <c r="AB28" s="6"/>
    </row>
    <row r="29" ht="70.5" customHeight="1">
      <c r="A29" s="6"/>
      <c r="B29" s="105">
        <v>1.0</v>
      </c>
      <c r="C29" s="106" t="s">
        <v>321</v>
      </c>
      <c r="D29" s="115">
        <v>9469.0</v>
      </c>
      <c r="E29" s="108">
        <v>1.0</v>
      </c>
      <c r="F29" s="117">
        <v>1.2480071E7</v>
      </c>
      <c r="G29" s="114">
        <f>+'AIU- ESTRUCTURA (2)'!PLAZO</f>
        <v>8</v>
      </c>
      <c r="H29" s="34"/>
      <c r="I29" s="118">
        <f t="shared" si="1"/>
        <v>99840568</v>
      </c>
      <c r="J29" s="119">
        <v>1.0</v>
      </c>
      <c r="K29" s="119">
        <v>0.042919696523924335</v>
      </c>
      <c r="L29" s="113">
        <v>9.9840568E7</v>
      </c>
      <c r="M29" s="6"/>
      <c r="N29" s="21"/>
      <c r="O29" s="21"/>
      <c r="P29" s="21"/>
      <c r="Q29" s="21"/>
      <c r="R29" s="21"/>
      <c r="S29" s="21"/>
      <c r="T29" s="92"/>
      <c r="U29" s="92"/>
      <c r="V29" s="92"/>
      <c r="W29" s="92"/>
      <c r="X29" s="92"/>
      <c r="Y29" s="92"/>
      <c r="Z29" s="92"/>
      <c r="AA29" s="6"/>
      <c r="AB29" s="6"/>
    </row>
    <row r="30" ht="70.5" customHeight="1">
      <c r="A30" s="6"/>
      <c r="B30" s="105">
        <v>3.0</v>
      </c>
      <c r="C30" s="106" t="s">
        <v>333</v>
      </c>
      <c r="D30" s="115">
        <v>9484.0</v>
      </c>
      <c r="E30" s="108">
        <v>1.0</v>
      </c>
      <c r="F30" s="117">
        <v>3930288.0</v>
      </c>
      <c r="G30" s="114">
        <f>+'AIU- ESTRUCTURA (2)'!PLAZO</f>
        <v>8</v>
      </c>
      <c r="H30" s="34"/>
      <c r="I30" s="118">
        <f t="shared" si="1"/>
        <v>94326912</v>
      </c>
      <c r="J30" s="119">
        <v>1.0</v>
      </c>
      <c r="K30" s="119">
        <v>0.04054947320691241</v>
      </c>
      <c r="L30" s="113">
        <v>9.4326912E7</v>
      </c>
      <c r="M30" s="6"/>
      <c r="N30" s="21"/>
      <c r="O30" s="21"/>
      <c r="P30" s="21"/>
      <c r="Q30" s="21"/>
      <c r="R30" s="21"/>
      <c r="S30" s="21"/>
      <c r="T30" s="100"/>
      <c r="W30" s="100"/>
      <c r="Z30" s="100"/>
      <c r="AA30" s="6"/>
      <c r="AB30" s="6"/>
    </row>
    <row r="31" ht="70.5" customHeight="1">
      <c r="A31" s="6"/>
      <c r="B31" s="105">
        <v>1.0</v>
      </c>
      <c r="C31" s="106" t="s">
        <v>342</v>
      </c>
      <c r="D31" s="115">
        <v>9470.0</v>
      </c>
      <c r="E31" s="108">
        <v>1.0</v>
      </c>
      <c r="F31" s="117">
        <v>1.1133493E7</v>
      </c>
      <c r="G31" s="114">
        <f>+'AIU- ESTRUCTURA (2)'!PLAZO</f>
        <v>8</v>
      </c>
      <c r="H31" s="34"/>
      <c r="I31" s="118">
        <f t="shared" si="1"/>
        <v>89067944</v>
      </c>
      <c r="J31" s="119">
        <v>1.0</v>
      </c>
      <c r="K31" s="119">
        <v>0.0382887357620991</v>
      </c>
      <c r="L31" s="113">
        <v>8.9067944E7</v>
      </c>
      <c r="M31" s="6"/>
      <c r="N31" s="21"/>
      <c r="O31" s="21"/>
      <c r="P31" s="21"/>
      <c r="Q31" s="21"/>
      <c r="R31" s="21"/>
      <c r="S31" s="21"/>
      <c r="T31" s="92"/>
      <c r="U31" s="92"/>
      <c r="V31" s="92"/>
      <c r="W31" s="92"/>
      <c r="X31" s="92"/>
      <c r="Y31" s="92"/>
      <c r="Z31" s="92"/>
      <c r="AA31" s="6"/>
      <c r="AB31" s="6"/>
    </row>
    <row r="32" ht="70.5" customHeight="1">
      <c r="A32" s="6"/>
      <c r="B32" s="105">
        <v>1.0</v>
      </c>
      <c r="C32" s="106" t="s">
        <v>372</v>
      </c>
      <c r="D32" s="115">
        <v>9470.0</v>
      </c>
      <c r="E32" s="108">
        <v>0.5</v>
      </c>
      <c r="F32" s="117">
        <v>1.1133493E7</v>
      </c>
      <c r="G32" s="114">
        <f>+'AIU- ESTRUCTURA (2)'!PLAZO</f>
        <v>8</v>
      </c>
      <c r="H32" s="34"/>
      <c r="I32" s="118">
        <f t="shared" si="1"/>
        <v>44533972</v>
      </c>
      <c r="J32" s="119">
        <v>0.5</v>
      </c>
      <c r="K32" s="119">
        <v>0.01914436788104955</v>
      </c>
      <c r="L32" s="113">
        <v>4.4533972E7</v>
      </c>
      <c r="M32" s="6"/>
      <c r="N32" s="21"/>
      <c r="O32" s="21"/>
      <c r="P32" s="21"/>
      <c r="Q32" s="21"/>
      <c r="R32" s="21"/>
      <c r="S32" s="21"/>
      <c r="T32" s="100"/>
      <c r="W32" s="100"/>
      <c r="Z32" s="100"/>
      <c r="AA32" s="6"/>
      <c r="AB32" s="6"/>
    </row>
    <row r="33" ht="36.75" customHeight="1">
      <c r="A33" s="6"/>
      <c r="B33" s="123"/>
      <c r="C33" s="6"/>
      <c r="D33" s="124"/>
      <c r="E33" s="126"/>
      <c r="F33" s="127"/>
      <c r="G33" s="129"/>
      <c r="I33" s="131"/>
      <c r="J33" s="131"/>
      <c r="K33" s="6"/>
      <c r="L33" s="6"/>
      <c r="M33" s="6"/>
      <c r="N33" s="21"/>
      <c r="O33" s="21"/>
      <c r="P33" s="21"/>
      <c r="Q33" s="21"/>
      <c r="R33" s="21"/>
      <c r="S33" s="21"/>
      <c r="T33" s="92"/>
      <c r="U33" s="92"/>
      <c r="V33" s="92"/>
      <c r="W33" s="92"/>
      <c r="X33" s="92"/>
      <c r="Y33" s="92"/>
      <c r="Z33" s="92"/>
      <c r="AA33" s="6"/>
      <c r="AB33" s="6"/>
    </row>
    <row r="34" ht="36.75" customHeight="1">
      <c r="A34" s="6"/>
      <c r="B34" s="95" t="s">
        <v>247</v>
      </c>
      <c r="C34" s="134" t="s">
        <v>250</v>
      </c>
      <c r="D34" s="134" t="s">
        <v>253</v>
      </c>
      <c r="E34" s="95" t="s">
        <v>255</v>
      </c>
      <c r="F34" s="95" t="s">
        <v>258</v>
      </c>
      <c r="G34" s="137" t="s">
        <v>259</v>
      </c>
      <c r="H34" s="34"/>
      <c r="I34" s="95" t="s">
        <v>262</v>
      </c>
      <c r="J34" s="131"/>
      <c r="K34" s="6"/>
      <c r="L34" s="6"/>
      <c r="M34" s="6"/>
      <c r="N34" s="21"/>
      <c r="O34" s="21"/>
      <c r="P34" s="21"/>
      <c r="Q34" s="21"/>
      <c r="R34" s="21"/>
      <c r="S34" s="21"/>
      <c r="T34" s="100"/>
      <c r="W34" s="100"/>
      <c r="Z34" s="100"/>
      <c r="AA34" s="6"/>
      <c r="AB34" s="6"/>
    </row>
    <row r="35" ht="36.75" customHeight="1">
      <c r="A35" s="6"/>
      <c r="B35" s="138" t="s">
        <v>268</v>
      </c>
      <c r="C35" s="139"/>
      <c r="D35" s="139"/>
      <c r="E35" s="138" t="s">
        <v>276</v>
      </c>
      <c r="F35" s="138" t="s">
        <v>278</v>
      </c>
      <c r="G35" s="140" t="s">
        <v>279</v>
      </c>
      <c r="H35" s="34"/>
      <c r="I35" s="138" t="s">
        <v>284</v>
      </c>
      <c r="J35" s="104" t="s">
        <v>385</v>
      </c>
      <c r="K35" s="33"/>
      <c r="L35" s="34"/>
      <c r="M35" s="6"/>
      <c r="N35" s="21"/>
      <c r="O35" s="21"/>
      <c r="P35" s="21"/>
      <c r="Q35" s="21"/>
      <c r="R35" s="21"/>
      <c r="S35" s="21"/>
      <c r="T35" s="100"/>
      <c r="U35" s="66"/>
      <c r="V35" s="66"/>
      <c r="W35" s="100"/>
      <c r="X35" s="66"/>
      <c r="Y35" s="66"/>
      <c r="Z35" s="100"/>
      <c r="AA35" s="6"/>
      <c r="AB35" s="6"/>
    </row>
    <row r="36" ht="36.75" customHeight="1">
      <c r="A36" s="6"/>
      <c r="B36" s="103" t="s">
        <v>377</v>
      </c>
      <c r="C36" s="33"/>
      <c r="D36" s="33"/>
      <c r="E36" s="33"/>
      <c r="F36" s="33"/>
      <c r="G36" s="33"/>
      <c r="H36" s="33"/>
      <c r="I36" s="34"/>
      <c r="J36" s="112" t="s">
        <v>303</v>
      </c>
      <c r="K36" s="112" t="s">
        <v>304</v>
      </c>
      <c r="L36" s="113" t="s">
        <v>305</v>
      </c>
      <c r="M36" s="6"/>
      <c r="N36" s="21"/>
      <c r="O36" s="21"/>
      <c r="P36" s="21"/>
      <c r="Q36" s="21"/>
      <c r="R36" s="21"/>
      <c r="S36" s="21"/>
      <c r="T36" s="100"/>
      <c r="U36" s="66"/>
      <c r="V36" s="66"/>
      <c r="W36" s="100"/>
      <c r="X36" s="66"/>
      <c r="Y36" s="66"/>
      <c r="Z36" s="100"/>
      <c r="AA36" s="6"/>
      <c r="AB36" s="6"/>
    </row>
    <row r="37" ht="81.0" customHeight="1">
      <c r="A37" s="6"/>
      <c r="B37" s="142">
        <v>1.0</v>
      </c>
      <c r="C37" s="143" t="s">
        <v>384</v>
      </c>
      <c r="D37" s="144">
        <v>9492.0</v>
      </c>
      <c r="E37" s="145">
        <v>1.0</v>
      </c>
      <c r="F37" s="146">
        <v>6542098.0</v>
      </c>
      <c r="G37" s="114">
        <f>+'AIU- ESTRUCTURA (2)'!PLAZO</f>
        <v>8</v>
      </c>
      <c r="H37" s="34"/>
      <c r="I37" s="116">
        <f>ROUND(IFERROR(B37*E37*F37*G37,""),)</f>
        <v>52336784</v>
      </c>
      <c r="J37" s="154">
        <v>1.0</v>
      </c>
      <c r="K37" s="154">
        <v>0.02249865892507922</v>
      </c>
      <c r="L37" s="155">
        <v>5.2336784E7</v>
      </c>
      <c r="M37" s="6"/>
      <c r="N37" s="21"/>
      <c r="O37" s="21"/>
      <c r="P37" s="21"/>
      <c r="Q37" s="21"/>
      <c r="R37" s="21"/>
      <c r="S37" s="21"/>
      <c r="T37" s="147"/>
      <c r="U37" s="148"/>
      <c r="V37" s="148"/>
      <c r="W37" s="147"/>
      <c r="X37" s="148"/>
      <c r="Y37" s="148"/>
      <c r="Z37" s="147"/>
      <c r="AA37" s="6"/>
      <c r="AB37" s="6"/>
    </row>
    <row r="38" ht="21.75" customHeight="1">
      <c r="A38" s="6"/>
      <c r="B38" s="41"/>
      <c r="C38" s="41"/>
      <c r="D38" s="41"/>
      <c r="E38" s="41"/>
      <c r="F38" s="149"/>
      <c r="G38" s="129"/>
      <c r="H38" s="66"/>
      <c r="I38" s="131"/>
      <c r="J38" s="131"/>
      <c r="K38" s="6"/>
      <c r="L38" s="6"/>
      <c r="M38" s="6"/>
      <c r="N38" s="21"/>
      <c r="O38" s="21"/>
      <c r="P38" s="21"/>
      <c r="Q38" s="21"/>
      <c r="R38" s="21"/>
      <c r="S38" s="21"/>
      <c r="T38" s="100"/>
      <c r="U38" s="66"/>
      <c r="V38" s="66"/>
      <c r="W38" s="100"/>
      <c r="X38" s="66"/>
      <c r="Y38" s="66"/>
      <c r="Z38" s="100"/>
      <c r="AA38" s="6"/>
      <c r="AB38" s="6"/>
    </row>
    <row r="39" ht="23.25" customHeight="1">
      <c r="A39" s="6"/>
      <c r="B39" s="109" t="s">
        <v>387</v>
      </c>
      <c r="C39" s="111"/>
      <c r="D39" s="111"/>
      <c r="E39" s="111"/>
      <c r="F39" s="111"/>
      <c r="G39" s="111"/>
      <c r="H39" s="111"/>
      <c r="I39" s="150"/>
      <c r="J39" s="131"/>
      <c r="K39" s="6"/>
      <c r="L39" s="6"/>
      <c r="M39" s="6"/>
      <c r="N39" s="21"/>
      <c r="O39" s="21"/>
      <c r="P39" s="21"/>
      <c r="Q39" s="21"/>
      <c r="R39" s="21"/>
      <c r="S39" s="21"/>
      <c r="T39" s="6"/>
      <c r="U39" s="6"/>
      <c r="V39" s="6"/>
      <c r="W39" s="6"/>
      <c r="X39" s="6"/>
      <c r="Y39" s="6"/>
      <c r="Z39" s="6"/>
      <c r="AA39" s="6"/>
      <c r="AB39" s="6"/>
    </row>
    <row r="40" ht="27.0" customHeight="1">
      <c r="A40" s="6"/>
      <c r="B40" s="105">
        <v>1.0</v>
      </c>
      <c r="C40" s="151" t="s">
        <v>394</v>
      </c>
      <c r="D40" s="152">
        <v>9491.0</v>
      </c>
      <c r="E40" s="108">
        <v>0.05</v>
      </c>
      <c r="F40" s="110">
        <v>2922389.0</v>
      </c>
      <c r="G40" s="114">
        <f>+'AIU- ESTRUCTURA (2)'!PLAZO</f>
        <v>8</v>
      </c>
      <c r="H40" s="34"/>
      <c r="I40" s="153">
        <f t="shared" ref="I40:I41" si="2">ROUND(IFERROR(B40*E40*F40*G40,""),)</f>
        <v>1168956</v>
      </c>
      <c r="J40" s="131"/>
      <c r="K40" s="6"/>
      <c r="L40" s="6"/>
      <c r="M40" s="6"/>
      <c r="N40" s="21"/>
      <c r="O40" s="21"/>
      <c r="P40" s="21"/>
      <c r="Q40" s="21"/>
      <c r="R40" s="21"/>
      <c r="S40" s="21"/>
      <c r="T40" s="6"/>
      <c r="U40" s="6"/>
      <c r="V40" s="6"/>
      <c r="W40" s="6"/>
      <c r="X40" s="6"/>
      <c r="Y40" s="6"/>
      <c r="Z40" s="6"/>
      <c r="AA40" s="6"/>
      <c r="AB40" s="6"/>
    </row>
    <row r="41" ht="27.0" customHeight="1">
      <c r="A41" s="6"/>
      <c r="B41" s="105">
        <v>1.0</v>
      </c>
      <c r="C41" s="151" t="s">
        <v>405</v>
      </c>
      <c r="D41" s="105">
        <v>9488.0</v>
      </c>
      <c r="E41" s="108">
        <v>0.05</v>
      </c>
      <c r="F41" s="110">
        <v>2922389.0</v>
      </c>
      <c r="G41" s="114">
        <f>+'AIU- ESTRUCTURA (2)'!PLAZO</f>
        <v>8</v>
      </c>
      <c r="H41" s="34"/>
      <c r="I41" s="153">
        <f t="shared" si="2"/>
        <v>1168956</v>
      </c>
      <c r="J41" s="131"/>
      <c r="K41" s="6"/>
      <c r="L41" s="6"/>
      <c r="M41" s="6"/>
      <c r="N41" s="21"/>
      <c r="O41" s="21"/>
      <c r="P41" s="21"/>
      <c r="Q41" s="21"/>
      <c r="R41" s="21"/>
      <c r="S41" s="21"/>
      <c r="T41" s="6"/>
      <c r="U41" s="6"/>
      <c r="V41" s="6"/>
      <c r="W41" s="6"/>
      <c r="X41" s="6"/>
      <c r="Y41" s="6"/>
      <c r="Z41" s="6"/>
      <c r="AA41" s="6"/>
      <c r="AB41" s="6"/>
    </row>
    <row r="42" ht="12.75" customHeight="1">
      <c r="A42" s="6"/>
      <c r="B42" s="156"/>
      <c r="C42" s="157"/>
      <c r="D42" s="158"/>
      <c r="E42" s="159"/>
      <c r="F42" s="78" t="str">
        <f>IFERROR(VLOOKUP(D42,SALARIOS,4,FALSE),"")</f>
        <v/>
      </c>
      <c r="G42" s="129"/>
      <c r="I42" s="131">
        <f>IFERROR(B42*E42*F42*G42*H42,"")</f>
        <v>0</v>
      </c>
      <c r="J42" s="131"/>
      <c r="K42" s="6"/>
      <c r="L42" s="6"/>
      <c r="M42" s="6"/>
      <c r="N42" s="21"/>
      <c r="O42" s="21"/>
      <c r="P42" s="21"/>
      <c r="Q42" s="21"/>
      <c r="R42" s="21"/>
      <c r="S42" s="21"/>
      <c r="T42" s="6"/>
      <c r="U42" s="6"/>
      <c r="V42" s="6"/>
      <c r="W42" s="6"/>
      <c r="X42" s="6"/>
      <c r="Y42" s="6"/>
      <c r="Z42" s="6"/>
      <c r="AA42" s="6"/>
      <c r="AB42" s="6"/>
    </row>
    <row r="43" ht="15.0" customHeight="1">
      <c r="A43" s="6"/>
      <c r="B43" s="170" t="s">
        <v>431</v>
      </c>
      <c r="C43" s="161"/>
      <c r="D43" s="161"/>
      <c r="E43" s="161"/>
      <c r="F43" s="161"/>
      <c r="G43" s="161"/>
      <c r="H43" s="162"/>
      <c r="I43" s="172">
        <f>+SUM(I28:I41)</f>
        <v>536286788</v>
      </c>
      <c r="J43" s="164"/>
      <c r="K43" s="165"/>
      <c r="L43" s="165"/>
      <c r="M43" s="165"/>
      <c r="N43" s="21"/>
      <c r="O43" s="21"/>
      <c r="P43" s="21"/>
      <c r="Q43" s="21"/>
      <c r="R43" s="21"/>
      <c r="S43" s="21"/>
      <c r="T43" s="6"/>
      <c r="U43" s="6"/>
      <c r="V43" s="6"/>
      <c r="W43" s="6"/>
      <c r="X43" s="6"/>
      <c r="Y43" s="6"/>
      <c r="Z43" s="6"/>
      <c r="AA43" s="6"/>
      <c r="AB43" s="6"/>
    </row>
    <row r="44" ht="35.25" customHeight="1">
      <c r="A44" s="6"/>
      <c r="B44" s="166" t="s">
        <v>443</v>
      </c>
      <c r="C44" s="66"/>
      <c r="D44" s="66"/>
      <c r="E44" s="66"/>
      <c r="F44" s="66"/>
      <c r="G44" s="66"/>
      <c r="H44" s="66"/>
      <c r="I44" s="66"/>
      <c r="J44" s="6"/>
      <c r="K44" s="6"/>
      <c r="L44" s="6"/>
      <c r="M44" s="6"/>
      <c r="N44" s="21"/>
      <c r="O44" s="21"/>
      <c r="P44" s="21"/>
      <c r="Q44" s="21"/>
      <c r="R44" s="21"/>
      <c r="S44" s="21"/>
      <c r="T44" s="6"/>
      <c r="U44" s="6"/>
      <c r="V44" s="6"/>
      <c r="W44" s="6"/>
      <c r="X44" s="6"/>
      <c r="Y44" s="6"/>
      <c r="Z44" s="6"/>
      <c r="AA44" s="6"/>
      <c r="AB44" s="6"/>
    </row>
    <row r="45" ht="18.75" customHeight="1">
      <c r="A45" s="6"/>
      <c r="B45" s="95" t="s">
        <v>448</v>
      </c>
      <c r="C45" s="95" t="s">
        <v>449</v>
      </c>
      <c r="D45" s="95" t="s">
        <v>247</v>
      </c>
      <c r="E45" s="95" t="s">
        <v>450</v>
      </c>
      <c r="F45" s="167" t="s">
        <v>453</v>
      </c>
      <c r="G45" s="95" t="s">
        <v>455</v>
      </c>
      <c r="H45" s="95" t="s">
        <v>456</v>
      </c>
      <c r="I45" s="95" t="s">
        <v>457</v>
      </c>
      <c r="J45" s="35"/>
      <c r="K45" s="6"/>
      <c r="L45" s="6"/>
      <c r="M45" s="6"/>
      <c r="N45" s="21"/>
      <c r="O45" s="21"/>
      <c r="P45" s="21"/>
      <c r="Q45" s="21"/>
      <c r="R45" s="21"/>
      <c r="S45" s="21"/>
      <c r="T45" s="6"/>
      <c r="U45" s="6"/>
      <c r="V45" s="6"/>
      <c r="W45" s="6"/>
      <c r="X45" s="6"/>
      <c r="Y45" s="6"/>
      <c r="Z45" s="6"/>
      <c r="AA45" s="6"/>
      <c r="AB45" s="6"/>
    </row>
    <row r="46" ht="45.0" customHeight="1">
      <c r="A46" s="6"/>
      <c r="B46" s="105">
        <v>9414.0</v>
      </c>
      <c r="C46" s="168" t="s">
        <v>462</v>
      </c>
      <c r="D46" s="105">
        <v>1.0</v>
      </c>
      <c r="E46" s="105" t="s">
        <v>46</v>
      </c>
      <c r="F46" s="108">
        <v>0.8</v>
      </c>
      <c r="G46" s="169">
        <v>36607.0</v>
      </c>
      <c r="H46" s="142">
        <f>'AIU- ESTRUCTURA (2)'!PLAZO</f>
        <v>8</v>
      </c>
      <c r="I46" s="153">
        <f t="shared" ref="I46:I48" si="3">ROUND(IFERROR(IF(D46&lt;0,"",(F46*G46*D46*H46)),""),)</f>
        <v>234285</v>
      </c>
      <c r="J46" s="171"/>
      <c r="K46" s="6"/>
      <c r="L46" s="6"/>
      <c r="M46" s="6"/>
      <c r="N46" s="21"/>
      <c r="O46" s="21"/>
      <c r="P46" s="21"/>
      <c r="Q46" s="21"/>
      <c r="R46" s="21"/>
      <c r="S46" s="21"/>
      <c r="T46" s="6"/>
      <c r="U46" s="6"/>
      <c r="V46" s="6"/>
      <c r="W46" s="6"/>
      <c r="X46" s="6"/>
      <c r="Y46" s="6"/>
      <c r="Z46" s="6"/>
      <c r="AA46" s="6"/>
      <c r="AB46" s="6"/>
    </row>
    <row r="47" ht="15.75" customHeight="1">
      <c r="A47" s="6"/>
      <c r="B47" s="105">
        <v>9576.0</v>
      </c>
      <c r="C47" s="168" t="s">
        <v>473</v>
      </c>
      <c r="D47" s="105">
        <v>1.0</v>
      </c>
      <c r="E47" s="105" t="s">
        <v>56</v>
      </c>
      <c r="F47" s="108">
        <v>0.3</v>
      </c>
      <c r="G47" s="169">
        <v>55270.0</v>
      </c>
      <c r="H47" s="142">
        <f>'AIU- ESTRUCTURA (2)'!PLAZO</f>
        <v>8</v>
      </c>
      <c r="I47" s="153">
        <f t="shared" si="3"/>
        <v>132648</v>
      </c>
      <c r="J47" s="171"/>
      <c r="K47" s="6"/>
      <c r="L47" s="6"/>
      <c r="M47" s="6"/>
      <c r="N47" s="21"/>
      <c r="O47" s="21"/>
      <c r="P47" s="21"/>
      <c r="Q47" s="21"/>
      <c r="R47" s="21"/>
      <c r="S47" s="21"/>
      <c r="T47" s="6"/>
      <c r="U47" s="6"/>
      <c r="V47" s="6"/>
      <c r="W47" s="6"/>
      <c r="X47" s="6"/>
      <c r="Y47" s="6"/>
      <c r="Z47" s="6"/>
      <c r="AA47" s="6"/>
      <c r="AB47" s="6"/>
    </row>
    <row r="48" ht="15.75" customHeight="1">
      <c r="A48" s="6"/>
      <c r="B48" s="105">
        <v>9578.0</v>
      </c>
      <c r="C48" s="168" t="s">
        <v>483</v>
      </c>
      <c r="D48" s="105">
        <v>1.0</v>
      </c>
      <c r="E48" s="105" t="s">
        <v>485</v>
      </c>
      <c r="F48" s="108">
        <v>0.5</v>
      </c>
      <c r="G48" s="169">
        <v>1260967.0</v>
      </c>
      <c r="H48" s="142">
        <f>'AIU- ESTRUCTURA (2)'!PLAZO</f>
        <v>8</v>
      </c>
      <c r="I48" s="153">
        <f t="shared" si="3"/>
        <v>5043868</v>
      </c>
      <c r="J48" s="171"/>
      <c r="K48" s="6"/>
      <c r="L48" s="6"/>
      <c r="M48" s="6"/>
      <c r="N48" s="21"/>
      <c r="O48" s="21"/>
      <c r="P48" s="21"/>
      <c r="Q48" s="21"/>
      <c r="R48" s="21"/>
      <c r="S48" s="21"/>
      <c r="T48" s="6"/>
      <c r="U48" s="6"/>
      <c r="V48" s="6"/>
      <c r="W48" s="6"/>
      <c r="X48" s="6"/>
      <c r="Y48" s="6"/>
      <c r="Z48" s="6"/>
      <c r="AA48" s="6"/>
      <c r="AB48" s="6"/>
    </row>
    <row r="49" ht="19.5" customHeight="1">
      <c r="A49" s="6"/>
      <c r="B49" s="123"/>
      <c r="C49" s="173"/>
      <c r="D49" s="123"/>
      <c r="E49" s="6"/>
      <c r="F49" s="78"/>
      <c r="G49" s="123"/>
      <c r="H49" s="123"/>
      <c r="I49" s="171"/>
      <c r="J49" s="171"/>
      <c r="K49" s="6"/>
      <c r="L49" s="6"/>
      <c r="M49" s="6"/>
      <c r="N49" s="21"/>
      <c r="O49" s="21"/>
      <c r="P49" s="21"/>
      <c r="Q49" s="21"/>
      <c r="R49" s="21"/>
      <c r="S49" s="21"/>
      <c r="T49" s="6"/>
      <c r="U49" s="6"/>
      <c r="V49" s="6"/>
      <c r="W49" s="6"/>
      <c r="X49" s="6"/>
      <c r="Y49" s="6"/>
      <c r="Z49" s="6"/>
      <c r="AA49" s="6"/>
      <c r="AB49" s="6"/>
    </row>
    <row r="50" ht="24.0" customHeight="1">
      <c r="A50" s="6"/>
      <c r="B50" s="170" t="s">
        <v>494</v>
      </c>
      <c r="C50" s="161"/>
      <c r="D50" s="161"/>
      <c r="E50" s="161"/>
      <c r="F50" s="161"/>
      <c r="G50" s="161"/>
      <c r="H50" s="162"/>
      <c r="I50" s="172">
        <f>SUM(I46:I48)</f>
        <v>5410801</v>
      </c>
      <c r="J50" s="164"/>
      <c r="K50" s="6"/>
      <c r="L50" s="6"/>
      <c r="M50" s="6"/>
      <c r="N50" s="21"/>
      <c r="O50" s="21"/>
      <c r="P50" s="21"/>
      <c r="Q50" s="21"/>
      <c r="R50" s="21"/>
      <c r="S50" s="21"/>
      <c r="T50" s="6"/>
      <c r="U50" s="6"/>
      <c r="V50" s="6"/>
      <c r="W50" s="6"/>
      <c r="X50" s="6"/>
      <c r="Y50" s="6"/>
      <c r="Z50" s="6"/>
      <c r="AA50" s="6"/>
      <c r="AB50" s="6"/>
    </row>
    <row r="51" ht="12.75" customHeight="1">
      <c r="A51" s="6"/>
      <c r="B51" s="6"/>
      <c r="C51" s="6"/>
      <c r="D51" s="6"/>
      <c r="E51" s="6"/>
      <c r="F51" s="6"/>
      <c r="G51" s="6"/>
      <c r="H51" s="6"/>
      <c r="I51" s="6"/>
      <c r="J51" s="6"/>
      <c r="K51" s="6"/>
      <c r="L51" s="6"/>
      <c r="M51" s="6"/>
      <c r="N51" s="21"/>
      <c r="O51" s="21"/>
      <c r="P51" s="21"/>
      <c r="Q51" s="21"/>
      <c r="R51" s="21"/>
      <c r="S51" s="21"/>
      <c r="T51" s="6"/>
      <c r="U51" s="6"/>
      <c r="V51" s="6"/>
      <c r="W51" s="6"/>
      <c r="X51" s="6"/>
      <c r="Y51" s="6"/>
      <c r="Z51" s="6"/>
      <c r="AA51" s="6"/>
      <c r="AB51" s="6"/>
    </row>
    <row r="52" ht="19.5" customHeight="1">
      <c r="A52" s="6"/>
      <c r="B52" s="174" t="s">
        <v>507</v>
      </c>
      <c r="C52" s="93"/>
      <c r="D52" s="93"/>
      <c r="E52" s="93"/>
      <c r="F52" s="93"/>
      <c r="G52" s="93"/>
      <c r="H52" s="89"/>
      <c r="I52" s="175">
        <f>I50+I43</f>
        <v>541697589</v>
      </c>
      <c r="J52" s="176"/>
      <c r="K52" s="6"/>
      <c r="L52" s="6"/>
      <c r="M52" s="6"/>
      <c r="N52" s="21"/>
      <c r="O52" s="21"/>
      <c r="P52" s="21"/>
      <c r="Q52" s="21"/>
      <c r="R52" s="21"/>
      <c r="S52" s="21"/>
      <c r="T52" s="6"/>
      <c r="U52" s="6"/>
      <c r="V52" s="6"/>
      <c r="W52" s="6"/>
      <c r="X52" s="6"/>
      <c r="Y52" s="6"/>
      <c r="Z52" s="6"/>
      <c r="AA52" s="6"/>
      <c r="AB52" s="6"/>
    </row>
    <row r="53" ht="35.25" customHeight="1">
      <c r="A53" s="6"/>
      <c r="B53" s="177" t="s">
        <v>521</v>
      </c>
      <c r="C53" s="178"/>
      <c r="D53" s="178"/>
      <c r="E53" s="178"/>
      <c r="F53" s="178"/>
      <c r="G53" s="178"/>
      <c r="H53" s="179"/>
      <c r="I53" s="188">
        <f>ROUND(I52/('AIU- ESTRUCTURA (2)'!CD),4)</f>
        <v>0.2329</v>
      </c>
      <c r="J53" s="181"/>
      <c r="K53" s="6"/>
      <c r="L53" s="6"/>
      <c r="M53" s="6"/>
      <c r="N53" s="21"/>
      <c r="O53" s="21"/>
      <c r="P53" s="21"/>
      <c r="Q53" s="21"/>
      <c r="R53" s="21"/>
      <c r="S53" s="21"/>
      <c r="T53" s="6"/>
      <c r="U53" s="6"/>
      <c r="V53" s="6"/>
      <c r="W53" s="6"/>
      <c r="X53" s="6"/>
      <c r="Y53" s="6"/>
      <c r="Z53" s="6"/>
      <c r="AA53" s="6"/>
      <c r="AB53" s="6"/>
    </row>
    <row r="54" ht="15.0" customHeight="1">
      <c r="A54" s="6"/>
      <c r="B54" s="6"/>
      <c r="C54" s="6"/>
      <c r="D54" s="6"/>
      <c r="E54" s="6"/>
      <c r="F54" s="6"/>
      <c r="G54" s="6"/>
      <c r="H54" s="6"/>
      <c r="I54" s="6"/>
      <c r="J54" s="6"/>
      <c r="K54" s="6"/>
      <c r="L54" s="6"/>
      <c r="M54" s="6"/>
      <c r="N54" s="21"/>
      <c r="O54" s="21"/>
      <c r="P54" s="21"/>
      <c r="Q54" s="21"/>
      <c r="R54" s="21"/>
      <c r="S54" s="21"/>
      <c r="T54" s="6"/>
      <c r="U54" s="6"/>
      <c r="V54" s="6"/>
      <c r="W54" s="6"/>
      <c r="X54" s="6"/>
      <c r="Y54" s="6"/>
      <c r="Z54" s="6"/>
      <c r="AA54" s="6"/>
      <c r="AB54" s="6"/>
    </row>
    <row r="55" ht="17.25" customHeight="1">
      <c r="A55" s="6"/>
      <c r="B55" s="182" t="s">
        <v>530</v>
      </c>
      <c r="J55" s="182"/>
      <c r="K55" s="6"/>
      <c r="L55" s="6"/>
      <c r="M55" s="6"/>
      <c r="N55" s="21"/>
      <c r="O55" s="21"/>
      <c r="P55" s="21"/>
      <c r="Q55" s="21"/>
      <c r="R55" s="21"/>
      <c r="S55" s="21"/>
      <c r="T55" s="6"/>
      <c r="U55" s="6"/>
      <c r="V55" s="6"/>
      <c r="W55" s="6"/>
      <c r="X55" s="6"/>
      <c r="Y55" s="6"/>
      <c r="Z55" s="6"/>
      <c r="AA55" s="6"/>
      <c r="AB55" s="6"/>
    </row>
    <row r="56" ht="17.25" customHeight="1">
      <c r="A56" s="6"/>
      <c r="B56" s="41" t="s">
        <v>534</v>
      </c>
      <c r="C56" s="6"/>
      <c r="D56" s="6"/>
      <c r="E56" s="6"/>
      <c r="F56" s="6"/>
      <c r="G56" s="6"/>
      <c r="H56" s="6"/>
      <c r="I56" s="6"/>
      <c r="J56" s="6"/>
      <c r="K56" s="6"/>
      <c r="L56" s="6"/>
      <c r="M56" s="6"/>
      <c r="N56" s="21"/>
      <c r="O56" s="21"/>
      <c r="P56" s="21"/>
      <c r="Q56" s="21"/>
      <c r="R56" s="21"/>
      <c r="S56" s="21"/>
      <c r="T56" s="6"/>
      <c r="U56" s="6"/>
      <c r="V56" s="6"/>
      <c r="W56" s="6"/>
      <c r="X56" s="6"/>
      <c r="Y56" s="6"/>
      <c r="Z56" s="6"/>
      <c r="AA56" s="6"/>
      <c r="AB56" s="6"/>
    </row>
    <row r="57" ht="18.75" customHeight="1">
      <c r="A57" s="6"/>
      <c r="B57" s="183" t="s">
        <v>539</v>
      </c>
      <c r="C57" s="161"/>
      <c r="D57" s="161"/>
      <c r="E57" s="161"/>
      <c r="F57" s="161"/>
      <c r="G57" s="161"/>
      <c r="H57" s="184" t="s">
        <v>544</v>
      </c>
      <c r="I57" s="184" t="s">
        <v>457</v>
      </c>
      <c r="J57" s="35"/>
      <c r="K57" s="6"/>
      <c r="L57" s="6"/>
      <c r="M57" s="6"/>
      <c r="N57" s="21"/>
      <c r="O57" s="21"/>
      <c r="P57" s="21"/>
      <c r="Q57" s="21"/>
      <c r="R57" s="21"/>
      <c r="S57" s="21"/>
      <c r="T57" s="6"/>
      <c r="U57" s="6"/>
      <c r="V57" s="6"/>
      <c r="W57" s="6"/>
      <c r="X57" s="6"/>
      <c r="Y57" s="6"/>
      <c r="Z57" s="6"/>
      <c r="AA57" s="6"/>
      <c r="AB57" s="6"/>
    </row>
    <row r="58" ht="15.0" customHeight="1">
      <c r="A58" s="6"/>
      <c r="B58" s="185" t="s">
        <v>549</v>
      </c>
      <c r="C58" s="27"/>
      <c r="D58" s="27"/>
      <c r="E58" s="27"/>
      <c r="F58" s="27"/>
      <c r="G58" s="27"/>
      <c r="H58" s="186">
        <v>0.05</v>
      </c>
      <c r="I58" s="187">
        <f t="shared" ref="I58:I64" si="4">ROUND($C$18*H58,0)</f>
        <v>170236350</v>
      </c>
      <c r="J58" s="171"/>
      <c r="K58" s="6"/>
      <c r="L58" s="6"/>
      <c r="M58" s="6"/>
      <c r="N58" s="21"/>
      <c r="O58" s="21"/>
      <c r="P58" s="21"/>
      <c r="Q58" s="21"/>
      <c r="R58" s="21"/>
      <c r="S58" s="21"/>
      <c r="T58" s="6"/>
      <c r="U58" s="6"/>
      <c r="V58" s="6"/>
      <c r="W58" s="6"/>
      <c r="X58" s="6"/>
      <c r="Y58" s="6"/>
      <c r="Z58" s="6"/>
      <c r="AA58" s="6"/>
      <c r="AB58" s="6"/>
    </row>
    <row r="59" ht="15.0" customHeight="1">
      <c r="A59" s="6"/>
      <c r="B59" s="189" t="s">
        <v>561</v>
      </c>
      <c r="C59" s="33"/>
      <c r="D59" s="33"/>
      <c r="E59" s="33"/>
      <c r="F59" s="33"/>
      <c r="G59" s="33"/>
      <c r="H59" s="190">
        <v>0.00966</v>
      </c>
      <c r="I59" s="187">
        <f t="shared" si="4"/>
        <v>32889663</v>
      </c>
      <c r="J59" s="171"/>
      <c r="K59" s="6"/>
      <c r="L59" s="6"/>
      <c r="M59" s="6"/>
      <c r="N59" s="21"/>
      <c r="O59" s="21"/>
      <c r="P59" s="21"/>
      <c r="Q59" s="21"/>
      <c r="R59" s="21"/>
      <c r="S59" s="21"/>
      <c r="T59" s="6"/>
      <c r="U59" s="6"/>
      <c r="V59" s="6"/>
      <c r="W59" s="6"/>
      <c r="X59" s="6"/>
      <c r="Y59" s="6"/>
      <c r="Z59" s="6"/>
      <c r="AA59" s="6"/>
      <c r="AB59" s="6"/>
    </row>
    <row r="60" ht="15.0" customHeight="1">
      <c r="A60" s="6"/>
      <c r="B60" s="189" t="s">
        <v>569</v>
      </c>
      <c r="C60" s="33"/>
      <c r="D60" s="33"/>
      <c r="E60" s="33"/>
      <c r="F60" s="33"/>
      <c r="G60" s="33"/>
      <c r="H60" s="190">
        <v>0.02</v>
      </c>
      <c r="I60" s="187">
        <f t="shared" si="4"/>
        <v>68094540</v>
      </c>
      <c r="J60" s="171"/>
      <c r="K60" s="6"/>
      <c r="L60" s="6"/>
      <c r="M60" s="6"/>
      <c r="N60" s="21"/>
      <c r="O60" s="21"/>
      <c r="P60" s="21"/>
      <c r="Q60" s="21"/>
      <c r="R60" s="21"/>
      <c r="S60" s="21"/>
      <c r="T60" s="6"/>
      <c r="U60" s="6"/>
      <c r="V60" s="6"/>
      <c r="W60" s="6"/>
      <c r="X60" s="6"/>
      <c r="Y60" s="6"/>
      <c r="Z60" s="6"/>
      <c r="AA60" s="6"/>
      <c r="AB60" s="6"/>
    </row>
    <row r="61" ht="15.0" customHeight="1">
      <c r="A61" s="6"/>
      <c r="B61" s="191" t="s">
        <v>575</v>
      </c>
      <c r="C61" s="17"/>
      <c r="D61" s="17"/>
      <c r="E61" s="17"/>
      <c r="F61" s="17"/>
      <c r="G61" s="17"/>
      <c r="H61" s="190">
        <v>0.011</v>
      </c>
      <c r="I61" s="187">
        <f t="shared" si="4"/>
        <v>37451997</v>
      </c>
      <c r="J61" s="171"/>
      <c r="K61" s="6"/>
      <c r="L61" s="6"/>
      <c r="M61" s="6"/>
      <c r="N61" s="21"/>
      <c r="O61" s="21"/>
      <c r="P61" s="21"/>
      <c r="Q61" s="21"/>
      <c r="R61" s="21"/>
      <c r="S61" s="21"/>
      <c r="T61" s="6"/>
      <c r="U61" s="6"/>
      <c r="V61" s="6"/>
      <c r="W61" s="6"/>
      <c r="X61" s="6"/>
      <c r="Y61" s="6"/>
      <c r="Z61" s="6"/>
      <c r="AA61" s="6"/>
      <c r="AB61" s="6"/>
    </row>
    <row r="62" ht="15.0" customHeight="1">
      <c r="A62" s="6"/>
      <c r="B62" s="192" t="s">
        <v>583</v>
      </c>
      <c r="C62" s="33"/>
      <c r="D62" s="33"/>
      <c r="E62" s="33"/>
      <c r="F62" s="33"/>
      <c r="G62" s="34"/>
      <c r="H62" s="193">
        <v>0.005</v>
      </c>
      <c r="I62" s="187">
        <f t="shared" si="4"/>
        <v>17023635</v>
      </c>
      <c r="J62" s="171"/>
      <c r="K62" s="6"/>
      <c r="L62" s="6"/>
      <c r="M62" s="6"/>
      <c r="N62" s="21"/>
      <c r="O62" s="21"/>
      <c r="P62" s="21"/>
      <c r="Q62" s="21"/>
      <c r="R62" s="21"/>
      <c r="S62" s="21"/>
      <c r="T62" s="6"/>
      <c r="U62" s="6"/>
      <c r="V62" s="6"/>
      <c r="W62" s="6"/>
      <c r="X62" s="6"/>
      <c r="Y62" s="6"/>
      <c r="Z62" s="6"/>
      <c r="AA62" s="6"/>
      <c r="AB62" s="6"/>
    </row>
    <row r="63" ht="15.0" customHeight="1">
      <c r="A63" s="6"/>
      <c r="B63" s="185" t="s">
        <v>592</v>
      </c>
      <c r="C63" s="27"/>
      <c r="D63" s="27"/>
      <c r="E63" s="27"/>
      <c r="F63" s="27"/>
      <c r="G63" s="27"/>
      <c r="H63" s="190">
        <v>0.02</v>
      </c>
      <c r="I63" s="187">
        <f t="shared" si="4"/>
        <v>68094540</v>
      </c>
      <c r="J63" s="171"/>
      <c r="K63" s="6"/>
      <c r="L63" s="6"/>
      <c r="M63" s="6"/>
      <c r="N63" s="21"/>
      <c r="O63" s="21"/>
      <c r="P63" s="21"/>
      <c r="Q63" s="21"/>
      <c r="R63" s="21"/>
      <c r="S63" s="21"/>
      <c r="T63" s="6"/>
      <c r="U63" s="6"/>
      <c r="V63" s="6"/>
      <c r="W63" s="6"/>
      <c r="X63" s="6"/>
      <c r="Y63" s="6"/>
      <c r="Z63" s="6"/>
      <c r="AA63" s="6"/>
      <c r="AB63" s="6"/>
    </row>
    <row r="64" ht="15.0" customHeight="1">
      <c r="A64" s="6"/>
      <c r="B64" s="189" t="s">
        <v>599</v>
      </c>
      <c r="C64" s="33"/>
      <c r="D64" s="33"/>
      <c r="E64" s="33"/>
      <c r="F64" s="33"/>
      <c r="G64" s="33"/>
      <c r="H64" s="194">
        <v>0.005</v>
      </c>
      <c r="I64" s="187">
        <f t="shared" si="4"/>
        <v>17023635</v>
      </c>
      <c r="J64" s="171"/>
      <c r="K64" s="6"/>
      <c r="L64" s="6"/>
      <c r="M64" s="6"/>
      <c r="N64" s="21"/>
      <c r="O64" s="21"/>
      <c r="P64" s="21"/>
      <c r="Q64" s="21"/>
      <c r="R64" s="21"/>
      <c r="S64" s="21"/>
      <c r="T64" s="6"/>
      <c r="U64" s="6"/>
      <c r="V64" s="6"/>
      <c r="W64" s="6"/>
      <c r="X64" s="6"/>
      <c r="Y64" s="6"/>
      <c r="Z64" s="6"/>
      <c r="AA64" s="6"/>
      <c r="AB64" s="6"/>
    </row>
    <row r="65" ht="15.0" customHeight="1">
      <c r="A65" s="6"/>
      <c r="B65" s="195" t="s">
        <v>607</v>
      </c>
      <c r="C65" s="161"/>
      <c r="D65" s="161"/>
      <c r="E65" s="161"/>
      <c r="F65" s="161"/>
      <c r="G65" s="161"/>
      <c r="H65" s="161"/>
      <c r="I65" s="201">
        <f>SUM(I58:I64)-I60</f>
        <v>342719820</v>
      </c>
      <c r="J65" s="123"/>
      <c r="K65" s="6"/>
      <c r="L65" s="6"/>
      <c r="M65" s="6"/>
      <c r="N65" s="21"/>
      <c r="O65" s="21"/>
      <c r="P65" s="21"/>
      <c r="Q65" s="21"/>
      <c r="R65" s="21"/>
      <c r="S65" s="21"/>
      <c r="T65" s="6"/>
      <c r="U65" s="6"/>
      <c r="V65" s="6"/>
      <c r="W65" s="6"/>
      <c r="X65" s="6"/>
      <c r="Y65" s="6"/>
      <c r="Z65" s="6"/>
      <c r="AA65" s="6"/>
      <c r="AB65" s="6"/>
    </row>
    <row r="66" ht="19.5" customHeight="1">
      <c r="A66" s="6"/>
      <c r="B66" s="182" t="s">
        <v>620</v>
      </c>
      <c r="I66" s="6"/>
      <c r="J66" s="6"/>
      <c r="K66" s="6"/>
      <c r="L66" s="6"/>
      <c r="M66" s="6"/>
      <c r="N66" s="21"/>
      <c r="O66" s="21"/>
      <c r="P66" s="21"/>
      <c r="Q66" s="21"/>
      <c r="R66" s="21"/>
      <c r="S66" s="21"/>
      <c r="T66" s="6"/>
      <c r="U66" s="6"/>
      <c r="V66" s="6"/>
      <c r="W66" s="6"/>
      <c r="X66" s="6"/>
      <c r="Y66" s="6"/>
      <c r="Z66" s="6"/>
      <c r="AA66" s="6"/>
      <c r="AB66" s="6"/>
    </row>
    <row r="67" ht="18.75" customHeight="1">
      <c r="A67" s="6"/>
      <c r="B67" s="183" t="s">
        <v>539</v>
      </c>
      <c r="C67" s="161"/>
      <c r="D67" s="161"/>
      <c r="E67" s="161"/>
      <c r="F67" s="161"/>
      <c r="G67" s="55"/>
      <c r="H67" s="197" t="s">
        <v>544</v>
      </c>
      <c r="I67" s="197" t="s">
        <v>457</v>
      </c>
      <c r="J67" s="35"/>
      <c r="K67" s="6"/>
      <c r="L67" s="6"/>
      <c r="M67" s="6"/>
      <c r="N67" s="21"/>
      <c r="O67" s="21"/>
      <c r="P67" s="21"/>
      <c r="Q67" s="21"/>
      <c r="R67" s="21"/>
      <c r="S67" s="21"/>
      <c r="T67" s="6"/>
      <c r="U67" s="6"/>
      <c r="V67" s="6"/>
      <c r="W67" s="6"/>
      <c r="X67" s="6"/>
      <c r="Y67" s="6"/>
      <c r="Z67" s="6"/>
      <c r="AA67" s="6"/>
      <c r="AB67" s="6"/>
    </row>
    <row r="68" ht="15.0" customHeight="1">
      <c r="A68" s="6"/>
      <c r="B68" s="185" t="s">
        <v>641</v>
      </c>
      <c r="C68" s="27"/>
      <c r="D68" s="27"/>
      <c r="E68" s="27"/>
      <c r="F68" s="27"/>
      <c r="G68" s="27"/>
      <c r="H68" s="194">
        <v>0.004</v>
      </c>
      <c r="I68" s="209">
        <f>ROUND(((5245000000)-(I65))*H68,0)</f>
        <v>19609121</v>
      </c>
      <c r="J68" s="171"/>
      <c r="K68" s="6"/>
      <c r="L68" s="6"/>
      <c r="M68" s="6"/>
      <c r="N68" s="21"/>
      <c r="O68" s="21"/>
      <c r="P68" s="21"/>
      <c r="Q68" s="21"/>
      <c r="R68" s="21"/>
      <c r="S68" s="21"/>
      <c r="T68" s="6"/>
      <c r="U68" s="6"/>
      <c r="V68" s="6"/>
      <c r="W68" s="6"/>
      <c r="X68" s="6"/>
      <c r="Y68" s="6"/>
      <c r="Z68" s="6"/>
      <c r="AA68" s="6"/>
      <c r="AB68" s="6"/>
    </row>
    <row r="69" ht="12.75" customHeight="1">
      <c r="A69" s="6"/>
      <c r="B69" s="195" t="s">
        <v>651</v>
      </c>
      <c r="C69" s="161"/>
      <c r="D69" s="161"/>
      <c r="E69" s="161"/>
      <c r="F69" s="161"/>
      <c r="G69" s="161"/>
      <c r="H69" s="161"/>
      <c r="I69" s="201">
        <f>SUM(I68)</f>
        <v>19609121</v>
      </c>
      <c r="J69" s="200"/>
      <c r="K69" s="6"/>
      <c r="L69" s="6"/>
      <c r="M69" s="6"/>
      <c r="N69" s="21"/>
      <c r="O69" s="21"/>
      <c r="P69" s="21"/>
      <c r="Q69" s="21"/>
      <c r="R69" s="21"/>
      <c r="S69" s="21"/>
      <c r="T69" s="6"/>
      <c r="U69" s="6"/>
      <c r="V69" s="6"/>
      <c r="W69" s="6"/>
      <c r="X69" s="6"/>
      <c r="Y69" s="6"/>
      <c r="Z69" s="6"/>
      <c r="AA69" s="6"/>
      <c r="AB69" s="6"/>
    </row>
    <row r="70" ht="12.75" customHeight="1">
      <c r="A70" s="6"/>
      <c r="B70" s="6"/>
      <c r="C70" s="6"/>
      <c r="D70" s="6"/>
      <c r="E70" s="6"/>
      <c r="F70" s="6"/>
      <c r="G70" s="6"/>
      <c r="H70" s="6"/>
      <c r="I70" s="6"/>
      <c r="J70" s="6"/>
      <c r="K70" s="6"/>
      <c r="L70" s="6"/>
      <c r="M70" s="6"/>
      <c r="N70" s="21"/>
      <c r="O70" s="21"/>
      <c r="P70" s="21"/>
      <c r="Q70" s="21"/>
      <c r="R70" s="21"/>
      <c r="S70" s="21"/>
      <c r="T70" s="6"/>
      <c r="U70" s="6"/>
      <c r="V70" s="6"/>
      <c r="W70" s="6"/>
      <c r="X70" s="6"/>
      <c r="Y70" s="6"/>
      <c r="Z70" s="6"/>
      <c r="AA70" s="6"/>
      <c r="AB70" s="6"/>
    </row>
    <row r="71" ht="24.0" customHeight="1">
      <c r="A71" s="6"/>
      <c r="B71" s="182" t="s">
        <v>664</v>
      </c>
      <c r="I71" s="6"/>
      <c r="J71" s="6"/>
      <c r="K71" s="6"/>
      <c r="L71" s="6"/>
      <c r="M71" s="6"/>
      <c r="N71" s="21"/>
      <c r="O71" s="21"/>
      <c r="P71" s="21"/>
      <c r="Q71" s="21"/>
      <c r="R71" s="21"/>
      <c r="S71" s="21"/>
      <c r="T71" s="6"/>
      <c r="U71" s="6"/>
      <c r="V71" s="6"/>
      <c r="W71" s="6"/>
      <c r="X71" s="6"/>
      <c r="Y71" s="6"/>
      <c r="Z71" s="6"/>
      <c r="AA71" s="6"/>
      <c r="AB71" s="6"/>
    </row>
    <row r="72" ht="30.75" customHeight="1">
      <c r="A72" s="6"/>
      <c r="B72" s="202" t="s">
        <v>539</v>
      </c>
      <c r="C72" s="55"/>
      <c r="D72" s="203" t="s">
        <v>670</v>
      </c>
      <c r="E72" s="203" t="s">
        <v>672</v>
      </c>
      <c r="F72" s="184" t="s">
        <v>673</v>
      </c>
      <c r="G72" s="184" t="s">
        <v>674</v>
      </c>
      <c r="H72" s="204" t="s">
        <v>676</v>
      </c>
      <c r="I72" s="203" t="s">
        <v>457</v>
      </c>
      <c r="J72" s="20"/>
      <c r="K72" s="6"/>
      <c r="L72" s="6"/>
      <c r="M72" s="6"/>
      <c r="N72" s="21"/>
      <c r="O72" s="21"/>
      <c r="P72" s="21"/>
      <c r="Q72" s="21"/>
      <c r="R72" s="21"/>
      <c r="S72" s="21"/>
      <c r="T72" s="6"/>
      <c r="U72" s="6"/>
      <c r="V72" s="6"/>
      <c r="W72" s="6"/>
      <c r="X72" s="6"/>
      <c r="Y72" s="6"/>
      <c r="Z72" s="6"/>
      <c r="AA72" s="6"/>
      <c r="AB72" s="6"/>
    </row>
    <row r="73" ht="12.75" customHeight="1">
      <c r="A73" s="6"/>
      <c r="B73" s="205" t="s">
        <v>681</v>
      </c>
      <c r="C73" s="206" t="s">
        <v>685</v>
      </c>
      <c r="D73" s="207">
        <v>0.2</v>
      </c>
      <c r="E73" s="208">
        <f t="shared" ref="E73:E77" si="5">ROUND(($C$18*D73),0)</f>
        <v>680945400</v>
      </c>
      <c r="F73" s="210">
        <f>ROUND('AIU- ESTRUCTURA (2)'!PLAZO*30,9)</f>
        <v>240</v>
      </c>
      <c r="G73" s="210">
        <f>+F73+(6*30)</f>
        <v>420</v>
      </c>
      <c r="H73" s="211">
        <v>0.0015</v>
      </c>
      <c r="I73" s="212">
        <f t="shared" ref="I73:I77" si="6">ROUND((E73*H73*G73)/365*1.19,0)</f>
        <v>1398643</v>
      </c>
      <c r="J73" s="78"/>
      <c r="K73" s="6"/>
      <c r="L73" s="6"/>
      <c r="M73" s="6"/>
      <c r="N73" s="21"/>
      <c r="O73" s="21"/>
      <c r="P73" s="21"/>
      <c r="Q73" s="21"/>
      <c r="R73" s="21"/>
      <c r="S73" s="21"/>
      <c r="T73" s="6"/>
      <c r="U73" s="6"/>
      <c r="V73" s="6"/>
      <c r="W73" s="6"/>
      <c r="X73" s="6"/>
      <c r="Y73" s="6"/>
      <c r="Z73" s="6"/>
      <c r="AA73" s="6"/>
      <c r="AB73" s="6"/>
    </row>
    <row r="74" ht="12.75" customHeight="1">
      <c r="A74" s="6"/>
      <c r="B74" s="213"/>
      <c r="C74" s="214" t="s">
        <v>716</v>
      </c>
      <c r="D74" s="215">
        <v>0.1</v>
      </c>
      <c r="E74" s="208">
        <f t="shared" si="5"/>
        <v>340472700</v>
      </c>
      <c r="F74" s="216">
        <f>ROUND('AIU- ESTRUCTURA (2)'!PLAZO*30,9)</f>
        <v>240</v>
      </c>
      <c r="G74" s="216">
        <f>+F74+(3*30*12)</f>
        <v>1320</v>
      </c>
      <c r="H74" s="217">
        <v>0.0015</v>
      </c>
      <c r="I74" s="218">
        <f t="shared" si="6"/>
        <v>2197868</v>
      </c>
      <c r="J74" s="78"/>
      <c r="K74" s="6"/>
      <c r="L74" s="6"/>
      <c r="M74" s="6"/>
      <c r="N74" s="21"/>
      <c r="O74" s="21"/>
      <c r="P74" s="21"/>
      <c r="Q74" s="21"/>
      <c r="R74" s="21"/>
      <c r="S74" s="21"/>
      <c r="T74" s="6"/>
      <c r="U74" s="6"/>
      <c r="V74" s="6"/>
      <c r="W74" s="6"/>
      <c r="X74" s="6"/>
      <c r="Y74" s="6"/>
      <c r="Z74" s="6"/>
      <c r="AA74" s="6"/>
      <c r="AB74" s="6"/>
    </row>
    <row r="75" ht="12.75" customHeight="1">
      <c r="A75" s="6"/>
      <c r="B75" s="213"/>
      <c r="C75" s="219" t="s">
        <v>739</v>
      </c>
      <c r="D75" s="215">
        <v>0.2</v>
      </c>
      <c r="E75" s="208">
        <f t="shared" si="5"/>
        <v>680945400</v>
      </c>
      <c r="F75" s="216">
        <f>ROUND('AIU- ESTRUCTURA (2)'!PLAZO*30,9)</f>
        <v>240</v>
      </c>
      <c r="G75" s="216">
        <f>(5*30*12)</f>
        <v>1800</v>
      </c>
      <c r="H75" s="217">
        <v>0.0015</v>
      </c>
      <c r="I75" s="218">
        <f t="shared" si="6"/>
        <v>5994185</v>
      </c>
      <c r="J75" s="78"/>
      <c r="K75" s="6"/>
      <c r="L75" s="6"/>
      <c r="M75" s="6"/>
      <c r="N75" s="21"/>
      <c r="O75" s="21"/>
      <c r="P75" s="21"/>
      <c r="Q75" s="21"/>
      <c r="R75" s="21"/>
      <c r="S75" s="21"/>
      <c r="T75" s="6"/>
      <c r="U75" s="6"/>
      <c r="V75" s="6"/>
      <c r="W75" s="6"/>
      <c r="X75" s="6"/>
      <c r="Y75" s="6"/>
      <c r="Z75" s="6"/>
      <c r="AA75" s="6"/>
      <c r="AB75" s="6"/>
    </row>
    <row r="76" ht="12.75" customHeight="1">
      <c r="A76" s="6"/>
      <c r="B76" s="213"/>
      <c r="C76" s="220" t="s">
        <v>751</v>
      </c>
      <c r="D76" s="221">
        <v>0.2</v>
      </c>
      <c r="E76" s="208">
        <f t="shared" si="5"/>
        <v>680945400</v>
      </c>
      <c r="F76" s="216">
        <f>ROUND('AIU- ESTRUCTURA (2)'!PLAZO*30,9)</f>
        <v>240</v>
      </c>
      <c r="G76" s="216">
        <f t="shared" ref="G76:G77" si="7">(30*12)</f>
        <v>360</v>
      </c>
      <c r="H76" s="217">
        <v>0.0015</v>
      </c>
      <c r="I76" s="218">
        <f t="shared" si="6"/>
        <v>1198837</v>
      </c>
      <c r="J76" s="78"/>
      <c r="K76" s="6"/>
      <c r="L76" s="6"/>
      <c r="M76" s="6"/>
      <c r="N76" s="21"/>
      <c r="O76" s="21"/>
      <c r="P76" s="21"/>
      <c r="Q76" s="21"/>
      <c r="R76" s="21"/>
      <c r="S76" s="21"/>
      <c r="T76" s="6"/>
      <c r="U76" s="6"/>
      <c r="V76" s="6"/>
      <c r="W76" s="6"/>
      <c r="X76" s="6"/>
      <c r="Y76" s="6"/>
      <c r="Z76" s="6"/>
      <c r="AA76" s="6"/>
      <c r="AB76" s="6"/>
    </row>
    <row r="77" ht="12.75" customHeight="1">
      <c r="A77" s="6"/>
      <c r="B77" s="222"/>
      <c r="C77" s="220" t="s">
        <v>763</v>
      </c>
      <c r="D77" s="221">
        <v>0.2</v>
      </c>
      <c r="E77" s="208">
        <f t="shared" si="5"/>
        <v>680945400</v>
      </c>
      <c r="F77" s="216">
        <f>ROUND('AIU- ESTRUCTURA (2)'!PLAZO*30,9)</f>
        <v>240</v>
      </c>
      <c r="G77" s="216">
        <f t="shared" si="7"/>
        <v>360</v>
      </c>
      <c r="H77" s="217">
        <v>0.0015</v>
      </c>
      <c r="I77" s="218">
        <f t="shared" si="6"/>
        <v>1198837</v>
      </c>
      <c r="J77" s="78"/>
      <c r="K77" s="6"/>
      <c r="L77" s="6"/>
      <c r="M77" s="6"/>
      <c r="N77" s="21"/>
      <c r="O77" s="21"/>
      <c r="P77" s="21"/>
      <c r="Q77" s="21"/>
      <c r="R77" s="21"/>
      <c r="S77" s="21"/>
      <c r="T77" s="6"/>
      <c r="U77" s="6"/>
      <c r="V77" s="6"/>
      <c r="W77" s="6"/>
      <c r="X77" s="6"/>
      <c r="Y77" s="6"/>
      <c r="Z77" s="6"/>
      <c r="AA77" s="6"/>
      <c r="AB77" s="6"/>
    </row>
    <row r="78" ht="42.75" customHeight="1">
      <c r="A78" s="6"/>
      <c r="B78" s="223" t="s">
        <v>772</v>
      </c>
      <c r="C78" s="224" t="s">
        <v>779</v>
      </c>
      <c r="D78" s="225">
        <v>300.0</v>
      </c>
      <c r="E78" s="226">
        <f>IF(D78="","",IF(D78=200,D78*$H$15,IF(D78=300,D78*$H$15,IF(D78=400,D78*$H$15,IF(D78=500,D78*$H$15,IF(D78=5%,D78*$C$16))))))</f>
        <v>525271500</v>
      </c>
      <c r="F78" s="227">
        <f>ROUND('AIU- ESTRUCTURA (2)'!PLAZO*30,9)</f>
        <v>240</v>
      </c>
      <c r="G78" s="225" t="s">
        <v>811</v>
      </c>
      <c r="H78" s="228">
        <v>0.002</v>
      </c>
      <c r="I78" s="229">
        <f>ROUND((E78*F78*H78)/365*1.19,0)</f>
        <v>822014</v>
      </c>
      <c r="J78" s="78"/>
      <c r="K78" s="6"/>
      <c r="L78" s="6"/>
      <c r="M78" s="6"/>
      <c r="N78" s="21"/>
      <c r="O78" s="21"/>
      <c r="P78" s="21"/>
      <c r="Q78" s="21"/>
      <c r="R78" s="21"/>
      <c r="S78" s="21"/>
      <c r="T78" s="6"/>
      <c r="U78" s="6"/>
      <c r="V78" s="6"/>
      <c r="W78" s="6"/>
      <c r="X78" s="6"/>
      <c r="Y78" s="6"/>
      <c r="Z78" s="6"/>
      <c r="AA78" s="6"/>
      <c r="AB78" s="6"/>
    </row>
    <row r="79" ht="12.75" customHeight="1">
      <c r="A79" s="6"/>
      <c r="B79" s="6"/>
      <c r="C79" s="6"/>
      <c r="D79" s="6"/>
      <c r="E79" s="6"/>
      <c r="F79" s="6"/>
      <c r="G79" s="6"/>
      <c r="H79" s="6"/>
      <c r="I79" s="6"/>
      <c r="J79" s="6"/>
      <c r="K79" s="6"/>
      <c r="L79" s="6"/>
      <c r="M79" s="6"/>
      <c r="N79" s="21"/>
      <c r="O79" s="21"/>
      <c r="P79" s="21"/>
      <c r="Q79" s="21"/>
      <c r="R79" s="21"/>
      <c r="S79" s="21"/>
      <c r="T79" s="6"/>
      <c r="U79" s="6"/>
      <c r="V79" s="6"/>
      <c r="W79" s="6"/>
      <c r="X79" s="6"/>
      <c r="Y79" s="6"/>
      <c r="Z79" s="6"/>
      <c r="AA79" s="6"/>
      <c r="AB79" s="6"/>
    </row>
    <row r="80" ht="12.75" customHeight="1">
      <c r="A80" s="6"/>
      <c r="B80" s="195" t="s">
        <v>835</v>
      </c>
      <c r="C80" s="161"/>
      <c r="D80" s="161"/>
      <c r="E80" s="161"/>
      <c r="F80" s="161"/>
      <c r="G80" s="161"/>
      <c r="H80" s="161"/>
      <c r="I80" s="201">
        <f>SUM(I73:I78)</f>
        <v>12810384</v>
      </c>
      <c r="J80" s="200"/>
      <c r="K80" s="230"/>
      <c r="L80" s="230"/>
      <c r="M80" s="230"/>
      <c r="N80" s="21"/>
      <c r="O80" s="21"/>
      <c r="P80" s="21"/>
      <c r="Q80" s="21"/>
      <c r="R80" s="21"/>
      <c r="S80" s="21"/>
      <c r="T80" s="6"/>
      <c r="U80" s="6"/>
      <c r="V80" s="6"/>
      <c r="W80" s="6"/>
      <c r="X80" s="6"/>
      <c r="Y80" s="6"/>
      <c r="Z80" s="6"/>
      <c r="AA80" s="6"/>
      <c r="AB80" s="6"/>
    </row>
    <row r="81" ht="12.75" customHeight="1">
      <c r="A81" s="6"/>
      <c r="B81" s="6"/>
      <c r="C81" s="6"/>
      <c r="D81" s="6"/>
      <c r="E81" s="6"/>
      <c r="F81" s="6"/>
      <c r="G81" s="6"/>
      <c r="H81" s="6"/>
      <c r="I81" s="6"/>
      <c r="J81" s="6"/>
      <c r="K81" s="6"/>
      <c r="L81" s="6"/>
      <c r="M81" s="6"/>
      <c r="N81" s="21"/>
      <c r="O81" s="21"/>
      <c r="P81" s="21"/>
      <c r="Q81" s="21"/>
      <c r="R81" s="21"/>
      <c r="S81" s="21"/>
      <c r="T81" s="6"/>
      <c r="U81" s="6"/>
      <c r="V81" s="6"/>
      <c r="W81" s="6"/>
      <c r="X81" s="6"/>
      <c r="Y81" s="6"/>
      <c r="Z81" s="6"/>
      <c r="AA81" s="6"/>
      <c r="AB81" s="6"/>
    </row>
    <row r="82" ht="12.75" customHeight="1">
      <c r="A82" s="6"/>
      <c r="B82" s="231" t="s">
        <v>855</v>
      </c>
      <c r="C82" s="93"/>
      <c r="D82" s="93"/>
      <c r="E82" s="93"/>
      <c r="F82" s="93"/>
      <c r="G82" s="93"/>
      <c r="H82" s="93"/>
      <c r="I82" s="242">
        <f>I65+I69+I80</f>
        <v>375139325</v>
      </c>
      <c r="J82" s="200"/>
      <c r="K82" s="6"/>
      <c r="L82" s="6"/>
      <c r="M82" s="6"/>
      <c r="N82" s="21"/>
      <c r="O82" s="21"/>
      <c r="P82" s="21"/>
      <c r="Q82" s="21"/>
      <c r="R82" s="21"/>
      <c r="S82" s="21"/>
      <c r="T82" s="6"/>
      <c r="U82" s="6"/>
      <c r="V82" s="6"/>
      <c r="W82" s="6"/>
      <c r="X82" s="6"/>
      <c r="Y82" s="6"/>
      <c r="Z82" s="6"/>
      <c r="AA82" s="6"/>
      <c r="AB82" s="6"/>
    </row>
    <row r="83" ht="12.75" customHeight="1">
      <c r="A83" s="6"/>
      <c r="B83" s="234" t="s">
        <v>872</v>
      </c>
      <c r="C83" s="178"/>
      <c r="D83" s="178"/>
      <c r="E83" s="178"/>
      <c r="F83" s="178"/>
      <c r="G83" s="178"/>
      <c r="H83" s="178"/>
      <c r="I83" s="244">
        <f>ROUND(I82/('AIU- ESTRUCTURA (2)'!CD),4)</f>
        <v>0.1613</v>
      </c>
      <c r="J83" s="236"/>
      <c r="K83" s="237"/>
      <c r="L83" s="238"/>
      <c r="M83" s="238"/>
      <c r="N83" s="21"/>
      <c r="O83" s="21"/>
      <c r="P83" s="21"/>
      <c r="Q83" s="21"/>
      <c r="R83" s="21"/>
      <c r="S83" s="21"/>
      <c r="T83" s="6"/>
      <c r="U83" s="6"/>
      <c r="V83" s="6"/>
      <c r="W83" s="6"/>
      <c r="X83" s="6"/>
      <c r="Y83" s="6"/>
      <c r="Z83" s="6"/>
      <c r="AA83" s="6"/>
      <c r="AB83" s="6"/>
    </row>
    <row r="84" ht="12.75" customHeight="1">
      <c r="A84" s="6"/>
      <c r="B84" s="182"/>
      <c r="C84" s="66"/>
      <c r="D84" s="66"/>
      <c r="E84" s="66"/>
      <c r="F84" s="66"/>
      <c r="G84" s="66"/>
      <c r="H84" s="66"/>
      <c r="J84" s="236"/>
      <c r="K84" s="237"/>
      <c r="L84" s="238"/>
      <c r="M84" s="238"/>
      <c r="N84" s="21"/>
      <c r="O84" s="21"/>
      <c r="P84" s="21"/>
      <c r="Q84" s="21"/>
      <c r="R84" s="21"/>
      <c r="S84" s="21"/>
      <c r="T84" s="6"/>
      <c r="U84" s="6"/>
      <c r="V84" s="6"/>
      <c r="W84" s="6"/>
      <c r="X84" s="6"/>
      <c r="Y84" s="6"/>
      <c r="Z84" s="6"/>
      <c r="AA84" s="6"/>
      <c r="AB84" s="6"/>
    </row>
    <row r="85" ht="12.75" customHeight="1">
      <c r="A85" s="6"/>
      <c r="B85" s="239" t="s">
        <v>898</v>
      </c>
      <c r="C85" s="33"/>
      <c r="D85" s="33"/>
      <c r="E85" s="33"/>
      <c r="F85" s="33"/>
      <c r="G85" s="33"/>
      <c r="H85" s="34"/>
      <c r="I85" s="240">
        <f>+I82+I52</f>
        <v>916836914</v>
      </c>
      <c r="J85" s="236"/>
      <c r="K85" s="237"/>
      <c r="L85" s="238"/>
      <c r="M85" s="238"/>
      <c r="N85" s="21"/>
      <c r="O85" s="21"/>
      <c r="P85" s="21"/>
      <c r="Q85" s="21"/>
      <c r="R85" s="21"/>
      <c r="S85" s="21"/>
      <c r="T85" s="6"/>
      <c r="U85" s="6"/>
      <c r="V85" s="6"/>
      <c r="W85" s="6"/>
      <c r="X85" s="6"/>
      <c r="Y85" s="6"/>
      <c r="Z85" s="6"/>
      <c r="AA85" s="6"/>
      <c r="AB85" s="6"/>
    </row>
    <row r="86" ht="12.75" customHeight="1">
      <c r="A86" s="6"/>
      <c r="B86" s="239" t="s">
        <v>912</v>
      </c>
      <c r="C86" s="33"/>
      <c r="D86" s="33"/>
      <c r="E86" s="33"/>
      <c r="F86" s="33"/>
      <c r="G86" s="33"/>
      <c r="H86" s="34"/>
      <c r="I86" s="241">
        <v>0.01</v>
      </c>
      <c r="J86" s="236"/>
      <c r="K86" s="237"/>
      <c r="L86" s="238"/>
      <c r="M86" s="238"/>
      <c r="N86" s="21"/>
      <c r="O86" s="21"/>
      <c r="P86" s="21"/>
      <c r="Q86" s="21"/>
      <c r="R86" s="21"/>
      <c r="S86" s="21"/>
      <c r="T86" s="6"/>
      <c r="U86" s="6"/>
      <c r="V86" s="6"/>
      <c r="W86" s="6"/>
      <c r="X86" s="6"/>
      <c r="Y86" s="6"/>
      <c r="Z86" s="6"/>
      <c r="AA86" s="6"/>
      <c r="AB86" s="6"/>
    </row>
    <row r="87" ht="12.75" customHeight="1">
      <c r="A87" s="6"/>
      <c r="B87" s="239" t="s">
        <v>919</v>
      </c>
      <c r="C87" s="33"/>
      <c r="D87" s="33"/>
      <c r="E87" s="33"/>
      <c r="F87" s="33"/>
      <c r="G87" s="33"/>
      <c r="H87" s="34"/>
      <c r="I87" s="241">
        <v>0.05</v>
      </c>
      <c r="J87" s="236"/>
      <c r="K87" s="237"/>
      <c r="L87" s="238"/>
      <c r="M87" s="238"/>
      <c r="N87" s="21"/>
      <c r="O87" s="21"/>
      <c r="P87" s="21"/>
      <c r="Q87" s="21"/>
      <c r="R87" s="21"/>
      <c r="S87" s="21"/>
      <c r="T87" s="6"/>
      <c r="U87" s="6"/>
      <c r="V87" s="6"/>
      <c r="W87" s="6"/>
      <c r="X87" s="6"/>
      <c r="Y87" s="6"/>
      <c r="Z87" s="6"/>
      <c r="AA87" s="6"/>
      <c r="AB87" s="6"/>
    </row>
    <row r="88" ht="12.75" customHeight="1">
      <c r="A88" s="6"/>
      <c r="B88" s="239" t="s">
        <v>951</v>
      </c>
      <c r="C88" s="33"/>
      <c r="D88" s="33"/>
      <c r="E88" s="33"/>
      <c r="F88" s="33"/>
      <c r="G88" s="33"/>
      <c r="H88" s="34"/>
      <c r="I88" s="241">
        <f>+I87*19%</f>
        <v>0.0095</v>
      </c>
      <c r="J88" s="236"/>
      <c r="K88" s="237"/>
      <c r="L88" s="238"/>
      <c r="M88" s="238"/>
      <c r="N88" s="21"/>
      <c r="O88" s="21"/>
      <c r="P88" s="21"/>
      <c r="Q88" s="21"/>
      <c r="R88" s="21"/>
      <c r="S88" s="21"/>
      <c r="T88" s="6"/>
      <c r="U88" s="6"/>
      <c r="V88" s="6"/>
      <c r="W88" s="6"/>
      <c r="X88" s="6"/>
      <c r="Y88" s="6"/>
      <c r="Z88" s="6"/>
      <c r="AA88" s="6"/>
      <c r="AB88" s="6"/>
    </row>
    <row r="89" ht="12.75" customHeight="1">
      <c r="A89" s="6"/>
      <c r="B89" s="6"/>
      <c r="C89" s="6"/>
      <c r="D89" s="6"/>
      <c r="E89" s="6"/>
      <c r="F89" s="6"/>
      <c r="G89" s="6"/>
      <c r="H89" s="6"/>
      <c r="I89" s="66"/>
      <c r="J89" s="6"/>
      <c r="K89" s="66"/>
      <c r="L89" s="66"/>
      <c r="M89" s="6"/>
      <c r="N89" s="21"/>
      <c r="O89" s="21"/>
      <c r="P89" s="21"/>
      <c r="Q89" s="21"/>
      <c r="R89" s="21"/>
      <c r="S89" s="21"/>
      <c r="T89" s="6"/>
      <c r="U89" s="6"/>
      <c r="V89" s="6"/>
      <c r="W89" s="6"/>
      <c r="X89" s="6"/>
      <c r="Y89" s="6"/>
      <c r="Z89" s="6"/>
      <c r="AA89" s="6"/>
      <c r="AB89" s="6"/>
    </row>
    <row r="90" ht="12.75" customHeight="1">
      <c r="A90" s="6"/>
      <c r="B90" s="239" t="s">
        <v>927</v>
      </c>
      <c r="C90" s="33"/>
      <c r="D90" s="33"/>
      <c r="E90" s="33"/>
      <c r="F90" s="33"/>
      <c r="G90" s="33"/>
      <c r="H90" s="34"/>
      <c r="I90" s="245">
        <f>+'CALCULO AIU'!B15</f>
        <v>0.2597334722</v>
      </c>
      <c r="J90" s="246">
        <f>+I90*'AIU- ESTRUCTURA (2)'!CD</f>
        <v>604196662.3</v>
      </c>
      <c r="K90" s="66"/>
      <c r="L90" s="66"/>
      <c r="M90" s="237"/>
      <c r="N90" s="21"/>
      <c r="O90" s="21"/>
      <c r="P90" s="21"/>
      <c r="Q90" s="21"/>
      <c r="R90" s="21"/>
      <c r="S90" s="21"/>
      <c r="T90" s="6"/>
      <c r="U90" s="6"/>
      <c r="V90" s="6"/>
      <c r="W90" s="6"/>
      <c r="X90" s="6"/>
      <c r="Y90" s="6"/>
      <c r="Z90" s="6"/>
      <c r="AA90" s="6"/>
      <c r="AB90" s="6"/>
    </row>
    <row r="91" ht="12.75" customHeight="1">
      <c r="A91" s="6"/>
      <c r="B91" s="239" t="s">
        <v>945</v>
      </c>
      <c r="C91" s="33"/>
      <c r="D91" s="33"/>
      <c r="E91" s="33"/>
      <c r="F91" s="33"/>
      <c r="G91" s="33"/>
      <c r="H91" s="34"/>
      <c r="I91" s="250">
        <f>+'CALCULO AIU'!B5</f>
        <v>0.01</v>
      </c>
      <c r="J91" s="246">
        <f>+I91*'AIU- ESTRUCTURA (2)'!CD</f>
        <v>23262179.39</v>
      </c>
      <c r="K91" s="66"/>
      <c r="L91" s="66"/>
      <c r="M91" s="6"/>
      <c r="N91" s="21"/>
      <c r="O91" s="21"/>
      <c r="P91" s="21"/>
      <c r="Q91" s="21"/>
      <c r="R91" s="21"/>
      <c r="S91" s="21"/>
      <c r="T91" s="6"/>
      <c r="U91" s="6"/>
      <c r="V91" s="6"/>
      <c r="W91" s="6"/>
      <c r="X91" s="6"/>
      <c r="Y91" s="6"/>
      <c r="Z91" s="6"/>
      <c r="AA91" s="6"/>
      <c r="AB91" s="6"/>
    </row>
    <row r="92" ht="12.75" customHeight="1">
      <c r="A92" s="6"/>
      <c r="B92" s="239" t="s">
        <v>957</v>
      </c>
      <c r="C92" s="33"/>
      <c r="D92" s="33"/>
      <c r="E92" s="33"/>
      <c r="F92" s="33"/>
      <c r="G92" s="33"/>
      <c r="H92" s="34"/>
      <c r="I92" s="250">
        <f>+'CALCULO AIU'!B6</f>
        <v>0.05</v>
      </c>
      <c r="J92" s="246">
        <f>+I92*'AIU- ESTRUCTURA (2)'!CD</f>
        <v>116310897</v>
      </c>
      <c r="K92" s="66"/>
      <c r="L92" s="66"/>
      <c r="M92" s="6"/>
      <c r="N92" s="21"/>
      <c r="O92" s="21"/>
      <c r="P92" s="21"/>
      <c r="Q92" s="21"/>
      <c r="R92" s="21"/>
      <c r="S92" s="21"/>
      <c r="T92" s="6"/>
      <c r="U92" s="6"/>
      <c r="V92" s="6"/>
      <c r="W92" s="6"/>
      <c r="X92" s="6"/>
      <c r="Y92" s="6"/>
      <c r="Z92" s="6"/>
      <c r="AA92" s="6"/>
      <c r="AB92" s="6"/>
    </row>
    <row r="93" ht="16.5" customHeight="1">
      <c r="A93" s="6"/>
      <c r="B93" s="248" t="s">
        <v>966</v>
      </c>
      <c r="C93" s="33"/>
      <c r="D93" s="33"/>
      <c r="E93" s="33"/>
      <c r="F93" s="33"/>
      <c r="G93" s="33"/>
      <c r="H93" s="34"/>
      <c r="I93" s="249" t="str">
        <f>+'CALCULO AIU'!B7</f>
        <v/>
      </c>
      <c r="J93" s="246">
        <f>+J92*I93</f>
        <v>0</v>
      </c>
      <c r="K93" s="66"/>
      <c r="L93" s="66"/>
      <c r="M93" s="6"/>
      <c r="N93" s="21"/>
      <c r="O93" s="21"/>
      <c r="P93" s="21"/>
      <c r="Q93" s="21"/>
      <c r="R93" s="21"/>
      <c r="S93" s="21"/>
      <c r="T93" s="6"/>
      <c r="U93" s="6"/>
      <c r="V93" s="6"/>
      <c r="W93" s="6"/>
      <c r="X93" s="6"/>
      <c r="Y93" s="6"/>
      <c r="Z93" s="6"/>
      <c r="AA93" s="6"/>
      <c r="AB93" s="6"/>
    </row>
    <row r="94" ht="17.25" customHeight="1">
      <c r="A94" s="6"/>
      <c r="B94" s="123"/>
      <c r="C94" s="123"/>
      <c r="D94" s="123"/>
      <c r="E94" s="123"/>
      <c r="F94" s="123"/>
      <c r="G94" s="123"/>
      <c r="H94" s="123"/>
      <c r="I94" s="123"/>
      <c r="J94" s="123"/>
      <c r="K94" s="66"/>
      <c r="L94" s="66"/>
      <c r="M94" s="66"/>
      <c r="N94" s="21"/>
      <c r="O94" s="21"/>
      <c r="P94" s="21"/>
      <c r="Q94" s="21"/>
      <c r="R94" s="21"/>
      <c r="S94" s="21"/>
      <c r="T94" s="6"/>
      <c r="U94" s="6"/>
      <c r="V94" s="6"/>
      <c r="W94" s="6"/>
      <c r="X94" s="6"/>
      <c r="Y94" s="6"/>
      <c r="Z94" s="6"/>
      <c r="AA94" s="6"/>
      <c r="AB94" s="6"/>
    </row>
    <row r="95" ht="23.25" customHeight="1">
      <c r="A95" s="6"/>
      <c r="B95" s="251" t="s">
        <v>975</v>
      </c>
      <c r="C95" s="161"/>
      <c r="D95" s="161"/>
      <c r="E95" s="161"/>
      <c r="F95" s="161"/>
      <c r="G95" s="161"/>
      <c r="H95" s="162"/>
      <c r="I95" s="253">
        <f>SUM(I90:I92)</f>
        <v>0.3197334722</v>
      </c>
      <c r="J95" s="181"/>
      <c r="K95" s="66"/>
      <c r="L95" s="66"/>
      <c r="M95" s="66"/>
      <c r="N95" s="21"/>
      <c r="O95" s="21"/>
      <c r="P95" s="21"/>
      <c r="Q95" s="21"/>
      <c r="R95" s="21"/>
      <c r="S95" s="21"/>
      <c r="T95" s="6"/>
      <c r="U95" s="6"/>
      <c r="V95" s="6"/>
      <c r="W95" s="6"/>
      <c r="X95" s="6"/>
      <c r="Y95" s="6"/>
      <c r="Z95" s="6"/>
      <c r="AA95" s="6"/>
      <c r="AB95" s="6"/>
    </row>
    <row r="96" ht="12.75" customHeight="1">
      <c r="A96" s="6"/>
      <c r="B96" s="6"/>
      <c r="C96" s="6"/>
      <c r="D96" s="6"/>
      <c r="E96" s="6"/>
      <c r="F96" s="6"/>
      <c r="G96" s="6"/>
      <c r="H96" s="6"/>
      <c r="I96" s="6"/>
      <c r="J96" s="6"/>
      <c r="M96" s="6" t="s">
        <v>985</v>
      </c>
      <c r="N96" s="21"/>
      <c r="O96" s="21"/>
      <c r="P96" s="21"/>
      <c r="Q96" s="21"/>
      <c r="R96" s="21"/>
      <c r="S96" s="21"/>
      <c r="T96" s="6"/>
      <c r="U96" s="6"/>
      <c r="V96" s="6"/>
      <c r="W96" s="6"/>
      <c r="X96" s="6"/>
      <c r="Y96" s="6"/>
      <c r="Z96" s="6"/>
      <c r="AA96" s="6"/>
      <c r="AB96" s="6"/>
    </row>
    <row r="97" ht="12.75" customHeight="1">
      <c r="A97" s="6"/>
      <c r="B97" s="6"/>
      <c r="C97" s="6"/>
      <c r="D97" s="6"/>
      <c r="E97" s="6"/>
      <c r="F97" s="6"/>
      <c r="G97" s="6"/>
      <c r="J97" s="6"/>
      <c r="K97" s="6"/>
      <c r="L97" s="6"/>
      <c r="M97" s="6"/>
      <c r="N97" s="21"/>
      <c r="O97" s="21"/>
      <c r="P97" s="21"/>
      <c r="Q97" s="21"/>
      <c r="R97" s="21"/>
      <c r="S97" s="21"/>
      <c r="T97" s="6"/>
      <c r="U97" s="6"/>
      <c r="V97" s="6"/>
      <c r="W97" s="6"/>
      <c r="X97" s="6"/>
      <c r="Y97" s="6"/>
      <c r="Z97" s="6"/>
      <c r="AA97" s="6"/>
      <c r="AB97" s="6"/>
    </row>
    <row r="98" ht="12.75" customHeight="1">
      <c r="A98" s="6"/>
      <c r="B98" s="6"/>
      <c r="C98" s="6"/>
      <c r="D98" s="6"/>
      <c r="E98" s="6"/>
      <c r="F98" s="6"/>
      <c r="G98" s="6"/>
      <c r="J98" s="6"/>
      <c r="K98" s="6"/>
      <c r="L98" s="6"/>
      <c r="M98" s="6"/>
      <c r="N98" s="21"/>
      <c r="O98" s="21"/>
      <c r="P98" s="21"/>
      <c r="Q98" s="21"/>
      <c r="R98" s="21"/>
      <c r="S98" s="21"/>
      <c r="T98" s="6"/>
      <c r="U98" s="6"/>
      <c r="V98" s="6"/>
      <c r="W98" s="6"/>
      <c r="X98" s="6"/>
      <c r="Y98" s="6"/>
      <c r="Z98" s="6"/>
      <c r="AA98" s="6"/>
      <c r="AB98" s="6"/>
    </row>
    <row r="99" ht="12.75" customHeight="1">
      <c r="A99" s="6"/>
      <c r="B99" s="6"/>
      <c r="C99" s="6"/>
      <c r="D99" s="6"/>
      <c r="E99" s="6"/>
      <c r="F99" s="6"/>
      <c r="G99" s="6"/>
      <c r="J99" s="6"/>
      <c r="K99" s="6"/>
      <c r="L99" s="6"/>
      <c r="M99" s="6"/>
      <c r="N99" s="21"/>
      <c r="O99" s="21"/>
      <c r="P99" s="21"/>
      <c r="Q99" s="21"/>
      <c r="R99" s="21"/>
      <c r="S99" s="21"/>
      <c r="T99" s="6"/>
      <c r="U99" s="6"/>
      <c r="V99" s="6"/>
      <c r="W99" s="6"/>
      <c r="X99" s="6"/>
      <c r="Y99" s="6"/>
      <c r="Z99" s="6"/>
      <c r="AA99" s="6"/>
      <c r="AB99" s="6"/>
    </row>
    <row r="100" ht="12.75" customHeight="1">
      <c r="A100" s="6"/>
      <c r="B100" s="6"/>
      <c r="C100" s="6"/>
      <c r="D100" s="6"/>
      <c r="E100" s="6"/>
      <c r="F100" s="6"/>
      <c r="G100" s="6"/>
      <c r="J100" s="6"/>
      <c r="K100" s="6"/>
      <c r="L100" s="6"/>
      <c r="M100" s="6"/>
      <c r="N100" s="21"/>
      <c r="O100" s="21"/>
      <c r="P100" s="21"/>
      <c r="Q100" s="21"/>
      <c r="R100" s="21"/>
      <c r="S100" s="21"/>
      <c r="T100" s="6"/>
      <c r="U100" s="6"/>
      <c r="V100" s="6"/>
      <c r="W100" s="6"/>
      <c r="X100" s="6"/>
      <c r="Y100" s="6"/>
      <c r="Z100" s="6"/>
      <c r="AA100" s="6"/>
      <c r="AB100" s="6"/>
    </row>
    <row r="101" ht="12.75" customHeight="1">
      <c r="A101" s="6"/>
      <c r="B101" s="6"/>
      <c r="C101" s="6"/>
      <c r="D101" s="6"/>
      <c r="E101" s="6"/>
      <c r="F101" s="6"/>
      <c r="G101" s="6"/>
      <c r="J101" s="6"/>
      <c r="K101" s="6"/>
      <c r="L101" s="6"/>
      <c r="M101" s="6"/>
      <c r="N101" s="21"/>
      <c r="O101" s="21"/>
      <c r="P101" s="21"/>
      <c r="Q101" s="21"/>
      <c r="R101" s="21"/>
      <c r="S101" s="21"/>
      <c r="T101" s="6"/>
      <c r="U101" s="6"/>
      <c r="V101" s="6"/>
      <c r="W101" s="6"/>
      <c r="X101" s="6"/>
      <c r="Y101" s="6"/>
      <c r="Z101" s="6"/>
      <c r="AA101" s="6"/>
      <c r="AB101" s="6"/>
    </row>
    <row r="102" ht="12.75" customHeight="1">
      <c r="A102" s="6"/>
      <c r="B102" s="6"/>
      <c r="C102" s="6"/>
      <c r="D102" s="6"/>
      <c r="E102" s="6"/>
      <c r="F102" s="6"/>
      <c r="G102" s="6"/>
      <c r="J102" s="6"/>
      <c r="K102" s="6"/>
      <c r="L102" s="6"/>
      <c r="M102" s="6"/>
      <c r="N102" s="21"/>
      <c r="O102" s="21"/>
      <c r="P102" s="21"/>
      <c r="Q102" s="21"/>
      <c r="R102" s="21"/>
      <c r="S102" s="21"/>
      <c r="T102" s="6"/>
      <c r="U102" s="6"/>
      <c r="V102" s="6"/>
      <c r="W102" s="6"/>
      <c r="X102" s="6"/>
      <c r="Y102" s="6"/>
      <c r="Z102" s="6"/>
      <c r="AA102" s="6"/>
      <c r="AB102" s="6"/>
    </row>
    <row r="103" ht="12.75" customHeight="1">
      <c r="A103" s="6"/>
      <c r="B103" s="6"/>
      <c r="C103" s="6"/>
      <c r="D103" s="6"/>
      <c r="E103" s="6"/>
      <c r="F103" s="6"/>
      <c r="G103" s="6"/>
      <c r="J103" s="6"/>
      <c r="K103" s="6"/>
      <c r="L103" s="6"/>
      <c r="M103" s="6"/>
      <c r="N103" s="21"/>
      <c r="O103" s="21"/>
      <c r="P103" s="21"/>
      <c r="Q103" s="21"/>
      <c r="R103" s="21"/>
      <c r="S103" s="21"/>
      <c r="T103" s="6"/>
      <c r="U103" s="6"/>
      <c r="V103" s="6"/>
      <c r="W103" s="6"/>
      <c r="X103" s="6"/>
      <c r="Y103" s="6"/>
      <c r="Z103" s="6"/>
      <c r="AA103" s="6"/>
      <c r="AB103" s="6"/>
    </row>
    <row r="104" ht="12.75" customHeight="1">
      <c r="A104" s="6"/>
      <c r="B104" s="6"/>
      <c r="C104" s="6"/>
      <c r="D104" s="6"/>
      <c r="E104" s="6"/>
      <c r="F104" s="6"/>
      <c r="G104" s="6"/>
      <c r="J104" s="6"/>
      <c r="K104" s="6"/>
      <c r="L104" s="6"/>
      <c r="M104" s="6"/>
      <c r="N104" s="21"/>
      <c r="O104" s="21"/>
      <c r="P104" s="21"/>
      <c r="Q104" s="21"/>
      <c r="R104" s="21"/>
      <c r="S104" s="21"/>
      <c r="T104" s="6"/>
      <c r="U104" s="6"/>
      <c r="V104" s="6"/>
      <c r="W104" s="6"/>
      <c r="X104" s="6"/>
      <c r="Y104" s="6"/>
      <c r="Z104" s="6"/>
      <c r="AA104" s="6"/>
      <c r="AB104" s="6"/>
    </row>
    <row r="105" ht="12.75" customHeight="1">
      <c r="A105" s="6"/>
      <c r="B105" s="6"/>
      <c r="C105" s="6"/>
      <c r="D105" s="6"/>
      <c r="E105" s="6"/>
      <c r="F105" s="6"/>
      <c r="G105" s="6"/>
      <c r="J105" s="6"/>
      <c r="K105" s="6"/>
      <c r="L105" s="6"/>
      <c r="M105" s="6"/>
      <c r="N105" s="21"/>
      <c r="O105" s="21"/>
      <c r="P105" s="21"/>
      <c r="Q105" s="21"/>
      <c r="R105" s="21"/>
      <c r="S105" s="21"/>
      <c r="T105" s="6"/>
      <c r="U105" s="6"/>
      <c r="V105" s="6"/>
      <c r="W105" s="6"/>
      <c r="X105" s="6"/>
      <c r="Y105" s="6"/>
      <c r="Z105" s="6"/>
      <c r="AA105" s="6"/>
      <c r="AB105" s="6"/>
    </row>
    <row r="106" ht="12.75" customHeight="1">
      <c r="A106" s="6"/>
      <c r="B106" s="6"/>
      <c r="C106" s="6"/>
      <c r="D106" s="6"/>
      <c r="E106" s="6"/>
      <c r="F106" s="6"/>
      <c r="G106" s="6"/>
      <c r="J106" s="6"/>
      <c r="K106" s="6"/>
      <c r="L106" s="6"/>
      <c r="M106" s="6"/>
      <c r="N106" s="21"/>
      <c r="O106" s="21"/>
      <c r="P106" s="21"/>
      <c r="Q106" s="21"/>
      <c r="R106" s="21"/>
      <c r="S106" s="21"/>
      <c r="T106" s="6"/>
      <c r="U106" s="6"/>
      <c r="V106" s="6"/>
      <c r="W106" s="6"/>
      <c r="X106" s="6"/>
      <c r="Y106" s="6"/>
      <c r="Z106" s="6"/>
      <c r="AA106" s="6"/>
      <c r="AB106" s="6"/>
    </row>
    <row r="107" ht="12.75" customHeight="1">
      <c r="A107" s="6"/>
      <c r="B107" s="6"/>
      <c r="C107" s="6"/>
      <c r="D107" s="6"/>
      <c r="E107" s="6"/>
      <c r="F107" s="6"/>
      <c r="G107" s="6"/>
      <c r="H107" s="6"/>
      <c r="I107" s="6"/>
      <c r="J107" s="6"/>
      <c r="K107" s="6"/>
      <c r="L107" s="6"/>
      <c r="M107" s="6"/>
      <c r="N107" s="21"/>
      <c r="O107" s="21"/>
      <c r="P107" s="21"/>
      <c r="Q107" s="21"/>
      <c r="R107" s="21"/>
      <c r="S107" s="21"/>
      <c r="T107" s="6"/>
      <c r="U107" s="6"/>
      <c r="V107" s="6"/>
      <c r="W107" s="6"/>
      <c r="X107" s="6"/>
      <c r="Y107" s="6"/>
      <c r="Z107" s="6"/>
      <c r="AA107" s="6"/>
      <c r="AB107" s="6"/>
    </row>
    <row r="108" ht="12.75" customHeight="1">
      <c r="A108" s="6"/>
      <c r="B108" s="6"/>
      <c r="C108" s="6"/>
      <c r="D108" s="6"/>
      <c r="E108" s="6"/>
      <c r="F108" s="6"/>
      <c r="G108" s="6"/>
      <c r="H108" s="6"/>
      <c r="I108" s="6"/>
      <c r="J108" s="6"/>
      <c r="K108" s="6"/>
      <c r="L108" s="6"/>
      <c r="M108" s="6"/>
      <c r="N108" s="21"/>
      <c r="O108" s="21"/>
      <c r="P108" s="21"/>
      <c r="Q108" s="21"/>
      <c r="R108" s="21"/>
      <c r="S108" s="21"/>
      <c r="T108" s="6"/>
      <c r="U108" s="6"/>
      <c r="V108" s="6"/>
      <c r="W108" s="6"/>
      <c r="X108" s="6"/>
      <c r="Y108" s="6"/>
      <c r="Z108" s="6"/>
      <c r="AA108" s="6"/>
      <c r="AB108" s="6"/>
    </row>
    <row r="109" ht="12.75" customHeight="1">
      <c r="A109" s="6"/>
      <c r="B109" s="6"/>
      <c r="C109" s="6"/>
      <c r="D109" s="6"/>
      <c r="E109" s="6"/>
      <c r="F109" s="6"/>
      <c r="G109" s="6"/>
      <c r="H109" s="6"/>
      <c r="I109" s="6"/>
      <c r="J109" s="6"/>
      <c r="K109" s="6"/>
      <c r="L109" s="6"/>
      <c r="M109" s="6"/>
      <c r="N109" s="21"/>
      <c r="O109" s="21"/>
      <c r="P109" s="21"/>
      <c r="Q109" s="21"/>
      <c r="R109" s="21"/>
      <c r="S109" s="21"/>
      <c r="T109" s="6"/>
      <c r="U109" s="6"/>
      <c r="V109" s="6"/>
      <c r="W109" s="6"/>
      <c r="X109" s="6"/>
      <c r="Y109" s="6"/>
      <c r="Z109" s="6"/>
      <c r="AA109" s="6"/>
      <c r="AB109" s="6"/>
    </row>
    <row r="110" ht="12.75" customHeight="1">
      <c r="A110" s="6"/>
      <c r="B110" s="6"/>
      <c r="C110" s="6"/>
      <c r="D110" s="6"/>
      <c r="E110" s="6"/>
      <c r="F110" s="6"/>
      <c r="G110" s="6"/>
      <c r="H110" s="6"/>
      <c r="I110" s="6"/>
      <c r="J110" s="6"/>
      <c r="K110" s="6"/>
      <c r="L110" s="6"/>
      <c r="M110" s="6"/>
      <c r="N110" s="21"/>
      <c r="O110" s="21"/>
      <c r="P110" s="21"/>
      <c r="Q110" s="21"/>
      <c r="R110" s="21"/>
      <c r="S110" s="21"/>
      <c r="T110" s="6"/>
      <c r="U110" s="6"/>
      <c r="V110" s="6"/>
      <c r="W110" s="6"/>
      <c r="X110" s="6"/>
      <c r="Y110" s="6"/>
      <c r="Z110" s="6"/>
      <c r="AA110" s="6"/>
      <c r="AB110" s="6"/>
    </row>
    <row r="111" ht="12.75" customHeight="1">
      <c r="A111" s="6"/>
      <c r="B111" s="6"/>
      <c r="C111" s="6"/>
      <c r="D111" s="6"/>
      <c r="E111" s="6"/>
      <c r="F111" s="6"/>
      <c r="G111" s="6"/>
      <c r="H111" s="6"/>
      <c r="I111" s="6"/>
      <c r="J111" s="6"/>
      <c r="K111" s="6"/>
      <c r="L111" s="6"/>
      <c r="M111" s="6"/>
      <c r="N111" s="21"/>
      <c r="O111" s="21"/>
      <c r="P111" s="21"/>
      <c r="Q111" s="21"/>
      <c r="R111" s="21"/>
      <c r="S111" s="21"/>
      <c r="T111" s="6"/>
      <c r="U111" s="6"/>
      <c r="V111" s="6"/>
      <c r="W111" s="6"/>
      <c r="X111" s="6"/>
      <c r="Y111" s="6"/>
      <c r="Z111" s="6"/>
      <c r="AA111" s="6"/>
      <c r="AB111" s="6"/>
    </row>
    <row r="112" ht="12.75" customHeight="1">
      <c r="A112" s="6"/>
      <c r="B112" s="6"/>
      <c r="C112" s="6"/>
      <c r="D112" s="6"/>
      <c r="E112" s="6"/>
      <c r="F112" s="6"/>
      <c r="G112" s="6"/>
      <c r="H112" s="6"/>
      <c r="I112" s="6"/>
      <c r="J112" s="6"/>
      <c r="K112" s="6"/>
      <c r="L112" s="6"/>
      <c r="M112" s="6"/>
      <c r="N112" s="21"/>
      <c r="O112" s="21"/>
      <c r="P112" s="21"/>
      <c r="Q112" s="21"/>
      <c r="R112" s="21"/>
      <c r="S112" s="21"/>
      <c r="T112" s="6"/>
      <c r="U112" s="6"/>
      <c r="V112" s="6"/>
      <c r="W112" s="6"/>
      <c r="X112" s="6"/>
      <c r="Y112" s="6"/>
      <c r="Z112" s="6"/>
      <c r="AA112" s="6"/>
      <c r="AB112" s="6"/>
    </row>
    <row r="113" ht="12.75" customHeight="1">
      <c r="A113" s="6"/>
      <c r="B113" s="6"/>
      <c r="C113" s="6"/>
      <c r="D113" s="6"/>
      <c r="E113" s="6"/>
      <c r="F113" s="6"/>
      <c r="G113" s="6"/>
      <c r="H113" s="6"/>
      <c r="I113" s="6"/>
      <c r="J113" s="6"/>
      <c r="K113" s="6"/>
      <c r="L113" s="6"/>
      <c r="M113" s="6"/>
      <c r="N113" s="21"/>
      <c r="O113" s="21"/>
      <c r="P113" s="21"/>
      <c r="Q113" s="21"/>
      <c r="R113" s="21"/>
      <c r="S113" s="21"/>
      <c r="T113" s="6"/>
      <c r="U113" s="6"/>
      <c r="V113" s="6"/>
      <c r="W113" s="6"/>
      <c r="X113" s="6"/>
      <c r="Y113" s="6"/>
      <c r="Z113" s="6"/>
      <c r="AA113" s="6"/>
      <c r="AB113" s="6"/>
    </row>
    <row r="114" ht="12.75" customHeight="1">
      <c r="A114" s="6"/>
      <c r="B114" s="6"/>
      <c r="C114" s="6"/>
      <c r="D114" s="6"/>
      <c r="E114" s="6"/>
      <c r="F114" s="6"/>
      <c r="G114" s="6"/>
      <c r="H114" s="6"/>
      <c r="I114" s="6"/>
      <c r="J114" s="6"/>
      <c r="K114" s="6"/>
      <c r="L114" s="6"/>
      <c r="M114" s="6"/>
      <c r="N114" s="21"/>
      <c r="O114" s="21"/>
      <c r="P114" s="21"/>
      <c r="Q114" s="21"/>
      <c r="R114" s="21"/>
      <c r="S114" s="21"/>
      <c r="T114" s="6"/>
      <c r="U114" s="6"/>
      <c r="V114" s="6"/>
      <c r="W114" s="6"/>
      <c r="X114" s="6"/>
      <c r="Y114" s="6"/>
      <c r="Z114" s="6"/>
      <c r="AA114" s="6"/>
      <c r="AB114" s="6"/>
    </row>
    <row r="115" ht="12.75" customHeight="1">
      <c r="A115" s="6"/>
      <c r="B115" s="6"/>
      <c r="C115" s="6"/>
      <c r="D115" s="6"/>
      <c r="E115" s="6"/>
      <c r="F115" s="6"/>
      <c r="G115" s="6"/>
      <c r="H115" s="6"/>
      <c r="I115" s="6"/>
      <c r="J115" s="6"/>
      <c r="K115" s="6"/>
      <c r="L115" s="6"/>
      <c r="M115" s="6"/>
      <c r="N115" s="21"/>
      <c r="O115" s="21"/>
      <c r="P115" s="21"/>
      <c r="Q115" s="21"/>
      <c r="R115" s="21"/>
      <c r="S115" s="21"/>
      <c r="T115" s="6"/>
      <c r="U115" s="6"/>
      <c r="V115" s="6"/>
      <c r="W115" s="6"/>
      <c r="X115" s="6"/>
      <c r="Y115" s="6"/>
      <c r="Z115" s="6"/>
      <c r="AA115" s="6"/>
      <c r="AB115" s="6"/>
    </row>
    <row r="116" ht="12.75" customHeight="1">
      <c r="A116" s="6"/>
      <c r="B116" s="6"/>
      <c r="C116" s="6"/>
      <c r="D116" s="6"/>
      <c r="E116" s="6"/>
      <c r="F116" s="6"/>
      <c r="G116" s="6"/>
      <c r="H116" s="6"/>
      <c r="I116" s="6"/>
      <c r="J116" s="6"/>
      <c r="K116" s="6"/>
      <c r="L116" s="6"/>
      <c r="M116" s="6"/>
      <c r="N116" s="21"/>
      <c r="O116" s="21"/>
      <c r="P116" s="21"/>
      <c r="Q116" s="21"/>
      <c r="R116" s="21"/>
      <c r="S116" s="21"/>
      <c r="T116" s="6"/>
      <c r="U116" s="6"/>
      <c r="V116" s="6"/>
      <c r="W116" s="6"/>
      <c r="X116" s="6"/>
      <c r="Y116" s="6"/>
      <c r="Z116" s="6"/>
      <c r="AA116" s="6"/>
      <c r="AB116" s="6"/>
    </row>
    <row r="117" ht="12.75" customHeight="1">
      <c r="A117" s="6"/>
      <c r="B117" s="6"/>
      <c r="C117" s="6"/>
      <c r="D117" s="6"/>
      <c r="E117" s="6"/>
      <c r="F117" s="6"/>
      <c r="G117" s="6"/>
      <c r="H117" s="6"/>
      <c r="I117" s="6"/>
      <c r="J117" s="6"/>
      <c r="K117" s="6"/>
      <c r="L117" s="6"/>
      <c r="M117" s="6"/>
      <c r="N117" s="21"/>
      <c r="O117" s="21"/>
      <c r="P117" s="21"/>
      <c r="Q117" s="21"/>
      <c r="R117" s="21"/>
      <c r="S117" s="21"/>
      <c r="T117" s="6"/>
      <c r="U117" s="6"/>
      <c r="V117" s="6"/>
      <c r="W117" s="6"/>
      <c r="X117" s="6"/>
      <c r="Y117" s="6"/>
      <c r="Z117" s="6"/>
      <c r="AA117" s="6"/>
      <c r="AB117" s="6"/>
    </row>
    <row r="118" ht="12.75" customHeight="1">
      <c r="A118" s="6"/>
      <c r="B118" s="6"/>
      <c r="C118" s="6"/>
      <c r="D118" s="6"/>
      <c r="E118" s="6"/>
      <c r="F118" s="6"/>
      <c r="G118" s="6"/>
      <c r="H118" s="6"/>
      <c r="I118" s="6"/>
      <c r="J118" s="6"/>
      <c r="K118" s="6"/>
      <c r="L118" s="6"/>
      <c r="M118" s="6"/>
      <c r="N118" s="21"/>
      <c r="O118" s="21"/>
      <c r="P118" s="21"/>
      <c r="Q118" s="21"/>
      <c r="R118" s="21"/>
      <c r="S118" s="21"/>
      <c r="T118" s="6"/>
      <c r="U118" s="6"/>
      <c r="V118" s="6"/>
      <c r="W118" s="6"/>
      <c r="X118" s="6"/>
      <c r="Y118" s="6"/>
      <c r="Z118" s="6"/>
      <c r="AA118" s="6"/>
      <c r="AB118" s="6"/>
    </row>
    <row r="119" ht="12.75" customHeight="1">
      <c r="A119" s="6"/>
      <c r="B119" s="6"/>
      <c r="C119" s="6"/>
      <c r="D119" s="6"/>
      <c r="E119" s="6"/>
      <c r="F119" s="6"/>
      <c r="G119" s="6"/>
      <c r="H119" s="6"/>
      <c r="I119" s="6"/>
      <c r="J119" s="6"/>
      <c r="K119" s="6"/>
      <c r="L119" s="6"/>
      <c r="M119" s="6"/>
      <c r="N119" s="21"/>
      <c r="O119" s="21"/>
      <c r="P119" s="21"/>
      <c r="Q119" s="21"/>
      <c r="R119" s="21"/>
      <c r="S119" s="21"/>
      <c r="T119" s="6"/>
      <c r="U119" s="6"/>
      <c r="V119" s="6"/>
      <c r="W119" s="6"/>
      <c r="X119" s="6"/>
      <c r="Y119" s="6"/>
      <c r="Z119" s="6"/>
      <c r="AA119" s="6"/>
      <c r="AB119" s="6"/>
    </row>
    <row r="120" ht="12.75" customHeight="1">
      <c r="A120" s="6"/>
      <c r="B120" s="6"/>
      <c r="C120" s="6"/>
      <c r="D120" s="6"/>
      <c r="E120" s="6"/>
      <c r="F120" s="6"/>
      <c r="G120" s="6"/>
      <c r="H120" s="6"/>
      <c r="I120" s="6"/>
      <c r="J120" s="6"/>
      <c r="K120" s="6"/>
      <c r="L120" s="6"/>
      <c r="M120" s="6"/>
      <c r="N120" s="21"/>
      <c r="O120" s="21"/>
      <c r="P120" s="21"/>
      <c r="Q120" s="21"/>
      <c r="R120" s="21"/>
      <c r="S120" s="21"/>
      <c r="T120" s="6"/>
      <c r="U120" s="6"/>
      <c r="V120" s="6"/>
      <c r="W120" s="6"/>
      <c r="X120" s="6"/>
      <c r="Y120" s="6"/>
      <c r="Z120" s="6"/>
      <c r="AA120" s="6"/>
      <c r="AB120" s="6"/>
    </row>
    <row r="121" ht="12.75" customHeight="1">
      <c r="A121" s="6"/>
      <c r="B121" s="6"/>
      <c r="C121" s="6"/>
      <c r="D121" s="6"/>
      <c r="E121" s="6"/>
      <c r="F121" s="6"/>
      <c r="G121" s="6"/>
      <c r="H121" s="6"/>
      <c r="I121" s="6"/>
      <c r="J121" s="6"/>
      <c r="K121" s="6"/>
      <c r="L121" s="6"/>
      <c r="M121" s="6"/>
      <c r="N121" s="21"/>
      <c r="O121" s="21"/>
      <c r="P121" s="21"/>
      <c r="Q121" s="21"/>
      <c r="R121" s="21"/>
      <c r="S121" s="21"/>
      <c r="T121" s="6"/>
      <c r="U121" s="6"/>
      <c r="V121" s="6"/>
      <c r="W121" s="6"/>
      <c r="X121" s="6"/>
      <c r="Y121" s="6"/>
      <c r="Z121" s="6"/>
      <c r="AA121" s="6"/>
      <c r="AB121" s="6"/>
    </row>
    <row r="122" ht="12.75" customHeight="1">
      <c r="A122" s="6"/>
      <c r="B122" s="6"/>
      <c r="C122" s="6"/>
      <c r="D122" s="6"/>
      <c r="E122" s="6"/>
      <c r="F122" s="6"/>
      <c r="G122" s="6"/>
      <c r="H122" s="6"/>
      <c r="I122" s="6"/>
      <c r="J122" s="6"/>
      <c r="K122" s="6"/>
      <c r="L122" s="6"/>
      <c r="M122" s="6"/>
      <c r="N122" s="21"/>
      <c r="O122" s="21"/>
      <c r="P122" s="21"/>
      <c r="Q122" s="21"/>
      <c r="R122" s="21"/>
      <c r="S122" s="21"/>
      <c r="T122" s="6"/>
      <c r="U122" s="6"/>
      <c r="V122" s="6"/>
      <c r="W122" s="6"/>
      <c r="X122" s="6"/>
      <c r="Y122" s="6"/>
      <c r="Z122" s="6"/>
      <c r="AA122" s="6"/>
      <c r="AB122" s="6"/>
    </row>
    <row r="123" ht="12.75" customHeight="1">
      <c r="A123" s="6"/>
      <c r="B123" s="6"/>
      <c r="C123" s="6"/>
      <c r="D123" s="6"/>
      <c r="E123" s="6"/>
      <c r="F123" s="6"/>
      <c r="G123" s="6"/>
      <c r="H123" s="6"/>
      <c r="I123" s="6"/>
      <c r="J123" s="6"/>
      <c r="K123" s="6"/>
      <c r="L123" s="6"/>
      <c r="M123" s="6"/>
      <c r="N123" s="21"/>
      <c r="O123" s="21"/>
      <c r="P123" s="21"/>
      <c r="Q123" s="21"/>
      <c r="R123" s="21"/>
      <c r="S123" s="21"/>
      <c r="T123" s="6"/>
      <c r="U123" s="6"/>
      <c r="V123" s="6"/>
      <c r="W123" s="6"/>
      <c r="X123" s="6"/>
      <c r="Y123" s="6"/>
      <c r="Z123" s="6"/>
      <c r="AA123" s="6"/>
      <c r="AB123" s="6"/>
    </row>
    <row r="124" ht="12.75" customHeight="1">
      <c r="A124" s="6"/>
      <c r="B124" s="6"/>
      <c r="C124" s="6"/>
      <c r="D124" s="6"/>
      <c r="E124" s="6"/>
      <c r="F124" s="6"/>
      <c r="G124" s="6"/>
      <c r="H124" s="6"/>
      <c r="I124" s="6"/>
      <c r="J124" s="6"/>
      <c r="K124" s="6"/>
      <c r="L124" s="6"/>
      <c r="M124" s="6"/>
      <c r="N124" s="21"/>
      <c r="O124" s="21"/>
      <c r="P124" s="21"/>
      <c r="Q124" s="21"/>
      <c r="R124" s="21"/>
      <c r="S124" s="21"/>
      <c r="T124" s="6"/>
      <c r="U124" s="6"/>
      <c r="V124" s="6"/>
      <c r="W124" s="6"/>
      <c r="X124" s="6"/>
      <c r="Y124" s="6"/>
      <c r="Z124" s="6"/>
      <c r="AA124" s="6"/>
      <c r="AB124" s="6"/>
    </row>
    <row r="125" ht="12.75" customHeight="1">
      <c r="A125" s="6"/>
      <c r="B125" s="6"/>
      <c r="C125" s="6"/>
      <c r="D125" s="6"/>
      <c r="E125" s="6"/>
      <c r="F125" s="6"/>
      <c r="G125" s="6"/>
      <c r="H125" s="6"/>
      <c r="I125" s="6"/>
      <c r="J125" s="6"/>
      <c r="K125" s="6"/>
      <c r="L125" s="6"/>
      <c r="M125" s="6"/>
      <c r="N125" s="21"/>
      <c r="O125" s="21"/>
      <c r="P125" s="21"/>
      <c r="Q125" s="21"/>
      <c r="R125" s="21"/>
      <c r="S125" s="21"/>
      <c r="T125" s="6"/>
      <c r="U125" s="6"/>
      <c r="V125" s="6"/>
      <c r="W125" s="6"/>
      <c r="X125" s="6"/>
      <c r="Y125" s="6"/>
      <c r="Z125" s="6"/>
      <c r="AA125" s="6"/>
      <c r="AB125" s="6"/>
    </row>
    <row r="126" ht="12.75" customHeight="1">
      <c r="A126" s="6"/>
      <c r="B126" s="6"/>
      <c r="C126" s="6"/>
      <c r="D126" s="6"/>
      <c r="E126" s="6"/>
      <c r="F126" s="6"/>
      <c r="G126" s="6"/>
      <c r="H126" s="6"/>
      <c r="I126" s="6"/>
      <c r="J126" s="6"/>
      <c r="K126" s="6"/>
      <c r="L126" s="6"/>
      <c r="M126" s="6"/>
      <c r="N126" s="21"/>
      <c r="O126" s="21"/>
      <c r="P126" s="21"/>
      <c r="Q126" s="21"/>
      <c r="R126" s="21"/>
      <c r="S126" s="21"/>
      <c r="T126" s="6"/>
      <c r="U126" s="6"/>
      <c r="V126" s="6"/>
      <c r="W126" s="6"/>
      <c r="X126" s="6"/>
      <c r="Y126" s="6"/>
      <c r="Z126" s="6"/>
      <c r="AA126" s="6"/>
      <c r="AB126" s="6"/>
    </row>
    <row r="127" ht="12.75" customHeight="1">
      <c r="A127" s="6"/>
      <c r="B127" s="6"/>
      <c r="C127" s="6"/>
      <c r="D127" s="6"/>
      <c r="E127" s="6"/>
      <c r="F127" s="6"/>
      <c r="G127" s="6"/>
      <c r="H127" s="6"/>
      <c r="I127" s="6"/>
      <c r="J127" s="6"/>
      <c r="K127" s="6"/>
      <c r="L127" s="6"/>
      <c r="M127" s="6"/>
      <c r="N127" s="21"/>
      <c r="O127" s="21"/>
      <c r="P127" s="21"/>
      <c r="Q127" s="21"/>
      <c r="R127" s="21"/>
      <c r="S127" s="21"/>
      <c r="T127" s="6"/>
      <c r="U127" s="6"/>
      <c r="V127" s="6"/>
      <c r="W127" s="6"/>
      <c r="X127" s="6"/>
      <c r="Y127" s="6"/>
      <c r="Z127" s="6"/>
      <c r="AA127" s="6"/>
      <c r="AB127" s="6"/>
    </row>
    <row r="128" ht="12.75" customHeight="1">
      <c r="A128" s="6"/>
      <c r="B128" s="6"/>
      <c r="C128" s="6"/>
      <c r="D128" s="6"/>
      <c r="E128" s="6"/>
      <c r="F128" s="6"/>
      <c r="G128" s="6"/>
      <c r="H128" s="6"/>
      <c r="I128" s="6"/>
      <c r="J128" s="6"/>
      <c r="K128" s="6"/>
      <c r="L128" s="6"/>
      <c r="M128" s="6"/>
      <c r="N128" s="21"/>
      <c r="O128" s="21"/>
      <c r="P128" s="21"/>
      <c r="Q128" s="21"/>
      <c r="R128" s="21"/>
      <c r="S128" s="21"/>
      <c r="T128" s="6"/>
      <c r="U128" s="6"/>
      <c r="V128" s="6"/>
      <c r="W128" s="6"/>
      <c r="X128" s="6"/>
      <c r="Y128" s="6"/>
      <c r="Z128" s="6"/>
      <c r="AA128" s="6"/>
      <c r="AB128" s="6"/>
    </row>
    <row r="129" ht="12.75" customHeight="1">
      <c r="A129" s="6"/>
      <c r="B129" s="6"/>
      <c r="C129" s="6"/>
      <c r="D129" s="6"/>
      <c r="E129" s="6"/>
      <c r="F129" s="6"/>
      <c r="G129" s="6"/>
      <c r="H129" s="6"/>
      <c r="I129" s="6"/>
      <c r="J129" s="6"/>
      <c r="K129" s="6"/>
      <c r="L129" s="6"/>
      <c r="M129" s="6"/>
      <c r="N129" s="21"/>
      <c r="O129" s="21"/>
      <c r="P129" s="21"/>
      <c r="Q129" s="21"/>
      <c r="R129" s="21"/>
      <c r="S129" s="21"/>
      <c r="T129" s="6"/>
      <c r="U129" s="6"/>
      <c r="V129" s="6"/>
      <c r="W129" s="6"/>
      <c r="X129" s="6"/>
      <c r="Y129" s="6"/>
      <c r="Z129" s="6"/>
      <c r="AA129" s="6"/>
      <c r="AB129" s="6"/>
    </row>
    <row r="130" ht="12.75" customHeight="1">
      <c r="A130" s="6"/>
      <c r="B130" s="6"/>
      <c r="C130" s="6"/>
      <c r="D130" s="6"/>
      <c r="E130" s="6"/>
      <c r="F130" s="6"/>
      <c r="G130" s="6"/>
      <c r="H130" s="6"/>
      <c r="I130" s="6"/>
      <c r="J130" s="6"/>
      <c r="K130" s="6"/>
      <c r="L130" s="6"/>
      <c r="M130" s="6"/>
      <c r="N130" s="21"/>
      <c r="O130" s="21"/>
      <c r="P130" s="21"/>
      <c r="Q130" s="21"/>
      <c r="R130" s="21"/>
      <c r="S130" s="21"/>
      <c r="T130" s="6"/>
      <c r="U130" s="6"/>
      <c r="V130" s="6"/>
      <c r="W130" s="6"/>
      <c r="X130" s="6"/>
      <c r="Y130" s="6"/>
      <c r="Z130" s="6"/>
      <c r="AA130" s="6"/>
      <c r="AB130" s="6"/>
    </row>
    <row r="131" ht="12.75" customHeight="1">
      <c r="A131" s="6"/>
      <c r="B131" s="6"/>
      <c r="C131" s="6"/>
      <c r="D131" s="6"/>
      <c r="E131" s="6"/>
      <c r="F131" s="6"/>
      <c r="G131" s="6"/>
      <c r="H131" s="6"/>
      <c r="I131" s="6"/>
      <c r="J131" s="6"/>
      <c r="K131" s="6"/>
      <c r="L131" s="6"/>
      <c r="M131" s="6"/>
      <c r="N131" s="21"/>
      <c r="O131" s="21"/>
      <c r="P131" s="21"/>
      <c r="Q131" s="21"/>
      <c r="R131" s="21"/>
      <c r="S131" s="21"/>
      <c r="T131" s="6"/>
      <c r="U131" s="6"/>
      <c r="V131" s="6"/>
      <c r="W131" s="6"/>
      <c r="X131" s="6"/>
      <c r="Y131" s="6"/>
      <c r="Z131" s="6"/>
      <c r="AA131" s="6"/>
      <c r="AB131" s="6"/>
    </row>
    <row r="132" ht="12.75" customHeight="1">
      <c r="A132" s="6"/>
      <c r="B132" s="6"/>
      <c r="C132" s="6"/>
      <c r="D132" s="6"/>
      <c r="E132" s="6"/>
      <c r="F132" s="6"/>
      <c r="G132" s="6"/>
      <c r="H132" s="6"/>
      <c r="I132" s="6"/>
      <c r="J132" s="6"/>
      <c r="K132" s="6"/>
      <c r="L132" s="6"/>
      <c r="M132" s="6"/>
      <c r="N132" s="21"/>
      <c r="O132" s="21"/>
      <c r="P132" s="21"/>
      <c r="Q132" s="21"/>
      <c r="R132" s="21"/>
      <c r="S132" s="21"/>
      <c r="T132" s="6"/>
      <c r="U132" s="6"/>
      <c r="V132" s="6"/>
      <c r="W132" s="6"/>
      <c r="X132" s="6"/>
      <c r="Y132" s="6"/>
      <c r="Z132" s="6"/>
      <c r="AA132" s="6"/>
      <c r="AB132" s="6"/>
    </row>
    <row r="133" ht="12.75" customHeight="1">
      <c r="A133" s="6"/>
      <c r="B133" s="6"/>
      <c r="C133" s="6"/>
      <c r="D133" s="6"/>
      <c r="E133" s="6"/>
      <c r="F133" s="6"/>
      <c r="G133" s="6"/>
      <c r="H133" s="6"/>
      <c r="I133" s="6"/>
      <c r="J133" s="6"/>
      <c r="K133" s="6"/>
      <c r="L133" s="6"/>
      <c r="M133" s="6"/>
      <c r="N133" s="21"/>
      <c r="O133" s="21"/>
      <c r="P133" s="21"/>
      <c r="Q133" s="21"/>
      <c r="R133" s="21"/>
      <c r="S133" s="21"/>
      <c r="T133" s="6"/>
      <c r="U133" s="6"/>
      <c r="V133" s="6"/>
      <c r="W133" s="6"/>
      <c r="X133" s="6"/>
      <c r="Y133" s="6"/>
      <c r="Z133" s="6"/>
      <c r="AA133" s="6"/>
      <c r="AB133" s="6"/>
    </row>
    <row r="134" ht="12.75" customHeight="1">
      <c r="A134" s="6"/>
      <c r="B134" s="6"/>
      <c r="C134" s="6"/>
      <c r="D134" s="6"/>
      <c r="E134" s="6"/>
      <c r="F134" s="6"/>
      <c r="G134" s="6"/>
      <c r="H134" s="6"/>
      <c r="I134" s="6"/>
      <c r="J134" s="6"/>
      <c r="K134" s="6"/>
      <c r="L134" s="6"/>
      <c r="M134" s="6"/>
      <c r="N134" s="21"/>
      <c r="O134" s="21"/>
      <c r="P134" s="21"/>
      <c r="Q134" s="21"/>
      <c r="R134" s="21"/>
      <c r="S134" s="21"/>
      <c r="T134" s="6"/>
      <c r="U134" s="6"/>
      <c r="V134" s="6"/>
      <c r="W134" s="6"/>
      <c r="X134" s="6"/>
      <c r="Y134" s="6"/>
      <c r="Z134" s="6"/>
      <c r="AA134" s="6"/>
      <c r="AB134" s="6"/>
    </row>
    <row r="135" ht="12.75" customHeight="1">
      <c r="A135" s="6"/>
      <c r="B135" s="6"/>
      <c r="C135" s="6"/>
      <c r="D135" s="6"/>
      <c r="E135" s="6"/>
      <c r="F135" s="6"/>
      <c r="G135" s="6"/>
      <c r="H135" s="6"/>
      <c r="I135" s="6"/>
      <c r="J135" s="6"/>
      <c r="K135" s="6"/>
      <c r="L135" s="6"/>
      <c r="M135" s="6"/>
      <c r="N135" s="21"/>
      <c r="O135" s="21"/>
      <c r="P135" s="21"/>
      <c r="Q135" s="21"/>
      <c r="R135" s="21"/>
      <c r="S135" s="21"/>
      <c r="T135" s="6"/>
      <c r="U135" s="6"/>
      <c r="V135" s="6"/>
      <c r="W135" s="6"/>
      <c r="X135" s="6"/>
      <c r="Y135" s="6"/>
      <c r="Z135" s="6"/>
      <c r="AA135" s="6"/>
      <c r="AB135" s="6"/>
    </row>
    <row r="136" ht="12.75" customHeight="1">
      <c r="A136" s="6"/>
      <c r="B136" s="6"/>
      <c r="C136" s="6"/>
      <c r="D136" s="6"/>
      <c r="E136" s="6"/>
      <c r="F136" s="6"/>
      <c r="G136" s="6"/>
      <c r="H136" s="6"/>
      <c r="I136" s="6"/>
      <c r="J136" s="6"/>
      <c r="K136" s="6"/>
      <c r="L136" s="6"/>
      <c r="M136" s="6"/>
      <c r="N136" s="21"/>
      <c r="O136" s="21"/>
      <c r="P136" s="21"/>
      <c r="Q136" s="21"/>
      <c r="R136" s="21"/>
      <c r="S136" s="21"/>
      <c r="T136" s="6"/>
      <c r="U136" s="6"/>
      <c r="V136" s="6"/>
      <c r="W136" s="6"/>
      <c r="X136" s="6"/>
      <c r="Y136" s="6"/>
      <c r="Z136" s="6"/>
      <c r="AA136" s="6"/>
      <c r="AB136" s="6"/>
    </row>
    <row r="137" ht="12.75" customHeight="1">
      <c r="A137" s="6"/>
      <c r="B137" s="6"/>
      <c r="C137" s="6"/>
      <c r="D137" s="6"/>
      <c r="E137" s="6"/>
      <c r="F137" s="6"/>
      <c r="G137" s="6"/>
      <c r="H137" s="6"/>
      <c r="I137" s="6"/>
      <c r="J137" s="6"/>
      <c r="K137" s="6"/>
      <c r="L137" s="6"/>
      <c r="M137" s="6"/>
      <c r="N137" s="21"/>
      <c r="O137" s="21"/>
      <c r="P137" s="21"/>
      <c r="Q137" s="21"/>
      <c r="R137" s="21"/>
      <c r="S137" s="21"/>
      <c r="T137" s="6"/>
      <c r="U137" s="6"/>
      <c r="V137" s="6"/>
      <c r="W137" s="6"/>
      <c r="X137" s="6"/>
      <c r="Y137" s="6"/>
      <c r="Z137" s="6"/>
      <c r="AA137" s="6"/>
      <c r="AB137" s="6"/>
    </row>
    <row r="138" ht="12.75" customHeight="1">
      <c r="A138" s="6"/>
      <c r="B138" s="6"/>
      <c r="C138" s="6"/>
      <c r="D138" s="6"/>
      <c r="E138" s="6"/>
      <c r="F138" s="6"/>
      <c r="G138" s="6"/>
      <c r="H138" s="6"/>
      <c r="I138" s="6"/>
      <c r="J138" s="6"/>
      <c r="K138" s="6"/>
      <c r="L138" s="6"/>
      <c r="M138" s="6"/>
      <c r="N138" s="21"/>
      <c r="O138" s="21"/>
      <c r="P138" s="21"/>
      <c r="Q138" s="21"/>
      <c r="R138" s="21"/>
      <c r="S138" s="21"/>
      <c r="T138" s="6"/>
      <c r="U138" s="6"/>
      <c r="V138" s="6"/>
      <c r="W138" s="6"/>
      <c r="X138" s="6"/>
      <c r="Y138" s="6"/>
      <c r="Z138" s="6"/>
      <c r="AA138" s="6"/>
      <c r="AB138" s="6"/>
    </row>
    <row r="139" ht="12.75" customHeight="1">
      <c r="A139" s="6"/>
      <c r="B139" s="6"/>
      <c r="C139" s="6"/>
      <c r="D139" s="6"/>
      <c r="E139" s="6"/>
      <c r="F139" s="6"/>
      <c r="G139" s="6"/>
      <c r="H139" s="6"/>
      <c r="I139" s="6"/>
      <c r="J139" s="6"/>
      <c r="K139" s="6"/>
      <c r="L139" s="6"/>
      <c r="M139" s="6"/>
      <c r="N139" s="21"/>
      <c r="O139" s="21"/>
      <c r="P139" s="21"/>
      <c r="Q139" s="21"/>
      <c r="R139" s="21"/>
      <c r="S139" s="21"/>
      <c r="T139" s="6"/>
      <c r="U139" s="6"/>
      <c r="V139" s="6"/>
      <c r="W139" s="6"/>
      <c r="X139" s="6"/>
      <c r="Y139" s="6"/>
      <c r="Z139" s="6"/>
      <c r="AA139" s="6"/>
      <c r="AB139" s="6"/>
    </row>
    <row r="140" ht="12.75" customHeight="1">
      <c r="A140" s="6"/>
      <c r="B140" s="6"/>
      <c r="C140" s="6"/>
      <c r="D140" s="6"/>
      <c r="E140" s="6"/>
      <c r="F140" s="6"/>
      <c r="G140" s="6"/>
      <c r="H140" s="6"/>
      <c r="I140" s="6"/>
      <c r="J140" s="6"/>
      <c r="K140" s="6"/>
      <c r="L140" s="6"/>
      <c r="M140" s="6"/>
      <c r="N140" s="21"/>
      <c r="O140" s="21"/>
      <c r="P140" s="21"/>
      <c r="Q140" s="21"/>
      <c r="R140" s="21"/>
      <c r="S140" s="21"/>
      <c r="T140" s="6"/>
      <c r="U140" s="6"/>
      <c r="V140" s="6"/>
      <c r="W140" s="6"/>
      <c r="X140" s="6"/>
      <c r="Y140" s="6"/>
      <c r="Z140" s="6"/>
      <c r="AA140" s="6"/>
      <c r="AB140" s="6"/>
    </row>
    <row r="141" ht="12.75" customHeight="1">
      <c r="A141" s="6"/>
      <c r="B141" s="6"/>
      <c r="C141" s="6"/>
      <c r="D141" s="6"/>
      <c r="E141" s="6"/>
      <c r="F141" s="6"/>
      <c r="G141" s="6"/>
      <c r="H141" s="6"/>
      <c r="I141" s="6"/>
      <c r="J141" s="6"/>
      <c r="K141" s="6"/>
      <c r="L141" s="6"/>
      <c r="M141" s="6"/>
      <c r="N141" s="21"/>
      <c r="O141" s="21"/>
      <c r="P141" s="21"/>
      <c r="Q141" s="21"/>
      <c r="R141" s="21"/>
      <c r="S141" s="21"/>
      <c r="T141" s="6"/>
      <c r="U141" s="6"/>
      <c r="V141" s="6"/>
      <c r="W141" s="6"/>
      <c r="X141" s="6"/>
      <c r="Y141" s="6"/>
      <c r="Z141" s="6"/>
      <c r="AA141" s="6"/>
      <c r="AB141" s="6"/>
    </row>
    <row r="142" ht="12.75" customHeight="1">
      <c r="A142" s="6"/>
      <c r="B142" s="6"/>
      <c r="C142" s="6"/>
      <c r="D142" s="6"/>
      <c r="E142" s="6"/>
      <c r="F142" s="6"/>
      <c r="G142" s="6"/>
      <c r="H142" s="6"/>
      <c r="I142" s="6"/>
      <c r="J142" s="6"/>
      <c r="K142" s="6"/>
      <c r="L142" s="6"/>
      <c r="M142" s="6"/>
      <c r="N142" s="21"/>
      <c r="O142" s="21"/>
      <c r="P142" s="21"/>
      <c r="Q142" s="21"/>
      <c r="R142" s="21"/>
      <c r="S142" s="21"/>
      <c r="T142" s="6"/>
      <c r="U142" s="6"/>
      <c r="V142" s="6"/>
      <c r="W142" s="6"/>
      <c r="X142" s="6"/>
      <c r="Y142" s="6"/>
      <c r="Z142" s="6"/>
      <c r="AA142" s="6"/>
      <c r="AB142" s="6"/>
    </row>
    <row r="143" ht="12.75" customHeight="1">
      <c r="A143" s="6"/>
      <c r="B143" s="6"/>
      <c r="C143" s="6"/>
      <c r="D143" s="6"/>
      <c r="E143" s="6"/>
      <c r="F143" s="6"/>
      <c r="G143" s="6"/>
      <c r="H143" s="6"/>
      <c r="I143" s="6"/>
      <c r="J143" s="6"/>
      <c r="K143" s="6"/>
      <c r="L143" s="6"/>
      <c r="M143" s="6"/>
      <c r="N143" s="21"/>
      <c r="O143" s="21"/>
      <c r="P143" s="21"/>
      <c r="Q143" s="21"/>
      <c r="R143" s="21"/>
      <c r="S143" s="21"/>
      <c r="T143" s="6"/>
      <c r="U143" s="6"/>
      <c r="V143" s="6"/>
      <c r="W143" s="6"/>
      <c r="X143" s="6"/>
      <c r="Y143" s="6"/>
      <c r="Z143" s="6"/>
      <c r="AA143" s="6"/>
      <c r="AB143" s="6"/>
    </row>
    <row r="144" ht="12.75" customHeight="1">
      <c r="A144" s="6"/>
      <c r="B144" s="6"/>
      <c r="C144" s="6"/>
      <c r="D144" s="6"/>
      <c r="E144" s="6"/>
      <c r="F144" s="6"/>
      <c r="G144" s="6"/>
      <c r="H144" s="6"/>
      <c r="I144" s="6"/>
      <c r="J144" s="6"/>
      <c r="K144" s="6"/>
      <c r="L144" s="6"/>
      <c r="M144" s="6"/>
      <c r="N144" s="21"/>
      <c r="O144" s="21"/>
      <c r="P144" s="21"/>
      <c r="Q144" s="21"/>
      <c r="R144" s="21"/>
      <c r="S144" s="21"/>
      <c r="T144" s="6"/>
      <c r="U144" s="6"/>
      <c r="V144" s="6"/>
      <c r="W144" s="6"/>
      <c r="X144" s="6"/>
      <c r="Y144" s="6"/>
      <c r="Z144" s="6"/>
      <c r="AA144" s="6"/>
      <c r="AB144" s="6"/>
    </row>
    <row r="145" ht="12.75" customHeight="1">
      <c r="A145" s="6"/>
      <c r="B145" s="6"/>
      <c r="C145" s="6"/>
      <c r="D145" s="6"/>
      <c r="E145" s="6"/>
      <c r="F145" s="6"/>
      <c r="G145" s="6"/>
      <c r="H145" s="6"/>
      <c r="I145" s="6"/>
      <c r="J145" s="6"/>
      <c r="K145" s="6"/>
      <c r="L145" s="6"/>
      <c r="M145" s="6"/>
      <c r="N145" s="21"/>
      <c r="O145" s="21"/>
      <c r="P145" s="21"/>
      <c r="Q145" s="21"/>
      <c r="R145" s="21"/>
      <c r="S145" s="21"/>
      <c r="T145" s="6"/>
      <c r="U145" s="6"/>
      <c r="V145" s="6"/>
      <c r="W145" s="6"/>
      <c r="X145" s="6"/>
      <c r="Y145" s="6"/>
      <c r="Z145" s="6"/>
      <c r="AA145" s="6"/>
      <c r="AB145" s="6"/>
    </row>
    <row r="146" ht="12.75" customHeight="1">
      <c r="A146" s="6"/>
      <c r="B146" s="6"/>
      <c r="C146" s="6"/>
      <c r="D146" s="6"/>
      <c r="E146" s="6"/>
      <c r="F146" s="6"/>
      <c r="G146" s="6"/>
      <c r="H146" s="6"/>
      <c r="I146" s="6"/>
      <c r="J146" s="6"/>
      <c r="K146" s="6"/>
      <c r="L146" s="6"/>
      <c r="M146" s="6"/>
      <c r="N146" s="21"/>
      <c r="O146" s="21"/>
      <c r="P146" s="21"/>
      <c r="Q146" s="21"/>
      <c r="R146" s="21"/>
      <c r="S146" s="21"/>
      <c r="T146" s="6"/>
      <c r="U146" s="6"/>
      <c r="V146" s="6"/>
      <c r="W146" s="6"/>
      <c r="X146" s="6"/>
      <c r="Y146" s="6"/>
      <c r="Z146" s="6"/>
      <c r="AA146" s="6"/>
      <c r="AB146" s="6"/>
    </row>
    <row r="147" ht="12.75" customHeight="1">
      <c r="A147" s="6"/>
      <c r="B147" s="6"/>
      <c r="C147" s="6"/>
      <c r="D147" s="6"/>
      <c r="E147" s="6"/>
      <c r="F147" s="6"/>
      <c r="G147" s="6"/>
      <c r="H147" s="6"/>
      <c r="I147" s="6"/>
      <c r="J147" s="6"/>
      <c r="K147" s="6"/>
      <c r="L147" s="6"/>
      <c r="M147" s="6"/>
      <c r="N147" s="21"/>
      <c r="O147" s="21"/>
      <c r="P147" s="21"/>
      <c r="Q147" s="21"/>
      <c r="R147" s="21"/>
      <c r="S147" s="21"/>
      <c r="T147" s="6"/>
      <c r="U147" s="6"/>
      <c r="V147" s="6"/>
      <c r="W147" s="6"/>
      <c r="X147" s="6"/>
      <c r="Y147" s="6"/>
      <c r="Z147" s="6"/>
      <c r="AA147" s="6"/>
      <c r="AB147" s="6"/>
    </row>
    <row r="148" ht="12.75" customHeight="1">
      <c r="A148" s="6"/>
      <c r="B148" s="6"/>
      <c r="C148" s="6"/>
      <c r="D148" s="6"/>
      <c r="E148" s="6"/>
      <c r="F148" s="6"/>
      <c r="G148" s="6"/>
      <c r="H148" s="6"/>
      <c r="I148" s="6"/>
      <c r="J148" s="6"/>
      <c r="K148" s="6"/>
      <c r="L148" s="6"/>
      <c r="M148" s="6"/>
      <c r="N148" s="21"/>
      <c r="O148" s="21"/>
      <c r="P148" s="21"/>
      <c r="Q148" s="21"/>
      <c r="R148" s="21"/>
      <c r="S148" s="21"/>
      <c r="T148" s="6"/>
      <c r="U148" s="6"/>
      <c r="V148" s="6"/>
      <c r="W148" s="6"/>
      <c r="X148" s="6"/>
      <c r="Y148" s="6"/>
      <c r="Z148" s="6"/>
      <c r="AA148" s="6"/>
      <c r="AB148" s="6"/>
    </row>
    <row r="149" ht="12.75" customHeight="1">
      <c r="A149" s="6"/>
      <c r="B149" s="6"/>
      <c r="C149" s="6"/>
      <c r="D149" s="6"/>
      <c r="E149" s="6"/>
      <c r="F149" s="6"/>
      <c r="G149" s="6"/>
      <c r="H149" s="6"/>
      <c r="I149" s="6"/>
      <c r="J149" s="6"/>
      <c r="K149" s="6"/>
      <c r="L149" s="6"/>
      <c r="M149" s="6"/>
      <c r="N149" s="21"/>
      <c r="O149" s="21"/>
      <c r="P149" s="21"/>
      <c r="Q149" s="21"/>
      <c r="R149" s="21"/>
      <c r="S149" s="21"/>
      <c r="T149" s="6"/>
      <c r="U149" s="6"/>
      <c r="V149" s="6"/>
      <c r="W149" s="6"/>
      <c r="X149" s="6"/>
      <c r="Y149" s="6"/>
      <c r="Z149" s="6"/>
      <c r="AA149" s="6"/>
      <c r="AB149" s="6"/>
    </row>
    <row r="150" ht="12.75" customHeight="1">
      <c r="A150" s="6"/>
      <c r="B150" s="6"/>
      <c r="C150" s="6"/>
      <c r="D150" s="6"/>
      <c r="E150" s="6"/>
      <c r="F150" s="6"/>
      <c r="G150" s="6"/>
      <c r="H150" s="6"/>
      <c r="I150" s="6"/>
      <c r="J150" s="6"/>
      <c r="K150" s="6"/>
      <c r="L150" s="6"/>
      <c r="M150" s="6"/>
      <c r="N150" s="21"/>
      <c r="O150" s="21"/>
      <c r="P150" s="21"/>
      <c r="Q150" s="21"/>
      <c r="R150" s="21"/>
      <c r="S150" s="21"/>
      <c r="T150" s="6"/>
      <c r="U150" s="6"/>
      <c r="V150" s="6"/>
      <c r="W150" s="6"/>
      <c r="X150" s="6"/>
      <c r="Y150" s="6"/>
      <c r="Z150" s="6"/>
      <c r="AA150" s="6"/>
      <c r="AB150" s="6"/>
    </row>
    <row r="151" ht="12.75" customHeight="1">
      <c r="A151" s="6"/>
      <c r="B151" s="6"/>
      <c r="C151" s="6"/>
      <c r="D151" s="6"/>
      <c r="E151" s="6"/>
      <c r="F151" s="6"/>
      <c r="G151" s="6"/>
      <c r="H151" s="6"/>
      <c r="I151" s="6"/>
      <c r="J151" s="6"/>
      <c r="K151" s="6"/>
      <c r="L151" s="6"/>
      <c r="M151" s="6"/>
      <c r="N151" s="21"/>
      <c r="O151" s="21"/>
      <c r="P151" s="21"/>
      <c r="Q151" s="21"/>
      <c r="R151" s="21"/>
      <c r="S151" s="21"/>
      <c r="T151" s="6"/>
      <c r="U151" s="6"/>
      <c r="V151" s="6"/>
      <c r="W151" s="6"/>
      <c r="X151" s="6"/>
      <c r="Y151" s="6"/>
      <c r="Z151" s="6"/>
      <c r="AA151" s="6"/>
      <c r="AB151" s="6"/>
    </row>
    <row r="152" ht="12.75" customHeight="1">
      <c r="A152" s="6"/>
      <c r="B152" s="6"/>
      <c r="C152" s="6"/>
      <c r="D152" s="6"/>
      <c r="E152" s="6"/>
      <c r="F152" s="6"/>
      <c r="G152" s="6"/>
      <c r="H152" s="6"/>
      <c r="I152" s="6"/>
      <c r="J152" s="6"/>
      <c r="K152" s="6"/>
      <c r="L152" s="6"/>
      <c r="M152" s="6"/>
      <c r="N152" s="21"/>
      <c r="O152" s="21"/>
      <c r="P152" s="21"/>
      <c r="Q152" s="21"/>
      <c r="R152" s="21"/>
      <c r="S152" s="21"/>
      <c r="T152" s="6"/>
      <c r="U152" s="6"/>
      <c r="V152" s="6"/>
      <c r="W152" s="6"/>
      <c r="X152" s="6"/>
      <c r="Y152" s="6"/>
      <c r="Z152" s="6"/>
      <c r="AA152" s="6"/>
      <c r="AB152" s="6"/>
    </row>
    <row r="153" ht="12.75" customHeight="1">
      <c r="A153" s="6"/>
      <c r="B153" s="6"/>
      <c r="C153" s="6"/>
      <c r="D153" s="6"/>
      <c r="E153" s="6"/>
      <c r="F153" s="6"/>
      <c r="G153" s="6"/>
      <c r="H153" s="6"/>
      <c r="I153" s="6"/>
      <c r="J153" s="6"/>
      <c r="K153" s="6"/>
      <c r="L153" s="6"/>
      <c r="M153" s="6"/>
      <c r="N153" s="21"/>
      <c r="O153" s="21"/>
      <c r="P153" s="21"/>
      <c r="Q153" s="21"/>
      <c r="R153" s="21"/>
      <c r="S153" s="21"/>
      <c r="T153" s="6"/>
      <c r="U153" s="6"/>
      <c r="V153" s="6"/>
      <c r="W153" s="6"/>
      <c r="X153" s="6"/>
      <c r="Y153" s="6"/>
      <c r="Z153" s="6"/>
      <c r="AA153" s="6"/>
      <c r="AB153" s="6"/>
    </row>
    <row r="154" ht="12.75" customHeight="1">
      <c r="A154" s="6"/>
      <c r="B154" s="6"/>
      <c r="C154" s="6"/>
      <c r="D154" s="6"/>
      <c r="E154" s="6"/>
      <c r="F154" s="6"/>
      <c r="G154" s="6"/>
      <c r="H154" s="6"/>
      <c r="I154" s="6"/>
      <c r="J154" s="6"/>
      <c r="K154" s="6"/>
      <c r="L154" s="6"/>
      <c r="M154" s="6"/>
      <c r="N154" s="21"/>
      <c r="O154" s="21"/>
      <c r="P154" s="21"/>
      <c r="Q154" s="21"/>
      <c r="R154" s="21"/>
      <c r="S154" s="21"/>
      <c r="T154" s="6"/>
      <c r="U154" s="6"/>
      <c r="V154" s="6"/>
      <c r="W154" s="6"/>
      <c r="X154" s="6"/>
      <c r="Y154" s="6"/>
      <c r="Z154" s="6"/>
      <c r="AA154" s="6"/>
      <c r="AB154" s="6"/>
    </row>
    <row r="155" ht="12.75" customHeight="1">
      <c r="A155" s="6"/>
      <c r="B155" s="6"/>
      <c r="C155" s="6"/>
      <c r="D155" s="6"/>
      <c r="E155" s="6"/>
      <c r="F155" s="6"/>
      <c r="G155" s="6"/>
      <c r="H155" s="6"/>
      <c r="I155" s="6"/>
      <c r="J155" s="6"/>
      <c r="K155" s="6"/>
      <c r="L155" s="6"/>
      <c r="M155" s="6"/>
      <c r="N155" s="21"/>
      <c r="O155" s="21"/>
      <c r="P155" s="21"/>
      <c r="Q155" s="21"/>
      <c r="R155" s="21"/>
      <c r="S155" s="21"/>
      <c r="T155" s="6"/>
      <c r="U155" s="6"/>
      <c r="V155" s="6"/>
      <c r="W155" s="6"/>
      <c r="X155" s="6"/>
      <c r="Y155" s="6"/>
      <c r="Z155" s="6"/>
      <c r="AA155" s="6"/>
      <c r="AB155" s="6"/>
    </row>
    <row r="156" ht="12.75" customHeight="1">
      <c r="A156" s="6"/>
      <c r="B156" s="6"/>
      <c r="C156" s="6"/>
      <c r="D156" s="6"/>
      <c r="E156" s="6"/>
      <c r="F156" s="6"/>
      <c r="G156" s="6"/>
      <c r="H156" s="6"/>
      <c r="I156" s="6"/>
      <c r="J156" s="6"/>
      <c r="K156" s="6"/>
      <c r="L156" s="6"/>
      <c r="M156" s="6"/>
      <c r="N156" s="21"/>
      <c r="O156" s="21"/>
      <c r="P156" s="21"/>
      <c r="Q156" s="21"/>
      <c r="R156" s="21"/>
      <c r="S156" s="21"/>
      <c r="T156" s="6"/>
      <c r="U156" s="6"/>
      <c r="V156" s="6"/>
      <c r="W156" s="6"/>
      <c r="X156" s="6"/>
      <c r="Y156" s="6"/>
      <c r="Z156" s="6"/>
      <c r="AA156" s="6"/>
      <c r="AB156" s="6"/>
    </row>
    <row r="157" ht="12.75" customHeight="1">
      <c r="A157" s="6"/>
      <c r="B157" s="6"/>
      <c r="C157" s="6"/>
      <c r="D157" s="6"/>
      <c r="E157" s="6"/>
      <c r="F157" s="6"/>
      <c r="G157" s="6"/>
      <c r="H157" s="6"/>
      <c r="I157" s="6"/>
      <c r="J157" s="6"/>
      <c r="K157" s="6"/>
      <c r="L157" s="6"/>
      <c r="M157" s="6"/>
      <c r="N157" s="21"/>
      <c r="O157" s="21"/>
      <c r="P157" s="21"/>
      <c r="Q157" s="21"/>
      <c r="R157" s="21"/>
      <c r="S157" s="21"/>
      <c r="T157" s="6"/>
      <c r="U157" s="6"/>
      <c r="V157" s="6"/>
      <c r="W157" s="6"/>
      <c r="X157" s="6"/>
      <c r="Y157" s="6"/>
      <c r="Z157" s="6"/>
      <c r="AA157" s="6"/>
      <c r="AB157" s="6"/>
    </row>
    <row r="158" ht="12.75" customHeight="1">
      <c r="A158" s="6"/>
      <c r="B158" s="6"/>
      <c r="C158" s="6"/>
      <c r="D158" s="6"/>
      <c r="E158" s="6"/>
      <c r="F158" s="6"/>
      <c r="G158" s="6"/>
      <c r="H158" s="6"/>
      <c r="I158" s="6"/>
      <c r="J158" s="6"/>
      <c r="K158" s="6"/>
      <c r="L158" s="6"/>
      <c r="M158" s="6"/>
      <c r="N158" s="21"/>
      <c r="O158" s="21"/>
      <c r="P158" s="21"/>
      <c r="Q158" s="21"/>
      <c r="R158" s="21"/>
      <c r="S158" s="21"/>
      <c r="T158" s="6"/>
      <c r="U158" s="6"/>
      <c r="V158" s="6"/>
      <c r="W158" s="6"/>
      <c r="X158" s="6"/>
      <c r="Y158" s="6"/>
      <c r="Z158" s="6"/>
      <c r="AA158" s="6"/>
      <c r="AB158" s="6"/>
    </row>
    <row r="159" ht="12.75" customHeight="1">
      <c r="A159" s="6"/>
      <c r="B159" s="6"/>
      <c r="C159" s="6"/>
      <c r="D159" s="6"/>
      <c r="E159" s="6"/>
      <c r="F159" s="6"/>
      <c r="G159" s="6"/>
      <c r="H159" s="6"/>
      <c r="I159" s="6"/>
      <c r="J159" s="6"/>
      <c r="K159" s="6"/>
      <c r="L159" s="6"/>
      <c r="M159" s="6"/>
      <c r="N159" s="21"/>
      <c r="O159" s="21"/>
      <c r="P159" s="21"/>
      <c r="Q159" s="21"/>
      <c r="R159" s="21"/>
      <c r="S159" s="21"/>
      <c r="T159" s="6"/>
      <c r="U159" s="6"/>
      <c r="V159" s="6"/>
      <c r="W159" s="6"/>
      <c r="X159" s="6"/>
      <c r="Y159" s="6"/>
      <c r="Z159" s="6"/>
      <c r="AA159" s="6"/>
      <c r="AB159" s="6"/>
    </row>
    <row r="160" ht="12.75" customHeight="1">
      <c r="A160" s="6"/>
      <c r="B160" s="6"/>
      <c r="C160" s="6"/>
      <c r="D160" s="6"/>
      <c r="E160" s="6"/>
      <c r="F160" s="6"/>
      <c r="G160" s="6"/>
      <c r="H160" s="6"/>
      <c r="I160" s="6"/>
      <c r="J160" s="6"/>
      <c r="K160" s="6"/>
      <c r="L160" s="6"/>
      <c r="M160" s="6"/>
      <c r="N160" s="21"/>
      <c r="O160" s="21"/>
      <c r="P160" s="21"/>
      <c r="Q160" s="21"/>
      <c r="R160" s="21"/>
      <c r="S160" s="21"/>
      <c r="T160" s="6"/>
      <c r="U160" s="6"/>
      <c r="V160" s="6"/>
      <c r="W160" s="6"/>
      <c r="X160" s="6"/>
      <c r="Y160" s="6"/>
      <c r="Z160" s="6"/>
      <c r="AA160" s="6"/>
      <c r="AB160" s="6"/>
    </row>
    <row r="161" ht="12.75" customHeight="1">
      <c r="A161" s="6"/>
      <c r="B161" s="6"/>
      <c r="C161" s="6"/>
      <c r="D161" s="6"/>
      <c r="E161" s="6"/>
      <c r="F161" s="6"/>
      <c r="G161" s="6"/>
      <c r="H161" s="6"/>
      <c r="I161" s="6"/>
      <c r="J161" s="6"/>
      <c r="K161" s="6"/>
      <c r="L161" s="6"/>
      <c r="M161" s="6"/>
      <c r="N161" s="21"/>
      <c r="O161" s="21"/>
      <c r="P161" s="21"/>
      <c r="Q161" s="21"/>
      <c r="R161" s="21"/>
      <c r="S161" s="21"/>
      <c r="T161" s="6"/>
      <c r="U161" s="6"/>
      <c r="V161" s="6"/>
      <c r="W161" s="6"/>
      <c r="X161" s="6"/>
      <c r="Y161" s="6"/>
      <c r="Z161" s="6"/>
      <c r="AA161" s="6"/>
      <c r="AB161" s="6"/>
    </row>
    <row r="162" ht="12.75" customHeight="1">
      <c r="A162" s="6"/>
      <c r="B162" s="6"/>
      <c r="C162" s="6"/>
      <c r="D162" s="6"/>
      <c r="E162" s="6"/>
      <c r="F162" s="6"/>
      <c r="G162" s="6"/>
      <c r="H162" s="6"/>
      <c r="I162" s="6"/>
      <c r="J162" s="6"/>
      <c r="K162" s="6"/>
      <c r="L162" s="6"/>
      <c r="M162" s="6"/>
      <c r="N162" s="21"/>
      <c r="O162" s="21"/>
      <c r="P162" s="21"/>
      <c r="Q162" s="21"/>
      <c r="R162" s="21"/>
      <c r="S162" s="21"/>
      <c r="T162" s="6"/>
      <c r="U162" s="6"/>
      <c r="V162" s="6"/>
      <c r="W162" s="6"/>
      <c r="X162" s="6"/>
      <c r="Y162" s="6"/>
      <c r="Z162" s="6"/>
      <c r="AA162" s="6"/>
      <c r="AB162" s="6"/>
    </row>
    <row r="163" ht="12.75" customHeight="1">
      <c r="A163" s="6"/>
      <c r="B163" s="6"/>
      <c r="C163" s="6"/>
      <c r="D163" s="6"/>
      <c r="E163" s="6"/>
      <c r="F163" s="6"/>
      <c r="G163" s="6"/>
      <c r="H163" s="6"/>
      <c r="I163" s="6"/>
      <c r="J163" s="6"/>
      <c r="K163" s="6"/>
      <c r="L163" s="6"/>
      <c r="M163" s="6"/>
      <c r="N163" s="21"/>
      <c r="O163" s="21"/>
      <c r="P163" s="21"/>
      <c r="Q163" s="21"/>
      <c r="R163" s="21"/>
      <c r="S163" s="21"/>
      <c r="T163" s="6"/>
      <c r="U163" s="6"/>
      <c r="V163" s="6"/>
      <c r="W163" s="6"/>
      <c r="X163" s="6"/>
      <c r="Y163" s="6"/>
      <c r="Z163" s="6"/>
      <c r="AA163" s="6"/>
      <c r="AB163" s="6"/>
    </row>
    <row r="164" ht="12.75" customHeight="1">
      <c r="A164" s="6"/>
      <c r="B164" s="6"/>
      <c r="C164" s="6"/>
      <c r="D164" s="6"/>
      <c r="E164" s="6"/>
      <c r="F164" s="6"/>
      <c r="G164" s="6"/>
      <c r="H164" s="6"/>
      <c r="I164" s="6"/>
      <c r="J164" s="6"/>
      <c r="K164" s="6"/>
      <c r="L164" s="6"/>
      <c r="M164" s="6"/>
      <c r="N164" s="21"/>
      <c r="O164" s="21"/>
      <c r="P164" s="21"/>
      <c r="Q164" s="21"/>
      <c r="R164" s="21"/>
      <c r="S164" s="21"/>
      <c r="T164" s="6"/>
      <c r="U164" s="6"/>
      <c r="V164" s="6"/>
      <c r="W164" s="6"/>
      <c r="X164" s="6"/>
      <c r="Y164" s="6"/>
      <c r="Z164" s="6"/>
      <c r="AA164" s="6"/>
      <c r="AB164" s="6"/>
    </row>
    <row r="165" ht="12.75" customHeight="1">
      <c r="A165" s="6"/>
      <c r="B165" s="6"/>
      <c r="C165" s="6"/>
      <c r="D165" s="6"/>
      <c r="E165" s="6"/>
      <c r="F165" s="6"/>
      <c r="G165" s="6"/>
      <c r="H165" s="6"/>
      <c r="I165" s="6"/>
      <c r="J165" s="6"/>
      <c r="K165" s="6"/>
      <c r="L165" s="6"/>
      <c r="M165" s="6"/>
      <c r="N165" s="21"/>
      <c r="O165" s="21"/>
      <c r="P165" s="21"/>
      <c r="Q165" s="21"/>
      <c r="R165" s="21"/>
      <c r="S165" s="21"/>
      <c r="T165" s="6"/>
      <c r="U165" s="6"/>
      <c r="V165" s="6"/>
      <c r="W165" s="6"/>
      <c r="X165" s="6"/>
      <c r="Y165" s="6"/>
      <c r="Z165" s="6"/>
      <c r="AA165" s="6"/>
      <c r="AB165" s="6"/>
    </row>
    <row r="166" ht="12.75" customHeight="1">
      <c r="A166" s="6"/>
      <c r="B166" s="6"/>
      <c r="C166" s="6"/>
      <c r="D166" s="6"/>
      <c r="E166" s="6"/>
      <c r="F166" s="6"/>
      <c r="G166" s="6"/>
      <c r="H166" s="6"/>
      <c r="I166" s="6"/>
      <c r="J166" s="6"/>
      <c r="K166" s="6"/>
      <c r="L166" s="6"/>
      <c r="M166" s="6"/>
      <c r="N166" s="21"/>
      <c r="O166" s="21"/>
      <c r="P166" s="21"/>
      <c r="Q166" s="21"/>
      <c r="R166" s="21"/>
      <c r="S166" s="21"/>
      <c r="T166" s="6"/>
      <c r="U166" s="6"/>
      <c r="V166" s="6"/>
      <c r="W166" s="6"/>
      <c r="X166" s="6"/>
      <c r="Y166" s="6"/>
      <c r="Z166" s="6"/>
      <c r="AA166" s="6"/>
      <c r="AB166" s="6"/>
    </row>
    <row r="167" ht="12.75" customHeight="1">
      <c r="A167" s="6"/>
      <c r="B167" s="6"/>
      <c r="C167" s="6"/>
      <c r="D167" s="6"/>
      <c r="E167" s="6"/>
      <c r="F167" s="6"/>
      <c r="G167" s="6"/>
      <c r="H167" s="6"/>
      <c r="I167" s="6"/>
      <c r="J167" s="6"/>
      <c r="K167" s="6"/>
      <c r="L167" s="6"/>
      <c r="M167" s="6"/>
      <c r="N167" s="21"/>
      <c r="O167" s="21"/>
      <c r="P167" s="21"/>
      <c r="Q167" s="21"/>
      <c r="R167" s="21"/>
      <c r="S167" s="21"/>
      <c r="T167" s="6"/>
      <c r="U167" s="6"/>
      <c r="V167" s="6"/>
      <c r="W167" s="6"/>
      <c r="X167" s="6"/>
      <c r="Y167" s="6"/>
      <c r="Z167" s="6"/>
      <c r="AA167" s="6"/>
      <c r="AB167" s="6"/>
    </row>
    <row r="168" ht="12.75" customHeight="1">
      <c r="A168" s="6"/>
      <c r="B168" s="6"/>
      <c r="C168" s="6"/>
      <c r="D168" s="6"/>
      <c r="E168" s="6"/>
      <c r="F168" s="6"/>
      <c r="G168" s="6"/>
      <c r="H168" s="6"/>
      <c r="I168" s="6"/>
      <c r="J168" s="6"/>
      <c r="K168" s="6"/>
      <c r="L168" s="6"/>
      <c r="M168" s="6"/>
      <c r="N168" s="21"/>
      <c r="O168" s="21"/>
      <c r="P168" s="21"/>
      <c r="Q168" s="21"/>
      <c r="R168" s="21"/>
      <c r="S168" s="21"/>
      <c r="T168" s="6"/>
      <c r="U168" s="6"/>
      <c r="V168" s="6"/>
      <c r="W168" s="6"/>
      <c r="X168" s="6"/>
      <c r="Y168" s="6"/>
      <c r="Z168" s="6"/>
      <c r="AA168" s="6"/>
      <c r="AB168" s="6"/>
    </row>
    <row r="169" ht="12.75" customHeight="1">
      <c r="A169" s="6"/>
      <c r="B169" s="6"/>
      <c r="C169" s="6"/>
      <c r="D169" s="6"/>
      <c r="E169" s="6"/>
      <c r="F169" s="6"/>
      <c r="G169" s="6"/>
      <c r="H169" s="6"/>
      <c r="I169" s="6"/>
      <c r="J169" s="6"/>
      <c r="K169" s="6"/>
      <c r="L169" s="6"/>
      <c r="M169" s="6"/>
      <c r="N169" s="21"/>
      <c r="O169" s="21"/>
      <c r="P169" s="21"/>
      <c r="Q169" s="21"/>
      <c r="R169" s="21"/>
      <c r="S169" s="21"/>
      <c r="T169" s="6"/>
      <c r="U169" s="6"/>
      <c r="V169" s="6"/>
      <c r="W169" s="6"/>
      <c r="X169" s="6"/>
      <c r="Y169" s="6"/>
      <c r="Z169" s="6"/>
      <c r="AA169" s="6"/>
      <c r="AB169" s="6"/>
    </row>
    <row r="170" ht="12.75" customHeight="1">
      <c r="A170" s="6"/>
      <c r="B170" s="6"/>
      <c r="C170" s="6"/>
      <c r="D170" s="6"/>
      <c r="E170" s="6"/>
      <c r="F170" s="6"/>
      <c r="G170" s="6"/>
      <c r="H170" s="6"/>
      <c r="I170" s="6"/>
      <c r="J170" s="6"/>
      <c r="K170" s="6"/>
      <c r="L170" s="6"/>
      <c r="M170" s="6"/>
      <c r="N170" s="21"/>
      <c r="O170" s="21"/>
      <c r="P170" s="21"/>
      <c r="Q170" s="21"/>
      <c r="R170" s="21"/>
      <c r="S170" s="21"/>
      <c r="T170" s="6"/>
      <c r="U170" s="6"/>
      <c r="V170" s="6"/>
      <c r="W170" s="6"/>
      <c r="X170" s="6"/>
      <c r="Y170" s="6"/>
      <c r="Z170" s="6"/>
      <c r="AA170" s="6"/>
      <c r="AB170" s="6"/>
    </row>
    <row r="171" ht="12.75" customHeight="1">
      <c r="A171" s="6"/>
      <c r="B171" s="6"/>
      <c r="C171" s="6"/>
      <c r="D171" s="6"/>
      <c r="E171" s="6"/>
      <c r="F171" s="6"/>
      <c r="G171" s="6"/>
      <c r="H171" s="6"/>
      <c r="I171" s="6"/>
      <c r="J171" s="6"/>
      <c r="K171" s="6"/>
      <c r="L171" s="6"/>
      <c r="M171" s="6"/>
      <c r="N171" s="21"/>
      <c r="O171" s="21"/>
      <c r="P171" s="21"/>
      <c r="Q171" s="21"/>
      <c r="R171" s="21"/>
      <c r="S171" s="21"/>
      <c r="T171" s="6"/>
      <c r="U171" s="6"/>
      <c r="V171" s="6"/>
      <c r="W171" s="6"/>
      <c r="X171" s="6"/>
      <c r="Y171" s="6"/>
      <c r="Z171" s="6"/>
      <c r="AA171" s="6"/>
      <c r="AB171" s="6"/>
    </row>
    <row r="172" ht="12.75" customHeight="1">
      <c r="A172" s="6"/>
      <c r="B172" s="6"/>
      <c r="C172" s="6"/>
      <c r="D172" s="6"/>
      <c r="E172" s="6"/>
      <c r="F172" s="6"/>
      <c r="G172" s="6"/>
      <c r="H172" s="6"/>
      <c r="I172" s="6"/>
      <c r="J172" s="6"/>
      <c r="K172" s="6"/>
      <c r="L172" s="6"/>
      <c r="M172" s="6"/>
      <c r="N172" s="21"/>
      <c r="O172" s="21"/>
      <c r="P172" s="21"/>
      <c r="Q172" s="21"/>
      <c r="R172" s="21"/>
      <c r="S172" s="21"/>
      <c r="T172" s="6"/>
      <c r="U172" s="6"/>
      <c r="V172" s="6"/>
      <c r="W172" s="6"/>
      <c r="X172" s="6"/>
      <c r="Y172" s="6"/>
      <c r="Z172" s="6"/>
      <c r="AA172" s="6"/>
      <c r="AB172" s="6"/>
    </row>
    <row r="173" ht="12.75" customHeight="1">
      <c r="A173" s="6"/>
      <c r="B173" s="6"/>
      <c r="C173" s="6"/>
      <c r="D173" s="6"/>
      <c r="E173" s="6"/>
      <c r="F173" s="6"/>
      <c r="G173" s="6"/>
      <c r="H173" s="6"/>
      <c r="I173" s="6"/>
      <c r="J173" s="6"/>
      <c r="K173" s="6"/>
      <c r="L173" s="6"/>
      <c r="M173" s="6"/>
      <c r="N173" s="21"/>
      <c r="O173" s="21"/>
      <c r="P173" s="21"/>
      <c r="Q173" s="21"/>
      <c r="R173" s="21"/>
      <c r="S173" s="21"/>
      <c r="T173" s="6"/>
      <c r="U173" s="6"/>
      <c r="V173" s="6"/>
      <c r="W173" s="6"/>
      <c r="X173" s="6"/>
      <c r="Y173" s="6"/>
      <c r="Z173" s="6"/>
      <c r="AA173" s="6"/>
      <c r="AB173" s="6"/>
    </row>
    <row r="174" ht="12.75" customHeight="1">
      <c r="A174" s="6"/>
      <c r="B174" s="6"/>
      <c r="C174" s="6"/>
      <c r="D174" s="6"/>
      <c r="E174" s="6"/>
      <c r="F174" s="6"/>
      <c r="G174" s="6"/>
      <c r="H174" s="6"/>
      <c r="I174" s="6"/>
      <c r="J174" s="6"/>
      <c r="K174" s="6"/>
      <c r="L174" s="6"/>
      <c r="M174" s="6"/>
      <c r="N174" s="21"/>
      <c r="O174" s="21"/>
      <c r="P174" s="21"/>
      <c r="Q174" s="21"/>
      <c r="R174" s="21"/>
      <c r="S174" s="21"/>
      <c r="T174" s="6"/>
      <c r="U174" s="6"/>
      <c r="V174" s="6"/>
      <c r="W174" s="6"/>
      <c r="X174" s="6"/>
      <c r="Y174" s="6"/>
      <c r="Z174" s="6"/>
      <c r="AA174" s="6"/>
      <c r="AB174" s="6"/>
    </row>
    <row r="175" ht="12.75" customHeight="1">
      <c r="A175" s="6"/>
      <c r="B175" s="6"/>
      <c r="C175" s="6"/>
      <c r="D175" s="6"/>
      <c r="E175" s="6"/>
      <c r="F175" s="6"/>
      <c r="G175" s="6"/>
      <c r="H175" s="6"/>
      <c r="I175" s="6"/>
      <c r="J175" s="6"/>
      <c r="K175" s="6"/>
      <c r="L175" s="6"/>
      <c r="M175" s="6"/>
      <c r="N175" s="21"/>
      <c r="O175" s="21"/>
      <c r="P175" s="21"/>
      <c r="Q175" s="21"/>
      <c r="R175" s="21"/>
      <c r="S175" s="21"/>
      <c r="T175" s="6"/>
      <c r="U175" s="6"/>
      <c r="V175" s="6"/>
      <c r="W175" s="6"/>
      <c r="X175" s="6"/>
      <c r="Y175" s="6"/>
      <c r="Z175" s="6"/>
      <c r="AA175" s="6"/>
      <c r="AB175" s="6"/>
    </row>
    <row r="176" ht="12.75" customHeight="1">
      <c r="A176" s="6"/>
      <c r="B176" s="6"/>
      <c r="C176" s="6"/>
      <c r="D176" s="6"/>
      <c r="E176" s="6"/>
      <c r="F176" s="6"/>
      <c r="G176" s="6"/>
      <c r="H176" s="6"/>
      <c r="I176" s="6"/>
      <c r="J176" s="6"/>
      <c r="K176" s="6"/>
      <c r="L176" s="6"/>
      <c r="M176" s="6"/>
      <c r="N176" s="21"/>
      <c r="O176" s="21"/>
      <c r="P176" s="21"/>
      <c r="Q176" s="21"/>
      <c r="R176" s="21"/>
      <c r="S176" s="21"/>
      <c r="T176" s="6"/>
      <c r="U176" s="6"/>
      <c r="V176" s="6"/>
      <c r="W176" s="6"/>
      <c r="X176" s="6"/>
      <c r="Y176" s="6"/>
      <c r="Z176" s="6"/>
      <c r="AA176" s="6"/>
      <c r="AB176" s="6"/>
    </row>
    <row r="177" ht="12.75" customHeight="1">
      <c r="A177" s="6"/>
      <c r="B177" s="6"/>
      <c r="C177" s="6"/>
      <c r="D177" s="6"/>
      <c r="E177" s="6"/>
      <c r="F177" s="6"/>
      <c r="G177" s="6"/>
      <c r="H177" s="6"/>
      <c r="I177" s="6"/>
      <c r="J177" s="6"/>
      <c r="K177" s="6"/>
      <c r="L177" s="6"/>
      <c r="M177" s="6"/>
      <c r="N177" s="21"/>
      <c r="O177" s="21"/>
      <c r="P177" s="21"/>
      <c r="Q177" s="21"/>
      <c r="R177" s="21"/>
      <c r="S177" s="21"/>
      <c r="T177" s="6"/>
      <c r="U177" s="6"/>
      <c r="V177" s="6"/>
      <c r="W177" s="6"/>
      <c r="X177" s="6"/>
      <c r="Y177" s="6"/>
      <c r="Z177" s="6"/>
      <c r="AA177" s="6"/>
      <c r="AB177" s="6"/>
    </row>
    <row r="178" ht="12.75" customHeight="1">
      <c r="A178" s="6"/>
      <c r="B178" s="6"/>
      <c r="C178" s="6"/>
      <c r="D178" s="6"/>
      <c r="E178" s="6"/>
      <c r="F178" s="6"/>
      <c r="G178" s="6"/>
      <c r="H178" s="6"/>
      <c r="I178" s="6"/>
      <c r="J178" s="6"/>
      <c r="K178" s="6"/>
      <c r="L178" s="6"/>
      <c r="M178" s="6"/>
      <c r="N178" s="21"/>
      <c r="O178" s="21"/>
      <c r="P178" s="21"/>
      <c r="Q178" s="21"/>
      <c r="R178" s="21"/>
      <c r="S178" s="21"/>
      <c r="T178" s="6"/>
      <c r="U178" s="6"/>
      <c r="V178" s="6"/>
      <c r="W178" s="6"/>
      <c r="X178" s="6"/>
      <c r="Y178" s="6"/>
      <c r="Z178" s="6"/>
      <c r="AA178" s="6"/>
      <c r="AB178" s="6"/>
    </row>
    <row r="179" ht="12.75" customHeight="1">
      <c r="A179" s="6"/>
      <c r="B179" s="6"/>
      <c r="C179" s="6"/>
      <c r="D179" s="6"/>
      <c r="E179" s="6"/>
      <c r="F179" s="6"/>
      <c r="G179" s="6"/>
      <c r="H179" s="6"/>
      <c r="I179" s="6"/>
      <c r="J179" s="6"/>
      <c r="K179" s="6"/>
      <c r="L179" s="6"/>
      <c r="M179" s="6"/>
      <c r="N179" s="21"/>
      <c r="O179" s="21"/>
      <c r="P179" s="21"/>
      <c r="Q179" s="21"/>
      <c r="R179" s="21"/>
      <c r="S179" s="21"/>
      <c r="T179" s="6"/>
      <c r="U179" s="6"/>
      <c r="V179" s="6"/>
      <c r="W179" s="6"/>
      <c r="X179" s="6"/>
      <c r="Y179" s="6"/>
      <c r="Z179" s="6"/>
      <c r="AA179" s="6"/>
      <c r="AB179" s="6"/>
    </row>
    <row r="180" ht="12.75" customHeight="1">
      <c r="A180" s="6"/>
      <c r="B180" s="6"/>
      <c r="C180" s="6"/>
      <c r="D180" s="6"/>
      <c r="E180" s="6"/>
      <c r="F180" s="6"/>
      <c r="G180" s="6"/>
      <c r="H180" s="6"/>
      <c r="I180" s="6"/>
      <c r="J180" s="6"/>
      <c r="K180" s="6"/>
      <c r="L180" s="6"/>
      <c r="M180" s="6"/>
      <c r="N180" s="21"/>
      <c r="O180" s="21"/>
      <c r="P180" s="21"/>
      <c r="Q180" s="21"/>
      <c r="R180" s="21"/>
      <c r="S180" s="21"/>
      <c r="T180" s="6"/>
      <c r="U180" s="6"/>
      <c r="V180" s="6"/>
      <c r="W180" s="6"/>
      <c r="X180" s="6"/>
      <c r="Y180" s="6"/>
      <c r="Z180" s="6"/>
      <c r="AA180" s="6"/>
      <c r="AB180" s="6"/>
    </row>
    <row r="181" ht="12.75" customHeight="1">
      <c r="A181" s="6"/>
      <c r="B181" s="6"/>
      <c r="C181" s="6"/>
      <c r="D181" s="6"/>
      <c r="E181" s="6"/>
      <c r="F181" s="6"/>
      <c r="G181" s="6"/>
      <c r="H181" s="6"/>
      <c r="I181" s="6"/>
      <c r="J181" s="6"/>
      <c r="K181" s="6"/>
      <c r="L181" s="6"/>
      <c r="M181" s="6"/>
      <c r="N181" s="21"/>
      <c r="O181" s="21"/>
      <c r="P181" s="21"/>
      <c r="Q181" s="21"/>
      <c r="R181" s="21"/>
      <c r="S181" s="21"/>
      <c r="T181" s="6"/>
      <c r="U181" s="6"/>
      <c r="V181" s="6"/>
      <c r="W181" s="6"/>
      <c r="X181" s="6"/>
      <c r="Y181" s="6"/>
      <c r="Z181" s="6"/>
      <c r="AA181" s="6"/>
      <c r="AB181" s="6"/>
    </row>
    <row r="182" ht="12.75" customHeight="1">
      <c r="A182" s="6"/>
      <c r="B182" s="6"/>
      <c r="C182" s="6"/>
      <c r="D182" s="6"/>
      <c r="E182" s="6"/>
      <c r="F182" s="6"/>
      <c r="G182" s="6"/>
      <c r="H182" s="6"/>
      <c r="I182" s="6"/>
      <c r="J182" s="6"/>
      <c r="K182" s="6"/>
      <c r="L182" s="6"/>
      <c r="M182" s="6"/>
      <c r="N182" s="21"/>
      <c r="O182" s="21"/>
      <c r="P182" s="21"/>
      <c r="Q182" s="21"/>
      <c r="R182" s="21"/>
      <c r="S182" s="21"/>
      <c r="T182" s="6"/>
      <c r="U182" s="6"/>
      <c r="V182" s="6"/>
      <c r="W182" s="6"/>
      <c r="X182" s="6"/>
      <c r="Y182" s="6"/>
      <c r="Z182" s="6"/>
      <c r="AA182" s="6"/>
      <c r="AB182" s="6"/>
    </row>
    <row r="183" ht="12.75" customHeight="1">
      <c r="A183" s="6"/>
      <c r="B183" s="6"/>
      <c r="C183" s="6"/>
      <c r="D183" s="6"/>
      <c r="E183" s="6"/>
      <c r="F183" s="6"/>
      <c r="G183" s="6"/>
      <c r="H183" s="6"/>
      <c r="I183" s="6"/>
      <c r="J183" s="6"/>
      <c r="K183" s="6"/>
      <c r="L183" s="6"/>
      <c r="M183" s="6"/>
      <c r="N183" s="21"/>
      <c r="O183" s="21"/>
      <c r="P183" s="21"/>
      <c r="Q183" s="21"/>
      <c r="R183" s="21"/>
      <c r="S183" s="21"/>
      <c r="T183" s="6"/>
      <c r="U183" s="6"/>
      <c r="V183" s="6"/>
      <c r="W183" s="6"/>
      <c r="X183" s="6"/>
      <c r="Y183" s="6"/>
      <c r="Z183" s="6"/>
      <c r="AA183" s="6"/>
      <c r="AB183" s="6"/>
    </row>
    <row r="184" ht="12.75" customHeight="1">
      <c r="A184" s="6"/>
      <c r="B184" s="6"/>
      <c r="C184" s="6"/>
      <c r="D184" s="6"/>
      <c r="E184" s="6"/>
      <c r="F184" s="6"/>
      <c r="G184" s="6"/>
      <c r="H184" s="6"/>
      <c r="I184" s="6"/>
      <c r="J184" s="6"/>
      <c r="K184" s="6"/>
      <c r="L184" s="6"/>
      <c r="M184" s="6"/>
      <c r="N184" s="21"/>
      <c r="O184" s="21"/>
      <c r="P184" s="21"/>
      <c r="Q184" s="21"/>
      <c r="R184" s="21"/>
      <c r="S184" s="21"/>
      <c r="T184" s="6"/>
      <c r="U184" s="6"/>
      <c r="V184" s="6"/>
      <c r="W184" s="6"/>
      <c r="X184" s="6"/>
      <c r="Y184" s="6"/>
      <c r="Z184" s="6"/>
      <c r="AA184" s="6"/>
      <c r="AB184" s="6"/>
    </row>
    <row r="185" ht="12.75" customHeight="1">
      <c r="A185" s="6"/>
      <c r="B185" s="6"/>
      <c r="C185" s="6"/>
      <c r="D185" s="6"/>
      <c r="E185" s="6"/>
      <c r="F185" s="6"/>
      <c r="G185" s="6"/>
      <c r="H185" s="6"/>
      <c r="I185" s="6"/>
      <c r="J185" s="6"/>
      <c r="K185" s="6"/>
      <c r="L185" s="6"/>
      <c r="M185" s="6"/>
      <c r="N185" s="21"/>
      <c r="O185" s="21"/>
      <c r="P185" s="21"/>
      <c r="Q185" s="21"/>
      <c r="R185" s="21"/>
      <c r="S185" s="21"/>
      <c r="T185" s="6"/>
      <c r="U185" s="6"/>
      <c r="V185" s="6"/>
      <c r="W185" s="6"/>
      <c r="X185" s="6"/>
      <c r="Y185" s="6"/>
      <c r="Z185" s="6"/>
      <c r="AA185" s="6"/>
      <c r="AB185" s="6"/>
    </row>
    <row r="186" ht="12.75" customHeight="1">
      <c r="A186" s="6"/>
      <c r="B186" s="6"/>
      <c r="C186" s="6"/>
      <c r="D186" s="6"/>
      <c r="E186" s="6"/>
      <c r="F186" s="6"/>
      <c r="G186" s="6"/>
      <c r="H186" s="6"/>
      <c r="I186" s="6"/>
      <c r="J186" s="6"/>
      <c r="K186" s="6"/>
      <c r="L186" s="6"/>
      <c r="M186" s="6"/>
      <c r="N186" s="21"/>
      <c r="O186" s="21"/>
      <c r="P186" s="21"/>
      <c r="Q186" s="21"/>
      <c r="R186" s="21"/>
      <c r="S186" s="21"/>
      <c r="T186" s="6"/>
      <c r="U186" s="6"/>
      <c r="V186" s="6"/>
      <c r="W186" s="6"/>
      <c r="X186" s="6"/>
      <c r="Y186" s="6"/>
      <c r="Z186" s="6"/>
      <c r="AA186" s="6"/>
      <c r="AB186" s="6"/>
    </row>
    <row r="187" ht="12.75" customHeight="1">
      <c r="A187" s="6"/>
      <c r="B187" s="6"/>
      <c r="C187" s="6"/>
      <c r="D187" s="6"/>
      <c r="E187" s="6"/>
      <c r="F187" s="6"/>
      <c r="G187" s="6"/>
      <c r="H187" s="6"/>
      <c r="I187" s="6"/>
      <c r="J187" s="6"/>
      <c r="K187" s="6"/>
      <c r="L187" s="6"/>
      <c r="M187" s="6"/>
      <c r="N187" s="21"/>
      <c r="O187" s="21"/>
      <c r="P187" s="21"/>
      <c r="Q187" s="21"/>
      <c r="R187" s="21"/>
      <c r="S187" s="21"/>
      <c r="T187" s="6"/>
      <c r="U187" s="6"/>
      <c r="V187" s="6"/>
      <c r="W187" s="6"/>
      <c r="X187" s="6"/>
      <c r="Y187" s="6"/>
      <c r="Z187" s="6"/>
      <c r="AA187" s="6"/>
      <c r="AB187" s="6"/>
    </row>
    <row r="188" ht="12.75" customHeight="1">
      <c r="A188" s="6"/>
      <c r="B188" s="6"/>
      <c r="C188" s="6"/>
      <c r="D188" s="6"/>
      <c r="E188" s="6"/>
      <c r="F188" s="6"/>
      <c r="G188" s="6"/>
      <c r="H188" s="6"/>
      <c r="I188" s="6"/>
      <c r="J188" s="6"/>
      <c r="K188" s="6"/>
      <c r="L188" s="6"/>
      <c r="M188" s="6"/>
      <c r="N188" s="21"/>
      <c r="O188" s="21"/>
      <c r="P188" s="21"/>
      <c r="Q188" s="21"/>
      <c r="R188" s="21"/>
      <c r="S188" s="21"/>
      <c r="T188" s="6"/>
      <c r="U188" s="6"/>
      <c r="V188" s="6"/>
      <c r="W188" s="6"/>
      <c r="X188" s="6"/>
      <c r="Y188" s="6"/>
      <c r="Z188" s="6"/>
      <c r="AA188" s="6"/>
      <c r="AB188" s="6"/>
    </row>
    <row r="189" ht="12.75" customHeight="1">
      <c r="A189" s="6"/>
      <c r="B189" s="6"/>
      <c r="C189" s="6"/>
      <c r="D189" s="6"/>
      <c r="E189" s="6"/>
      <c r="F189" s="6"/>
      <c r="G189" s="6"/>
      <c r="H189" s="6"/>
      <c r="I189" s="6"/>
      <c r="J189" s="6"/>
      <c r="K189" s="6"/>
      <c r="L189" s="6"/>
      <c r="M189" s="6"/>
      <c r="N189" s="21"/>
      <c r="O189" s="21"/>
      <c r="P189" s="21"/>
      <c r="Q189" s="21"/>
      <c r="R189" s="21"/>
      <c r="S189" s="21"/>
      <c r="T189" s="6"/>
      <c r="U189" s="6"/>
      <c r="V189" s="6"/>
      <c r="W189" s="6"/>
      <c r="X189" s="6"/>
      <c r="Y189" s="6"/>
      <c r="Z189" s="6"/>
      <c r="AA189" s="6"/>
      <c r="AB189" s="6"/>
    </row>
    <row r="190" ht="12.75" customHeight="1">
      <c r="A190" s="6"/>
      <c r="B190" s="6"/>
      <c r="C190" s="6"/>
      <c r="D190" s="6"/>
      <c r="E190" s="6"/>
      <c r="F190" s="6"/>
      <c r="G190" s="6"/>
      <c r="H190" s="6"/>
      <c r="I190" s="6"/>
      <c r="J190" s="6"/>
      <c r="K190" s="6"/>
      <c r="L190" s="6"/>
      <c r="M190" s="6"/>
      <c r="N190" s="21"/>
      <c r="O190" s="21"/>
      <c r="P190" s="21"/>
      <c r="Q190" s="21"/>
      <c r="R190" s="21"/>
      <c r="S190" s="21"/>
      <c r="T190" s="6"/>
      <c r="U190" s="6"/>
      <c r="V190" s="6"/>
      <c r="W190" s="6"/>
      <c r="X190" s="6"/>
      <c r="Y190" s="6"/>
      <c r="Z190" s="6"/>
      <c r="AA190" s="6"/>
      <c r="AB190" s="6"/>
    </row>
    <row r="191" ht="12.75" customHeight="1">
      <c r="A191" s="6"/>
      <c r="B191" s="6"/>
      <c r="C191" s="6"/>
      <c r="D191" s="6"/>
      <c r="E191" s="6"/>
      <c r="F191" s="6"/>
      <c r="G191" s="6"/>
      <c r="H191" s="6"/>
      <c r="I191" s="6"/>
      <c r="J191" s="6"/>
      <c r="K191" s="6"/>
      <c r="L191" s="6"/>
      <c r="M191" s="6"/>
      <c r="N191" s="21"/>
      <c r="O191" s="21"/>
      <c r="P191" s="21"/>
      <c r="Q191" s="21"/>
      <c r="R191" s="21"/>
      <c r="S191" s="21"/>
      <c r="T191" s="6"/>
      <c r="U191" s="6"/>
      <c r="V191" s="6"/>
      <c r="W191" s="6"/>
      <c r="X191" s="6"/>
      <c r="Y191" s="6"/>
      <c r="Z191" s="6"/>
      <c r="AA191" s="6"/>
      <c r="AB191" s="6"/>
    </row>
    <row r="192" ht="12.75" customHeight="1">
      <c r="A192" s="6"/>
      <c r="B192" s="6"/>
      <c r="C192" s="6"/>
      <c r="D192" s="6"/>
      <c r="E192" s="6"/>
      <c r="F192" s="6"/>
      <c r="G192" s="6"/>
      <c r="H192" s="6"/>
      <c r="I192" s="6"/>
      <c r="J192" s="6"/>
      <c r="K192" s="6"/>
      <c r="L192" s="6"/>
      <c r="M192" s="6"/>
      <c r="N192" s="21"/>
      <c r="O192" s="21"/>
      <c r="P192" s="21"/>
      <c r="Q192" s="21"/>
      <c r="R192" s="21"/>
      <c r="S192" s="21"/>
      <c r="T192" s="6"/>
      <c r="U192" s="6"/>
      <c r="V192" s="6"/>
      <c r="W192" s="6"/>
      <c r="X192" s="6"/>
      <c r="Y192" s="6"/>
      <c r="Z192" s="6"/>
      <c r="AA192" s="6"/>
      <c r="AB192" s="6"/>
    </row>
    <row r="193" ht="12.75" customHeight="1">
      <c r="A193" s="6"/>
      <c r="B193" s="6"/>
      <c r="C193" s="6"/>
      <c r="D193" s="6"/>
      <c r="E193" s="6"/>
      <c r="F193" s="6"/>
      <c r="G193" s="6"/>
      <c r="H193" s="6"/>
      <c r="I193" s="6"/>
      <c r="J193" s="6"/>
      <c r="K193" s="6"/>
      <c r="L193" s="6"/>
      <c r="M193" s="6"/>
      <c r="N193" s="21"/>
      <c r="O193" s="21"/>
      <c r="P193" s="21"/>
      <c r="Q193" s="21"/>
      <c r="R193" s="21"/>
      <c r="S193" s="21"/>
      <c r="T193" s="6"/>
      <c r="U193" s="6"/>
      <c r="V193" s="6"/>
      <c r="W193" s="6"/>
      <c r="X193" s="6"/>
      <c r="Y193" s="6"/>
      <c r="Z193" s="6"/>
      <c r="AA193" s="6"/>
      <c r="AB193" s="6"/>
    </row>
    <row r="194" ht="12.75" customHeight="1">
      <c r="A194" s="6"/>
      <c r="B194" s="6"/>
      <c r="C194" s="6"/>
      <c r="D194" s="6"/>
      <c r="E194" s="6"/>
      <c r="F194" s="6"/>
      <c r="G194" s="6"/>
      <c r="H194" s="6"/>
      <c r="I194" s="6"/>
      <c r="J194" s="6"/>
      <c r="K194" s="6"/>
      <c r="L194" s="6"/>
      <c r="M194" s="6"/>
      <c r="N194" s="21"/>
      <c r="O194" s="21"/>
      <c r="P194" s="21"/>
      <c r="Q194" s="21"/>
      <c r="R194" s="21"/>
      <c r="S194" s="21"/>
      <c r="T194" s="6"/>
      <c r="U194" s="6"/>
      <c r="V194" s="6"/>
      <c r="W194" s="6"/>
      <c r="X194" s="6"/>
      <c r="Y194" s="6"/>
      <c r="Z194" s="6"/>
      <c r="AA194" s="6"/>
      <c r="AB194" s="6"/>
    </row>
    <row r="195" ht="12.75" customHeight="1">
      <c r="A195" s="6"/>
      <c r="B195" s="6"/>
      <c r="C195" s="6"/>
      <c r="D195" s="6"/>
      <c r="E195" s="6"/>
      <c r="F195" s="6"/>
      <c r="G195" s="6"/>
      <c r="H195" s="6"/>
      <c r="I195" s="6"/>
      <c r="J195" s="6"/>
      <c r="K195" s="6"/>
      <c r="L195" s="6"/>
      <c r="M195" s="6"/>
      <c r="N195" s="21"/>
      <c r="O195" s="21"/>
      <c r="P195" s="21"/>
      <c r="Q195" s="21"/>
      <c r="R195" s="21"/>
      <c r="S195" s="21"/>
      <c r="T195" s="6"/>
      <c r="U195" s="6"/>
      <c r="V195" s="6"/>
      <c r="W195" s="6"/>
      <c r="X195" s="6"/>
      <c r="Y195" s="6"/>
      <c r="Z195" s="6"/>
      <c r="AA195" s="6"/>
      <c r="AB195" s="6"/>
    </row>
    <row r="196" ht="12.75" customHeight="1">
      <c r="A196" s="6"/>
      <c r="B196" s="6"/>
      <c r="C196" s="6"/>
      <c r="D196" s="6"/>
      <c r="E196" s="6"/>
      <c r="F196" s="6"/>
      <c r="G196" s="6"/>
      <c r="H196" s="6"/>
      <c r="I196" s="6"/>
      <c r="J196" s="6"/>
      <c r="K196" s="6"/>
      <c r="L196" s="6"/>
      <c r="M196" s="6"/>
      <c r="N196" s="21"/>
      <c r="O196" s="21"/>
      <c r="P196" s="21"/>
      <c r="Q196" s="21"/>
      <c r="R196" s="21"/>
      <c r="S196" s="21"/>
      <c r="T196" s="6"/>
      <c r="U196" s="6"/>
      <c r="V196" s="6"/>
      <c r="W196" s="6"/>
      <c r="X196" s="6"/>
      <c r="Y196" s="6"/>
      <c r="Z196" s="6"/>
      <c r="AA196" s="6"/>
      <c r="AB196" s="6"/>
    </row>
    <row r="197" ht="12.75" customHeight="1">
      <c r="A197" s="6"/>
      <c r="B197" s="6"/>
      <c r="C197" s="6"/>
      <c r="D197" s="6"/>
      <c r="E197" s="6"/>
      <c r="F197" s="6"/>
      <c r="G197" s="6"/>
      <c r="H197" s="6"/>
      <c r="I197" s="6"/>
      <c r="J197" s="6"/>
      <c r="K197" s="6"/>
      <c r="L197" s="6"/>
      <c r="M197" s="6"/>
      <c r="N197" s="21"/>
      <c r="O197" s="21"/>
      <c r="P197" s="21"/>
      <c r="Q197" s="21"/>
      <c r="R197" s="21"/>
      <c r="S197" s="21"/>
      <c r="T197" s="6"/>
      <c r="U197" s="6"/>
      <c r="V197" s="6"/>
      <c r="W197" s="6"/>
      <c r="X197" s="6"/>
      <c r="Y197" s="6"/>
      <c r="Z197" s="6"/>
      <c r="AA197" s="6"/>
      <c r="AB197" s="6"/>
    </row>
    <row r="198" ht="12.75" customHeight="1">
      <c r="A198" s="6"/>
      <c r="B198" s="6"/>
      <c r="C198" s="6"/>
      <c r="D198" s="6"/>
      <c r="E198" s="6"/>
      <c r="F198" s="6"/>
      <c r="G198" s="6"/>
      <c r="H198" s="6"/>
      <c r="I198" s="6"/>
      <c r="J198" s="6"/>
      <c r="K198" s="6"/>
      <c r="L198" s="6"/>
      <c r="M198" s="6"/>
      <c r="N198" s="21"/>
      <c r="O198" s="21"/>
      <c r="P198" s="21"/>
      <c r="Q198" s="21"/>
      <c r="R198" s="21"/>
      <c r="S198" s="21"/>
      <c r="T198" s="6"/>
      <c r="U198" s="6"/>
      <c r="V198" s="6"/>
      <c r="W198" s="6"/>
      <c r="X198" s="6"/>
      <c r="Y198" s="6"/>
      <c r="Z198" s="6"/>
      <c r="AA198" s="6"/>
      <c r="AB198" s="6"/>
    </row>
    <row r="199" ht="12.75" customHeight="1">
      <c r="A199" s="6"/>
      <c r="B199" s="6"/>
      <c r="C199" s="6"/>
      <c r="D199" s="6"/>
      <c r="E199" s="6"/>
      <c r="F199" s="6"/>
      <c r="G199" s="6"/>
      <c r="H199" s="6"/>
      <c r="I199" s="6"/>
      <c r="J199" s="6"/>
      <c r="K199" s="6"/>
      <c r="L199" s="6"/>
      <c r="M199" s="6"/>
      <c r="N199" s="21"/>
      <c r="O199" s="21"/>
      <c r="P199" s="21"/>
      <c r="Q199" s="21"/>
      <c r="R199" s="21"/>
      <c r="S199" s="21"/>
      <c r="T199" s="6"/>
      <c r="U199" s="6"/>
      <c r="V199" s="6"/>
      <c r="W199" s="6"/>
      <c r="X199" s="6"/>
      <c r="Y199" s="6"/>
      <c r="Z199" s="6"/>
      <c r="AA199" s="6"/>
      <c r="AB199" s="6"/>
    </row>
    <row r="200" ht="12.75" customHeight="1">
      <c r="A200" s="6"/>
      <c r="B200" s="6"/>
      <c r="C200" s="6"/>
      <c r="D200" s="6"/>
      <c r="E200" s="6"/>
      <c r="F200" s="6"/>
      <c r="G200" s="6"/>
      <c r="H200" s="6"/>
      <c r="I200" s="6"/>
      <c r="J200" s="6"/>
      <c r="K200" s="6"/>
      <c r="L200" s="6"/>
      <c r="M200" s="6"/>
      <c r="N200" s="21"/>
      <c r="O200" s="21"/>
      <c r="P200" s="21"/>
      <c r="Q200" s="21"/>
      <c r="R200" s="21"/>
      <c r="S200" s="21"/>
      <c r="T200" s="6"/>
      <c r="U200" s="6"/>
      <c r="V200" s="6"/>
      <c r="W200" s="6"/>
      <c r="X200" s="6"/>
      <c r="Y200" s="6"/>
      <c r="Z200" s="6"/>
      <c r="AA200" s="6"/>
      <c r="AB200" s="6"/>
    </row>
    <row r="201" ht="12.75" customHeight="1">
      <c r="A201" s="6"/>
      <c r="B201" s="6"/>
      <c r="C201" s="6"/>
      <c r="D201" s="6"/>
      <c r="E201" s="6"/>
      <c r="F201" s="6"/>
      <c r="G201" s="6"/>
      <c r="H201" s="6"/>
      <c r="I201" s="6"/>
      <c r="J201" s="6"/>
      <c r="K201" s="6"/>
      <c r="L201" s="6"/>
      <c r="M201" s="6"/>
      <c r="N201" s="21"/>
      <c r="O201" s="21"/>
      <c r="P201" s="21"/>
      <c r="Q201" s="21"/>
      <c r="R201" s="21"/>
      <c r="S201" s="21"/>
      <c r="T201" s="6"/>
      <c r="U201" s="6"/>
      <c r="V201" s="6"/>
      <c r="W201" s="6"/>
      <c r="X201" s="6"/>
      <c r="Y201" s="6"/>
      <c r="Z201" s="6"/>
      <c r="AA201" s="6"/>
      <c r="AB201" s="6"/>
    </row>
    <row r="202" ht="12.75" customHeight="1">
      <c r="A202" s="6"/>
      <c r="B202" s="6"/>
      <c r="C202" s="6"/>
      <c r="D202" s="6"/>
      <c r="E202" s="6"/>
      <c r="F202" s="6"/>
      <c r="G202" s="6"/>
      <c r="H202" s="6"/>
      <c r="I202" s="6"/>
      <c r="J202" s="6"/>
      <c r="K202" s="6"/>
      <c r="L202" s="6"/>
      <c r="M202" s="6"/>
      <c r="N202" s="21"/>
      <c r="O202" s="21"/>
      <c r="P202" s="21"/>
      <c r="Q202" s="21"/>
      <c r="R202" s="21"/>
      <c r="S202" s="21"/>
      <c r="T202" s="6"/>
      <c r="U202" s="6"/>
      <c r="V202" s="6"/>
      <c r="W202" s="6"/>
      <c r="X202" s="6"/>
      <c r="Y202" s="6"/>
      <c r="Z202" s="6"/>
      <c r="AA202" s="6"/>
      <c r="AB202" s="6"/>
    </row>
    <row r="203" ht="12.75" customHeight="1">
      <c r="A203" s="6"/>
      <c r="B203" s="6"/>
      <c r="C203" s="6"/>
      <c r="D203" s="6"/>
      <c r="E203" s="6"/>
      <c r="F203" s="6"/>
      <c r="G203" s="6"/>
      <c r="H203" s="6"/>
      <c r="I203" s="6"/>
      <c r="J203" s="6"/>
      <c r="K203" s="6"/>
      <c r="L203" s="6"/>
      <c r="M203" s="6"/>
      <c r="N203" s="21"/>
      <c r="O203" s="21"/>
      <c r="P203" s="21"/>
      <c r="Q203" s="21"/>
      <c r="R203" s="21"/>
      <c r="S203" s="21"/>
      <c r="T203" s="6"/>
      <c r="U203" s="6"/>
      <c r="V203" s="6"/>
      <c r="W203" s="6"/>
      <c r="X203" s="6"/>
      <c r="Y203" s="6"/>
      <c r="Z203" s="6"/>
      <c r="AA203" s="6"/>
      <c r="AB203" s="6"/>
    </row>
    <row r="204" ht="12.75" customHeight="1">
      <c r="A204" s="6"/>
      <c r="B204" s="6"/>
      <c r="C204" s="6"/>
      <c r="D204" s="6"/>
      <c r="E204" s="6"/>
      <c r="F204" s="6"/>
      <c r="G204" s="6"/>
      <c r="H204" s="6"/>
      <c r="I204" s="6"/>
      <c r="J204" s="6"/>
      <c r="K204" s="6"/>
      <c r="L204" s="6"/>
      <c r="M204" s="6"/>
      <c r="N204" s="21"/>
      <c r="O204" s="21"/>
      <c r="P204" s="21"/>
      <c r="Q204" s="21"/>
      <c r="R204" s="21"/>
      <c r="S204" s="21"/>
      <c r="T204" s="6"/>
      <c r="U204" s="6"/>
      <c r="V204" s="6"/>
      <c r="W204" s="6"/>
      <c r="X204" s="6"/>
      <c r="Y204" s="6"/>
      <c r="Z204" s="6"/>
      <c r="AA204" s="6"/>
      <c r="AB204" s="6"/>
    </row>
    <row r="205" ht="12.75" customHeight="1">
      <c r="A205" s="6"/>
      <c r="B205" s="6"/>
      <c r="C205" s="6"/>
      <c r="D205" s="6"/>
      <c r="E205" s="6"/>
      <c r="F205" s="6"/>
      <c r="G205" s="6"/>
      <c r="H205" s="6"/>
      <c r="I205" s="6"/>
      <c r="J205" s="6"/>
      <c r="K205" s="6"/>
      <c r="L205" s="6"/>
      <c r="M205" s="6"/>
      <c r="N205" s="21"/>
      <c r="O205" s="21"/>
      <c r="P205" s="21"/>
      <c r="Q205" s="21"/>
      <c r="R205" s="21"/>
      <c r="S205" s="21"/>
      <c r="T205" s="6"/>
      <c r="U205" s="6"/>
      <c r="V205" s="6"/>
      <c r="W205" s="6"/>
      <c r="X205" s="6"/>
      <c r="Y205" s="6"/>
      <c r="Z205" s="6"/>
      <c r="AA205" s="6"/>
      <c r="AB205" s="6"/>
    </row>
    <row r="206" ht="12.75" customHeight="1">
      <c r="A206" s="6"/>
      <c r="B206" s="6"/>
      <c r="C206" s="6"/>
      <c r="D206" s="6"/>
      <c r="E206" s="6"/>
      <c r="F206" s="6"/>
      <c r="G206" s="6"/>
      <c r="H206" s="6"/>
      <c r="I206" s="6"/>
      <c r="J206" s="6"/>
      <c r="K206" s="6"/>
      <c r="L206" s="6"/>
      <c r="M206" s="6"/>
      <c r="N206" s="21"/>
      <c r="O206" s="21"/>
      <c r="P206" s="21"/>
      <c r="Q206" s="21"/>
      <c r="R206" s="21"/>
      <c r="S206" s="21"/>
      <c r="T206" s="6"/>
      <c r="U206" s="6"/>
      <c r="V206" s="6"/>
      <c r="W206" s="6"/>
      <c r="X206" s="6"/>
      <c r="Y206" s="6"/>
      <c r="Z206" s="6"/>
      <c r="AA206" s="6"/>
      <c r="AB206" s="6"/>
    </row>
    <row r="207" ht="12.75" customHeight="1">
      <c r="A207" s="6"/>
      <c r="B207" s="6"/>
      <c r="C207" s="6"/>
      <c r="D207" s="6"/>
      <c r="E207" s="6"/>
      <c r="F207" s="6"/>
      <c r="G207" s="6"/>
      <c r="H207" s="6"/>
      <c r="I207" s="6"/>
      <c r="J207" s="6"/>
      <c r="K207" s="6"/>
      <c r="L207" s="6"/>
      <c r="M207" s="6"/>
      <c r="N207" s="21"/>
      <c r="O207" s="21"/>
      <c r="P207" s="21"/>
      <c r="Q207" s="21"/>
      <c r="R207" s="21"/>
      <c r="S207" s="21"/>
      <c r="T207" s="6"/>
      <c r="U207" s="6"/>
      <c r="V207" s="6"/>
      <c r="W207" s="6"/>
      <c r="X207" s="6"/>
      <c r="Y207" s="6"/>
      <c r="Z207" s="6"/>
      <c r="AA207" s="6"/>
      <c r="AB207" s="6"/>
    </row>
    <row r="208" ht="12.75" customHeight="1">
      <c r="A208" s="6"/>
      <c r="B208" s="6"/>
      <c r="C208" s="6"/>
      <c r="D208" s="6"/>
      <c r="E208" s="6"/>
      <c r="F208" s="6"/>
      <c r="G208" s="6"/>
      <c r="H208" s="6"/>
      <c r="I208" s="6"/>
      <c r="J208" s="6"/>
      <c r="K208" s="6"/>
      <c r="L208" s="6"/>
      <c r="M208" s="6"/>
      <c r="N208" s="21"/>
      <c r="O208" s="21"/>
      <c r="P208" s="21"/>
      <c r="Q208" s="21"/>
      <c r="R208" s="21"/>
      <c r="S208" s="21"/>
      <c r="T208" s="6"/>
      <c r="U208" s="6"/>
      <c r="V208" s="6"/>
      <c r="W208" s="6"/>
      <c r="X208" s="6"/>
      <c r="Y208" s="6"/>
      <c r="Z208" s="6"/>
      <c r="AA208" s="6"/>
      <c r="AB208" s="6"/>
    </row>
    <row r="209" ht="12.75" customHeight="1">
      <c r="A209" s="6"/>
      <c r="B209" s="6"/>
      <c r="C209" s="6"/>
      <c r="D209" s="6"/>
      <c r="E209" s="6"/>
      <c r="F209" s="6"/>
      <c r="G209" s="6"/>
      <c r="H209" s="6"/>
      <c r="I209" s="6"/>
      <c r="J209" s="6"/>
      <c r="K209" s="6"/>
      <c r="L209" s="6"/>
      <c r="M209" s="6"/>
      <c r="N209" s="21"/>
      <c r="O209" s="21"/>
      <c r="P209" s="21"/>
      <c r="Q209" s="21"/>
      <c r="R209" s="21"/>
      <c r="S209" s="21"/>
      <c r="T209" s="6"/>
      <c r="U209" s="6"/>
      <c r="V209" s="6"/>
      <c r="W209" s="6"/>
      <c r="X209" s="6"/>
      <c r="Y209" s="6"/>
      <c r="Z209" s="6"/>
      <c r="AA209" s="6"/>
      <c r="AB209" s="6"/>
    </row>
    <row r="210" ht="12.75" customHeight="1">
      <c r="A210" s="6"/>
      <c r="B210" s="6"/>
      <c r="C210" s="6"/>
      <c r="D210" s="6"/>
      <c r="E210" s="6"/>
      <c r="F210" s="6"/>
      <c r="G210" s="6"/>
      <c r="H210" s="6"/>
      <c r="I210" s="6"/>
      <c r="J210" s="6"/>
      <c r="K210" s="6"/>
      <c r="L210" s="6"/>
      <c r="M210" s="6"/>
      <c r="N210" s="21"/>
      <c r="O210" s="21"/>
      <c r="P210" s="21"/>
      <c r="Q210" s="21"/>
      <c r="R210" s="21"/>
      <c r="S210" s="21"/>
      <c r="T210" s="6"/>
      <c r="U210" s="6"/>
      <c r="V210" s="6"/>
      <c r="W210" s="6"/>
      <c r="X210" s="6"/>
      <c r="Y210" s="6"/>
      <c r="Z210" s="6"/>
      <c r="AA210" s="6"/>
      <c r="AB210" s="6"/>
    </row>
    <row r="211" ht="12.75" customHeight="1">
      <c r="A211" s="6"/>
      <c r="B211" s="6"/>
      <c r="C211" s="6"/>
      <c r="D211" s="6"/>
      <c r="E211" s="6"/>
      <c r="F211" s="6"/>
      <c r="G211" s="6"/>
      <c r="H211" s="6"/>
      <c r="I211" s="6"/>
      <c r="J211" s="6"/>
      <c r="K211" s="6"/>
      <c r="L211" s="6"/>
      <c r="M211" s="6"/>
      <c r="N211" s="21"/>
      <c r="O211" s="21"/>
      <c r="P211" s="21"/>
      <c r="Q211" s="21"/>
      <c r="R211" s="21"/>
      <c r="S211" s="21"/>
      <c r="T211" s="6"/>
      <c r="U211" s="6"/>
      <c r="V211" s="6"/>
      <c r="W211" s="6"/>
      <c r="X211" s="6"/>
      <c r="Y211" s="6"/>
      <c r="Z211" s="6"/>
      <c r="AA211" s="6"/>
      <c r="AB211" s="6"/>
    </row>
    <row r="212" ht="12.75" customHeight="1">
      <c r="A212" s="6"/>
      <c r="B212" s="6"/>
      <c r="C212" s="6"/>
      <c r="D212" s="6"/>
      <c r="E212" s="6"/>
      <c r="F212" s="6"/>
      <c r="G212" s="6"/>
      <c r="H212" s="6"/>
      <c r="I212" s="6"/>
      <c r="J212" s="6"/>
      <c r="K212" s="6"/>
      <c r="L212" s="6"/>
      <c r="M212" s="6"/>
      <c r="N212" s="21"/>
      <c r="O212" s="21"/>
      <c r="P212" s="21"/>
      <c r="Q212" s="21"/>
      <c r="R212" s="21"/>
      <c r="S212" s="21"/>
      <c r="T212" s="6"/>
      <c r="U212" s="6"/>
      <c r="V212" s="6"/>
      <c r="W212" s="6"/>
      <c r="X212" s="6"/>
      <c r="Y212" s="6"/>
      <c r="Z212" s="6"/>
      <c r="AA212" s="6"/>
      <c r="AB212" s="6"/>
    </row>
    <row r="213" ht="12.75" customHeight="1">
      <c r="A213" s="6"/>
      <c r="B213" s="6"/>
      <c r="C213" s="6"/>
      <c r="D213" s="6"/>
      <c r="E213" s="6"/>
      <c r="F213" s="6"/>
      <c r="G213" s="6"/>
      <c r="H213" s="6"/>
      <c r="I213" s="6"/>
      <c r="J213" s="6"/>
      <c r="K213" s="6"/>
      <c r="L213" s="6"/>
      <c r="M213" s="6"/>
      <c r="N213" s="21"/>
      <c r="O213" s="21"/>
      <c r="P213" s="21"/>
      <c r="Q213" s="21"/>
      <c r="R213" s="21"/>
      <c r="S213" s="21"/>
      <c r="T213" s="6"/>
      <c r="U213" s="6"/>
      <c r="V213" s="6"/>
      <c r="W213" s="6"/>
      <c r="X213" s="6"/>
      <c r="Y213" s="6"/>
      <c r="Z213" s="6"/>
      <c r="AA213" s="6"/>
      <c r="AB213" s="6"/>
    </row>
    <row r="214" ht="12.75" customHeight="1">
      <c r="A214" s="6"/>
      <c r="B214" s="6"/>
      <c r="C214" s="6"/>
      <c r="D214" s="6"/>
      <c r="E214" s="6"/>
      <c r="F214" s="6"/>
      <c r="G214" s="6"/>
      <c r="H214" s="6"/>
      <c r="I214" s="6"/>
      <c r="J214" s="6"/>
      <c r="K214" s="6"/>
      <c r="L214" s="6"/>
      <c r="M214" s="6"/>
      <c r="N214" s="21"/>
      <c r="O214" s="21"/>
      <c r="P214" s="21"/>
      <c r="Q214" s="21"/>
      <c r="R214" s="21"/>
      <c r="S214" s="21"/>
      <c r="T214" s="6"/>
      <c r="U214" s="6"/>
      <c r="V214" s="6"/>
      <c r="W214" s="6"/>
      <c r="X214" s="6"/>
      <c r="Y214" s="6"/>
      <c r="Z214" s="6"/>
      <c r="AA214" s="6"/>
      <c r="AB214" s="6"/>
    </row>
    <row r="215" ht="12.75" customHeight="1">
      <c r="A215" s="6"/>
      <c r="B215" s="6"/>
      <c r="C215" s="6"/>
      <c r="D215" s="6"/>
      <c r="E215" s="6"/>
      <c r="F215" s="6"/>
      <c r="G215" s="6"/>
      <c r="H215" s="6"/>
      <c r="I215" s="6"/>
      <c r="J215" s="6"/>
      <c r="K215" s="6"/>
      <c r="L215" s="6"/>
      <c r="M215" s="6"/>
      <c r="N215" s="21"/>
      <c r="O215" s="21"/>
      <c r="P215" s="21"/>
      <c r="Q215" s="21"/>
      <c r="R215" s="21"/>
      <c r="S215" s="21"/>
      <c r="T215" s="6"/>
      <c r="U215" s="6"/>
      <c r="V215" s="6"/>
      <c r="W215" s="6"/>
      <c r="X215" s="6"/>
      <c r="Y215" s="6"/>
      <c r="Z215" s="6"/>
      <c r="AA215" s="6"/>
      <c r="AB215" s="6"/>
    </row>
    <row r="216" ht="12.75" customHeight="1">
      <c r="A216" s="6"/>
      <c r="B216" s="6"/>
      <c r="C216" s="6"/>
      <c r="D216" s="6"/>
      <c r="E216" s="6"/>
      <c r="F216" s="6"/>
      <c r="G216" s="6"/>
      <c r="H216" s="6"/>
      <c r="I216" s="6"/>
      <c r="J216" s="6"/>
      <c r="K216" s="6"/>
      <c r="L216" s="6"/>
      <c r="M216" s="6"/>
      <c r="N216" s="21"/>
      <c r="O216" s="21"/>
      <c r="P216" s="21"/>
      <c r="Q216" s="21"/>
      <c r="R216" s="21"/>
      <c r="S216" s="21"/>
      <c r="T216" s="6"/>
      <c r="U216" s="6"/>
      <c r="V216" s="6"/>
      <c r="W216" s="6"/>
      <c r="X216" s="6"/>
      <c r="Y216" s="6"/>
      <c r="Z216" s="6"/>
      <c r="AA216" s="6"/>
      <c r="AB216" s="6"/>
    </row>
    <row r="217" ht="12.75" customHeight="1">
      <c r="A217" s="6"/>
      <c r="B217" s="6"/>
      <c r="C217" s="6"/>
      <c r="D217" s="6"/>
      <c r="E217" s="6"/>
      <c r="F217" s="6"/>
      <c r="G217" s="6"/>
      <c r="H217" s="6"/>
      <c r="I217" s="6"/>
      <c r="J217" s="6"/>
      <c r="K217" s="6"/>
      <c r="L217" s="6"/>
      <c r="M217" s="6"/>
      <c r="N217" s="21"/>
      <c r="O217" s="21"/>
      <c r="P217" s="21"/>
      <c r="Q217" s="21"/>
      <c r="R217" s="21"/>
      <c r="S217" s="21"/>
      <c r="T217" s="6"/>
      <c r="U217" s="6"/>
      <c r="V217" s="6"/>
      <c r="W217" s="6"/>
      <c r="X217" s="6"/>
      <c r="Y217" s="6"/>
      <c r="Z217" s="6"/>
      <c r="AA217" s="6"/>
      <c r="AB217" s="6"/>
    </row>
    <row r="218" ht="12.75" customHeight="1">
      <c r="A218" s="6"/>
      <c r="B218" s="6"/>
      <c r="C218" s="6"/>
      <c r="D218" s="6"/>
      <c r="E218" s="6"/>
      <c r="F218" s="6"/>
      <c r="G218" s="6"/>
      <c r="H218" s="6"/>
      <c r="I218" s="6"/>
      <c r="J218" s="6"/>
      <c r="K218" s="6"/>
      <c r="L218" s="6"/>
      <c r="M218" s="6"/>
      <c r="N218" s="21"/>
      <c r="O218" s="21"/>
      <c r="P218" s="21"/>
      <c r="Q218" s="21"/>
      <c r="R218" s="21"/>
      <c r="S218" s="21"/>
      <c r="T218" s="6"/>
      <c r="U218" s="6"/>
      <c r="V218" s="6"/>
      <c r="W218" s="6"/>
      <c r="X218" s="6"/>
      <c r="Y218" s="6"/>
      <c r="Z218" s="6"/>
      <c r="AA218" s="6"/>
      <c r="AB218" s="6"/>
    </row>
    <row r="219" ht="12.75" customHeight="1">
      <c r="A219" s="6"/>
      <c r="B219" s="6"/>
      <c r="C219" s="6"/>
      <c r="D219" s="6"/>
      <c r="E219" s="6"/>
      <c r="F219" s="6"/>
      <c r="G219" s="6"/>
      <c r="H219" s="6"/>
      <c r="I219" s="6"/>
      <c r="J219" s="6"/>
      <c r="K219" s="6"/>
      <c r="L219" s="6"/>
      <c r="M219" s="6"/>
      <c r="N219" s="21"/>
      <c r="O219" s="21"/>
      <c r="P219" s="21"/>
      <c r="Q219" s="21"/>
      <c r="R219" s="21"/>
      <c r="S219" s="21"/>
      <c r="T219" s="6"/>
      <c r="U219" s="6"/>
      <c r="V219" s="6"/>
      <c r="W219" s="6"/>
      <c r="X219" s="6"/>
      <c r="Y219" s="6"/>
      <c r="Z219" s="6"/>
      <c r="AA219" s="6"/>
      <c r="AB219" s="6"/>
    </row>
    <row r="220" ht="12.75" customHeight="1">
      <c r="A220" s="6"/>
      <c r="B220" s="6"/>
      <c r="C220" s="6"/>
      <c r="D220" s="6"/>
      <c r="E220" s="6"/>
      <c r="F220" s="6"/>
      <c r="G220" s="6"/>
      <c r="H220" s="6"/>
      <c r="I220" s="6"/>
      <c r="J220" s="6"/>
      <c r="K220" s="6"/>
      <c r="L220" s="6"/>
      <c r="M220" s="6"/>
      <c r="N220" s="21"/>
      <c r="O220" s="21"/>
      <c r="P220" s="21"/>
      <c r="Q220" s="21"/>
      <c r="R220" s="21"/>
      <c r="S220" s="21"/>
      <c r="T220" s="6"/>
      <c r="U220" s="6"/>
      <c r="V220" s="6"/>
      <c r="W220" s="6"/>
      <c r="X220" s="6"/>
      <c r="Y220" s="6"/>
      <c r="Z220" s="6"/>
      <c r="AA220" s="6"/>
      <c r="AB220" s="6"/>
    </row>
    <row r="221" ht="12.75" customHeight="1">
      <c r="A221" s="6"/>
      <c r="B221" s="6"/>
      <c r="C221" s="6"/>
      <c r="D221" s="6"/>
      <c r="E221" s="6"/>
      <c r="F221" s="6"/>
      <c r="G221" s="6"/>
      <c r="H221" s="6"/>
      <c r="I221" s="6"/>
      <c r="J221" s="6"/>
      <c r="K221" s="6"/>
      <c r="L221" s="6"/>
      <c r="M221" s="6"/>
      <c r="N221" s="21"/>
      <c r="O221" s="21"/>
      <c r="P221" s="21"/>
      <c r="Q221" s="21"/>
      <c r="R221" s="21"/>
      <c r="S221" s="21"/>
      <c r="T221" s="6"/>
      <c r="U221" s="6"/>
      <c r="V221" s="6"/>
      <c r="W221" s="6"/>
      <c r="X221" s="6"/>
      <c r="Y221" s="6"/>
      <c r="Z221" s="6"/>
      <c r="AA221" s="6"/>
      <c r="AB221" s="6"/>
    </row>
    <row r="222" ht="12.75" customHeight="1">
      <c r="A222" s="6"/>
      <c r="B222" s="6"/>
      <c r="C222" s="6"/>
      <c r="D222" s="6"/>
      <c r="E222" s="6"/>
      <c r="F222" s="6"/>
      <c r="G222" s="6"/>
      <c r="H222" s="6"/>
      <c r="I222" s="6"/>
      <c r="J222" s="6"/>
      <c r="K222" s="6"/>
      <c r="L222" s="6"/>
      <c r="M222" s="6"/>
      <c r="N222" s="21"/>
      <c r="O222" s="21"/>
      <c r="P222" s="21"/>
      <c r="Q222" s="21"/>
      <c r="R222" s="21"/>
      <c r="S222" s="21"/>
      <c r="T222" s="6"/>
      <c r="U222" s="6"/>
      <c r="V222" s="6"/>
      <c r="W222" s="6"/>
      <c r="X222" s="6"/>
      <c r="Y222" s="6"/>
      <c r="Z222" s="6"/>
      <c r="AA222" s="6"/>
      <c r="AB222" s="6"/>
    </row>
    <row r="223" ht="12.75" customHeight="1">
      <c r="A223" s="6"/>
      <c r="B223" s="6"/>
      <c r="C223" s="6"/>
      <c r="D223" s="6"/>
      <c r="E223" s="6"/>
      <c r="F223" s="6"/>
      <c r="G223" s="6"/>
      <c r="H223" s="6"/>
      <c r="I223" s="6"/>
      <c r="J223" s="6"/>
      <c r="K223" s="6"/>
      <c r="L223" s="6"/>
      <c r="M223" s="6"/>
      <c r="N223" s="21"/>
      <c r="O223" s="21"/>
      <c r="P223" s="21"/>
      <c r="Q223" s="21"/>
      <c r="R223" s="21"/>
      <c r="S223" s="21"/>
      <c r="T223" s="6"/>
      <c r="U223" s="6"/>
      <c r="V223" s="6"/>
      <c r="W223" s="6"/>
      <c r="X223" s="6"/>
      <c r="Y223" s="6"/>
      <c r="Z223" s="6"/>
      <c r="AA223" s="6"/>
      <c r="AB223" s="6"/>
    </row>
    <row r="224" ht="12.75" customHeight="1">
      <c r="A224" s="6"/>
      <c r="B224" s="6"/>
      <c r="C224" s="6"/>
      <c r="D224" s="6"/>
      <c r="E224" s="6"/>
      <c r="F224" s="6"/>
      <c r="G224" s="6"/>
      <c r="H224" s="6"/>
      <c r="I224" s="6"/>
      <c r="J224" s="6"/>
      <c r="K224" s="6"/>
      <c r="L224" s="6"/>
      <c r="M224" s="6"/>
      <c r="N224" s="21"/>
      <c r="O224" s="21"/>
      <c r="P224" s="21"/>
      <c r="Q224" s="21"/>
      <c r="R224" s="21"/>
      <c r="S224" s="21"/>
      <c r="T224" s="6"/>
      <c r="U224" s="6"/>
      <c r="V224" s="6"/>
      <c r="W224" s="6"/>
      <c r="X224" s="6"/>
      <c r="Y224" s="6"/>
      <c r="Z224" s="6"/>
      <c r="AA224" s="6"/>
      <c r="AB224" s="6"/>
    </row>
    <row r="225" ht="12.75" customHeight="1">
      <c r="A225" s="6"/>
      <c r="B225" s="6"/>
      <c r="C225" s="6"/>
      <c r="D225" s="6"/>
      <c r="E225" s="6"/>
      <c r="F225" s="6"/>
      <c r="G225" s="6"/>
      <c r="H225" s="6"/>
      <c r="I225" s="6"/>
      <c r="J225" s="6"/>
      <c r="K225" s="6"/>
      <c r="L225" s="6"/>
      <c r="M225" s="6"/>
      <c r="N225" s="21"/>
      <c r="O225" s="21"/>
      <c r="P225" s="21"/>
      <c r="Q225" s="21"/>
      <c r="R225" s="21"/>
      <c r="S225" s="21"/>
      <c r="T225" s="6"/>
      <c r="U225" s="6"/>
      <c r="V225" s="6"/>
      <c r="W225" s="6"/>
      <c r="X225" s="6"/>
      <c r="Y225" s="6"/>
      <c r="Z225" s="6"/>
      <c r="AA225" s="6"/>
      <c r="AB225" s="6"/>
    </row>
    <row r="226" ht="12.75" customHeight="1">
      <c r="A226" s="6"/>
      <c r="B226" s="6"/>
      <c r="C226" s="6"/>
      <c r="D226" s="6"/>
      <c r="E226" s="6"/>
      <c r="F226" s="6"/>
      <c r="G226" s="6"/>
      <c r="H226" s="6"/>
      <c r="I226" s="6"/>
      <c r="J226" s="6"/>
      <c r="K226" s="6"/>
      <c r="L226" s="6"/>
      <c r="M226" s="6"/>
      <c r="N226" s="21"/>
      <c r="O226" s="21"/>
      <c r="P226" s="21"/>
      <c r="Q226" s="21"/>
      <c r="R226" s="21"/>
      <c r="S226" s="21"/>
      <c r="T226" s="6"/>
      <c r="U226" s="6"/>
      <c r="V226" s="6"/>
      <c r="W226" s="6"/>
      <c r="X226" s="6"/>
      <c r="Y226" s="6"/>
      <c r="Z226" s="6"/>
      <c r="AA226" s="6"/>
      <c r="AB226" s="6"/>
    </row>
    <row r="227" ht="12.75" customHeight="1">
      <c r="A227" s="6"/>
      <c r="B227" s="6"/>
      <c r="C227" s="6"/>
      <c r="D227" s="6"/>
      <c r="E227" s="6"/>
      <c r="F227" s="6"/>
      <c r="G227" s="6"/>
      <c r="H227" s="6"/>
      <c r="I227" s="6"/>
      <c r="J227" s="6"/>
      <c r="K227" s="6"/>
      <c r="L227" s="6"/>
      <c r="M227" s="6"/>
      <c r="N227" s="21"/>
      <c r="O227" s="21"/>
      <c r="P227" s="21"/>
      <c r="Q227" s="21"/>
      <c r="R227" s="21"/>
      <c r="S227" s="21"/>
      <c r="T227" s="6"/>
      <c r="U227" s="6"/>
      <c r="V227" s="6"/>
      <c r="W227" s="6"/>
      <c r="X227" s="6"/>
      <c r="Y227" s="6"/>
      <c r="Z227" s="6"/>
      <c r="AA227" s="6"/>
      <c r="AB227" s="6"/>
    </row>
    <row r="228" ht="12.75" customHeight="1">
      <c r="A228" s="6"/>
      <c r="B228" s="6"/>
      <c r="C228" s="6"/>
      <c r="D228" s="6"/>
      <c r="E228" s="6"/>
      <c r="F228" s="6"/>
      <c r="G228" s="6"/>
      <c r="H228" s="6"/>
      <c r="I228" s="6"/>
      <c r="J228" s="6"/>
      <c r="K228" s="6"/>
      <c r="L228" s="6"/>
      <c r="M228" s="6"/>
      <c r="N228" s="21"/>
      <c r="O228" s="21"/>
      <c r="P228" s="21"/>
      <c r="Q228" s="21"/>
      <c r="R228" s="21"/>
      <c r="S228" s="21"/>
      <c r="T228" s="6"/>
      <c r="U228" s="6"/>
      <c r="V228" s="6"/>
      <c r="W228" s="6"/>
      <c r="X228" s="6"/>
      <c r="Y228" s="6"/>
      <c r="Z228" s="6"/>
      <c r="AA228" s="6"/>
      <c r="AB228" s="6"/>
    </row>
    <row r="229" ht="12.75" customHeight="1">
      <c r="A229" s="6"/>
      <c r="B229" s="6"/>
      <c r="C229" s="6"/>
      <c r="D229" s="6"/>
      <c r="E229" s="6"/>
      <c r="F229" s="6"/>
      <c r="G229" s="6"/>
      <c r="H229" s="6"/>
      <c r="I229" s="6"/>
      <c r="J229" s="6"/>
      <c r="K229" s="6"/>
      <c r="L229" s="6"/>
      <c r="M229" s="6"/>
      <c r="N229" s="21"/>
      <c r="O229" s="21"/>
      <c r="P229" s="21"/>
      <c r="Q229" s="21"/>
      <c r="R229" s="21"/>
      <c r="S229" s="21"/>
      <c r="T229" s="6"/>
      <c r="U229" s="6"/>
      <c r="V229" s="6"/>
      <c r="W229" s="6"/>
      <c r="X229" s="6"/>
      <c r="Y229" s="6"/>
      <c r="Z229" s="6"/>
      <c r="AA229" s="6"/>
      <c r="AB229" s="6"/>
    </row>
    <row r="230" ht="12.75" customHeight="1">
      <c r="A230" s="6"/>
      <c r="B230" s="6"/>
      <c r="C230" s="6"/>
      <c r="D230" s="6"/>
      <c r="E230" s="6"/>
      <c r="F230" s="6"/>
      <c r="G230" s="6"/>
      <c r="H230" s="6"/>
      <c r="I230" s="6"/>
      <c r="J230" s="6"/>
      <c r="K230" s="6"/>
      <c r="L230" s="6"/>
      <c r="M230" s="6"/>
      <c r="N230" s="21"/>
      <c r="O230" s="21"/>
      <c r="P230" s="21"/>
      <c r="Q230" s="21"/>
      <c r="R230" s="21"/>
      <c r="S230" s="21"/>
      <c r="T230" s="6"/>
      <c r="U230" s="6"/>
      <c r="V230" s="6"/>
      <c r="W230" s="6"/>
      <c r="X230" s="6"/>
      <c r="Y230" s="6"/>
      <c r="Z230" s="6"/>
      <c r="AA230" s="6"/>
      <c r="AB230" s="6"/>
    </row>
    <row r="231" ht="12.75" customHeight="1">
      <c r="A231" s="6"/>
      <c r="B231" s="6"/>
      <c r="C231" s="6"/>
      <c r="D231" s="6"/>
      <c r="E231" s="6"/>
      <c r="F231" s="6"/>
      <c r="G231" s="6"/>
      <c r="H231" s="6"/>
      <c r="I231" s="6"/>
      <c r="J231" s="6"/>
      <c r="K231" s="6"/>
      <c r="L231" s="6"/>
      <c r="M231" s="6"/>
      <c r="N231" s="21"/>
      <c r="O231" s="21"/>
      <c r="P231" s="21"/>
      <c r="Q231" s="21"/>
      <c r="R231" s="21"/>
      <c r="S231" s="21"/>
      <c r="T231" s="6"/>
      <c r="U231" s="6"/>
      <c r="V231" s="6"/>
      <c r="W231" s="6"/>
      <c r="X231" s="6"/>
      <c r="Y231" s="6"/>
      <c r="Z231" s="6"/>
      <c r="AA231" s="6"/>
      <c r="AB231" s="6"/>
    </row>
    <row r="232" ht="12.75" customHeight="1">
      <c r="A232" s="6"/>
      <c r="B232" s="6"/>
      <c r="C232" s="6"/>
      <c r="D232" s="6"/>
      <c r="E232" s="6"/>
      <c r="F232" s="6"/>
      <c r="G232" s="6"/>
      <c r="H232" s="6"/>
      <c r="I232" s="6"/>
      <c r="J232" s="6"/>
      <c r="K232" s="6"/>
      <c r="L232" s="6"/>
      <c r="M232" s="6"/>
      <c r="N232" s="21"/>
      <c r="O232" s="21"/>
      <c r="P232" s="21"/>
      <c r="Q232" s="21"/>
      <c r="R232" s="21"/>
      <c r="S232" s="21"/>
      <c r="T232" s="6"/>
      <c r="U232" s="6"/>
      <c r="V232" s="6"/>
      <c r="W232" s="6"/>
      <c r="X232" s="6"/>
      <c r="Y232" s="6"/>
      <c r="Z232" s="6"/>
      <c r="AA232" s="6"/>
      <c r="AB232" s="6"/>
    </row>
    <row r="233" ht="12.75" customHeight="1">
      <c r="A233" s="6"/>
      <c r="B233" s="6"/>
      <c r="C233" s="6"/>
      <c r="D233" s="6"/>
      <c r="E233" s="6"/>
      <c r="F233" s="6"/>
      <c r="G233" s="6"/>
      <c r="H233" s="6"/>
      <c r="I233" s="6"/>
      <c r="J233" s="6"/>
      <c r="K233" s="6"/>
      <c r="L233" s="6"/>
      <c r="M233" s="6"/>
      <c r="N233" s="21"/>
      <c r="O233" s="21"/>
      <c r="P233" s="21"/>
      <c r="Q233" s="21"/>
      <c r="R233" s="21"/>
      <c r="S233" s="21"/>
      <c r="T233" s="6"/>
      <c r="U233" s="6"/>
      <c r="V233" s="6"/>
      <c r="W233" s="6"/>
      <c r="X233" s="6"/>
      <c r="Y233" s="6"/>
      <c r="Z233" s="6"/>
      <c r="AA233" s="6"/>
      <c r="AB233" s="6"/>
    </row>
    <row r="234" ht="12.75" customHeight="1">
      <c r="A234" s="6"/>
      <c r="B234" s="6"/>
      <c r="C234" s="6"/>
      <c r="D234" s="6"/>
      <c r="E234" s="6"/>
      <c r="F234" s="6"/>
      <c r="G234" s="6"/>
      <c r="H234" s="6"/>
      <c r="I234" s="6"/>
      <c r="J234" s="6"/>
      <c r="K234" s="6"/>
      <c r="L234" s="6"/>
      <c r="M234" s="6"/>
      <c r="N234" s="21"/>
      <c r="O234" s="21"/>
      <c r="P234" s="21"/>
      <c r="Q234" s="21"/>
      <c r="R234" s="21"/>
      <c r="S234" s="21"/>
      <c r="T234" s="6"/>
      <c r="U234" s="6"/>
      <c r="V234" s="6"/>
      <c r="W234" s="6"/>
      <c r="X234" s="6"/>
      <c r="Y234" s="6"/>
      <c r="Z234" s="6"/>
      <c r="AA234" s="6"/>
      <c r="AB234" s="6"/>
    </row>
    <row r="235" ht="12.75" customHeight="1">
      <c r="A235" s="6"/>
      <c r="B235" s="6"/>
      <c r="C235" s="6"/>
      <c r="D235" s="6"/>
      <c r="E235" s="6"/>
      <c r="F235" s="6"/>
      <c r="G235" s="6"/>
      <c r="H235" s="6"/>
      <c r="I235" s="6"/>
      <c r="J235" s="6"/>
      <c r="K235" s="6"/>
      <c r="L235" s="6"/>
      <c r="M235" s="6"/>
      <c r="N235" s="21"/>
      <c r="O235" s="21"/>
      <c r="P235" s="21"/>
      <c r="Q235" s="21"/>
      <c r="R235" s="21"/>
      <c r="S235" s="21"/>
      <c r="T235" s="6"/>
      <c r="U235" s="6"/>
      <c r="V235" s="6"/>
      <c r="W235" s="6"/>
      <c r="X235" s="6"/>
      <c r="Y235" s="6"/>
      <c r="Z235" s="6"/>
      <c r="AA235" s="6"/>
      <c r="AB235" s="6"/>
    </row>
    <row r="236" ht="12.75" customHeight="1">
      <c r="A236" s="6"/>
      <c r="B236" s="6"/>
      <c r="C236" s="6"/>
      <c r="D236" s="6"/>
      <c r="E236" s="6"/>
      <c r="F236" s="6"/>
      <c r="G236" s="6"/>
      <c r="H236" s="6"/>
      <c r="I236" s="6"/>
      <c r="J236" s="6"/>
      <c r="K236" s="6"/>
      <c r="L236" s="6"/>
      <c r="M236" s="6"/>
      <c r="N236" s="21"/>
      <c r="O236" s="21"/>
      <c r="P236" s="21"/>
      <c r="Q236" s="21"/>
      <c r="R236" s="21"/>
      <c r="S236" s="21"/>
      <c r="T236" s="6"/>
      <c r="U236" s="6"/>
      <c r="V236" s="6"/>
      <c r="W236" s="6"/>
      <c r="X236" s="6"/>
      <c r="Y236" s="6"/>
      <c r="Z236" s="6"/>
      <c r="AA236" s="6"/>
      <c r="AB236" s="6"/>
    </row>
    <row r="237" ht="12.75" customHeight="1">
      <c r="A237" s="6"/>
      <c r="B237" s="6"/>
      <c r="C237" s="6"/>
      <c r="D237" s="6"/>
      <c r="E237" s="6"/>
      <c r="F237" s="6"/>
      <c r="G237" s="6"/>
      <c r="H237" s="6"/>
      <c r="I237" s="6"/>
      <c r="J237" s="6"/>
      <c r="K237" s="6"/>
      <c r="L237" s="6"/>
      <c r="M237" s="6"/>
      <c r="N237" s="21"/>
      <c r="O237" s="21"/>
      <c r="P237" s="21"/>
      <c r="Q237" s="21"/>
      <c r="R237" s="21"/>
      <c r="S237" s="21"/>
      <c r="T237" s="6"/>
      <c r="U237" s="6"/>
      <c r="V237" s="6"/>
      <c r="W237" s="6"/>
      <c r="X237" s="6"/>
      <c r="Y237" s="6"/>
      <c r="Z237" s="6"/>
      <c r="AA237" s="6"/>
      <c r="AB237" s="6"/>
    </row>
    <row r="238" ht="12.75" customHeight="1">
      <c r="A238" s="6"/>
      <c r="B238" s="6"/>
      <c r="C238" s="6"/>
      <c r="D238" s="6"/>
      <c r="E238" s="6"/>
      <c r="F238" s="6"/>
      <c r="G238" s="6"/>
      <c r="H238" s="6"/>
      <c r="I238" s="6"/>
      <c r="J238" s="6"/>
      <c r="K238" s="6"/>
      <c r="L238" s="6"/>
      <c r="M238" s="6"/>
      <c r="N238" s="21"/>
      <c r="O238" s="21"/>
      <c r="P238" s="21"/>
      <c r="Q238" s="21"/>
      <c r="R238" s="21"/>
      <c r="S238" s="21"/>
      <c r="T238" s="6"/>
      <c r="U238" s="6"/>
      <c r="V238" s="6"/>
      <c r="W238" s="6"/>
      <c r="X238" s="6"/>
      <c r="Y238" s="6"/>
      <c r="Z238" s="6"/>
      <c r="AA238" s="6"/>
      <c r="AB238" s="6"/>
    </row>
    <row r="239" ht="12.75" customHeight="1">
      <c r="A239" s="6"/>
      <c r="B239" s="6"/>
      <c r="C239" s="6"/>
      <c r="D239" s="6"/>
      <c r="E239" s="6"/>
      <c r="F239" s="6"/>
      <c r="G239" s="6"/>
      <c r="H239" s="6"/>
      <c r="I239" s="6"/>
      <c r="J239" s="6"/>
      <c r="K239" s="6"/>
      <c r="L239" s="6"/>
      <c r="M239" s="6"/>
      <c r="N239" s="21"/>
      <c r="O239" s="21"/>
      <c r="P239" s="21"/>
      <c r="Q239" s="21"/>
      <c r="R239" s="21"/>
      <c r="S239" s="21"/>
      <c r="T239" s="6"/>
      <c r="U239" s="6"/>
      <c r="V239" s="6"/>
      <c r="W239" s="6"/>
      <c r="X239" s="6"/>
      <c r="Y239" s="6"/>
      <c r="Z239" s="6"/>
      <c r="AA239" s="6"/>
      <c r="AB239" s="6"/>
    </row>
    <row r="240" ht="12.75" customHeight="1">
      <c r="A240" s="6"/>
      <c r="B240" s="6"/>
      <c r="C240" s="6"/>
      <c r="D240" s="6"/>
      <c r="E240" s="6"/>
      <c r="F240" s="6"/>
      <c r="G240" s="6"/>
      <c r="H240" s="6"/>
      <c r="I240" s="6"/>
      <c r="J240" s="6"/>
      <c r="K240" s="6"/>
      <c r="L240" s="6"/>
      <c r="M240" s="6"/>
      <c r="N240" s="21"/>
      <c r="O240" s="21"/>
      <c r="P240" s="21"/>
      <c r="Q240" s="21"/>
      <c r="R240" s="21"/>
      <c r="S240" s="21"/>
      <c r="T240" s="6"/>
      <c r="U240" s="6"/>
      <c r="V240" s="6"/>
      <c r="W240" s="6"/>
      <c r="X240" s="6"/>
      <c r="Y240" s="6"/>
      <c r="Z240" s="6"/>
      <c r="AA240" s="6"/>
      <c r="AB240" s="6"/>
    </row>
    <row r="241" ht="12.75" customHeight="1">
      <c r="A241" s="6"/>
      <c r="B241" s="6"/>
      <c r="C241" s="6"/>
      <c r="D241" s="6"/>
      <c r="E241" s="6"/>
      <c r="F241" s="6"/>
      <c r="G241" s="6"/>
      <c r="H241" s="6"/>
      <c r="I241" s="6"/>
      <c r="J241" s="6"/>
      <c r="K241" s="6"/>
      <c r="L241" s="6"/>
      <c r="M241" s="6"/>
      <c r="N241" s="21"/>
      <c r="O241" s="21"/>
      <c r="P241" s="21"/>
      <c r="Q241" s="21"/>
      <c r="R241" s="21"/>
      <c r="S241" s="21"/>
      <c r="T241" s="6"/>
      <c r="U241" s="6"/>
      <c r="V241" s="6"/>
      <c r="W241" s="6"/>
      <c r="X241" s="6"/>
      <c r="Y241" s="6"/>
      <c r="Z241" s="6"/>
      <c r="AA241" s="6"/>
      <c r="AB241" s="6"/>
    </row>
    <row r="242" ht="12.75" customHeight="1">
      <c r="A242" s="6"/>
      <c r="B242" s="6"/>
      <c r="C242" s="6"/>
      <c r="D242" s="6"/>
      <c r="E242" s="6"/>
      <c r="F242" s="6"/>
      <c r="G242" s="6"/>
      <c r="H242" s="6"/>
      <c r="I242" s="6"/>
      <c r="J242" s="6"/>
      <c r="K242" s="6"/>
      <c r="L242" s="6"/>
      <c r="M242" s="6"/>
      <c r="N242" s="21"/>
      <c r="O242" s="21"/>
      <c r="P242" s="21"/>
      <c r="Q242" s="21"/>
      <c r="R242" s="21"/>
      <c r="S242" s="21"/>
      <c r="T242" s="6"/>
      <c r="U242" s="6"/>
      <c r="V242" s="6"/>
      <c r="W242" s="6"/>
      <c r="X242" s="6"/>
      <c r="Y242" s="6"/>
      <c r="Z242" s="6"/>
      <c r="AA242" s="6"/>
      <c r="AB242" s="6"/>
    </row>
    <row r="243" ht="12.75" customHeight="1">
      <c r="A243" s="6"/>
      <c r="B243" s="6"/>
      <c r="C243" s="6"/>
      <c r="D243" s="6"/>
      <c r="E243" s="6"/>
      <c r="F243" s="6"/>
      <c r="G243" s="6"/>
      <c r="H243" s="6"/>
      <c r="I243" s="6"/>
      <c r="J243" s="6"/>
      <c r="K243" s="6"/>
      <c r="L243" s="6"/>
      <c r="M243" s="6"/>
      <c r="N243" s="21"/>
      <c r="O243" s="21"/>
      <c r="P243" s="21"/>
      <c r="Q243" s="21"/>
      <c r="R243" s="21"/>
      <c r="S243" s="21"/>
      <c r="T243" s="6"/>
      <c r="U243" s="6"/>
      <c r="V243" s="6"/>
      <c r="W243" s="6"/>
      <c r="X243" s="6"/>
      <c r="Y243" s="6"/>
      <c r="Z243" s="6"/>
      <c r="AA243" s="6"/>
      <c r="AB243" s="6"/>
    </row>
    <row r="244" ht="12.75" customHeight="1">
      <c r="A244" s="6"/>
      <c r="B244" s="6"/>
      <c r="C244" s="6"/>
      <c r="D244" s="6"/>
      <c r="E244" s="6"/>
      <c r="F244" s="6"/>
      <c r="G244" s="6"/>
      <c r="H244" s="6"/>
      <c r="I244" s="6"/>
      <c r="J244" s="6"/>
      <c r="K244" s="6"/>
      <c r="L244" s="6"/>
      <c r="M244" s="6"/>
      <c r="N244" s="21"/>
      <c r="O244" s="21"/>
      <c r="P244" s="21"/>
      <c r="Q244" s="21"/>
      <c r="R244" s="21"/>
      <c r="S244" s="21"/>
      <c r="T244" s="6"/>
      <c r="U244" s="6"/>
      <c r="V244" s="6"/>
      <c r="W244" s="6"/>
      <c r="X244" s="6"/>
      <c r="Y244" s="6"/>
      <c r="Z244" s="6"/>
      <c r="AA244" s="6"/>
      <c r="AB244" s="6"/>
    </row>
    <row r="245" ht="12.75" customHeight="1">
      <c r="A245" s="6"/>
      <c r="B245" s="6"/>
      <c r="C245" s="6"/>
      <c r="D245" s="6"/>
      <c r="E245" s="6"/>
      <c r="F245" s="6"/>
      <c r="G245" s="6"/>
      <c r="H245" s="6"/>
      <c r="I245" s="6"/>
      <c r="J245" s="6"/>
      <c r="K245" s="6"/>
      <c r="L245" s="6"/>
      <c r="M245" s="6"/>
      <c r="N245" s="21"/>
      <c r="O245" s="21"/>
      <c r="P245" s="21"/>
      <c r="Q245" s="21"/>
      <c r="R245" s="21"/>
      <c r="S245" s="21"/>
      <c r="T245" s="6"/>
      <c r="U245" s="6"/>
      <c r="V245" s="6"/>
      <c r="W245" s="6"/>
      <c r="X245" s="6"/>
      <c r="Y245" s="6"/>
      <c r="Z245" s="6"/>
      <c r="AA245" s="6"/>
      <c r="AB245" s="6"/>
    </row>
    <row r="246" ht="12.75" customHeight="1">
      <c r="A246" s="6"/>
      <c r="B246" s="6"/>
      <c r="C246" s="6"/>
      <c r="D246" s="6"/>
      <c r="E246" s="6"/>
      <c r="F246" s="6"/>
      <c r="G246" s="6"/>
      <c r="H246" s="6"/>
      <c r="I246" s="6"/>
      <c r="J246" s="6"/>
      <c r="K246" s="6"/>
      <c r="L246" s="6"/>
      <c r="M246" s="6"/>
      <c r="N246" s="21"/>
      <c r="O246" s="21"/>
      <c r="P246" s="21"/>
      <c r="Q246" s="21"/>
      <c r="R246" s="21"/>
      <c r="S246" s="21"/>
      <c r="T246" s="6"/>
      <c r="U246" s="6"/>
      <c r="V246" s="6"/>
      <c r="W246" s="6"/>
      <c r="X246" s="6"/>
      <c r="Y246" s="6"/>
      <c r="Z246" s="6"/>
      <c r="AA246" s="6"/>
      <c r="AB246" s="6"/>
    </row>
    <row r="247" ht="12.75" customHeight="1">
      <c r="A247" s="6"/>
      <c r="B247" s="6"/>
      <c r="C247" s="6"/>
      <c r="D247" s="6"/>
      <c r="E247" s="6"/>
      <c r="F247" s="6"/>
      <c r="G247" s="6"/>
      <c r="H247" s="6"/>
      <c r="I247" s="6"/>
      <c r="J247" s="6"/>
      <c r="K247" s="6"/>
      <c r="L247" s="6"/>
      <c r="M247" s="6"/>
      <c r="N247" s="21"/>
      <c r="O247" s="21"/>
      <c r="P247" s="21"/>
      <c r="Q247" s="21"/>
      <c r="R247" s="21"/>
      <c r="S247" s="21"/>
      <c r="T247" s="6"/>
      <c r="U247" s="6"/>
      <c r="V247" s="6"/>
      <c r="W247" s="6"/>
      <c r="X247" s="6"/>
      <c r="Y247" s="6"/>
      <c r="Z247" s="6"/>
      <c r="AA247" s="6"/>
      <c r="AB247" s="6"/>
    </row>
    <row r="248" ht="12.75" customHeight="1">
      <c r="A248" s="6"/>
      <c r="B248" s="6"/>
      <c r="C248" s="6"/>
      <c r="D248" s="6"/>
      <c r="E248" s="6"/>
      <c r="F248" s="6"/>
      <c r="G248" s="6"/>
      <c r="H248" s="6"/>
      <c r="I248" s="6"/>
      <c r="J248" s="6"/>
      <c r="K248" s="6"/>
      <c r="L248" s="6"/>
      <c r="M248" s="6"/>
      <c r="N248" s="21"/>
      <c r="O248" s="21"/>
      <c r="P248" s="21"/>
      <c r="Q248" s="21"/>
      <c r="R248" s="21"/>
      <c r="S248" s="21"/>
      <c r="T248" s="6"/>
      <c r="U248" s="6"/>
      <c r="V248" s="6"/>
      <c r="W248" s="6"/>
      <c r="X248" s="6"/>
      <c r="Y248" s="6"/>
      <c r="Z248" s="6"/>
      <c r="AA248" s="6"/>
      <c r="AB248" s="6"/>
    </row>
    <row r="249" ht="12.75" customHeight="1">
      <c r="A249" s="6"/>
      <c r="B249" s="6"/>
      <c r="C249" s="6"/>
      <c r="D249" s="6"/>
      <c r="E249" s="6"/>
      <c r="F249" s="6"/>
      <c r="G249" s="6"/>
      <c r="H249" s="6"/>
      <c r="I249" s="6"/>
      <c r="J249" s="6"/>
      <c r="K249" s="6"/>
      <c r="L249" s="6"/>
      <c r="M249" s="6"/>
      <c r="N249" s="21"/>
      <c r="O249" s="21"/>
      <c r="P249" s="21"/>
      <c r="Q249" s="21"/>
      <c r="R249" s="21"/>
      <c r="S249" s="21"/>
      <c r="T249" s="6"/>
      <c r="U249" s="6"/>
      <c r="V249" s="6"/>
      <c r="W249" s="6"/>
      <c r="X249" s="6"/>
      <c r="Y249" s="6"/>
      <c r="Z249" s="6"/>
      <c r="AA249" s="6"/>
      <c r="AB249" s="6"/>
    </row>
    <row r="250" ht="12.75" customHeight="1">
      <c r="A250" s="6"/>
      <c r="B250" s="6"/>
      <c r="C250" s="6"/>
      <c r="D250" s="6"/>
      <c r="E250" s="6"/>
      <c r="F250" s="6"/>
      <c r="G250" s="6"/>
      <c r="H250" s="6"/>
      <c r="I250" s="6"/>
      <c r="J250" s="6"/>
      <c r="K250" s="6"/>
      <c r="L250" s="6"/>
      <c r="M250" s="6"/>
      <c r="N250" s="21"/>
      <c r="O250" s="21"/>
      <c r="P250" s="21"/>
      <c r="Q250" s="21"/>
      <c r="R250" s="21"/>
      <c r="S250" s="21"/>
      <c r="T250" s="6"/>
      <c r="U250" s="6"/>
      <c r="V250" s="6"/>
      <c r="W250" s="6"/>
      <c r="X250" s="6"/>
      <c r="Y250" s="6"/>
      <c r="Z250" s="6"/>
      <c r="AA250" s="6"/>
      <c r="AB250" s="6"/>
    </row>
    <row r="251" ht="12.75" customHeight="1">
      <c r="A251" s="6"/>
      <c r="B251" s="6"/>
      <c r="C251" s="6"/>
      <c r="D251" s="6"/>
      <c r="E251" s="6"/>
      <c r="F251" s="6"/>
      <c r="G251" s="6"/>
      <c r="H251" s="6"/>
      <c r="I251" s="6"/>
      <c r="J251" s="6"/>
      <c r="K251" s="6"/>
      <c r="L251" s="6"/>
      <c r="M251" s="6"/>
      <c r="N251" s="21"/>
      <c r="O251" s="21"/>
      <c r="P251" s="21"/>
      <c r="Q251" s="21"/>
      <c r="R251" s="21"/>
      <c r="S251" s="21"/>
      <c r="T251" s="6"/>
      <c r="U251" s="6"/>
      <c r="V251" s="6"/>
      <c r="W251" s="6"/>
      <c r="X251" s="6"/>
      <c r="Y251" s="6"/>
      <c r="Z251" s="6"/>
      <c r="AA251" s="6"/>
      <c r="AB251" s="6"/>
    </row>
    <row r="252" ht="12.75" customHeight="1">
      <c r="A252" s="6"/>
      <c r="B252" s="6"/>
      <c r="C252" s="6"/>
      <c r="D252" s="6"/>
      <c r="E252" s="6"/>
      <c r="F252" s="6"/>
      <c r="G252" s="6"/>
      <c r="H252" s="6"/>
      <c r="I252" s="6"/>
      <c r="J252" s="6"/>
      <c r="K252" s="6"/>
      <c r="L252" s="6"/>
      <c r="M252" s="6"/>
      <c r="N252" s="21"/>
      <c r="O252" s="21"/>
      <c r="P252" s="21"/>
      <c r="Q252" s="21"/>
      <c r="R252" s="21"/>
      <c r="S252" s="21"/>
      <c r="T252" s="6"/>
      <c r="U252" s="6"/>
      <c r="V252" s="6"/>
      <c r="W252" s="6"/>
      <c r="X252" s="6"/>
      <c r="Y252" s="6"/>
      <c r="Z252" s="6"/>
      <c r="AA252" s="6"/>
      <c r="AB252" s="6"/>
    </row>
    <row r="253" ht="12.75" customHeight="1">
      <c r="A253" s="6"/>
      <c r="B253" s="6"/>
      <c r="C253" s="6"/>
      <c r="D253" s="6"/>
      <c r="E253" s="6"/>
      <c r="F253" s="6"/>
      <c r="G253" s="6"/>
      <c r="H253" s="6"/>
      <c r="I253" s="6"/>
      <c r="J253" s="6"/>
      <c r="K253" s="6"/>
      <c r="L253" s="6"/>
      <c r="M253" s="6"/>
      <c r="N253" s="21"/>
      <c r="O253" s="21"/>
      <c r="P253" s="21"/>
      <c r="Q253" s="21"/>
      <c r="R253" s="21"/>
      <c r="S253" s="21"/>
      <c r="T253" s="6"/>
      <c r="U253" s="6"/>
      <c r="V253" s="6"/>
      <c r="W253" s="6"/>
      <c r="X253" s="6"/>
      <c r="Y253" s="6"/>
      <c r="Z253" s="6"/>
      <c r="AA253" s="6"/>
      <c r="AB253" s="6"/>
    </row>
    <row r="254" ht="12.75" customHeight="1">
      <c r="A254" s="6"/>
      <c r="B254" s="6"/>
      <c r="C254" s="6"/>
      <c r="D254" s="6"/>
      <c r="E254" s="6"/>
      <c r="F254" s="6"/>
      <c r="G254" s="6"/>
      <c r="H254" s="6"/>
      <c r="I254" s="6"/>
      <c r="J254" s="6"/>
      <c r="K254" s="6"/>
      <c r="L254" s="6"/>
      <c r="M254" s="6"/>
      <c r="N254" s="21"/>
      <c r="O254" s="21"/>
      <c r="P254" s="21"/>
      <c r="Q254" s="21"/>
      <c r="R254" s="21"/>
      <c r="S254" s="21"/>
      <c r="T254" s="6"/>
      <c r="U254" s="6"/>
      <c r="V254" s="6"/>
      <c r="W254" s="6"/>
      <c r="X254" s="6"/>
      <c r="Y254" s="6"/>
      <c r="Z254" s="6"/>
      <c r="AA254" s="6"/>
      <c r="AB254" s="6"/>
    </row>
    <row r="255" ht="12.75" customHeight="1">
      <c r="A255" s="6"/>
      <c r="B255" s="6"/>
      <c r="C255" s="6"/>
      <c r="D255" s="6"/>
      <c r="E255" s="6"/>
      <c r="F255" s="6"/>
      <c r="G255" s="6"/>
      <c r="H255" s="6"/>
      <c r="I255" s="6"/>
      <c r="J255" s="6"/>
      <c r="K255" s="6"/>
      <c r="L255" s="6"/>
      <c r="M255" s="6"/>
      <c r="N255" s="21"/>
      <c r="O255" s="21"/>
      <c r="P255" s="21"/>
      <c r="Q255" s="21"/>
      <c r="R255" s="21"/>
      <c r="S255" s="21"/>
      <c r="T255" s="6"/>
      <c r="U255" s="6"/>
      <c r="V255" s="6"/>
      <c r="W255" s="6"/>
      <c r="X255" s="6"/>
      <c r="Y255" s="6"/>
      <c r="Z255" s="6"/>
      <c r="AA255" s="6"/>
      <c r="AB255" s="6"/>
    </row>
    <row r="256" ht="12.75" customHeight="1">
      <c r="A256" s="6"/>
      <c r="B256" s="6"/>
      <c r="C256" s="6"/>
      <c r="D256" s="6"/>
      <c r="E256" s="6"/>
      <c r="F256" s="6"/>
      <c r="G256" s="6"/>
      <c r="H256" s="6"/>
      <c r="I256" s="6"/>
      <c r="J256" s="6"/>
      <c r="K256" s="6"/>
      <c r="L256" s="6"/>
      <c r="M256" s="6"/>
      <c r="N256" s="21"/>
      <c r="O256" s="21"/>
      <c r="P256" s="21"/>
      <c r="Q256" s="21"/>
      <c r="R256" s="21"/>
      <c r="S256" s="21"/>
      <c r="T256" s="6"/>
      <c r="U256" s="6"/>
      <c r="V256" s="6"/>
      <c r="W256" s="6"/>
      <c r="X256" s="6"/>
      <c r="Y256" s="6"/>
      <c r="Z256" s="6"/>
      <c r="AA256" s="6"/>
      <c r="AB256" s="6"/>
    </row>
    <row r="257" ht="12.75" customHeight="1">
      <c r="A257" s="6"/>
      <c r="B257" s="6"/>
      <c r="C257" s="6"/>
      <c r="D257" s="6"/>
      <c r="E257" s="6"/>
      <c r="F257" s="6"/>
      <c r="G257" s="6"/>
      <c r="H257" s="6"/>
      <c r="I257" s="6"/>
      <c r="J257" s="6"/>
      <c r="K257" s="6"/>
      <c r="L257" s="6"/>
      <c r="M257" s="6"/>
      <c r="N257" s="21"/>
      <c r="O257" s="21"/>
      <c r="P257" s="21"/>
      <c r="Q257" s="21"/>
      <c r="R257" s="21"/>
      <c r="S257" s="21"/>
      <c r="T257" s="6"/>
      <c r="U257" s="6"/>
      <c r="V257" s="6"/>
      <c r="W257" s="6"/>
      <c r="X257" s="6"/>
      <c r="Y257" s="6"/>
      <c r="Z257" s="6"/>
      <c r="AA257" s="6"/>
      <c r="AB257" s="6"/>
    </row>
    <row r="258" ht="12.75" customHeight="1">
      <c r="A258" s="6"/>
      <c r="B258" s="6"/>
      <c r="C258" s="6"/>
      <c r="D258" s="6"/>
      <c r="E258" s="6"/>
      <c r="F258" s="6"/>
      <c r="G258" s="6"/>
      <c r="H258" s="6"/>
      <c r="I258" s="6"/>
      <c r="J258" s="6"/>
      <c r="K258" s="6"/>
      <c r="L258" s="6"/>
      <c r="M258" s="6"/>
      <c r="N258" s="21"/>
      <c r="O258" s="21"/>
      <c r="P258" s="21"/>
      <c r="Q258" s="21"/>
      <c r="R258" s="21"/>
      <c r="S258" s="21"/>
      <c r="T258" s="6"/>
      <c r="U258" s="6"/>
      <c r="V258" s="6"/>
      <c r="W258" s="6"/>
      <c r="X258" s="6"/>
      <c r="Y258" s="6"/>
      <c r="Z258" s="6"/>
      <c r="AA258" s="6"/>
      <c r="AB258" s="6"/>
    </row>
    <row r="259" ht="12.75" customHeight="1">
      <c r="A259" s="6"/>
      <c r="B259" s="6"/>
      <c r="C259" s="6"/>
      <c r="D259" s="6"/>
      <c r="E259" s="6"/>
      <c r="F259" s="6"/>
      <c r="G259" s="6"/>
      <c r="H259" s="6"/>
      <c r="I259" s="6"/>
      <c r="J259" s="6"/>
      <c r="K259" s="6"/>
      <c r="L259" s="6"/>
      <c r="M259" s="6"/>
      <c r="N259" s="21"/>
      <c r="O259" s="21"/>
      <c r="P259" s="21"/>
      <c r="Q259" s="21"/>
      <c r="R259" s="21"/>
      <c r="S259" s="21"/>
      <c r="T259" s="6"/>
      <c r="U259" s="6"/>
      <c r="V259" s="6"/>
      <c r="W259" s="6"/>
      <c r="X259" s="6"/>
      <c r="Y259" s="6"/>
      <c r="Z259" s="6"/>
      <c r="AA259" s="6"/>
      <c r="AB259" s="6"/>
    </row>
    <row r="260" ht="12.75" customHeight="1">
      <c r="A260" s="6"/>
      <c r="B260" s="6"/>
      <c r="C260" s="6"/>
      <c r="D260" s="6"/>
      <c r="E260" s="6"/>
      <c r="F260" s="6"/>
      <c r="G260" s="6"/>
      <c r="H260" s="6"/>
      <c r="I260" s="6"/>
      <c r="J260" s="6"/>
      <c r="K260" s="6"/>
      <c r="L260" s="6"/>
      <c r="M260" s="6"/>
      <c r="N260" s="21"/>
      <c r="O260" s="21"/>
      <c r="P260" s="21"/>
      <c r="Q260" s="21"/>
      <c r="R260" s="21"/>
      <c r="S260" s="21"/>
      <c r="T260" s="6"/>
      <c r="U260" s="6"/>
      <c r="V260" s="6"/>
      <c r="W260" s="6"/>
      <c r="X260" s="6"/>
      <c r="Y260" s="6"/>
      <c r="Z260" s="6"/>
      <c r="AA260" s="6"/>
      <c r="AB260" s="6"/>
    </row>
    <row r="261" ht="12.75" customHeight="1">
      <c r="A261" s="6"/>
      <c r="B261" s="6"/>
      <c r="C261" s="6"/>
      <c r="D261" s="6"/>
      <c r="E261" s="6"/>
      <c r="F261" s="6"/>
      <c r="G261" s="6"/>
      <c r="H261" s="6"/>
      <c r="I261" s="6"/>
      <c r="J261" s="6"/>
      <c r="K261" s="6"/>
      <c r="L261" s="6"/>
      <c r="M261" s="6"/>
      <c r="N261" s="21"/>
      <c r="O261" s="21"/>
      <c r="P261" s="21"/>
      <c r="Q261" s="21"/>
      <c r="R261" s="21"/>
      <c r="S261" s="21"/>
      <c r="T261" s="6"/>
      <c r="U261" s="6"/>
      <c r="V261" s="6"/>
      <c r="W261" s="6"/>
      <c r="X261" s="6"/>
      <c r="Y261" s="6"/>
      <c r="Z261" s="6"/>
      <c r="AA261" s="6"/>
      <c r="AB261" s="6"/>
    </row>
    <row r="262" ht="12.75" customHeight="1">
      <c r="A262" s="6"/>
      <c r="B262" s="6"/>
      <c r="C262" s="6"/>
      <c r="D262" s="6"/>
      <c r="E262" s="6"/>
      <c r="F262" s="6"/>
      <c r="G262" s="6"/>
      <c r="H262" s="6"/>
      <c r="I262" s="6"/>
      <c r="J262" s="6"/>
      <c r="K262" s="6"/>
      <c r="L262" s="6"/>
      <c r="M262" s="6"/>
      <c r="N262" s="21"/>
      <c r="O262" s="21"/>
      <c r="P262" s="21"/>
      <c r="Q262" s="21"/>
      <c r="R262" s="21"/>
      <c r="S262" s="21"/>
      <c r="T262" s="6"/>
      <c r="U262" s="6"/>
      <c r="V262" s="6"/>
      <c r="W262" s="6"/>
      <c r="X262" s="6"/>
      <c r="Y262" s="6"/>
      <c r="Z262" s="6"/>
      <c r="AA262" s="6"/>
      <c r="AB262" s="6"/>
    </row>
    <row r="263" ht="12.75" customHeight="1">
      <c r="A263" s="6"/>
      <c r="B263" s="6"/>
      <c r="C263" s="6"/>
      <c r="D263" s="6"/>
      <c r="E263" s="6"/>
      <c r="F263" s="6"/>
      <c r="G263" s="6"/>
      <c r="H263" s="6"/>
      <c r="I263" s="6"/>
      <c r="J263" s="6"/>
      <c r="K263" s="6"/>
      <c r="L263" s="6"/>
      <c r="M263" s="6"/>
      <c r="N263" s="21"/>
      <c r="O263" s="21"/>
      <c r="P263" s="21"/>
      <c r="Q263" s="21"/>
      <c r="R263" s="21"/>
      <c r="S263" s="21"/>
      <c r="T263" s="6"/>
      <c r="U263" s="6"/>
      <c r="V263" s="6"/>
      <c r="W263" s="6"/>
      <c r="X263" s="6"/>
      <c r="Y263" s="6"/>
      <c r="Z263" s="6"/>
      <c r="AA263" s="6"/>
      <c r="AB263" s="6"/>
    </row>
    <row r="264" ht="12.75" customHeight="1">
      <c r="A264" s="6"/>
      <c r="B264" s="6"/>
      <c r="C264" s="6"/>
      <c r="D264" s="6"/>
      <c r="E264" s="6"/>
      <c r="F264" s="6"/>
      <c r="G264" s="6"/>
      <c r="H264" s="6"/>
      <c r="I264" s="6"/>
      <c r="J264" s="6"/>
      <c r="K264" s="6"/>
      <c r="L264" s="6"/>
      <c r="M264" s="6"/>
      <c r="N264" s="21"/>
      <c r="O264" s="21"/>
      <c r="P264" s="21"/>
      <c r="Q264" s="21"/>
      <c r="R264" s="21"/>
      <c r="S264" s="21"/>
      <c r="T264" s="6"/>
      <c r="U264" s="6"/>
      <c r="V264" s="6"/>
      <c r="W264" s="6"/>
      <c r="X264" s="6"/>
      <c r="Y264" s="6"/>
      <c r="Z264" s="6"/>
      <c r="AA264" s="6"/>
      <c r="AB264" s="6"/>
    </row>
    <row r="265" ht="12.75" customHeight="1">
      <c r="A265" s="6"/>
      <c r="B265" s="6"/>
      <c r="C265" s="6"/>
      <c r="D265" s="6"/>
      <c r="E265" s="6"/>
      <c r="F265" s="6"/>
      <c r="G265" s="6"/>
      <c r="H265" s="6"/>
      <c r="I265" s="6"/>
      <c r="J265" s="6"/>
      <c r="K265" s="6"/>
      <c r="L265" s="6"/>
      <c r="M265" s="6"/>
      <c r="N265" s="21"/>
      <c r="O265" s="21"/>
      <c r="P265" s="21"/>
      <c r="Q265" s="21"/>
      <c r="R265" s="21"/>
      <c r="S265" s="21"/>
      <c r="T265" s="6"/>
      <c r="U265" s="6"/>
      <c r="V265" s="6"/>
      <c r="W265" s="6"/>
      <c r="X265" s="6"/>
      <c r="Y265" s="6"/>
      <c r="Z265" s="6"/>
      <c r="AA265" s="6"/>
      <c r="AB265" s="6"/>
    </row>
    <row r="266" ht="12.75" customHeight="1">
      <c r="A266" s="6"/>
      <c r="B266" s="6"/>
      <c r="C266" s="6"/>
      <c r="D266" s="6"/>
      <c r="E266" s="6"/>
      <c r="F266" s="6"/>
      <c r="G266" s="6"/>
      <c r="H266" s="6"/>
      <c r="I266" s="6"/>
      <c r="J266" s="6"/>
      <c r="K266" s="6"/>
      <c r="L266" s="6"/>
      <c r="M266" s="6"/>
      <c r="N266" s="21"/>
      <c r="O266" s="21"/>
      <c r="P266" s="21"/>
      <c r="Q266" s="21"/>
      <c r="R266" s="21"/>
      <c r="S266" s="21"/>
      <c r="T266" s="6"/>
      <c r="U266" s="6"/>
      <c r="V266" s="6"/>
      <c r="W266" s="6"/>
      <c r="X266" s="6"/>
      <c r="Y266" s="6"/>
      <c r="Z266" s="6"/>
      <c r="AA266" s="6"/>
      <c r="AB266" s="6"/>
    </row>
    <row r="267" ht="12.75" customHeight="1">
      <c r="A267" s="6"/>
      <c r="B267" s="6"/>
      <c r="C267" s="6"/>
      <c r="D267" s="6"/>
      <c r="E267" s="6"/>
      <c r="F267" s="6"/>
      <c r="G267" s="6"/>
      <c r="H267" s="6"/>
      <c r="I267" s="6"/>
      <c r="J267" s="6"/>
      <c r="K267" s="6"/>
      <c r="L267" s="6"/>
      <c r="M267" s="6"/>
      <c r="N267" s="21"/>
      <c r="O267" s="21"/>
      <c r="P267" s="21"/>
      <c r="Q267" s="21"/>
      <c r="R267" s="21"/>
      <c r="S267" s="21"/>
      <c r="T267" s="6"/>
      <c r="U267" s="6"/>
      <c r="V267" s="6"/>
      <c r="W267" s="6"/>
      <c r="X267" s="6"/>
      <c r="Y267" s="6"/>
      <c r="Z267" s="6"/>
      <c r="AA267" s="6"/>
      <c r="AB267" s="6"/>
    </row>
    <row r="268" ht="12.75" customHeight="1">
      <c r="A268" s="6"/>
      <c r="B268" s="6"/>
      <c r="C268" s="6"/>
      <c r="D268" s="6"/>
      <c r="E268" s="6"/>
      <c r="F268" s="6"/>
      <c r="G268" s="6"/>
      <c r="H268" s="6"/>
      <c r="I268" s="6"/>
      <c r="J268" s="6"/>
      <c r="K268" s="6"/>
      <c r="L268" s="6"/>
      <c r="M268" s="6"/>
      <c r="N268" s="21"/>
      <c r="O268" s="21"/>
      <c r="P268" s="21"/>
      <c r="Q268" s="21"/>
      <c r="R268" s="21"/>
      <c r="S268" s="21"/>
      <c r="T268" s="6"/>
      <c r="U268" s="6"/>
      <c r="V268" s="6"/>
      <c r="W268" s="6"/>
      <c r="X268" s="6"/>
      <c r="Y268" s="6"/>
      <c r="Z268" s="6"/>
      <c r="AA268" s="6"/>
      <c r="AB268" s="6"/>
    </row>
    <row r="269" ht="12.75" customHeight="1">
      <c r="A269" s="6"/>
      <c r="B269" s="6"/>
      <c r="C269" s="6"/>
      <c r="D269" s="6"/>
      <c r="E269" s="6"/>
      <c r="F269" s="6"/>
      <c r="G269" s="6"/>
      <c r="H269" s="6"/>
      <c r="I269" s="6"/>
      <c r="J269" s="6"/>
      <c r="K269" s="6"/>
      <c r="L269" s="6"/>
      <c r="M269" s="6"/>
      <c r="N269" s="21"/>
      <c r="O269" s="21"/>
      <c r="P269" s="21"/>
      <c r="Q269" s="21"/>
      <c r="R269" s="21"/>
      <c r="S269" s="21"/>
      <c r="T269" s="6"/>
      <c r="U269" s="6"/>
      <c r="V269" s="6"/>
      <c r="W269" s="6"/>
      <c r="X269" s="6"/>
      <c r="Y269" s="6"/>
      <c r="Z269" s="6"/>
      <c r="AA269" s="6"/>
      <c r="AB269" s="6"/>
    </row>
    <row r="270" ht="12.75" customHeight="1">
      <c r="A270" s="6"/>
      <c r="B270" s="6"/>
      <c r="C270" s="6"/>
      <c r="D270" s="6"/>
      <c r="E270" s="6"/>
      <c r="F270" s="6"/>
      <c r="G270" s="6"/>
      <c r="H270" s="6"/>
      <c r="I270" s="6"/>
      <c r="J270" s="6"/>
      <c r="K270" s="6"/>
      <c r="L270" s="6"/>
      <c r="M270" s="6"/>
      <c r="N270" s="21"/>
      <c r="O270" s="21"/>
      <c r="P270" s="21"/>
      <c r="Q270" s="21"/>
      <c r="R270" s="21"/>
      <c r="S270" s="21"/>
      <c r="T270" s="6"/>
      <c r="U270" s="6"/>
      <c r="V270" s="6"/>
      <c r="W270" s="6"/>
      <c r="X270" s="6"/>
      <c r="Y270" s="6"/>
      <c r="Z270" s="6"/>
      <c r="AA270" s="6"/>
      <c r="AB270" s="6"/>
    </row>
    <row r="271" ht="12.75" customHeight="1">
      <c r="A271" s="6"/>
      <c r="B271" s="6"/>
      <c r="C271" s="6"/>
      <c r="D271" s="6"/>
      <c r="E271" s="6"/>
      <c r="F271" s="6"/>
      <c r="G271" s="6"/>
      <c r="H271" s="6"/>
      <c r="I271" s="6"/>
      <c r="J271" s="6"/>
      <c r="K271" s="6"/>
      <c r="L271" s="6"/>
      <c r="M271" s="6"/>
      <c r="N271" s="21"/>
      <c r="O271" s="21"/>
      <c r="P271" s="21"/>
      <c r="Q271" s="21"/>
      <c r="R271" s="21"/>
      <c r="S271" s="21"/>
      <c r="T271" s="6"/>
      <c r="U271" s="6"/>
      <c r="V271" s="6"/>
      <c r="W271" s="6"/>
      <c r="X271" s="6"/>
      <c r="Y271" s="6"/>
      <c r="Z271" s="6"/>
      <c r="AA271" s="6"/>
      <c r="AB271" s="6"/>
    </row>
    <row r="272" ht="12.75" customHeight="1">
      <c r="A272" s="6"/>
      <c r="B272" s="6"/>
      <c r="C272" s="6"/>
      <c r="D272" s="6"/>
      <c r="E272" s="6"/>
      <c r="F272" s="6"/>
      <c r="G272" s="6"/>
      <c r="H272" s="6"/>
      <c r="I272" s="6"/>
      <c r="J272" s="6"/>
      <c r="K272" s="6"/>
      <c r="L272" s="6"/>
      <c r="M272" s="6"/>
      <c r="N272" s="21"/>
      <c r="O272" s="21"/>
      <c r="P272" s="21"/>
      <c r="Q272" s="21"/>
      <c r="R272" s="21"/>
      <c r="S272" s="21"/>
      <c r="T272" s="6"/>
      <c r="U272" s="6"/>
      <c r="V272" s="6"/>
      <c r="W272" s="6"/>
      <c r="X272" s="6"/>
      <c r="Y272" s="6"/>
      <c r="Z272" s="6"/>
      <c r="AA272" s="6"/>
      <c r="AB272" s="6"/>
    </row>
    <row r="273" ht="12.75" customHeight="1">
      <c r="A273" s="6"/>
      <c r="B273" s="6"/>
      <c r="C273" s="6"/>
      <c r="D273" s="6"/>
      <c r="E273" s="6"/>
      <c r="F273" s="6"/>
      <c r="G273" s="6"/>
      <c r="H273" s="6"/>
      <c r="I273" s="6"/>
      <c r="J273" s="6"/>
      <c r="K273" s="6"/>
      <c r="L273" s="6"/>
      <c r="M273" s="6"/>
      <c r="N273" s="21"/>
      <c r="O273" s="21"/>
      <c r="P273" s="21"/>
      <c r="Q273" s="21"/>
      <c r="R273" s="21"/>
      <c r="S273" s="21"/>
      <c r="T273" s="6"/>
      <c r="U273" s="6"/>
      <c r="V273" s="6"/>
      <c r="W273" s="6"/>
      <c r="X273" s="6"/>
      <c r="Y273" s="6"/>
      <c r="Z273" s="6"/>
      <c r="AA273" s="6"/>
      <c r="AB273" s="6"/>
    </row>
    <row r="274" ht="12.75" customHeight="1">
      <c r="A274" s="6"/>
      <c r="B274" s="6"/>
      <c r="C274" s="6"/>
      <c r="D274" s="6"/>
      <c r="E274" s="6"/>
      <c r="F274" s="6"/>
      <c r="G274" s="6"/>
      <c r="H274" s="6"/>
      <c r="I274" s="6"/>
      <c r="J274" s="6"/>
      <c r="K274" s="6"/>
      <c r="L274" s="6"/>
      <c r="M274" s="6"/>
      <c r="N274" s="21"/>
      <c r="O274" s="21"/>
      <c r="P274" s="21"/>
      <c r="Q274" s="21"/>
      <c r="R274" s="21"/>
      <c r="S274" s="21"/>
      <c r="T274" s="6"/>
      <c r="U274" s="6"/>
      <c r="V274" s="6"/>
      <c r="W274" s="6"/>
      <c r="X274" s="6"/>
      <c r="Y274" s="6"/>
      <c r="Z274" s="6"/>
      <c r="AA274" s="6"/>
      <c r="AB274" s="6"/>
    </row>
    <row r="275" ht="12.75" customHeight="1">
      <c r="A275" s="6"/>
      <c r="B275" s="6"/>
      <c r="C275" s="6"/>
      <c r="D275" s="6"/>
      <c r="E275" s="6"/>
      <c r="F275" s="6"/>
      <c r="G275" s="6"/>
      <c r="H275" s="6"/>
      <c r="I275" s="6"/>
      <c r="J275" s="6"/>
      <c r="K275" s="6"/>
      <c r="L275" s="6"/>
      <c r="M275" s="6"/>
      <c r="N275" s="21"/>
      <c r="O275" s="21"/>
      <c r="P275" s="21"/>
      <c r="Q275" s="21"/>
      <c r="R275" s="21"/>
      <c r="S275" s="21"/>
      <c r="T275" s="6"/>
      <c r="U275" s="6"/>
      <c r="V275" s="6"/>
      <c r="W275" s="6"/>
      <c r="X275" s="6"/>
      <c r="Y275" s="6"/>
      <c r="Z275" s="6"/>
      <c r="AA275" s="6"/>
      <c r="AB275" s="6"/>
    </row>
    <row r="276" ht="12.75" customHeight="1">
      <c r="A276" s="6"/>
      <c r="B276" s="6"/>
      <c r="C276" s="6"/>
      <c r="D276" s="6"/>
      <c r="E276" s="6"/>
      <c r="F276" s="6"/>
      <c r="G276" s="6"/>
      <c r="H276" s="6"/>
      <c r="I276" s="6"/>
      <c r="J276" s="6"/>
      <c r="K276" s="6"/>
      <c r="L276" s="6"/>
      <c r="M276" s="6"/>
      <c r="N276" s="21"/>
      <c r="O276" s="21"/>
      <c r="P276" s="21"/>
      <c r="Q276" s="21"/>
      <c r="R276" s="21"/>
      <c r="S276" s="21"/>
      <c r="T276" s="6"/>
      <c r="U276" s="6"/>
      <c r="V276" s="6"/>
      <c r="W276" s="6"/>
      <c r="X276" s="6"/>
      <c r="Y276" s="6"/>
      <c r="Z276" s="6"/>
      <c r="AA276" s="6"/>
      <c r="AB276" s="6"/>
    </row>
    <row r="277" ht="12.75" customHeight="1">
      <c r="A277" s="6"/>
      <c r="B277" s="6"/>
      <c r="C277" s="6"/>
      <c r="D277" s="6"/>
      <c r="E277" s="6"/>
      <c r="F277" s="6"/>
      <c r="G277" s="6"/>
      <c r="H277" s="6"/>
      <c r="I277" s="6"/>
      <c r="J277" s="6"/>
      <c r="K277" s="6"/>
      <c r="L277" s="6"/>
      <c r="M277" s="6"/>
      <c r="N277" s="21"/>
      <c r="O277" s="21"/>
      <c r="P277" s="21"/>
      <c r="Q277" s="21"/>
      <c r="R277" s="21"/>
      <c r="S277" s="21"/>
      <c r="T277" s="6"/>
      <c r="U277" s="6"/>
      <c r="V277" s="6"/>
      <c r="W277" s="6"/>
      <c r="X277" s="6"/>
      <c r="Y277" s="6"/>
      <c r="Z277" s="6"/>
      <c r="AA277" s="6"/>
      <c r="AB277" s="6"/>
    </row>
    <row r="278" ht="12.75" customHeight="1">
      <c r="A278" s="6"/>
      <c r="B278" s="6"/>
      <c r="C278" s="6"/>
      <c r="D278" s="6"/>
      <c r="E278" s="6"/>
      <c r="F278" s="6"/>
      <c r="G278" s="6"/>
      <c r="H278" s="6"/>
      <c r="I278" s="6"/>
      <c r="J278" s="6"/>
      <c r="K278" s="6"/>
      <c r="L278" s="6"/>
      <c r="M278" s="6"/>
      <c r="N278" s="21"/>
      <c r="O278" s="21"/>
      <c r="P278" s="21"/>
      <c r="Q278" s="21"/>
      <c r="R278" s="21"/>
      <c r="S278" s="21"/>
      <c r="T278" s="6"/>
      <c r="U278" s="6"/>
      <c r="V278" s="6"/>
      <c r="W278" s="6"/>
      <c r="X278" s="6"/>
      <c r="Y278" s="6"/>
      <c r="Z278" s="6"/>
      <c r="AA278" s="6"/>
      <c r="AB278" s="6"/>
    </row>
    <row r="279" ht="12.75" customHeight="1">
      <c r="A279" s="6"/>
      <c r="B279" s="6"/>
      <c r="C279" s="6"/>
      <c r="D279" s="6"/>
      <c r="E279" s="6"/>
      <c r="F279" s="6"/>
      <c r="G279" s="6"/>
      <c r="H279" s="6"/>
      <c r="I279" s="6"/>
      <c r="J279" s="6"/>
      <c r="K279" s="6"/>
      <c r="L279" s="6"/>
      <c r="M279" s="6"/>
      <c r="N279" s="21"/>
      <c r="O279" s="21"/>
      <c r="P279" s="21"/>
      <c r="Q279" s="21"/>
      <c r="R279" s="21"/>
      <c r="S279" s="21"/>
      <c r="T279" s="6"/>
      <c r="U279" s="6"/>
      <c r="V279" s="6"/>
      <c r="W279" s="6"/>
      <c r="X279" s="6"/>
      <c r="Y279" s="6"/>
      <c r="Z279" s="6"/>
      <c r="AA279" s="6"/>
      <c r="AB279" s="6"/>
    </row>
    <row r="280" ht="12.75" customHeight="1">
      <c r="A280" s="6"/>
      <c r="B280" s="6"/>
      <c r="C280" s="6"/>
      <c r="D280" s="6"/>
      <c r="E280" s="6"/>
      <c r="F280" s="6"/>
      <c r="G280" s="6"/>
      <c r="H280" s="6"/>
      <c r="I280" s="6"/>
      <c r="J280" s="6"/>
      <c r="K280" s="6"/>
      <c r="L280" s="6"/>
      <c r="M280" s="6"/>
      <c r="N280" s="21"/>
      <c r="O280" s="21"/>
      <c r="P280" s="21"/>
      <c r="Q280" s="21"/>
      <c r="R280" s="21"/>
      <c r="S280" s="21"/>
      <c r="T280" s="6"/>
      <c r="U280" s="6"/>
      <c r="V280" s="6"/>
      <c r="W280" s="6"/>
      <c r="X280" s="6"/>
      <c r="Y280" s="6"/>
      <c r="Z280" s="6"/>
      <c r="AA280" s="6"/>
      <c r="AB280" s="6"/>
    </row>
    <row r="281" ht="12.75" customHeight="1">
      <c r="A281" s="6"/>
      <c r="B281" s="6"/>
      <c r="C281" s="6"/>
      <c r="D281" s="6"/>
      <c r="E281" s="6"/>
      <c r="F281" s="6"/>
      <c r="G281" s="6"/>
      <c r="H281" s="6"/>
      <c r="I281" s="6"/>
      <c r="J281" s="6"/>
      <c r="K281" s="6"/>
      <c r="L281" s="6"/>
      <c r="M281" s="6"/>
      <c r="N281" s="21"/>
      <c r="O281" s="21"/>
      <c r="P281" s="21"/>
      <c r="Q281" s="21"/>
      <c r="R281" s="21"/>
      <c r="S281" s="21"/>
      <c r="T281" s="6"/>
      <c r="U281" s="6"/>
      <c r="V281" s="6"/>
      <c r="W281" s="6"/>
      <c r="X281" s="6"/>
      <c r="Y281" s="6"/>
      <c r="Z281" s="6"/>
      <c r="AA281" s="6"/>
      <c r="AB281" s="6"/>
    </row>
    <row r="282" ht="12.75" customHeight="1">
      <c r="A282" s="6"/>
      <c r="B282" s="6"/>
      <c r="C282" s="6"/>
      <c r="D282" s="6"/>
      <c r="E282" s="6"/>
      <c r="F282" s="6"/>
      <c r="G282" s="6"/>
      <c r="H282" s="6"/>
      <c r="I282" s="6"/>
      <c r="J282" s="6"/>
      <c r="K282" s="6"/>
      <c r="L282" s="6"/>
      <c r="M282" s="6"/>
      <c r="N282" s="21"/>
      <c r="O282" s="21"/>
      <c r="P282" s="21"/>
      <c r="Q282" s="21"/>
      <c r="R282" s="21"/>
      <c r="S282" s="21"/>
      <c r="T282" s="6"/>
      <c r="U282" s="6"/>
      <c r="V282" s="6"/>
      <c r="W282" s="6"/>
      <c r="X282" s="6"/>
      <c r="Y282" s="6"/>
      <c r="Z282" s="6"/>
      <c r="AA282" s="6"/>
      <c r="AB282" s="6"/>
    </row>
    <row r="283" ht="12.75" customHeight="1">
      <c r="A283" s="6"/>
      <c r="B283" s="6"/>
      <c r="C283" s="6"/>
      <c r="D283" s="6"/>
      <c r="E283" s="6"/>
      <c r="F283" s="6"/>
      <c r="G283" s="6"/>
      <c r="H283" s="6"/>
      <c r="I283" s="6"/>
      <c r="J283" s="6"/>
      <c r="K283" s="6"/>
      <c r="L283" s="6"/>
      <c r="M283" s="6"/>
      <c r="N283" s="21"/>
      <c r="O283" s="21"/>
      <c r="P283" s="21"/>
      <c r="Q283" s="21"/>
      <c r="R283" s="21"/>
      <c r="S283" s="21"/>
      <c r="T283" s="6"/>
      <c r="U283" s="6"/>
      <c r="V283" s="6"/>
      <c r="W283" s="6"/>
      <c r="X283" s="6"/>
      <c r="Y283" s="6"/>
      <c r="Z283" s="6"/>
      <c r="AA283" s="6"/>
      <c r="AB283" s="6"/>
    </row>
    <row r="284" ht="12.75" customHeight="1">
      <c r="A284" s="6"/>
      <c r="B284" s="6"/>
      <c r="C284" s="6"/>
      <c r="D284" s="6"/>
      <c r="E284" s="6"/>
      <c r="F284" s="6"/>
      <c r="G284" s="6"/>
      <c r="H284" s="6"/>
      <c r="I284" s="6"/>
      <c r="J284" s="6"/>
      <c r="K284" s="6"/>
      <c r="L284" s="6"/>
      <c r="M284" s="6"/>
      <c r="N284" s="21"/>
      <c r="O284" s="21"/>
      <c r="P284" s="21"/>
      <c r="Q284" s="21"/>
      <c r="R284" s="21"/>
      <c r="S284" s="21"/>
      <c r="T284" s="6"/>
      <c r="U284" s="6"/>
      <c r="V284" s="6"/>
      <c r="W284" s="6"/>
      <c r="X284" s="6"/>
      <c r="Y284" s="6"/>
      <c r="Z284" s="6"/>
      <c r="AA284" s="6"/>
      <c r="AB284" s="6"/>
    </row>
    <row r="285" ht="12.75" customHeight="1">
      <c r="A285" s="6"/>
      <c r="B285" s="6"/>
      <c r="C285" s="6"/>
      <c r="D285" s="6"/>
      <c r="E285" s="6"/>
      <c r="F285" s="6"/>
      <c r="G285" s="6"/>
      <c r="H285" s="6"/>
      <c r="I285" s="6"/>
      <c r="J285" s="6"/>
      <c r="K285" s="6"/>
      <c r="L285" s="6"/>
      <c r="M285" s="6"/>
      <c r="N285" s="21"/>
      <c r="O285" s="21"/>
      <c r="P285" s="21"/>
      <c r="Q285" s="21"/>
      <c r="R285" s="21"/>
      <c r="S285" s="21"/>
      <c r="T285" s="6"/>
      <c r="U285" s="6"/>
      <c r="V285" s="6"/>
      <c r="W285" s="6"/>
      <c r="X285" s="6"/>
      <c r="Y285" s="6"/>
      <c r="Z285" s="6"/>
      <c r="AA285" s="6"/>
      <c r="AB285" s="6"/>
    </row>
    <row r="286" ht="12.75" customHeight="1">
      <c r="A286" s="6"/>
      <c r="B286" s="6"/>
      <c r="C286" s="6"/>
      <c r="D286" s="6"/>
      <c r="E286" s="6"/>
      <c r="F286" s="6"/>
      <c r="G286" s="6"/>
      <c r="H286" s="6"/>
      <c r="I286" s="6"/>
      <c r="J286" s="6"/>
      <c r="K286" s="6"/>
      <c r="L286" s="6"/>
      <c r="M286" s="6"/>
      <c r="N286" s="21"/>
      <c r="O286" s="21"/>
      <c r="P286" s="21"/>
      <c r="Q286" s="21"/>
      <c r="R286" s="21"/>
      <c r="S286" s="21"/>
      <c r="T286" s="6"/>
      <c r="U286" s="6"/>
      <c r="V286" s="6"/>
      <c r="W286" s="6"/>
      <c r="X286" s="6"/>
      <c r="Y286" s="6"/>
      <c r="Z286" s="6"/>
      <c r="AA286" s="6"/>
      <c r="AB286" s="6"/>
    </row>
    <row r="287" ht="12.75" customHeight="1">
      <c r="A287" s="6"/>
      <c r="B287" s="6"/>
      <c r="C287" s="6"/>
      <c r="D287" s="6"/>
      <c r="E287" s="6"/>
      <c r="F287" s="6"/>
      <c r="G287" s="6"/>
      <c r="H287" s="6"/>
      <c r="I287" s="6"/>
      <c r="J287" s="6"/>
      <c r="K287" s="6"/>
      <c r="L287" s="6"/>
      <c r="M287" s="6"/>
      <c r="N287" s="21"/>
      <c r="O287" s="21"/>
      <c r="P287" s="21"/>
      <c r="Q287" s="21"/>
      <c r="R287" s="21"/>
      <c r="S287" s="21"/>
      <c r="T287" s="6"/>
      <c r="U287" s="6"/>
      <c r="V287" s="6"/>
      <c r="W287" s="6"/>
      <c r="X287" s="6"/>
      <c r="Y287" s="6"/>
      <c r="Z287" s="6"/>
      <c r="AA287" s="6"/>
      <c r="AB287" s="6"/>
    </row>
    <row r="288" ht="12.75" customHeight="1">
      <c r="A288" s="6"/>
      <c r="B288" s="6"/>
      <c r="C288" s="6"/>
      <c r="D288" s="6"/>
      <c r="E288" s="6"/>
      <c r="F288" s="6"/>
      <c r="G288" s="6"/>
      <c r="H288" s="6"/>
      <c r="I288" s="6"/>
      <c r="J288" s="6"/>
      <c r="K288" s="6"/>
      <c r="L288" s="6"/>
      <c r="M288" s="6"/>
      <c r="N288" s="21"/>
      <c r="O288" s="21"/>
      <c r="P288" s="21"/>
      <c r="Q288" s="21"/>
      <c r="R288" s="21"/>
      <c r="S288" s="21"/>
      <c r="T288" s="6"/>
      <c r="U288" s="6"/>
      <c r="V288" s="6"/>
      <c r="W288" s="6"/>
      <c r="X288" s="6"/>
      <c r="Y288" s="6"/>
      <c r="Z288" s="6"/>
      <c r="AA288" s="6"/>
      <c r="AB288" s="6"/>
    </row>
    <row r="289" ht="12.75" customHeight="1">
      <c r="A289" s="6"/>
      <c r="B289" s="6"/>
      <c r="C289" s="6"/>
      <c r="D289" s="6"/>
      <c r="E289" s="6"/>
      <c r="F289" s="6"/>
      <c r="G289" s="6"/>
      <c r="H289" s="6"/>
      <c r="I289" s="6"/>
      <c r="J289" s="6"/>
      <c r="K289" s="6"/>
      <c r="L289" s="6"/>
      <c r="M289" s="6"/>
      <c r="N289" s="21"/>
      <c r="O289" s="21"/>
      <c r="P289" s="21"/>
      <c r="Q289" s="21"/>
      <c r="R289" s="21"/>
      <c r="S289" s="21"/>
      <c r="T289" s="6"/>
      <c r="U289" s="6"/>
      <c r="V289" s="6"/>
      <c r="W289" s="6"/>
      <c r="X289" s="6"/>
      <c r="Y289" s="6"/>
      <c r="Z289" s="6"/>
      <c r="AA289" s="6"/>
      <c r="AB289" s="6"/>
    </row>
    <row r="290" ht="12.75" customHeight="1">
      <c r="A290" s="6"/>
      <c r="B290" s="6"/>
      <c r="C290" s="6"/>
      <c r="D290" s="6"/>
      <c r="E290" s="6"/>
      <c r="F290" s="6"/>
      <c r="G290" s="6"/>
      <c r="H290" s="6"/>
      <c r="I290" s="6"/>
      <c r="J290" s="6"/>
      <c r="K290" s="6"/>
      <c r="L290" s="6"/>
      <c r="M290" s="6"/>
      <c r="N290" s="21"/>
      <c r="O290" s="21"/>
      <c r="P290" s="21"/>
      <c r="Q290" s="21"/>
      <c r="R290" s="21"/>
      <c r="S290" s="21"/>
      <c r="T290" s="6"/>
      <c r="U290" s="6"/>
      <c r="V290" s="6"/>
      <c r="W290" s="6"/>
      <c r="X290" s="6"/>
      <c r="Y290" s="6"/>
      <c r="Z290" s="6"/>
      <c r="AA290" s="6"/>
      <c r="AB290" s="6"/>
    </row>
    <row r="291" ht="12.75" customHeight="1">
      <c r="A291" s="6"/>
      <c r="B291" s="6"/>
      <c r="C291" s="6"/>
      <c r="D291" s="6"/>
      <c r="E291" s="6"/>
      <c r="F291" s="6"/>
      <c r="G291" s="6"/>
      <c r="H291" s="6"/>
      <c r="I291" s="6"/>
      <c r="J291" s="6"/>
      <c r="K291" s="6"/>
      <c r="L291" s="6"/>
      <c r="M291" s="6"/>
      <c r="N291" s="21"/>
      <c r="O291" s="21"/>
      <c r="P291" s="21"/>
      <c r="Q291" s="21"/>
      <c r="R291" s="21"/>
      <c r="S291" s="21"/>
      <c r="T291" s="6"/>
      <c r="U291" s="6"/>
      <c r="V291" s="6"/>
      <c r="W291" s="6"/>
      <c r="X291" s="6"/>
      <c r="Y291" s="6"/>
      <c r="Z291" s="6"/>
      <c r="AA291" s="6"/>
      <c r="AB291" s="6"/>
    </row>
    <row r="292" ht="12.75" customHeight="1">
      <c r="A292" s="6"/>
      <c r="B292" s="6"/>
      <c r="C292" s="6"/>
      <c r="D292" s="6"/>
      <c r="E292" s="6"/>
      <c r="F292" s="6"/>
      <c r="G292" s="6"/>
      <c r="H292" s="6"/>
      <c r="I292" s="6"/>
      <c r="J292" s="6"/>
      <c r="K292" s="6"/>
      <c r="L292" s="6"/>
      <c r="M292" s="6"/>
      <c r="N292" s="21"/>
      <c r="O292" s="21"/>
      <c r="P292" s="21"/>
      <c r="Q292" s="21"/>
      <c r="R292" s="21"/>
      <c r="S292" s="21"/>
      <c r="T292" s="6"/>
      <c r="U292" s="6"/>
      <c r="V292" s="6"/>
      <c r="W292" s="6"/>
      <c r="X292" s="6"/>
      <c r="Y292" s="6"/>
      <c r="Z292" s="6"/>
      <c r="AA292" s="6"/>
      <c r="AB292" s="6"/>
    </row>
    <row r="293" ht="12.75" customHeight="1">
      <c r="A293" s="6"/>
      <c r="B293" s="6"/>
      <c r="C293" s="6"/>
      <c r="D293" s="6"/>
      <c r="E293" s="6"/>
      <c r="F293" s="6"/>
      <c r="G293" s="6"/>
      <c r="H293" s="6"/>
      <c r="I293" s="6"/>
      <c r="J293" s="6"/>
      <c r="K293" s="6"/>
      <c r="L293" s="6"/>
      <c r="M293" s="6"/>
      <c r="N293" s="21"/>
      <c r="O293" s="21"/>
      <c r="P293" s="21"/>
      <c r="Q293" s="21"/>
      <c r="R293" s="21"/>
      <c r="S293" s="21"/>
      <c r="T293" s="6"/>
      <c r="U293" s="6"/>
      <c r="V293" s="6"/>
      <c r="W293" s="6"/>
      <c r="X293" s="6"/>
      <c r="Y293" s="6"/>
      <c r="Z293" s="6"/>
      <c r="AA293" s="6"/>
      <c r="AB293" s="6"/>
    </row>
    <row r="294" ht="12.75" customHeight="1">
      <c r="A294" s="6"/>
      <c r="B294" s="6"/>
      <c r="C294" s="6"/>
      <c r="D294" s="6"/>
      <c r="E294" s="6"/>
      <c r="F294" s="6"/>
      <c r="G294" s="6"/>
      <c r="H294" s="6"/>
      <c r="I294" s="6"/>
      <c r="J294" s="6"/>
      <c r="K294" s="6"/>
      <c r="L294" s="6"/>
      <c r="M294" s="6"/>
      <c r="N294" s="21"/>
      <c r="O294" s="21"/>
      <c r="P294" s="21"/>
      <c r="Q294" s="21"/>
      <c r="R294" s="21"/>
      <c r="S294" s="21"/>
      <c r="T294" s="6"/>
      <c r="U294" s="6"/>
      <c r="V294" s="6"/>
      <c r="W294" s="6"/>
      <c r="X294" s="6"/>
      <c r="Y294" s="6"/>
      <c r="Z294" s="6"/>
      <c r="AA294" s="6"/>
      <c r="AB294" s="6"/>
    </row>
    <row r="295" ht="12.75" customHeight="1">
      <c r="A295" s="6"/>
      <c r="B295" s="6"/>
      <c r="C295" s="6"/>
      <c r="D295" s="6"/>
      <c r="E295" s="6"/>
      <c r="F295" s="6"/>
      <c r="G295" s="6"/>
      <c r="H295" s="6"/>
      <c r="I295" s="6"/>
      <c r="J295" s="6"/>
      <c r="K295" s="6"/>
      <c r="L295" s="6"/>
      <c r="M295" s="6"/>
      <c r="N295" s="21"/>
      <c r="O295" s="21"/>
      <c r="P295" s="21"/>
      <c r="Q295" s="21"/>
      <c r="R295" s="21"/>
      <c r="S295" s="21"/>
      <c r="T295" s="6"/>
      <c r="U295" s="6"/>
      <c r="V295" s="6"/>
      <c r="W295" s="6"/>
      <c r="X295" s="6"/>
      <c r="Y295" s="6"/>
      <c r="Z295" s="6"/>
      <c r="AA295" s="6"/>
      <c r="AB295" s="6"/>
    </row>
    <row r="296" ht="12.75" customHeight="1">
      <c r="A296" s="6"/>
      <c r="B296" s="6"/>
      <c r="C296" s="6"/>
      <c r="D296" s="6"/>
      <c r="E296" s="6"/>
      <c r="F296" s="6"/>
      <c r="G296" s="6"/>
      <c r="H296" s="6"/>
      <c r="I296" s="6"/>
      <c r="J296" s="6"/>
      <c r="K296" s="6"/>
      <c r="L296" s="6"/>
      <c r="M296" s="6"/>
      <c r="N296" s="21"/>
      <c r="O296" s="21"/>
      <c r="P296" s="21"/>
      <c r="Q296" s="21"/>
      <c r="R296" s="21"/>
      <c r="S296" s="21"/>
      <c r="T296" s="6"/>
      <c r="U296" s="6"/>
      <c r="V296" s="6"/>
      <c r="W296" s="6"/>
      <c r="X296" s="6"/>
      <c r="Y296" s="6"/>
      <c r="Z296" s="6"/>
      <c r="AA296" s="6"/>
      <c r="AB296" s="6"/>
    </row>
    <row r="297" ht="12.75" customHeight="1">
      <c r="A297" s="6"/>
      <c r="B297" s="6"/>
      <c r="C297" s="6"/>
      <c r="D297" s="6"/>
      <c r="E297" s="6"/>
      <c r="F297" s="6"/>
      <c r="G297" s="6"/>
      <c r="H297" s="6"/>
      <c r="I297" s="6"/>
      <c r="J297" s="6"/>
      <c r="K297" s="6"/>
      <c r="L297" s="6"/>
      <c r="M297" s="6"/>
      <c r="N297" s="21"/>
      <c r="O297" s="21"/>
      <c r="P297" s="21"/>
      <c r="Q297" s="21"/>
      <c r="R297" s="21"/>
      <c r="S297" s="21"/>
      <c r="T297" s="6"/>
      <c r="U297" s="6"/>
      <c r="V297" s="6"/>
      <c r="W297" s="6"/>
      <c r="X297" s="6"/>
      <c r="Y297" s="6"/>
      <c r="Z297" s="6"/>
      <c r="AA297" s="6"/>
      <c r="AB297" s="6"/>
    </row>
    <row r="298" ht="12.75" customHeight="1">
      <c r="A298" s="6"/>
      <c r="B298" s="6"/>
      <c r="C298" s="6"/>
      <c r="D298" s="6"/>
      <c r="E298" s="6"/>
      <c r="F298" s="6"/>
      <c r="G298" s="6"/>
      <c r="H298" s="6"/>
      <c r="I298" s="6"/>
      <c r="J298" s="6"/>
      <c r="K298" s="6"/>
      <c r="L298" s="6"/>
      <c r="M298" s="6"/>
      <c r="N298" s="21"/>
      <c r="O298" s="21"/>
      <c r="P298" s="21"/>
      <c r="Q298" s="21"/>
      <c r="R298" s="21"/>
      <c r="S298" s="21"/>
      <c r="T298" s="6"/>
      <c r="U298" s="6"/>
      <c r="V298" s="6"/>
      <c r="W298" s="6"/>
      <c r="X298" s="6"/>
      <c r="Y298" s="6"/>
      <c r="Z298" s="6"/>
      <c r="AA298" s="6"/>
      <c r="AB298" s="6"/>
    </row>
    <row r="299" ht="12.75" customHeight="1">
      <c r="A299" s="6"/>
      <c r="B299" s="6"/>
      <c r="C299" s="6"/>
      <c r="D299" s="6"/>
      <c r="E299" s="6"/>
      <c r="F299" s="6"/>
      <c r="G299" s="6"/>
      <c r="H299" s="6"/>
      <c r="I299" s="6"/>
      <c r="J299" s="6"/>
      <c r="K299" s="6"/>
      <c r="L299" s="6"/>
      <c r="M299" s="6"/>
      <c r="N299" s="21"/>
      <c r="O299" s="21"/>
      <c r="P299" s="21"/>
      <c r="Q299" s="21"/>
      <c r="R299" s="21"/>
      <c r="S299" s="21"/>
      <c r="T299" s="6"/>
      <c r="U299" s="6"/>
      <c r="V299" s="6"/>
      <c r="W299" s="6"/>
      <c r="X299" s="6"/>
      <c r="Y299" s="6"/>
      <c r="Z299" s="6"/>
      <c r="AA299" s="6"/>
      <c r="AB299" s="6"/>
    </row>
    <row r="300" ht="12.75" customHeight="1">
      <c r="A300" s="6"/>
      <c r="B300" s="6"/>
      <c r="C300" s="6"/>
      <c r="D300" s="6"/>
      <c r="E300" s="6"/>
      <c r="F300" s="6"/>
      <c r="G300" s="6"/>
      <c r="H300" s="6"/>
      <c r="I300" s="6"/>
      <c r="J300" s="6"/>
      <c r="K300" s="6"/>
      <c r="L300" s="6"/>
      <c r="M300" s="6"/>
      <c r="N300" s="21"/>
      <c r="O300" s="21"/>
      <c r="P300" s="21"/>
      <c r="Q300" s="21"/>
      <c r="R300" s="21"/>
      <c r="S300" s="21"/>
      <c r="T300" s="6"/>
      <c r="U300" s="6"/>
      <c r="V300" s="6"/>
      <c r="W300" s="6"/>
      <c r="X300" s="6"/>
      <c r="Y300" s="6"/>
      <c r="Z300" s="6"/>
      <c r="AA300" s="6"/>
      <c r="AB300" s="6"/>
    </row>
    <row r="301" ht="12.75" customHeight="1">
      <c r="A301" s="6"/>
      <c r="B301" s="6"/>
      <c r="C301" s="6"/>
      <c r="D301" s="6"/>
      <c r="E301" s="6"/>
      <c r="F301" s="6"/>
      <c r="G301" s="6"/>
      <c r="H301" s="6"/>
      <c r="I301" s="6"/>
      <c r="J301" s="6"/>
      <c r="K301" s="6"/>
      <c r="L301" s="6"/>
      <c r="M301" s="6"/>
      <c r="N301" s="21"/>
      <c r="O301" s="21"/>
      <c r="P301" s="21"/>
      <c r="Q301" s="21"/>
      <c r="R301" s="21"/>
      <c r="S301" s="21"/>
      <c r="T301" s="6"/>
      <c r="U301" s="6"/>
      <c r="V301" s="6"/>
      <c r="W301" s="6"/>
      <c r="X301" s="6"/>
      <c r="Y301" s="6"/>
      <c r="Z301" s="6"/>
      <c r="AA301" s="6"/>
      <c r="AB301" s="6"/>
    </row>
    <row r="302" ht="12.75" customHeight="1">
      <c r="A302" s="6"/>
      <c r="B302" s="6"/>
      <c r="C302" s="6"/>
      <c r="D302" s="6"/>
      <c r="E302" s="6"/>
      <c r="F302" s="6"/>
      <c r="G302" s="6"/>
      <c r="H302" s="6"/>
      <c r="I302" s="6"/>
      <c r="J302" s="6"/>
      <c r="K302" s="6"/>
      <c r="L302" s="6"/>
      <c r="M302" s="6"/>
      <c r="N302" s="21"/>
      <c r="O302" s="21"/>
      <c r="P302" s="21"/>
      <c r="Q302" s="21"/>
      <c r="R302" s="21"/>
      <c r="S302" s="21"/>
      <c r="T302" s="6"/>
      <c r="U302" s="6"/>
      <c r="V302" s="6"/>
      <c r="W302" s="6"/>
      <c r="X302" s="6"/>
      <c r="Y302" s="6"/>
      <c r="Z302" s="6"/>
      <c r="AA302" s="6"/>
      <c r="AB302" s="6"/>
    </row>
    <row r="303" ht="12.75" customHeight="1">
      <c r="A303" s="6"/>
      <c r="B303" s="6"/>
      <c r="C303" s="6"/>
      <c r="D303" s="6"/>
      <c r="E303" s="6"/>
      <c r="F303" s="6"/>
      <c r="G303" s="6"/>
      <c r="H303" s="6"/>
      <c r="I303" s="6"/>
      <c r="J303" s="6"/>
      <c r="K303" s="6"/>
      <c r="L303" s="6"/>
      <c r="M303" s="6"/>
      <c r="N303" s="21"/>
      <c r="O303" s="21"/>
      <c r="P303" s="21"/>
      <c r="Q303" s="21"/>
      <c r="R303" s="21"/>
      <c r="S303" s="21"/>
      <c r="T303" s="6"/>
      <c r="U303" s="6"/>
      <c r="V303" s="6"/>
      <c r="W303" s="6"/>
      <c r="X303" s="6"/>
      <c r="Y303" s="6"/>
      <c r="Z303" s="6"/>
      <c r="AA303" s="6"/>
      <c r="AB303" s="6"/>
    </row>
    <row r="304" ht="12.75" customHeight="1">
      <c r="A304" s="6"/>
      <c r="B304" s="6"/>
      <c r="C304" s="6"/>
      <c r="D304" s="6"/>
      <c r="E304" s="6"/>
      <c r="F304" s="6"/>
      <c r="G304" s="6"/>
      <c r="H304" s="6"/>
      <c r="I304" s="6"/>
      <c r="J304" s="6"/>
      <c r="K304" s="6"/>
      <c r="L304" s="6"/>
      <c r="M304" s="6"/>
      <c r="N304" s="21"/>
      <c r="O304" s="21"/>
      <c r="P304" s="21"/>
      <c r="Q304" s="21"/>
      <c r="R304" s="21"/>
      <c r="S304" s="21"/>
      <c r="T304" s="6"/>
      <c r="U304" s="6"/>
      <c r="V304" s="6"/>
      <c r="W304" s="6"/>
      <c r="X304" s="6"/>
      <c r="Y304" s="6"/>
      <c r="Z304" s="6"/>
      <c r="AA304" s="6"/>
      <c r="AB304" s="6"/>
    </row>
    <row r="305" ht="12.75" customHeight="1">
      <c r="A305" s="6"/>
      <c r="B305" s="6"/>
      <c r="C305" s="6"/>
      <c r="D305" s="6"/>
      <c r="E305" s="6"/>
      <c r="F305" s="6"/>
      <c r="G305" s="6"/>
      <c r="H305" s="6"/>
      <c r="I305" s="6"/>
      <c r="J305" s="6"/>
      <c r="K305" s="6"/>
      <c r="L305" s="6"/>
      <c r="M305" s="6"/>
      <c r="N305" s="21"/>
      <c r="O305" s="21"/>
      <c r="P305" s="21"/>
      <c r="Q305" s="21"/>
      <c r="R305" s="21"/>
      <c r="S305" s="21"/>
      <c r="T305" s="6"/>
      <c r="U305" s="6"/>
      <c r="V305" s="6"/>
      <c r="W305" s="6"/>
      <c r="X305" s="6"/>
      <c r="Y305" s="6"/>
      <c r="Z305" s="6"/>
      <c r="AA305" s="6"/>
      <c r="AB305" s="6"/>
    </row>
    <row r="306" ht="12.75" customHeight="1">
      <c r="A306" s="6"/>
      <c r="B306" s="6"/>
      <c r="C306" s="6"/>
      <c r="D306" s="6"/>
      <c r="E306" s="6"/>
      <c r="F306" s="6"/>
      <c r="G306" s="6"/>
      <c r="H306" s="6"/>
      <c r="I306" s="6"/>
      <c r="J306" s="6"/>
      <c r="K306" s="6"/>
      <c r="L306" s="6"/>
      <c r="M306" s="6"/>
      <c r="N306" s="21"/>
      <c r="O306" s="21"/>
      <c r="P306" s="21"/>
      <c r="Q306" s="21"/>
      <c r="R306" s="21"/>
      <c r="S306" s="21"/>
      <c r="T306" s="6"/>
      <c r="U306" s="6"/>
      <c r="V306" s="6"/>
      <c r="W306" s="6"/>
      <c r="X306" s="6"/>
      <c r="Y306" s="6"/>
      <c r="Z306" s="6"/>
      <c r="AA306" s="6"/>
      <c r="AB306" s="6"/>
    </row>
    <row r="307" ht="12.75" customHeight="1">
      <c r="A307" s="6"/>
      <c r="B307" s="6"/>
      <c r="C307" s="6"/>
      <c r="D307" s="6"/>
      <c r="E307" s="6"/>
      <c r="F307" s="6"/>
      <c r="G307" s="6"/>
      <c r="H307" s="6"/>
      <c r="I307" s="6"/>
      <c r="J307" s="6"/>
      <c r="K307" s="6"/>
      <c r="L307" s="6"/>
      <c r="M307" s="6"/>
      <c r="N307" s="21"/>
      <c r="O307" s="21"/>
      <c r="P307" s="21"/>
      <c r="Q307" s="21"/>
      <c r="R307" s="21"/>
      <c r="S307" s="21"/>
      <c r="T307" s="6"/>
      <c r="U307" s="6"/>
      <c r="V307" s="6"/>
      <c r="W307" s="6"/>
      <c r="X307" s="6"/>
      <c r="Y307" s="6"/>
      <c r="Z307" s="6"/>
      <c r="AA307" s="6"/>
      <c r="AB307" s="6"/>
    </row>
    <row r="308" ht="12.75" customHeight="1">
      <c r="A308" s="6"/>
      <c r="B308" s="6"/>
      <c r="C308" s="6"/>
      <c r="D308" s="6"/>
      <c r="E308" s="6"/>
      <c r="F308" s="6"/>
      <c r="G308" s="6"/>
      <c r="H308" s="6"/>
      <c r="I308" s="6"/>
      <c r="J308" s="6"/>
      <c r="K308" s="6"/>
      <c r="L308" s="6"/>
      <c r="M308" s="6"/>
      <c r="N308" s="21"/>
      <c r="O308" s="21"/>
      <c r="P308" s="21"/>
      <c r="Q308" s="21"/>
      <c r="R308" s="21"/>
      <c r="S308" s="21"/>
      <c r="T308" s="6"/>
      <c r="U308" s="6"/>
      <c r="V308" s="6"/>
      <c r="W308" s="6"/>
      <c r="X308" s="6"/>
      <c r="Y308" s="6"/>
      <c r="Z308" s="6"/>
      <c r="AA308" s="6"/>
      <c r="AB308" s="6"/>
    </row>
    <row r="309" ht="12.75" customHeight="1">
      <c r="A309" s="6"/>
      <c r="B309" s="6"/>
      <c r="C309" s="6"/>
      <c r="D309" s="6"/>
      <c r="E309" s="6"/>
      <c r="F309" s="6"/>
      <c r="G309" s="6"/>
      <c r="H309" s="6"/>
      <c r="I309" s="6"/>
      <c r="J309" s="6"/>
      <c r="K309" s="6"/>
      <c r="L309" s="6"/>
      <c r="M309" s="6"/>
      <c r="N309" s="21"/>
      <c r="O309" s="21"/>
      <c r="P309" s="21"/>
      <c r="Q309" s="21"/>
      <c r="R309" s="21"/>
      <c r="S309" s="21"/>
      <c r="T309" s="6"/>
      <c r="U309" s="6"/>
      <c r="V309" s="6"/>
      <c r="W309" s="6"/>
      <c r="X309" s="6"/>
      <c r="Y309" s="6"/>
      <c r="Z309" s="6"/>
      <c r="AA309" s="6"/>
      <c r="AB309" s="6"/>
    </row>
    <row r="310" ht="12.75" customHeight="1">
      <c r="A310" s="6"/>
      <c r="B310" s="6"/>
      <c r="C310" s="6"/>
      <c r="D310" s="6"/>
      <c r="E310" s="6"/>
      <c r="F310" s="6"/>
      <c r="G310" s="6"/>
      <c r="H310" s="6"/>
      <c r="I310" s="6"/>
      <c r="J310" s="6"/>
      <c r="K310" s="6"/>
      <c r="L310" s="6"/>
      <c r="M310" s="6"/>
      <c r="N310" s="21"/>
      <c r="O310" s="21"/>
      <c r="P310" s="21"/>
      <c r="Q310" s="21"/>
      <c r="R310" s="21"/>
      <c r="S310" s="21"/>
      <c r="T310" s="6"/>
      <c r="U310" s="6"/>
      <c r="V310" s="6"/>
      <c r="W310" s="6"/>
      <c r="X310" s="6"/>
      <c r="Y310" s="6"/>
      <c r="Z310" s="6"/>
      <c r="AA310" s="6"/>
      <c r="AB310" s="6"/>
    </row>
    <row r="311" ht="12.75" customHeight="1">
      <c r="A311" s="6"/>
      <c r="B311" s="6"/>
      <c r="C311" s="6"/>
      <c r="D311" s="6"/>
      <c r="E311" s="6"/>
      <c r="F311" s="6"/>
      <c r="G311" s="6"/>
      <c r="H311" s="6"/>
      <c r="I311" s="6"/>
      <c r="J311" s="6"/>
      <c r="K311" s="6"/>
      <c r="L311" s="6"/>
      <c r="M311" s="6"/>
      <c r="N311" s="21"/>
      <c r="O311" s="21"/>
      <c r="P311" s="21"/>
      <c r="Q311" s="21"/>
      <c r="R311" s="21"/>
      <c r="S311" s="21"/>
      <c r="T311" s="6"/>
      <c r="U311" s="6"/>
      <c r="V311" s="6"/>
      <c r="W311" s="6"/>
      <c r="X311" s="6"/>
      <c r="Y311" s="6"/>
      <c r="Z311" s="6"/>
      <c r="AA311" s="6"/>
      <c r="AB311" s="6"/>
    </row>
    <row r="312" ht="12.75" customHeight="1">
      <c r="A312" s="6"/>
      <c r="B312" s="6"/>
      <c r="C312" s="6"/>
      <c r="D312" s="6"/>
      <c r="E312" s="6"/>
      <c r="F312" s="6"/>
      <c r="G312" s="6"/>
      <c r="H312" s="6"/>
      <c r="I312" s="6"/>
      <c r="J312" s="6"/>
      <c r="K312" s="6"/>
      <c r="L312" s="6"/>
      <c r="M312" s="6"/>
      <c r="N312" s="21"/>
      <c r="O312" s="21"/>
      <c r="P312" s="21"/>
      <c r="Q312" s="21"/>
      <c r="R312" s="21"/>
      <c r="S312" s="21"/>
      <c r="T312" s="6"/>
      <c r="U312" s="6"/>
      <c r="V312" s="6"/>
      <c r="W312" s="6"/>
      <c r="X312" s="6"/>
      <c r="Y312" s="6"/>
      <c r="Z312" s="6"/>
      <c r="AA312" s="6"/>
      <c r="AB312" s="6"/>
    </row>
    <row r="313" ht="12.75" customHeight="1">
      <c r="A313" s="6"/>
      <c r="B313" s="6"/>
      <c r="C313" s="6"/>
      <c r="D313" s="6"/>
      <c r="E313" s="6"/>
      <c r="F313" s="6"/>
      <c r="G313" s="6"/>
      <c r="H313" s="6"/>
      <c r="I313" s="6"/>
      <c r="J313" s="6"/>
      <c r="K313" s="6"/>
      <c r="L313" s="6"/>
      <c r="M313" s="6"/>
      <c r="N313" s="21"/>
      <c r="O313" s="21"/>
      <c r="P313" s="21"/>
      <c r="Q313" s="21"/>
      <c r="R313" s="21"/>
      <c r="S313" s="21"/>
      <c r="T313" s="6"/>
      <c r="U313" s="6"/>
      <c r="V313" s="6"/>
      <c r="W313" s="6"/>
      <c r="X313" s="6"/>
      <c r="Y313" s="6"/>
      <c r="Z313" s="6"/>
      <c r="AA313" s="6"/>
      <c r="AB313" s="6"/>
    </row>
    <row r="314" ht="12.75" customHeight="1">
      <c r="A314" s="6"/>
      <c r="B314" s="6"/>
      <c r="C314" s="6"/>
      <c r="D314" s="6"/>
      <c r="E314" s="6"/>
      <c r="F314" s="6"/>
      <c r="G314" s="6"/>
      <c r="H314" s="6"/>
      <c r="I314" s="6"/>
      <c r="J314" s="6"/>
      <c r="K314" s="6"/>
      <c r="L314" s="6"/>
      <c r="M314" s="6"/>
      <c r="N314" s="21"/>
      <c r="O314" s="21"/>
      <c r="P314" s="21"/>
      <c r="Q314" s="21"/>
      <c r="R314" s="21"/>
      <c r="S314" s="21"/>
      <c r="T314" s="6"/>
      <c r="U314" s="6"/>
      <c r="V314" s="6"/>
      <c r="W314" s="6"/>
      <c r="X314" s="6"/>
      <c r="Y314" s="6"/>
      <c r="Z314" s="6"/>
      <c r="AA314" s="6"/>
      <c r="AB314" s="6"/>
    </row>
    <row r="315" ht="12.75" customHeight="1">
      <c r="A315" s="6"/>
      <c r="B315" s="6"/>
      <c r="C315" s="6"/>
      <c r="D315" s="6"/>
      <c r="E315" s="6"/>
      <c r="F315" s="6"/>
      <c r="G315" s="6"/>
      <c r="H315" s="6"/>
      <c r="I315" s="6"/>
      <c r="J315" s="6"/>
      <c r="K315" s="6"/>
      <c r="L315" s="6"/>
      <c r="M315" s="6"/>
      <c r="N315" s="21"/>
      <c r="O315" s="21"/>
      <c r="P315" s="21"/>
      <c r="Q315" s="21"/>
      <c r="R315" s="21"/>
      <c r="S315" s="21"/>
      <c r="T315" s="6"/>
      <c r="U315" s="6"/>
      <c r="V315" s="6"/>
      <c r="W315" s="6"/>
      <c r="X315" s="6"/>
      <c r="Y315" s="6"/>
      <c r="Z315" s="6"/>
      <c r="AA315" s="6"/>
      <c r="AB315" s="6"/>
    </row>
    <row r="316" ht="12.75" customHeight="1">
      <c r="A316" s="6"/>
      <c r="B316" s="6"/>
      <c r="C316" s="6"/>
      <c r="D316" s="6"/>
      <c r="E316" s="6"/>
      <c r="F316" s="6"/>
      <c r="G316" s="6"/>
      <c r="H316" s="6"/>
      <c r="I316" s="6"/>
      <c r="J316" s="6"/>
      <c r="K316" s="6"/>
      <c r="L316" s="6"/>
      <c r="M316" s="6"/>
      <c r="N316" s="21"/>
      <c r="O316" s="21"/>
      <c r="P316" s="21"/>
      <c r="Q316" s="21"/>
      <c r="R316" s="21"/>
      <c r="S316" s="21"/>
      <c r="T316" s="6"/>
      <c r="U316" s="6"/>
      <c r="V316" s="6"/>
      <c r="W316" s="6"/>
      <c r="X316" s="6"/>
      <c r="Y316" s="6"/>
      <c r="Z316" s="6"/>
      <c r="AA316" s="6"/>
      <c r="AB316" s="6"/>
    </row>
    <row r="317" ht="12.75" customHeight="1">
      <c r="A317" s="6"/>
      <c r="B317" s="6"/>
      <c r="C317" s="6"/>
      <c r="D317" s="6"/>
      <c r="E317" s="6"/>
      <c r="F317" s="6"/>
      <c r="G317" s="6"/>
      <c r="H317" s="6"/>
      <c r="I317" s="6"/>
      <c r="J317" s="6"/>
      <c r="K317" s="6"/>
      <c r="L317" s="6"/>
      <c r="M317" s="6"/>
      <c r="N317" s="21"/>
      <c r="O317" s="21"/>
      <c r="P317" s="21"/>
      <c r="Q317" s="21"/>
      <c r="R317" s="21"/>
      <c r="S317" s="21"/>
      <c r="T317" s="6"/>
      <c r="U317" s="6"/>
      <c r="V317" s="6"/>
      <c r="W317" s="6"/>
      <c r="X317" s="6"/>
      <c r="Y317" s="6"/>
      <c r="Z317" s="6"/>
      <c r="AA317" s="6"/>
      <c r="AB317" s="6"/>
    </row>
    <row r="318" ht="12.75" customHeight="1">
      <c r="A318" s="6"/>
      <c r="B318" s="6"/>
      <c r="C318" s="6"/>
      <c r="D318" s="6"/>
      <c r="E318" s="6"/>
      <c r="F318" s="6"/>
      <c r="G318" s="6"/>
      <c r="H318" s="6"/>
      <c r="I318" s="6"/>
      <c r="J318" s="6"/>
      <c r="K318" s="6"/>
      <c r="L318" s="6"/>
      <c r="M318" s="6"/>
      <c r="N318" s="21"/>
      <c r="O318" s="21"/>
      <c r="P318" s="21"/>
      <c r="Q318" s="21"/>
      <c r="R318" s="21"/>
      <c r="S318" s="21"/>
      <c r="T318" s="6"/>
      <c r="U318" s="6"/>
      <c r="V318" s="6"/>
      <c r="W318" s="6"/>
      <c r="X318" s="6"/>
      <c r="Y318" s="6"/>
      <c r="Z318" s="6"/>
      <c r="AA318" s="6"/>
      <c r="AB318" s="6"/>
    </row>
    <row r="319" ht="12.75" customHeight="1">
      <c r="A319" s="6"/>
      <c r="B319" s="6"/>
      <c r="C319" s="6"/>
      <c r="D319" s="6"/>
      <c r="E319" s="6"/>
      <c r="F319" s="6"/>
      <c r="G319" s="6"/>
      <c r="H319" s="6"/>
      <c r="I319" s="6"/>
      <c r="J319" s="6"/>
      <c r="K319" s="6"/>
      <c r="L319" s="6"/>
      <c r="M319" s="6"/>
      <c r="N319" s="21"/>
      <c r="O319" s="21"/>
      <c r="P319" s="21"/>
      <c r="Q319" s="21"/>
      <c r="R319" s="21"/>
      <c r="S319" s="21"/>
      <c r="T319" s="6"/>
      <c r="U319" s="6"/>
      <c r="V319" s="6"/>
      <c r="W319" s="6"/>
      <c r="X319" s="6"/>
      <c r="Y319" s="6"/>
      <c r="Z319" s="6"/>
      <c r="AA319" s="6"/>
      <c r="AB319" s="6"/>
    </row>
    <row r="320" ht="12.75" customHeight="1">
      <c r="A320" s="6"/>
      <c r="B320" s="6"/>
      <c r="C320" s="6"/>
      <c r="D320" s="6"/>
      <c r="E320" s="6"/>
      <c r="F320" s="6"/>
      <c r="G320" s="6"/>
      <c r="H320" s="6"/>
      <c r="I320" s="6"/>
      <c r="J320" s="6"/>
      <c r="K320" s="6"/>
      <c r="L320" s="6"/>
      <c r="M320" s="6"/>
      <c r="N320" s="21"/>
      <c r="O320" s="21"/>
      <c r="P320" s="21"/>
      <c r="Q320" s="21"/>
      <c r="R320" s="21"/>
      <c r="S320" s="21"/>
      <c r="T320" s="6"/>
      <c r="U320" s="6"/>
      <c r="V320" s="6"/>
      <c r="W320" s="6"/>
      <c r="X320" s="6"/>
      <c r="Y320" s="6"/>
      <c r="Z320" s="6"/>
      <c r="AA320" s="6"/>
      <c r="AB320" s="6"/>
    </row>
    <row r="321" ht="12.75" customHeight="1">
      <c r="A321" s="6"/>
      <c r="B321" s="6"/>
      <c r="C321" s="6"/>
      <c r="D321" s="6"/>
      <c r="E321" s="6"/>
      <c r="F321" s="6"/>
      <c r="G321" s="6"/>
      <c r="H321" s="6"/>
      <c r="I321" s="6"/>
      <c r="J321" s="6"/>
      <c r="K321" s="6"/>
      <c r="L321" s="6"/>
      <c r="M321" s="6"/>
      <c r="N321" s="21"/>
      <c r="O321" s="21"/>
      <c r="P321" s="21"/>
      <c r="Q321" s="21"/>
      <c r="R321" s="21"/>
      <c r="S321" s="21"/>
      <c r="T321" s="6"/>
      <c r="U321" s="6"/>
      <c r="V321" s="6"/>
      <c r="W321" s="6"/>
      <c r="X321" s="6"/>
      <c r="Y321" s="6"/>
      <c r="Z321" s="6"/>
      <c r="AA321" s="6"/>
      <c r="AB321" s="6"/>
    </row>
    <row r="322" ht="12.75" customHeight="1">
      <c r="A322" s="6"/>
      <c r="B322" s="6"/>
      <c r="C322" s="6"/>
      <c r="D322" s="6"/>
      <c r="E322" s="6"/>
      <c r="F322" s="6"/>
      <c r="G322" s="6"/>
      <c r="H322" s="6"/>
      <c r="I322" s="6"/>
      <c r="J322" s="6"/>
      <c r="K322" s="6"/>
      <c r="L322" s="6"/>
      <c r="M322" s="6"/>
      <c r="N322" s="21"/>
      <c r="O322" s="21"/>
      <c r="P322" s="21"/>
      <c r="Q322" s="21"/>
      <c r="R322" s="21"/>
      <c r="S322" s="21"/>
      <c r="T322" s="6"/>
      <c r="U322" s="6"/>
      <c r="V322" s="6"/>
      <c r="W322" s="6"/>
      <c r="X322" s="6"/>
      <c r="Y322" s="6"/>
      <c r="Z322" s="6"/>
      <c r="AA322" s="6"/>
      <c r="AB322" s="6"/>
    </row>
    <row r="323" ht="12.75" customHeight="1">
      <c r="A323" s="6"/>
      <c r="B323" s="6"/>
      <c r="C323" s="6"/>
      <c r="D323" s="6"/>
      <c r="E323" s="6"/>
      <c r="F323" s="6"/>
      <c r="G323" s="6"/>
      <c r="H323" s="6"/>
      <c r="I323" s="6"/>
      <c r="J323" s="6"/>
      <c r="K323" s="6"/>
      <c r="L323" s="6"/>
      <c r="M323" s="6"/>
      <c r="N323" s="21"/>
      <c r="O323" s="21"/>
      <c r="P323" s="21"/>
      <c r="Q323" s="21"/>
      <c r="R323" s="21"/>
      <c r="S323" s="21"/>
      <c r="T323" s="6"/>
      <c r="U323" s="6"/>
      <c r="V323" s="6"/>
      <c r="W323" s="6"/>
      <c r="X323" s="6"/>
      <c r="Y323" s="6"/>
      <c r="Z323" s="6"/>
      <c r="AA323" s="6"/>
      <c r="AB323" s="6"/>
    </row>
    <row r="324" ht="12.75" customHeight="1">
      <c r="A324" s="6"/>
      <c r="B324" s="6"/>
      <c r="C324" s="6"/>
      <c r="D324" s="6"/>
      <c r="E324" s="6"/>
      <c r="F324" s="6"/>
      <c r="G324" s="6"/>
      <c r="H324" s="6"/>
      <c r="I324" s="6"/>
      <c r="J324" s="6"/>
      <c r="K324" s="6"/>
      <c r="L324" s="6"/>
      <c r="M324" s="6"/>
      <c r="N324" s="21"/>
      <c r="O324" s="21"/>
      <c r="P324" s="21"/>
      <c r="Q324" s="21"/>
      <c r="R324" s="21"/>
      <c r="S324" s="21"/>
      <c r="T324" s="6"/>
      <c r="U324" s="6"/>
      <c r="V324" s="6"/>
      <c r="W324" s="6"/>
      <c r="X324" s="6"/>
      <c r="Y324" s="6"/>
      <c r="Z324" s="6"/>
      <c r="AA324" s="6"/>
      <c r="AB324" s="6"/>
    </row>
    <row r="325" ht="12.75" customHeight="1">
      <c r="A325" s="6"/>
      <c r="B325" s="6"/>
      <c r="C325" s="6"/>
      <c r="D325" s="6"/>
      <c r="E325" s="6"/>
      <c r="F325" s="6"/>
      <c r="G325" s="6"/>
      <c r="H325" s="6"/>
      <c r="I325" s="6"/>
      <c r="J325" s="6"/>
      <c r="K325" s="6"/>
      <c r="L325" s="6"/>
      <c r="M325" s="6"/>
      <c r="N325" s="21"/>
      <c r="O325" s="21"/>
      <c r="P325" s="21"/>
      <c r="Q325" s="21"/>
      <c r="R325" s="21"/>
      <c r="S325" s="21"/>
      <c r="T325" s="6"/>
      <c r="U325" s="6"/>
      <c r="V325" s="6"/>
      <c r="W325" s="6"/>
      <c r="X325" s="6"/>
      <c r="Y325" s="6"/>
      <c r="Z325" s="6"/>
      <c r="AA325" s="6"/>
      <c r="AB325" s="6"/>
    </row>
    <row r="326" ht="12.75" customHeight="1">
      <c r="A326" s="6"/>
      <c r="B326" s="6"/>
      <c r="C326" s="6"/>
      <c r="D326" s="6"/>
      <c r="E326" s="6"/>
      <c r="F326" s="6"/>
      <c r="G326" s="6"/>
      <c r="H326" s="6"/>
      <c r="I326" s="6"/>
      <c r="J326" s="6"/>
      <c r="K326" s="6"/>
      <c r="L326" s="6"/>
      <c r="M326" s="6"/>
      <c r="N326" s="21"/>
      <c r="O326" s="21"/>
      <c r="P326" s="21"/>
      <c r="Q326" s="21"/>
      <c r="R326" s="21"/>
      <c r="S326" s="21"/>
      <c r="T326" s="6"/>
      <c r="U326" s="6"/>
      <c r="V326" s="6"/>
      <c r="W326" s="6"/>
      <c r="X326" s="6"/>
      <c r="Y326" s="6"/>
      <c r="Z326" s="6"/>
      <c r="AA326" s="6"/>
      <c r="AB326" s="6"/>
    </row>
    <row r="327" ht="12.75" customHeight="1">
      <c r="A327" s="6"/>
      <c r="B327" s="6"/>
      <c r="C327" s="6"/>
      <c r="D327" s="6"/>
      <c r="E327" s="6"/>
      <c r="F327" s="6"/>
      <c r="G327" s="6"/>
      <c r="H327" s="6"/>
      <c r="I327" s="6"/>
      <c r="J327" s="6"/>
      <c r="K327" s="6"/>
      <c r="L327" s="6"/>
      <c r="M327" s="6"/>
      <c r="N327" s="21"/>
      <c r="O327" s="21"/>
      <c r="P327" s="21"/>
      <c r="Q327" s="21"/>
      <c r="R327" s="21"/>
      <c r="S327" s="21"/>
      <c r="T327" s="6"/>
      <c r="U327" s="6"/>
      <c r="V327" s="6"/>
      <c r="W327" s="6"/>
      <c r="X327" s="6"/>
      <c r="Y327" s="6"/>
      <c r="Z327" s="6"/>
      <c r="AA327" s="6"/>
      <c r="AB327" s="6"/>
    </row>
    <row r="328" ht="12.75" customHeight="1">
      <c r="A328" s="6"/>
      <c r="B328" s="6"/>
      <c r="C328" s="6"/>
      <c r="D328" s="6"/>
      <c r="E328" s="6"/>
      <c r="F328" s="6"/>
      <c r="G328" s="6"/>
      <c r="H328" s="6"/>
      <c r="I328" s="6"/>
      <c r="J328" s="6"/>
      <c r="K328" s="6"/>
      <c r="L328" s="6"/>
      <c r="M328" s="6"/>
      <c r="N328" s="21"/>
      <c r="O328" s="21"/>
      <c r="P328" s="21"/>
      <c r="Q328" s="21"/>
      <c r="R328" s="21"/>
      <c r="S328" s="21"/>
      <c r="T328" s="6"/>
      <c r="U328" s="6"/>
      <c r="V328" s="6"/>
      <c r="W328" s="6"/>
      <c r="X328" s="6"/>
      <c r="Y328" s="6"/>
      <c r="Z328" s="6"/>
      <c r="AA328" s="6"/>
      <c r="AB328" s="6"/>
    </row>
    <row r="329" ht="12.75" customHeight="1">
      <c r="A329" s="6"/>
      <c r="B329" s="6"/>
      <c r="C329" s="6"/>
      <c r="D329" s="6"/>
      <c r="E329" s="6"/>
      <c r="F329" s="6"/>
      <c r="G329" s="6"/>
      <c r="H329" s="6"/>
      <c r="I329" s="6"/>
      <c r="J329" s="6"/>
      <c r="K329" s="6"/>
      <c r="L329" s="6"/>
      <c r="M329" s="6"/>
      <c r="N329" s="21"/>
      <c r="O329" s="21"/>
      <c r="P329" s="21"/>
      <c r="Q329" s="21"/>
      <c r="R329" s="21"/>
      <c r="S329" s="21"/>
      <c r="T329" s="6"/>
      <c r="U329" s="6"/>
      <c r="V329" s="6"/>
      <c r="W329" s="6"/>
      <c r="X329" s="6"/>
      <c r="Y329" s="6"/>
      <c r="Z329" s="6"/>
      <c r="AA329" s="6"/>
      <c r="AB329" s="6"/>
    </row>
    <row r="330" ht="12.75" customHeight="1">
      <c r="A330" s="6"/>
      <c r="B330" s="6"/>
      <c r="C330" s="6"/>
      <c r="D330" s="6"/>
      <c r="E330" s="6"/>
      <c r="F330" s="6"/>
      <c r="G330" s="6"/>
      <c r="H330" s="6"/>
      <c r="I330" s="6"/>
      <c r="J330" s="6"/>
      <c r="K330" s="6"/>
      <c r="L330" s="6"/>
      <c r="M330" s="6"/>
      <c r="N330" s="21"/>
      <c r="O330" s="21"/>
      <c r="P330" s="21"/>
      <c r="Q330" s="21"/>
      <c r="R330" s="21"/>
      <c r="S330" s="21"/>
      <c r="T330" s="6"/>
      <c r="U330" s="6"/>
      <c r="V330" s="6"/>
      <c r="W330" s="6"/>
      <c r="X330" s="6"/>
      <c r="Y330" s="6"/>
      <c r="Z330" s="6"/>
      <c r="AA330" s="6"/>
      <c r="AB330" s="6"/>
    </row>
    <row r="331" ht="12.75" customHeight="1">
      <c r="A331" s="6"/>
      <c r="B331" s="6"/>
      <c r="C331" s="6"/>
      <c r="D331" s="6"/>
      <c r="E331" s="6"/>
      <c r="F331" s="6"/>
      <c r="G331" s="6"/>
      <c r="H331" s="6"/>
      <c r="I331" s="6"/>
      <c r="J331" s="6"/>
      <c r="K331" s="6"/>
      <c r="L331" s="6"/>
      <c r="M331" s="6"/>
      <c r="N331" s="21"/>
      <c r="O331" s="21"/>
      <c r="P331" s="21"/>
      <c r="Q331" s="21"/>
      <c r="R331" s="21"/>
      <c r="S331" s="21"/>
      <c r="T331" s="6"/>
      <c r="U331" s="6"/>
      <c r="V331" s="6"/>
      <c r="W331" s="6"/>
      <c r="X331" s="6"/>
      <c r="Y331" s="6"/>
      <c r="Z331" s="6"/>
      <c r="AA331" s="6"/>
      <c r="AB331" s="6"/>
    </row>
    <row r="332" ht="12.75" customHeight="1">
      <c r="A332" s="6"/>
      <c r="B332" s="6"/>
      <c r="C332" s="6"/>
      <c r="D332" s="6"/>
      <c r="E332" s="6"/>
      <c r="F332" s="6"/>
      <c r="G332" s="6"/>
      <c r="H332" s="6"/>
      <c r="I332" s="6"/>
      <c r="J332" s="6"/>
      <c r="K332" s="6"/>
      <c r="L332" s="6"/>
      <c r="M332" s="6"/>
      <c r="N332" s="21"/>
      <c r="O332" s="21"/>
      <c r="P332" s="21"/>
      <c r="Q332" s="21"/>
      <c r="R332" s="21"/>
      <c r="S332" s="21"/>
      <c r="T332" s="6"/>
      <c r="U332" s="6"/>
      <c r="V332" s="6"/>
      <c r="W332" s="6"/>
      <c r="X332" s="6"/>
      <c r="Y332" s="6"/>
      <c r="Z332" s="6"/>
      <c r="AA332" s="6"/>
      <c r="AB332" s="6"/>
    </row>
    <row r="333" ht="12.75" customHeight="1">
      <c r="A333" s="6"/>
      <c r="B333" s="6"/>
      <c r="C333" s="6"/>
      <c r="D333" s="6"/>
      <c r="E333" s="6"/>
      <c r="F333" s="6"/>
      <c r="G333" s="6"/>
      <c r="H333" s="6"/>
      <c r="I333" s="6"/>
      <c r="J333" s="6"/>
      <c r="K333" s="6"/>
      <c r="L333" s="6"/>
      <c r="M333" s="6"/>
      <c r="N333" s="21"/>
      <c r="O333" s="21"/>
      <c r="P333" s="21"/>
      <c r="Q333" s="21"/>
      <c r="R333" s="21"/>
      <c r="S333" s="21"/>
      <c r="T333" s="6"/>
      <c r="U333" s="6"/>
      <c r="V333" s="6"/>
      <c r="W333" s="6"/>
      <c r="X333" s="6"/>
      <c r="Y333" s="6"/>
      <c r="Z333" s="6"/>
      <c r="AA333" s="6"/>
      <c r="AB333" s="6"/>
    </row>
    <row r="334" ht="12.75" customHeight="1">
      <c r="A334" s="6"/>
      <c r="B334" s="6"/>
      <c r="C334" s="6"/>
      <c r="D334" s="6"/>
      <c r="E334" s="6"/>
      <c r="F334" s="6"/>
      <c r="G334" s="6"/>
      <c r="H334" s="6"/>
      <c r="I334" s="6"/>
      <c r="J334" s="6"/>
      <c r="K334" s="6"/>
      <c r="L334" s="6"/>
      <c r="M334" s="6"/>
      <c r="N334" s="21"/>
      <c r="O334" s="21"/>
      <c r="P334" s="21"/>
      <c r="Q334" s="21"/>
      <c r="R334" s="21"/>
      <c r="S334" s="21"/>
      <c r="T334" s="6"/>
      <c r="U334" s="6"/>
      <c r="V334" s="6"/>
      <c r="W334" s="6"/>
      <c r="X334" s="6"/>
      <c r="Y334" s="6"/>
      <c r="Z334" s="6"/>
      <c r="AA334" s="6"/>
      <c r="AB334" s="6"/>
    </row>
    <row r="335" ht="12.75" customHeight="1">
      <c r="A335" s="6"/>
      <c r="B335" s="6"/>
      <c r="C335" s="6"/>
      <c r="D335" s="6"/>
      <c r="E335" s="6"/>
      <c r="F335" s="6"/>
      <c r="G335" s="6"/>
      <c r="H335" s="6"/>
      <c r="I335" s="6"/>
      <c r="J335" s="6"/>
      <c r="K335" s="6"/>
      <c r="L335" s="6"/>
      <c r="M335" s="6"/>
      <c r="N335" s="21"/>
      <c r="O335" s="21"/>
      <c r="P335" s="21"/>
      <c r="Q335" s="21"/>
      <c r="R335" s="21"/>
      <c r="S335" s="21"/>
      <c r="T335" s="6"/>
      <c r="U335" s="6"/>
      <c r="V335" s="6"/>
      <c r="W335" s="6"/>
      <c r="X335" s="6"/>
      <c r="Y335" s="6"/>
      <c r="Z335" s="6"/>
      <c r="AA335" s="6"/>
      <c r="AB335" s="6"/>
    </row>
    <row r="336" ht="12.75" customHeight="1">
      <c r="A336" s="6"/>
      <c r="B336" s="6"/>
      <c r="C336" s="6"/>
      <c r="D336" s="6"/>
      <c r="E336" s="6"/>
      <c r="F336" s="6"/>
      <c r="G336" s="6"/>
      <c r="H336" s="6"/>
      <c r="I336" s="6"/>
      <c r="J336" s="6"/>
      <c r="K336" s="6"/>
      <c r="L336" s="6"/>
      <c r="M336" s="6"/>
      <c r="N336" s="21"/>
      <c r="O336" s="21"/>
      <c r="P336" s="21"/>
      <c r="Q336" s="21"/>
      <c r="R336" s="21"/>
      <c r="S336" s="21"/>
      <c r="T336" s="6"/>
      <c r="U336" s="6"/>
      <c r="V336" s="6"/>
      <c r="W336" s="6"/>
      <c r="X336" s="6"/>
      <c r="Y336" s="6"/>
      <c r="Z336" s="6"/>
      <c r="AA336" s="6"/>
      <c r="AB336" s="6"/>
    </row>
    <row r="337" ht="12.75" customHeight="1">
      <c r="A337" s="6"/>
      <c r="B337" s="6"/>
      <c r="C337" s="6"/>
      <c r="D337" s="6"/>
      <c r="E337" s="6"/>
      <c r="F337" s="6"/>
      <c r="G337" s="6"/>
      <c r="H337" s="6"/>
      <c r="I337" s="6"/>
      <c r="J337" s="6"/>
      <c r="K337" s="6"/>
      <c r="L337" s="6"/>
      <c r="M337" s="6"/>
      <c r="N337" s="21"/>
      <c r="O337" s="21"/>
      <c r="P337" s="21"/>
      <c r="Q337" s="21"/>
      <c r="R337" s="21"/>
      <c r="S337" s="21"/>
      <c r="T337" s="6"/>
      <c r="U337" s="6"/>
      <c r="V337" s="6"/>
      <c r="W337" s="6"/>
      <c r="X337" s="6"/>
      <c r="Y337" s="6"/>
      <c r="Z337" s="6"/>
      <c r="AA337" s="6"/>
      <c r="AB337" s="6"/>
    </row>
    <row r="338" ht="12.75" customHeight="1">
      <c r="A338" s="6"/>
      <c r="B338" s="6"/>
      <c r="C338" s="6"/>
      <c r="D338" s="6"/>
      <c r="E338" s="6"/>
      <c r="F338" s="6"/>
      <c r="G338" s="6"/>
      <c r="H338" s="6"/>
      <c r="I338" s="6"/>
      <c r="J338" s="6"/>
      <c r="K338" s="6"/>
      <c r="L338" s="6"/>
      <c r="M338" s="6"/>
      <c r="N338" s="21"/>
      <c r="O338" s="21"/>
      <c r="P338" s="21"/>
      <c r="Q338" s="21"/>
      <c r="R338" s="21"/>
      <c r="S338" s="21"/>
      <c r="T338" s="6"/>
      <c r="U338" s="6"/>
      <c r="V338" s="6"/>
      <c r="W338" s="6"/>
      <c r="X338" s="6"/>
      <c r="Y338" s="6"/>
      <c r="Z338" s="6"/>
      <c r="AA338" s="6"/>
      <c r="AB338" s="6"/>
    </row>
    <row r="339" ht="12.75" customHeight="1">
      <c r="A339" s="6"/>
      <c r="B339" s="6"/>
      <c r="C339" s="6"/>
      <c r="D339" s="6"/>
      <c r="E339" s="6"/>
      <c r="F339" s="6"/>
      <c r="G339" s="6"/>
      <c r="H339" s="6"/>
      <c r="I339" s="6"/>
      <c r="J339" s="6"/>
      <c r="K339" s="6"/>
      <c r="L339" s="6"/>
      <c r="M339" s="6"/>
      <c r="N339" s="21"/>
      <c r="O339" s="21"/>
      <c r="P339" s="21"/>
      <c r="Q339" s="21"/>
      <c r="R339" s="21"/>
      <c r="S339" s="21"/>
      <c r="T339" s="6"/>
      <c r="U339" s="6"/>
      <c r="V339" s="6"/>
      <c r="W339" s="6"/>
      <c r="X339" s="6"/>
      <c r="Y339" s="6"/>
      <c r="Z339" s="6"/>
      <c r="AA339" s="6"/>
      <c r="AB339" s="6"/>
    </row>
    <row r="340" ht="12.75" customHeight="1">
      <c r="A340" s="6"/>
      <c r="B340" s="6"/>
      <c r="C340" s="6"/>
      <c r="D340" s="6"/>
      <c r="E340" s="6"/>
      <c r="F340" s="6"/>
      <c r="G340" s="6"/>
      <c r="H340" s="6"/>
      <c r="I340" s="6"/>
      <c r="J340" s="6"/>
      <c r="K340" s="6"/>
      <c r="L340" s="6"/>
      <c r="M340" s="6"/>
      <c r="N340" s="21"/>
      <c r="O340" s="21"/>
      <c r="P340" s="21"/>
      <c r="Q340" s="21"/>
      <c r="R340" s="21"/>
      <c r="S340" s="21"/>
      <c r="T340" s="6"/>
      <c r="U340" s="6"/>
      <c r="V340" s="6"/>
      <c r="W340" s="6"/>
      <c r="X340" s="6"/>
      <c r="Y340" s="6"/>
      <c r="Z340" s="6"/>
      <c r="AA340" s="6"/>
      <c r="AB340" s="6"/>
    </row>
    <row r="341" ht="12.75" customHeight="1">
      <c r="A341" s="6"/>
      <c r="B341" s="6"/>
      <c r="C341" s="6"/>
      <c r="D341" s="6"/>
      <c r="E341" s="6"/>
      <c r="F341" s="6"/>
      <c r="G341" s="6"/>
      <c r="H341" s="6"/>
      <c r="I341" s="6"/>
      <c r="J341" s="6"/>
      <c r="K341" s="6"/>
      <c r="L341" s="6"/>
      <c r="M341" s="6"/>
      <c r="N341" s="21"/>
      <c r="O341" s="21"/>
      <c r="P341" s="21"/>
      <c r="Q341" s="21"/>
      <c r="R341" s="21"/>
      <c r="S341" s="21"/>
      <c r="T341" s="6"/>
      <c r="U341" s="6"/>
      <c r="V341" s="6"/>
      <c r="W341" s="6"/>
      <c r="X341" s="6"/>
      <c r="Y341" s="6"/>
      <c r="Z341" s="6"/>
      <c r="AA341" s="6"/>
      <c r="AB341" s="6"/>
    </row>
    <row r="342" ht="12.75" customHeight="1">
      <c r="A342" s="6"/>
      <c r="B342" s="6"/>
      <c r="C342" s="6"/>
      <c r="D342" s="6"/>
      <c r="E342" s="6"/>
      <c r="F342" s="6"/>
      <c r="G342" s="6"/>
      <c r="H342" s="6"/>
      <c r="I342" s="6"/>
      <c r="J342" s="6"/>
      <c r="K342" s="6"/>
      <c r="L342" s="6"/>
      <c r="M342" s="6"/>
      <c r="N342" s="21"/>
      <c r="O342" s="21"/>
      <c r="P342" s="21"/>
      <c r="Q342" s="21"/>
      <c r="R342" s="21"/>
      <c r="S342" s="21"/>
      <c r="T342" s="6"/>
      <c r="U342" s="6"/>
      <c r="V342" s="6"/>
      <c r="W342" s="6"/>
      <c r="X342" s="6"/>
      <c r="Y342" s="6"/>
      <c r="Z342" s="6"/>
      <c r="AA342" s="6"/>
      <c r="AB342" s="6"/>
    </row>
    <row r="343" ht="12.75" customHeight="1">
      <c r="A343" s="6"/>
      <c r="B343" s="6"/>
      <c r="C343" s="6"/>
      <c r="D343" s="6"/>
      <c r="E343" s="6"/>
      <c r="F343" s="6"/>
      <c r="G343" s="6"/>
      <c r="H343" s="6"/>
      <c r="I343" s="6"/>
      <c r="J343" s="6"/>
      <c r="K343" s="6"/>
      <c r="L343" s="6"/>
      <c r="M343" s="6"/>
      <c r="N343" s="21"/>
      <c r="O343" s="21"/>
      <c r="P343" s="21"/>
      <c r="Q343" s="21"/>
      <c r="R343" s="21"/>
      <c r="S343" s="21"/>
      <c r="T343" s="6"/>
      <c r="U343" s="6"/>
      <c r="V343" s="6"/>
      <c r="W343" s="6"/>
      <c r="X343" s="6"/>
      <c r="Y343" s="6"/>
      <c r="Z343" s="6"/>
      <c r="AA343" s="6"/>
      <c r="AB343" s="6"/>
    </row>
    <row r="344" ht="12.75" customHeight="1">
      <c r="A344" s="6"/>
      <c r="B344" s="6"/>
      <c r="C344" s="6"/>
      <c r="D344" s="6"/>
      <c r="E344" s="6"/>
      <c r="F344" s="6"/>
      <c r="G344" s="6"/>
      <c r="H344" s="6"/>
      <c r="I344" s="6"/>
      <c r="J344" s="6"/>
      <c r="K344" s="6"/>
      <c r="L344" s="6"/>
      <c r="M344" s="6"/>
      <c r="N344" s="21"/>
      <c r="O344" s="21"/>
      <c r="P344" s="21"/>
      <c r="Q344" s="21"/>
      <c r="R344" s="21"/>
      <c r="S344" s="21"/>
      <c r="T344" s="6"/>
      <c r="U344" s="6"/>
      <c r="V344" s="6"/>
      <c r="W344" s="6"/>
      <c r="X344" s="6"/>
      <c r="Y344" s="6"/>
      <c r="Z344" s="6"/>
      <c r="AA344" s="6"/>
      <c r="AB344" s="6"/>
    </row>
    <row r="345" ht="12.75" customHeight="1">
      <c r="A345" s="6"/>
      <c r="B345" s="6"/>
      <c r="C345" s="6"/>
      <c r="D345" s="6"/>
      <c r="E345" s="6"/>
      <c r="F345" s="6"/>
      <c r="G345" s="6"/>
      <c r="H345" s="6"/>
      <c r="I345" s="6"/>
      <c r="J345" s="6"/>
      <c r="K345" s="6"/>
      <c r="L345" s="6"/>
      <c r="M345" s="6"/>
      <c r="N345" s="21"/>
      <c r="O345" s="21"/>
      <c r="P345" s="21"/>
      <c r="Q345" s="21"/>
      <c r="R345" s="21"/>
      <c r="S345" s="21"/>
      <c r="T345" s="6"/>
      <c r="U345" s="6"/>
      <c r="V345" s="6"/>
      <c r="W345" s="6"/>
      <c r="X345" s="6"/>
      <c r="Y345" s="6"/>
      <c r="Z345" s="6"/>
      <c r="AA345" s="6"/>
      <c r="AB345" s="6"/>
    </row>
    <row r="346" ht="12.75" customHeight="1">
      <c r="A346" s="6"/>
      <c r="B346" s="6"/>
      <c r="C346" s="6"/>
      <c r="D346" s="6"/>
      <c r="E346" s="6"/>
      <c r="F346" s="6"/>
      <c r="G346" s="6"/>
      <c r="H346" s="6"/>
      <c r="I346" s="6"/>
      <c r="J346" s="6"/>
      <c r="K346" s="6"/>
      <c r="L346" s="6"/>
      <c r="M346" s="6"/>
      <c r="N346" s="21"/>
      <c r="O346" s="21"/>
      <c r="P346" s="21"/>
      <c r="Q346" s="21"/>
      <c r="R346" s="21"/>
      <c r="S346" s="21"/>
      <c r="T346" s="6"/>
      <c r="U346" s="6"/>
      <c r="V346" s="6"/>
      <c r="W346" s="6"/>
      <c r="X346" s="6"/>
      <c r="Y346" s="6"/>
      <c r="Z346" s="6"/>
      <c r="AA346" s="6"/>
      <c r="AB346" s="6"/>
    </row>
    <row r="347" ht="12.75" customHeight="1">
      <c r="A347" s="6"/>
      <c r="B347" s="6"/>
      <c r="C347" s="6"/>
      <c r="D347" s="6"/>
      <c r="E347" s="6"/>
      <c r="F347" s="6"/>
      <c r="G347" s="6"/>
      <c r="H347" s="6"/>
      <c r="I347" s="6"/>
      <c r="J347" s="6"/>
      <c r="K347" s="6"/>
      <c r="L347" s="6"/>
      <c r="M347" s="6"/>
      <c r="N347" s="21"/>
      <c r="O347" s="21"/>
      <c r="P347" s="21"/>
      <c r="Q347" s="21"/>
      <c r="R347" s="21"/>
      <c r="S347" s="21"/>
      <c r="T347" s="6"/>
      <c r="U347" s="6"/>
      <c r="V347" s="6"/>
      <c r="W347" s="6"/>
      <c r="X347" s="6"/>
      <c r="Y347" s="6"/>
      <c r="Z347" s="6"/>
      <c r="AA347" s="6"/>
      <c r="AB347" s="6"/>
    </row>
    <row r="348" ht="12.75" customHeight="1">
      <c r="A348" s="6"/>
      <c r="B348" s="6"/>
      <c r="C348" s="6"/>
      <c r="D348" s="6"/>
      <c r="E348" s="6"/>
      <c r="F348" s="6"/>
      <c r="G348" s="6"/>
      <c r="H348" s="6"/>
      <c r="I348" s="6"/>
      <c r="J348" s="6"/>
      <c r="K348" s="6"/>
      <c r="L348" s="6"/>
      <c r="M348" s="6"/>
      <c r="N348" s="21"/>
      <c r="O348" s="21"/>
      <c r="P348" s="21"/>
      <c r="Q348" s="21"/>
      <c r="R348" s="21"/>
      <c r="S348" s="21"/>
      <c r="T348" s="6"/>
      <c r="U348" s="6"/>
      <c r="V348" s="6"/>
      <c r="W348" s="6"/>
      <c r="X348" s="6"/>
      <c r="Y348" s="6"/>
      <c r="Z348" s="6"/>
      <c r="AA348" s="6"/>
      <c r="AB348" s="6"/>
    </row>
    <row r="349" ht="12.75" customHeight="1">
      <c r="A349" s="6"/>
      <c r="B349" s="6"/>
      <c r="C349" s="6"/>
      <c r="D349" s="6"/>
      <c r="E349" s="6"/>
      <c r="F349" s="6"/>
      <c r="G349" s="6"/>
      <c r="H349" s="6"/>
      <c r="I349" s="6"/>
      <c r="J349" s="6"/>
      <c r="K349" s="6"/>
      <c r="L349" s="6"/>
      <c r="M349" s="6"/>
      <c r="N349" s="21"/>
      <c r="O349" s="21"/>
      <c r="P349" s="21"/>
      <c r="Q349" s="21"/>
      <c r="R349" s="21"/>
      <c r="S349" s="21"/>
      <c r="T349" s="6"/>
      <c r="U349" s="6"/>
      <c r="V349" s="6"/>
      <c r="W349" s="6"/>
      <c r="X349" s="6"/>
      <c r="Y349" s="6"/>
      <c r="Z349" s="6"/>
      <c r="AA349" s="6"/>
      <c r="AB349" s="6"/>
    </row>
    <row r="350" ht="12.75" customHeight="1">
      <c r="A350" s="6"/>
      <c r="B350" s="6"/>
      <c r="C350" s="6"/>
      <c r="D350" s="6"/>
      <c r="E350" s="6"/>
      <c r="F350" s="6"/>
      <c r="G350" s="6"/>
      <c r="H350" s="6"/>
      <c r="I350" s="6"/>
      <c r="J350" s="6"/>
      <c r="K350" s="6"/>
      <c r="L350" s="6"/>
      <c r="M350" s="6"/>
      <c r="N350" s="21"/>
      <c r="O350" s="21"/>
      <c r="P350" s="21"/>
      <c r="Q350" s="21"/>
      <c r="R350" s="21"/>
      <c r="S350" s="21"/>
      <c r="T350" s="6"/>
      <c r="U350" s="6"/>
      <c r="V350" s="6"/>
      <c r="W350" s="6"/>
      <c r="X350" s="6"/>
      <c r="Y350" s="6"/>
      <c r="Z350" s="6"/>
      <c r="AA350" s="6"/>
      <c r="AB350" s="6"/>
    </row>
    <row r="351" ht="12.75" customHeight="1">
      <c r="A351" s="6"/>
      <c r="B351" s="6"/>
      <c r="C351" s="6"/>
      <c r="D351" s="6"/>
      <c r="E351" s="6"/>
      <c r="F351" s="6"/>
      <c r="G351" s="6"/>
      <c r="H351" s="6"/>
      <c r="I351" s="6"/>
      <c r="J351" s="6"/>
      <c r="K351" s="6"/>
      <c r="L351" s="6"/>
      <c r="M351" s="6"/>
      <c r="N351" s="21"/>
      <c r="O351" s="21"/>
      <c r="P351" s="21"/>
      <c r="Q351" s="21"/>
      <c r="R351" s="21"/>
      <c r="S351" s="21"/>
      <c r="T351" s="6"/>
      <c r="U351" s="6"/>
      <c r="V351" s="6"/>
      <c r="W351" s="6"/>
      <c r="X351" s="6"/>
      <c r="Y351" s="6"/>
      <c r="Z351" s="6"/>
      <c r="AA351" s="6"/>
      <c r="AB351" s="6"/>
    </row>
    <row r="352" ht="12.75" customHeight="1">
      <c r="A352" s="6"/>
      <c r="B352" s="6"/>
      <c r="C352" s="6"/>
      <c r="D352" s="6"/>
      <c r="E352" s="6"/>
      <c r="F352" s="6"/>
      <c r="G352" s="6"/>
      <c r="H352" s="6"/>
      <c r="I352" s="6"/>
      <c r="J352" s="6"/>
      <c r="K352" s="6"/>
      <c r="L352" s="6"/>
      <c r="M352" s="6"/>
      <c r="N352" s="21"/>
      <c r="O352" s="21"/>
      <c r="P352" s="21"/>
      <c r="Q352" s="21"/>
      <c r="R352" s="21"/>
      <c r="S352" s="21"/>
      <c r="T352" s="6"/>
      <c r="U352" s="6"/>
      <c r="V352" s="6"/>
      <c r="W352" s="6"/>
      <c r="X352" s="6"/>
      <c r="Y352" s="6"/>
      <c r="Z352" s="6"/>
      <c r="AA352" s="6"/>
      <c r="AB352" s="6"/>
    </row>
    <row r="353" ht="12.75" customHeight="1">
      <c r="A353" s="6"/>
      <c r="B353" s="6"/>
      <c r="C353" s="6"/>
      <c r="D353" s="6"/>
      <c r="E353" s="6"/>
      <c r="F353" s="6"/>
      <c r="G353" s="6"/>
      <c r="H353" s="6"/>
      <c r="I353" s="6"/>
      <c r="J353" s="6"/>
      <c r="K353" s="6"/>
      <c r="L353" s="6"/>
      <c r="M353" s="6"/>
      <c r="N353" s="21"/>
      <c r="O353" s="21"/>
      <c r="P353" s="21"/>
      <c r="Q353" s="21"/>
      <c r="R353" s="21"/>
      <c r="S353" s="21"/>
      <c r="T353" s="6"/>
      <c r="U353" s="6"/>
      <c r="V353" s="6"/>
      <c r="W353" s="6"/>
      <c r="X353" s="6"/>
      <c r="Y353" s="6"/>
      <c r="Z353" s="6"/>
      <c r="AA353" s="6"/>
      <c r="AB353" s="6"/>
    </row>
    <row r="354" ht="12.75" customHeight="1">
      <c r="A354" s="6"/>
      <c r="B354" s="6"/>
      <c r="C354" s="6"/>
      <c r="D354" s="6"/>
      <c r="E354" s="6"/>
      <c r="F354" s="6"/>
      <c r="G354" s="6"/>
      <c r="H354" s="6"/>
      <c r="I354" s="6"/>
      <c r="J354" s="6"/>
      <c r="K354" s="6"/>
      <c r="L354" s="6"/>
      <c r="M354" s="6"/>
      <c r="N354" s="21"/>
      <c r="O354" s="21"/>
      <c r="P354" s="21"/>
      <c r="Q354" s="21"/>
      <c r="R354" s="21"/>
      <c r="S354" s="21"/>
      <c r="T354" s="6"/>
      <c r="U354" s="6"/>
      <c r="V354" s="6"/>
      <c r="W354" s="6"/>
      <c r="X354" s="6"/>
      <c r="Y354" s="6"/>
      <c r="Z354" s="6"/>
      <c r="AA354" s="6"/>
      <c r="AB354" s="6"/>
    </row>
    <row r="355" ht="12.75" customHeight="1">
      <c r="A355" s="6"/>
      <c r="B355" s="6"/>
      <c r="C355" s="6"/>
      <c r="D355" s="6"/>
      <c r="E355" s="6"/>
      <c r="F355" s="6"/>
      <c r="G355" s="6"/>
      <c r="H355" s="6"/>
      <c r="I355" s="6"/>
      <c r="J355" s="6"/>
      <c r="K355" s="6"/>
      <c r="L355" s="6"/>
      <c r="M355" s="6"/>
      <c r="N355" s="21"/>
      <c r="O355" s="21"/>
      <c r="P355" s="21"/>
      <c r="Q355" s="21"/>
      <c r="R355" s="21"/>
      <c r="S355" s="21"/>
      <c r="T355" s="6"/>
      <c r="U355" s="6"/>
      <c r="V355" s="6"/>
      <c r="W355" s="6"/>
      <c r="X355" s="6"/>
      <c r="Y355" s="6"/>
      <c r="Z355" s="6"/>
      <c r="AA355" s="6"/>
      <c r="AB355" s="6"/>
    </row>
    <row r="356" ht="12.75" customHeight="1">
      <c r="A356" s="6"/>
      <c r="B356" s="6"/>
      <c r="C356" s="6"/>
      <c r="D356" s="6"/>
      <c r="E356" s="6"/>
      <c r="F356" s="6"/>
      <c r="G356" s="6"/>
      <c r="H356" s="6"/>
      <c r="I356" s="6"/>
      <c r="J356" s="6"/>
      <c r="K356" s="6"/>
      <c r="L356" s="6"/>
      <c r="M356" s="6"/>
      <c r="N356" s="21"/>
      <c r="O356" s="21"/>
      <c r="P356" s="21"/>
      <c r="Q356" s="21"/>
      <c r="R356" s="21"/>
      <c r="S356" s="21"/>
      <c r="T356" s="6"/>
      <c r="U356" s="6"/>
      <c r="V356" s="6"/>
      <c r="W356" s="6"/>
      <c r="X356" s="6"/>
      <c r="Y356" s="6"/>
      <c r="Z356" s="6"/>
      <c r="AA356" s="6"/>
      <c r="AB356" s="6"/>
    </row>
    <row r="357" ht="12.75" customHeight="1">
      <c r="A357" s="6"/>
      <c r="B357" s="6"/>
      <c r="C357" s="6"/>
      <c r="D357" s="6"/>
      <c r="E357" s="6"/>
      <c r="F357" s="6"/>
      <c r="G357" s="6"/>
      <c r="H357" s="6"/>
      <c r="I357" s="6"/>
      <c r="J357" s="6"/>
      <c r="K357" s="6"/>
      <c r="L357" s="6"/>
      <c r="M357" s="6"/>
      <c r="N357" s="21"/>
      <c r="O357" s="21"/>
      <c r="P357" s="21"/>
      <c r="Q357" s="21"/>
      <c r="R357" s="21"/>
      <c r="S357" s="21"/>
      <c r="T357" s="6"/>
      <c r="U357" s="6"/>
      <c r="V357" s="6"/>
      <c r="W357" s="6"/>
      <c r="X357" s="6"/>
      <c r="Y357" s="6"/>
      <c r="Z357" s="6"/>
      <c r="AA357" s="6"/>
      <c r="AB357" s="6"/>
    </row>
    <row r="358" ht="12.75" customHeight="1">
      <c r="A358" s="6"/>
      <c r="B358" s="6"/>
      <c r="C358" s="6"/>
      <c r="D358" s="6"/>
      <c r="E358" s="6"/>
      <c r="F358" s="6"/>
      <c r="G358" s="6"/>
      <c r="H358" s="6"/>
      <c r="I358" s="6"/>
      <c r="J358" s="6"/>
      <c r="K358" s="6"/>
      <c r="L358" s="6"/>
      <c r="M358" s="6"/>
      <c r="N358" s="21"/>
      <c r="O358" s="21"/>
      <c r="P358" s="21"/>
      <c r="Q358" s="21"/>
      <c r="R358" s="21"/>
      <c r="S358" s="21"/>
      <c r="T358" s="6"/>
      <c r="U358" s="6"/>
      <c r="V358" s="6"/>
      <c r="W358" s="6"/>
      <c r="X358" s="6"/>
      <c r="Y358" s="6"/>
      <c r="Z358" s="6"/>
      <c r="AA358" s="6"/>
      <c r="AB358" s="6"/>
    </row>
    <row r="359" ht="12.75" customHeight="1">
      <c r="A359" s="6"/>
      <c r="B359" s="6"/>
      <c r="C359" s="6"/>
      <c r="D359" s="6"/>
      <c r="E359" s="6"/>
      <c r="F359" s="6"/>
      <c r="G359" s="6"/>
      <c r="H359" s="6"/>
      <c r="I359" s="6"/>
      <c r="J359" s="6"/>
      <c r="K359" s="6"/>
      <c r="L359" s="6"/>
      <c r="M359" s="6"/>
      <c r="N359" s="21"/>
      <c r="O359" s="21"/>
      <c r="P359" s="21"/>
      <c r="Q359" s="21"/>
      <c r="R359" s="21"/>
      <c r="S359" s="21"/>
      <c r="T359" s="6"/>
      <c r="U359" s="6"/>
      <c r="V359" s="6"/>
      <c r="W359" s="6"/>
      <c r="X359" s="6"/>
      <c r="Y359" s="6"/>
      <c r="Z359" s="6"/>
      <c r="AA359" s="6"/>
      <c r="AB359" s="6"/>
    </row>
    <row r="360" ht="12.75" customHeight="1">
      <c r="A360" s="6"/>
      <c r="B360" s="6"/>
      <c r="C360" s="6"/>
      <c r="D360" s="6"/>
      <c r="E360" s="6"/>
      <c r="F360" s="6"/>
      <c r="G360" s="6"/>
      <c r="H360" s="6"/>
      <c r="I360" s="6"/>
      <c r="J360" s="6"/>
      <c r="K360" s="6"/>
      <c r="L360" s="6"/>
      <c r="M360" s="6"/>
      <c r="N360" s="21"/>
      <c r="O360" s="21"/>
      <c r="P360" s="21"/>
      <c r="Q360" s="21"/>
      <c r="R360" s="21"/>
      <c r="S360" s="21"/>
      <c r="T360" s="6"/>
      <c r="U360" s="6"/>
      <c r="V360" s="6"/>
      <c r="W360" s="6"/>
      <c r="X360" s="6"/>
      <c r="Y360" s="6"/>
      <c r="Z360" s="6"/>
      <c r="AA360" s="6"/>
      <c r="AB360" s="6"/>
    </row>
    <row r="361" ht="12.75" customHeight="1">
      <c r="A361" s="6"/>
      <c r="B361" s="6"/>
      <c r="C361" s="6"/>
      <c r="D361" s="6"/>
      <c r="E361" s="6"/>
      <c r="F361" s="6"/>
      <c r="G361" s="6"/>
      <c r="H361" s="6"/>
      <c r="I361" s="6"/>
      <c r="J361" s="6"/>
      <c r="K361" s="6"/>
      <c r="L361" s="6"/>
      <c r="M361" s="6"/>
      <c r="N361" s="21"/>
      <c r="O361" s="21"/>
      <c r="P361" s="21"/>
      <c r="Q361" s="21"/>
      <c r="R361" s="21"/>
      <c r="S361" s="21"/>
      <c r="T361" s="6"/>
      <c r="U361" s="6"/>
      <c r="V361" s="6"/>
      <c r="W361" s="6"/>
      <c r="X361" s="6"/>
      <c r="Y361" s="6"/>
      <c r="Z361" s="6"/>
      <c r="AA361" s="6"/>
      <c r="AB361" s="6"/>
    </row>
    <row r="362" ht="12.75" customHeight="1">
      <c r="A362" s="6"/>
      <c r="B362" s="6"/>
      <c r="C362" s="6"/>
      <c r="D362" s="6"/>
      <c r="E362" s="6"/>
      <c r="F362" s="6"/>
      <c r="G362" s="6"/>
      <c r="H362" s="6"/>
      <c r="I362" s="6"/>
      <c r="J362" s="6"/>
      <c r="K362" s="6"/>
      <c r="L362" s="6"/>
      <c r="M362" s="6"/>
      <c r="N362" s="21"/>
      <c r="O362" s="21"/>
      <c r="P362" s="21"/>
      <c r="Q362" s="21"/>
      <c r="R362" s="21"/>
      <c r="S362" s="21"/>
      <c r="T362" s="6"/>
      <c r="U362" s="6"/>
      <c r="V362" s="6"/>
      <c r="W362" s="6"/>
      <c r="X362" s="6"/>
      <c r="Y362" s="6"/>
      <c r="Z362" s="6"/>
      <c r="AA362" s="6"/>
      <c r="AB362" s="6"/>
    </row>
    <row r="363" ht="12.75" customHeight="1">
      <c r="A363" s="6"/>
      <c r="B363" s="6"/>
      <c r="C363" s="6"/>
      <c r="D363" s="6"/>
      <c r="E363" s="6"/>
      <c r="F363" s="6"/>
      <c r="G363" s="6"/>
      <c r="H363" s="6"/>
      <c r="I363" s="6"/>
      <c r="J363" s="6"/>
      <c r="K363" s="6"/>
      <c r="L363" s="6"/>
      <c r="M363" s="6"/>
      <c r="N363" s="21"/>
      <c r="O363" s="21"/>
      <c r="P363" s="21"/>
      <c r="Q363" s="21"/>
      <c r="R363" s="21"/>
      <c r="S363" s="21"/>
      <c r="T363" s="6"/>
      <c r="U363" s="6"/>
      <c r="V363" s="6"/>
      <c r="W363" s="6"/>
      <c r="X363" s="6"/>
      <c r="Y363" s="6"/>
      <c r="Z363" s="6"/>
      <c r="AA363" s="6"/>
      <c r="AB363" s="6"/>
    </row>
    <row r="364" ht="12.75" customHeight="1">
      <c r="A364" s="6"/>
      <c r="B364" s="6"/>
      <c r="C364" s="6"/>
      <c r="D364" s="6"/>
      <c r="E364" s="6"/>
      <c r="F364" s="6"/>
      <c r="G364" s="6"/>
      <c r="H364" s="6"/>
      <c r="I364" s="6"/>
      <c r="J364" s="6"/>
      <c r="K364" s="6"/>
      <c r="L364" s="6"/>
      <c r="M364" s="6"/>
      <c r="N364" s="21"/>
      <c r="O364" s="21"/>
      <c r="P364" s="21"/>
      <c r="Q364" s="21"/>
      <c r="R364" s="21"/>
      <c r="S364" s="21"/>
      <c r="T364" s="6"/>
      <c r="U364" s="6"/>
      <c r="V364" s="6"/>
      <c r="W364" s="6"/>
      <c r="X364" s="6"/>
      <c r="Y364" s="6"/>
      <c r="Z364" s="6"/>
      <c r="AA364" s="6"/>
      <c r="AB364" s="6"/>
    </row>
    <row r="365" ht="12.75" customHeight="1">
      <c r="A365" s="6"/>
      <c r="B365" s="6"/>
      <c r="C365" s="6"/>
      <c r="D365" s="6"/>
      <c r="E365" s="6"/>
      <c r="F365" s="6"/>
      <c r="G365" s="6"/>
      <c r="H365" s="6"/>
      <c r="I365" s="6"/>
      <c r="J365" s="6"/>
      <c r="K365" s="6"/>
      <c r="L365" s="6"/>
      <c r="M365" s="6"/>
      <c r="N365" s="21"/>
      <c r="O365" s="21"/>
      <c r="P365" s="21"/>
      <c r="Q365" s="21"/>
      <c r="R365" s="21"/>
      <c r="S365" s="21"/>
      <c r="T365" s="6"/>
      <c r="U365" s="6"/>
      <c r="V365" s="6"/>
      <c r="W365" s="6"/>
      <c r="X365" s="6"/>
      <c r="Y365" s="6"/>
      <c r="Z365" s="6"/>
      <c r="AA365" s="6"/>
      <c r="AB365" s="6"/>
    </row>
    <row r="366" ht="12.75" customHeight="1">
      <c r="A366" s="6"/>
      <c r="B366" s="6"/>
      <c r="C366" s="6"/>
      <c r="D366" s="6"/>
      <c r="E366" s="6"/>
      <c r="F366" s="6"/>
      <c r="G366" s="6"/>
      <c r="H366" s="6"/>
      <c r="I366" s="6"/>
      <c r="J366" s="6"/>
      <c r="K366" s="6"/>
      <c r="L366" s="6"/>
      <c r="M366" s="6"/>
      <c r="N366" s="21"/>
      <c r="O366" s="21"/>
      <c r="P366" s="21"/>
      <c r="Q366" s="21"/>
      <c r="R366" s="21"/>
      <c r="S366" s="21"/>
      <c r="T366" s="6"/>
      <c r="U366" s="6"/>
      <c r="V366" s="6"/>
      <c r="W366" s="6"/>
      <c r="X366" s="6"/>
      <c r="Y366" s="6"/>
      <c r="Z366" s="6"/>
      <c r="AA366" s="6"/>
      <c r="AB366" s="6"/>
    </row>
    <row r="367" ht="12.75" customHeight="1">
      <c r="A367" s="6"/>
      <c r="B367" s="6"/>
      <c r="C367" s="6"/>
      <c r="D367" s="6"/>
      <c r="E367" s="6"/>
      <c r="F367" s="6"/>
      <c r="G367" s="6"/>
      <c r="H367" s="6"/>
      <c r="I367" s="6"/>
      <c r="J367" s="6"/>
      <c r="K367" s="6"/>
      <c r="L367" s="6"/>
      <c r="M367" s="6"/>
      <c r="N367" s="21"/>
      <c r="O367" s="21"/>
      <c r="P367" s="21"/>
      <c r="Q367" s="21"/>
      <c r="R367" s="21"/>
      <c r="S367" s="21"/>
      <c r="T367" s="6"/>
      <c r="U367" s="6"/>
      <c r="V367" s="6"/>
      <c r="W367" s="6"/>
      <c r="X367" s="6"/>
      <c r="Y367" s="6"/>
      <c r="Z367" s="6"/>
      <c r="AA367" s="6"/>
      <c r="AB367" s="6"/>
    </row>
    <row r="368" ht="12.75" customHeight="1">
      <c r="A368" s="6"/>
      <c r="B368" s="6"/>
      <c r="C368" s="6"/>
      <c r="D368" s="6"/>
      <c r="E368" s="6"/>
      <c r="F368" s="6"/>
      <c r="G368" s="6"/>
      <c r="H368" s="6"/>
      <c r="I368" s="6"/>
      <c r="J368" s="6"/>
      <c r="K368" s="6"/>
      <c r="L368" s="6"/>
      <c r="M368" s="6"/>
      <c r="N368" s="21"/>
      <c r="O368" s="21"/>
      <c r="P368" s="21"/>
      <c r="Q368" s="21"/>
      <c r="R368" s="21"/>
      <c r="S368" s="21"/>
      <c r="T368" s="6"/>
      <c r="U368" s="6"/>
      <c r="V368" s="6"/>
      <c r="W368" s="6"/>
      <c r="X368" s="6"/>
      <c r="Y368" s="6"/>
      <c r="Z368" s="6"/>
      <c r="AA368" s="6"/>
      <c r="AB368" s="6"/>
    </row>
    <row r="369" ht="12.75" customHeight="1">
      <c r="A369" s="6"/>
      <c r="B369" s="6"/>
      <c r="C369" s="6"/>
      <c r="D369" s="6"/>
      <c r="E369" s="6"/>
      <c r="F369" s="6"/>
      <c r="G369" s="6"/>
      <c r="H369" s="6"/>
      <c r="I369" s="6"/>
      <c r="J369" s="6"/>
      <c r="K369" s="6"/>
      <c r="L369" s="6"/>
      <c r="M369" s="6"/>
      <c r="N369" s="21"/>
      <c r="O369" s="21"/>
      <c r="P369" s="21"/>
      <c r="Q369" s="21"/>
      <c r="R369" s="21"/>
      <c r="S369" s="21"/>
      <c r="T369" s="6"/>
      <c r="U369" s="6"/>
      <c r="V369" s="6"/>
      <c r="W369" s="6"/>
      <c r="X369" s="6"/>
      <c r="Y369" s="6"/>
      <c r="Z369" s="6"/>
      <c r="AA369" s="6"/>
      <c r="AB369" s="6"/>
    </row>
    <row r="370" ht="12.75" customHeight="1">
      <c r="A370" s="6"/>
      <c r="B370" s="6"/>
      <c r="C370" s="6"/>
      <c r="D370" s="6"/>
      <c r="E370" s="6"/>
      <c r="F370" s="6"/>
      <c r="G370" s="6"/>
      <c r="H370" s="6"/>
      <c r="I370" s="6"/>
      <c r="J370" s="6"/>
      <c r="K370" s="6"/>
      <c r="L370" s="6"/>
      <c r="M370" s="6"/>
      <c r="N370" s="21"/>
      <c r="O370" s="21"/>
      <c r="P370" s="21"/>
      <c r="Q370" s="21"/>
      <c r="R370" s="21"/>
      <c r="S370" s="21"/>
      <c r="T370" s="6"/>
      <c r="U370" s="6"/>
      <c r="V370" s="6"/>
      <c r="W370" s="6"/>
      <c r="X370" s="6"/>
      <c r="Y370" s="6"/>
      <c r="Z370" s="6"/>
      <c r="AA370" s="6"/>
      <c r="AB370" s="6"/>
    </row>
    <row r="371" ht="12.75" customHeight="1">
      <c r="A371" s="6"/>
      <c r="B371" s="6"/>
      <c r="C371" s="6"/>
      <c r="D371" s="6"/>
      <c r="E371" s="6"/>
      <c r="F371" s="6"/>
      <c r="G371" s="6"/>
      <c r="H371" s="6"/>
      <c r="I371" s="6"/>
      <c r="J371" s="6"/>
      <c r="K371" s="6"/>
      <c r="L371" s="6"/>
      <c r="M371" s="6"/>
      <c r="N371" s="21"/>
      <c r="O371" s="21"/>
      <c r="P371" s="21"/>
      <c r="Q371" s="21"/>
      <c r="R371" s="21"/>
      <c r="S371" s="21"/>
      <c r="T371" s="6"/>
      <c r="U371" s="6"/>
      <c r="V371" s="6"/>
      <c r="W371" s="6"/>
      <c r="X371" s="6"/>
      <c r="Y371" s="6"/>
      <c r="Z371" s="6"/>
      <c r="AA371" s="6"/>
      <c r="AB371" s="6"/>
    </row>
    <row r="372" ht="12.75" customHeight="1">
      <c r="A372" s="6"/>
      <c r="B372" s="6"/>
      <c r="C372" s="6"/>
      <c r="D372" s="6"/>
      <c r="E372" s="6"/>
      <c r="F372" s="6"/>
      <c r="G372" s="6"/>
      <c r="H372" s="6"/>
      <c r="I372" s="6"/>
      <c r="J372" s="6"/>
      <c r="K372" s="6"/>
      <c r="L372" s="6"/>
      <c r="M372" s="6"/>
      <c r="N372" s="21"/>
      <c r="O372" s="21"/>
      <c r="P372" s="21"/>
      <c r="Q372" s="21"/>
      <c r="R372" s="21"/>
      <c r="S372" s="21"/>
      <c r="T372" s="6"/>
      <c r="U372" s="6"/>
      <c r="V372" s="6"/>
      <c r="W372" s="6"/>
      <c r="X372" s="6"/>
      <c r="Y372" s="6"/>
      <c r="Z372" s="6"/>
      <c r="AA372" s="6"/>
      <c r="AB372" s="6"/>
    </row>
    <row r="373" ht="12.75" customHeight="1">
      <c r="A373" s="6"/>
      <c r="B373" s="6"/>
      <c r="C373" s="6"/>
      <c r="D373" s="6"/>
      <c r="E373" s="6"/>
      <c r="F373" s="6"/>
      <c r="G373" s="6"/>
      <c r="H373" s="6"/>
      <c r="I373" s="6"/>
      <c r="J373" s="6"/>
      <c r="K373" s="6"/>
      <c r="L373" s="6"/>
      <c r="M373" s="6"/>
      <c r="N373" s="21"/>
      <c r="O373" s="21"/>
      <c r="P373" s="21"/>
      <c r="Q373" s="21"/>
      <c r="R373" s="21"/>
      <c r="S373" s="21"/>
      <c r="T373" s="6"/>
      <c r="U373" s="6"/>
      <c r="V373" s="6"/>
      <c r="W373" s="6"/>
      <c r="X373" s="6"/>
      <c r="Y373" s="6"/>
      <c r="Z373" s="6"/>
      <c r="AA373" s="6"/>
      <c r="AB373" s="6"/>
    </row>
    <row r="374" ht="12.75" customHeight="1">
      <c r="A374" s="6"/>
      <c r="B374" s="6"/>
      <c r="C374" s="6"/>
      <c r="D374" s="6"/>
      <c r="E374" s="6"/>
      <c r="F374" s="6"/>
      <c r="G374" s="6"/>
      <c r="H374" s="6"/>
      <c r="I374" s="6"/>
      <c r="J374" s="6"/>
      <c r="K374" s="6"/>
      <c r="L374" s="6"/>
      <c r="M374" s="6"/>
      <c r="N374" s="21"/>
      <c r="O374" s="21"/>
      <c r="P374" s="21"/>
      <c r="Q374" s="21"/>
      <c r="R374" s="21"/>
      <c r="S374" s="21"/>
      <c r="T374" s="6"/>
      <c r="U374" s="6"/>
      <c r="V374" s="6"/>
      <c r="W374" s="6"/>
      <c r="X374" s="6"/>
      <c r="Y374" s="6"/>
      <c r="Z374" s="6"/>
      <c r="AA374" s="6"/>
      <c r="AB374" s="6"/>
    </row>
    <row r="375" ht="12.75" customHeight="1">
      <c r="A375" s="6"/>
      <c r="B375" s="6"/>
      <c r="C375" s="6"/>
      <c r="D375" s="6"/>
      <c r="E375" s="6"/>
      <c r="F375" s="6"/>
      <c r="G375" s="6"/>
      <c r="H375" s="6"/>
      <c r="I375" s="6"/>
      <c r="J375" s="6"/>
      <c r="K375" s="6"/>
      <c r="L375" s="6"/>
      <c r="M375" s="6"/>
      <c r="N375" s="21"/>
      <c r="O375" s="21"/>
      <c r="P375" s="21"/>
      <c r="Q375" s="21"/>
      <c r="R375" s="21"/>
      <c r="S375" s="21"/>
      <c r="T375" s="6"/>
      <c r="U375" s="6"/>
      <c r="V375" s="6"/>
      <c r="W375" s="6"/>
      <c r="X375" s="6"/>
      <c r="Y375" s="6"/>
      <c r="Z375" s="6"/>
      <c r="AA375" s="6"/>
      <c r="AB375" s="6"/>
    </row>
    <row r="376" ht="12.75" customHeight="1">
      <c r="A376" s="6"/>
      <c r="B376" s="6"/>
      <c r="C376" s="6"/>
      <c r="D376" s="6"/>
      <c r="E376" s="6"/>
      <c r="F376" s="6"/>
      <c r="G376" s="6"/>
      <c r="H376" s="6"/>
      <c r="I376" s="6"/>
      <c r="J376" s="6"/>
      <c r="K376" s="6"/>
      <c r="L376" s="6"/>
      <c r="M376" s="6"/>
      <c r="N376" s="21"/>
      <c r="O376" s="21"/>
      <c r="P376" s="21"/>
      <c r="Q376" s="21"/>
      <c r="R376" s="21"/>
      <c r="S376" s="21"/>
      <c r="T376" s="6"/>
      <c r="U376" s="6"/>
      <c r="V376" s="6"/>
      <c r="W376" s="6"/>
      <c r="X376" s="6"/>
      <c r="Y376" s="6"/>
      <c r="Z376" s="6"/>
      <c r="AA376" s="6"/>
      <c r="AB376" s="6"/>
    </row>
    <row r="377" ht="12.75" customHeight="1">
      <c r="A377" s="6"/>
      <c r="B377" s="6"/>
      <c r="C377" s="6"/>
      <c r="D377" s="6"/>
      <c r="E377" s="6"/>
      <c r="F377" s="6"/>
      <c r="G377" s="6"/>
      <c r="H377" s="6"/>
      <c r="I377" s="6"/>
      <c r="J377" s="6"/>
      <c r="K377" s="6"/>
      <c r="L377" s="6"/>
      <c r="M377" s="6"/>
      <c r="N377" s="21"/>
      <c r="O377" s="21"/>
      <c r="P377" s="21"/>
      <c r="Q377" s="21"/>
      <c r="R377" s="21"/>
      <c r="S377" s="21"/>
      <c r="T377" s="6"/>
      <c r="U377" s="6"/>
      <c r="V377" s="6"/>
      <c r="W377" s="6"/>
      <c r="X377" s="6"/>
      <c r="Y377" s="6"/>
      <c r="Z377" s="6"/>
      <c r="AA377" s="6"/>
      <c r="AB377" s="6"/>
    </row>
    <row r="378" ht="12.75" customHeight="1">
      <c r="A378" s="6"/>
      <c r="B378" s="6"/>
      <c r="C378" s="6"/>
      <c r="D378" s="6"/>
      <c r="E378" s="6"/>
      <c r="F378" s="6"/>
      <c r="G378" s="6"/>
      <c r="H378" s="6"/>
      <c r="I378" s="6"/>
      <c r="J378" s="6"/>
      <c r="K378" s="6"/>
      <c r="L378" s="6"/>
      <c r="M378" s="6"/>
      <c r="N378" s="21"/>
      <c r="O378" s="21"/>
      <c r="P378" s="21"/>
      <c r="Q378" s="21"/>
      <c r="R378" s="21"/>
      <c r="S378" s="21"/>
      <c r="T378" s="6"/>
      <c r="U378" s="6"/>
      <c r="V378" s="6"/>
      <c r="W378" s="6"/>
      <c r="X378" s="6"/>
      <c r="Y378" s="6"/>
      <c r="Z378" s="6"/>
      <c r="AA378" s="6"/>
      <c r="AB378" s="6"/>
    </row>
    <row r="379" ht="12.75" customHeight="1">
      <c r="A379" s="6"/>
      <c r="B379" s="6"/>
      <c r="C379" s="6"/>
      <c r="D379" s="6"/>
      <c r="E379" s="6"/>
      <c r="F379" s="6"/>
      <c r="G379" s="6"/>
      <c r="H379" s="6"/>
      <c r="I379" s="6"/>
      <c r="J379" s="6"/>
      <c r="K379" s="6"/>
      <c r="L379" s="6"/>
      <c r="M379" s="6"/>
      <c r="N379" s="21"/>
      <c r="O379" s="21"/>
      <c r="P379" s="21"/>
      <c r="Q379" s="21"/>
      <c r="R379" s="21"/>
      <c r="S379" s="21"/>
      <c r="T379" s="6"/>
      <c r="U379" s="6"/>
      <c r="V379" s="6"/>
      <c r="W379" s="6"/>
      <c r="X379" s="6"/>
      <c r="Y379" s="6"/>
      <c r="Z379" s="6"/>
      <c r="AA379" s="6"/>
      <c r="AB379" s="6"/>
    </row>
    <row r="380" ht="12.75" customHeight="1">
      <c r="A380" s="6"/>
      <c r="B380" s="6"/>
      <c r="C380" s="6"/>
      <c r="D380" s="6"/>
      <c r="E380" s="6"/>
      <c r="F380" s="6"/>
      <c r="G380" s="6"/>
      <c r="H380" s="6"/>
      <c r="I380" s="6"/>
      <c r="J380" s="6"/>
      <c r="K380" s="6"/>
      <c r="L380" s="6"/>
      <c r="M380" s="6"/>
      <c r="N380" s="21"/>
      <c r="O380" s="21"/>
      <c r="P380" s="21"/>
      <c r="Q380" s="21"/>
      <c r="R380" s="21"/>
      <c r="S380" s="21"/>
      <c r="T380" s="6"/>
      <c r="U380" s="6"/>
      <c r="V380" s="6"/>
      <c r="W380" s="6"/>
      <c r="X380" s="6"/>
      <c r="Y380" s="6"/>
      <c r="Z380" s="6"/>
      <c r="AA380" s="6"/>
      <c r="AB380" s="6"/>
    </row>
    <row r="381" ht="12.75" customHeight="1">
      <c r="A381" s="6"/>
      <c r="B381" s="6"/>
      <c r="C381" s="6"/>
      <c r="D381" s="6"/>
      <c r="E381" s="6"/>
      <c r="F381" s="6"/>
      <c r="G381" s="6"/>
      <c r="H381" s="6"/>
      <c r="I381" s="6"/>
      <c r="J381" s="6"/>
      <c r="K381" s="6"/>
      <c r="L381" s="6"/>
      <c r="M381" s="6"/>
      <c r="N381" s="21"/>
      <c r="O381" s="21"/>
      <c r="P381" s="21"/>
      <c r="Q381" s="21"/>
      <c r="R381" s="21"/>
      <c r="S381" s="21"/>
      <c r="T381" s="6"/>
      <c r="U381" s="6"/>
      <c r="V381" s="6"/>
      <c r="W381" s="6"/>
      <c r="X381" s="6"/>
      <c r="Y381" s="6"/>
      <c r="Z381" s="6"/>
      <c r="AA381" s="6"/>
      <c r="AB381" s="6"/>
    </row>
    <row r="382" ht="12.75" customHeight="1">
      <c r="A382" s="6"/>
      <c r="B382" s="6"/>
      <c r="C382" s="6"/>
      <c r="D382" s="6"/>
      <c r="E382" s="6"/>
      <c r="F382" s="6"/>
      <c r="G382" s="6"/>
      <c r="H382" s="6"/>
      <c r="I382" s="6"/>
      <c r="J382" s="6"/>
      <c r="K382" s="6"/>
      <c r="L382" s="6"/>
      <c r="M382" s="6"/>
      <c r="N382" s="21"/>
      <c r="O382" s="21"/>
      <c r="P382" s="21"/>
      <c r="Q382" s="21"/>
      <c r="R382" s="21"/>
      <c r="S382" s="21"/>
      <c r="T382" s="6"/>
      <c r="U382" s="6"/>
      <c r="V382" s="6"/>
      <c r="W382" s="6"/>
      <c r="X382" s="6"/>
      <c r="Y382" s="6"/>
      <c r="Z382" s="6"/>
      <c r="AA382" s="6"/>
      <c r="AB382" s="6"/>
    </row>
    <row r="383" ht="12.75" customHeight="1">
      <c r="A383" s="6"/>
      <c r="B383" s="6"/>
      <c r="C383" s="6"/>
      <c r="D383" s="6"/>
      <c r="E383" s="6"/>
      <c r="F383" s="6"/>
      <c r="G383" s="6"/>
      <c r="H383" s="6"/>
      <c r="I383" s="6"/>
      <c r="J383" s="6"/>
      <c r="K383" s="6"/>
      <c r="L383" s="6"/>
      <c r="M383" s="6"/>
      <c r="N383" s="21"/>
      <c r="O383" s="21"/>
      <c r="P383" s="21"/>
      <c r="Q383" s="21"/>
      <c r="R383" s="21"/>
      <c r="S383" s="21"/>
      <c r="T383" s="6"/>
      <c r="U383" s="6"/>
      <c r="V383" s="6"/>
      <c r="W383" s="6"/>
      <c r="X383" s="6"/>
      <c r="Y383" s="6"/>
      <c r="Z383" s="6"/>
      <c r="AA383" s="6"/>
      <c r="AB383" s="6"/>
    </row>
    <row r="384" ht="12.75" customHeight="1">
      <c r="A384" s="6"/>
      <c r="B384" s="6"/>
      <c r="C384" s="6"/>
      <c r="D384" s="6"/>
      <c r="E384" s="6"/>
      <c r="F384" s="6"/>
      <c r="G384" s="6"/>
      <c r="H384" s="6"/>
      <c r="I384" s="6"/>
      <c r="J384" s="6"/>
      <c r="K384" s="6"/>
      <c r="L384" s="6"/>
      <c r="M384" s="6"/>
      <c r="N384" s="21"/>
      <c r="O384" s="21"/>
      <c r="P384" s="21"/>
      <c r="Q384" s="21"/>
      <c r="R384" s="21"/>
      <c r="S384" s="21"/>
      <c r="T384" s="6"/>
      <c r="U384" s="6"/>
      <c r="V384" s="6"/>
      <c r="W384" s="6"/>
      <c r="X384" s="6"/>
      <c r="Y384" s="6"/>
      <c r="Z384" s="6"/>
      <c r="AA384" s="6"/>
      <c r="AB384" s="6"/>
    </row>
    <row r="385" ht="12.75" customHeight="1">
      <c r="A385" s="6"/>
      <c r="B385" s="6"/>
      <c r="C385" s="6"/>
      <c r="D385" s="6"/>
      <c r="E385" s="6"/>
      <c r="F385" s="6"/>
      <c r="G385" s="6"/>
      <c r="H385" s="6"/>
      <c r="I385" s="6"/>
      <c r="J385" s="6"/>
      <c r="K385" s="6"/>
      <c r="L385" s="6"/>
      <c r="M385" s="6"/>
      <c r="N385" s="21"/>
      <c r="O385" s="21"/>
      <c r="P385" s="21"/>
      <c r="Q385" s="21"/>
      <c r="R385" s="21"/>
      <c r="S385" s="21"/>
      <c r="T385" s="6"/>
      <c r="U385" s="6"/>
      <c r="V385" s="6"/>
      <c r="W385" s="6"/>
      <c r="X385" s="6"/>
      <c r="Y385" s="6"/>
      <c r="Z385" s="6"/>
      <c r="AA385" s="6"/>
      <c r="AB385" s="6"/>
    </row>
    <row r="386" ht="12.75" customHeight="1">
      <c r="A386" s="6"/>
      <c r="B386" s="6"/>
      <c r="C386" s="6"/>
      <c r="D386" s="6"/>
      <c r="E386" s="6"/>
      <c r="F386" s="6"/>
      <c r="G386" s="6"/>
      <c r="H386" s="6"/>
      <c r="I386" s="6"/>
      <c r="J386" s="6"/>
      <c r="K386" s="6"/>
      <c r="L386" s="6"/>
      <c r="M386" s="6"/>
      <c r="N386" s="21"/>
      <c r="O386" s="21"/>
      <c r="P386" s="21"/>
      <c r="Q386" s="21"/>
      <c r="R386" s="21"/>
      <c r="S386" s="21"/>
      <c r="T386" s="6"/>
      <c r="U386" s="6"/>
      <c r="V386" s="6"/>
      <c r="W386" s="6"/>
      <c r="X386" s="6"/>
      <c r="Y386" s="6"/>
      <c r="Z386" s="6"/>
      <c r="AA386" s="6"/>
      <c r="AB386" s="6"/>
    </row>
    <row r="387" ht="12.75" customHeight="1">
      <c r="A387" s="6"/>
      <c r="B387" s="6"/>
      <c r="C387" s="6"/>
      <c r="D387" s="6"/>
      <c r="E387" s="6"/>
      <c r="F387" s="6"/>
      <c r="G387" s="6"/>
      <c r="H387" s="6"/>
      <c r="I387" s="6"/>
      <c r="J387" s="6"/>
      <c r="K387" s="6"/>
      <c r="L387" s="6"/>
      <c r="M387" s="6"/>
      <c r="N387" s="21"/>
      <c r="O387" s="21"/>
      <c r="P387" s="21"/>
      <c r="Q387" s="21"/>
      <c r="R387" s="21"/>
      <c r="S387" s="21"/>
      <c r="T387" s="6"/>
      <c r="U387" s="6"/>
      <c r="V387" s="6"/>
      <c r="W387" s="6"/>
      <c r="X387" s="6"/>
      <c r="Y387" s="6"/>
      <c r="Z387" s="6"/>
      <c r="AA387" s="6"/>
      <c r="AB387" s="6"/>
    </row>
    <row r="388" ht="12.75" customHeight="1">
      <c r="A388" s="6"/>
      <c r="B388" s="6"/>
      <c r="C388" s="6"/>
      <c r="D388" s="6"/>
      <c r="E388" s="6"/>
      <c r="F388" s="6"/>
      <c r="G388" s="6"/>
      <c r="H388" s="6"/>
      <c r="I388" s="6"/>
      <c r="J388" s="6"/>
      <c r="K388" s="6"/>
      <c r="L388" s="6"/>
      <c r="M388" s="6"/>
      <c r="N388" s="21"/>
      <c r="O388" s="21"/>
      <c r="P388" s="21"/>
      <c r="Q388" s="21"/>
      <c r="R388" s="21"/>
      <c r="S388" s="21"/>
      <c r="T388" s="6"/>
      <c r="U388" s="6"/>
      <c r="V388" s="6"/>
      <c r="W388" s="6"/>
      <c r="X388" s="6"/>
      <c r="Y388" s="6"/>
      <c r="Z388" s="6"/>
      <c r="AA388" s="6"/>
      <c r="AB388" s="6"/>
    </row>
    <row r="389" ht="12.75" customHeight="1">
      <c r="A389" s="6"/>
      <c r="B389" s="6"/>
      <c r="C389" s="6"/>
      <c r="D389" s="6"/>
      <c r="E389" s="6"/>
      <c r="F389" s="6"/>
      <c r="G389" s="6"/>
      <c r="H389" s="6"/>
      <c r="I389" s="6"/>
      <c r="J389" s="6"/>
      <c r="K389" s="6"/>
      <c r="L389" s="6"/>
      <c r="M389" s="6"/>
      <c r="N389" s="21"/>
      <c r="O389" s="21"/>
      <c r="P389" s="21"/>
      <c r="Q389" s="21"/>
      <c r="R389" s="21"/>
      <c r="S389" s="21"/>
      <c r="T389" s="6"/>
      <c r="U389" s="6"/>
      <c r="V389" s="6"/>
      <c r="W389" s="6"/>
      <c r="X389" s="6"/>
      <c r="Y389" s="6"/>
      <c r="Z389" s="6"/>
      <c r="AA389" s="6"/>
      <c r="AB389" s="6"/>
    </row>
    <row r="390" ht="12.75" customHeight="1">
      <c r="A390" s="6"/>
      <c r="B390" s="6"/>
      <c r="C390" s="6"/>
      <c r="D390" s="6"/>
      <c r="E390" s="6"/>
      <c r="F390" s="6"/>
      <c r="G390" s="6"/>
      <c r="H390" s="6"/>
      <c r="I390" s="6"/>
      <c r="J390" s="6"/>
      <c r="K390" s="6"/>
      <c r="L390" s="6"/>
      <c r="M390" s="6"/>
      <c r="N390" s="21"/>
      <c r="O390" s="21"/>
      <c r="P390" s="21"/>
      <c r="Q390" s="21"/>
      <c r="R390" s="21"/>
      <c r="S390" s="21"/>
      <c r="T390" s="6"/>
      <c r="U390" s="6"/>
      <c r="V390" s="6"/>
      <c r="W390" s="6"/>
      <c r="X390" s="6"/>
      <c r="Y390" s="6"/>
      <c r="Z390" s="6"/>
      <c r="AA390" s="6"/>
      <c r="AB390" s="6"/>
    </row>
    <row r="391" ht="12.75" customHeight="1">
      <c r="A391" s="6"/>
      <c r="B391" s="6"/>
      <c r="C391" s="6"/>
      <c r="D391" s="6"/>
      <c r="E391" s="6"/>
      <c r="F391" s="6"/>
      <c r="G391" s="6"/>
      <c r="H391" s="6"/>
      <c r="I391" s="6"/>
      <c r="J391" s="6"/>
      <c r="K391" s="6"/>
      <c r="L391" s="6"/>
      <c r="M391" s="6"/>
      <c r="N391" s="21"/>
      <c r="O391" s="21"/>
      <c r="P391" s="21"/>
      <c r="Q391" s="21"/>
      <c r="R391" s="21"/>
      <c r="S391" s="21"/>
      <c r="T391" s="6"/>
      <c r="U391" s="6"/>
      <c r="V391" s="6"/>
      <c r="W391" s="6"/>
      <c r="X391" s="6"/>
      <c r="Y391" s="6"/>
      <c r="Z391" s="6"/>
      <c r="AA391" s="6"/>
      <c r="AB391" s="6"/>
    </row>
    <row r="392" ht="12.75" customHeight="1">
      <c r="A392" s="6"/>
      <c r="B392" s="6"/>
      <c r="C392" s="6"/>
      <c r="D392" s="6"/>
      <c r="E392" s="6"/>
      <c r="F392" s="6"/>
      <c r="G392" s="6"/>
      <c r="H392" s="6"/>
      <c r="I392" s="6"/>
      <c r="J392" s="6"/>
      <c r="K392" s="6"/>
      <c r="L392" s="6"/>
      <c r="M392" s="6"/>
      <c r="N392" s="21"/>
      <c r="O392" s="21"/>
      <c r="P392" s="21"/>
      <c r="Q392" s="21"/>
      <c r="R392" s="21"/>
      <c r="S392" s="21"/>
      <c r="T392" s="6"/>
      <c r="U392" s="6"/>
      <c r="V392" s="6"/>
      <c r="W392" s="6"/>
      <c r="X392" s="6"/>
      <c r="Y392" s="6"/>
      <c r="Z392" s="6"/>
      <c r="AA392" s="6"/>
      <c r="AB392" s="6"/>
    </row>
    <row r="393" ht="12.75" customHeight="1">
      <c r="A393" s="6"/>
      <c r="B393" s="6"/>
      <c r="C393" s="6"/>
      <c r="D393" s="6"/>
      <c r="E393" s="6"/>
      <c r="F393" s="6"/>
      <c r="G393" s="6"/>
      <c r="H393" s="6"/>
      <c r="I393" s="6"/>
      <c r="J393" s="6"/>
      <c r="K393" s="6"/>
      <c r="L393" s="6"/>
      <c r="M393" s="6"/>
      <c r="N393" s="21"/>
      <c r="O393" s="21"/>
      <c r="P393" s="21"/>
      <c r="Q393" s="21"/>
      <c r="R393" s="21"/>
      <c r="S393" s="21"/>
      <c r="T393" s="6"/>
      <c r="U393" s="6"/>
      <c r="V393" s="6"/>
      <c r="W393" s="6"/>
      <c r="X393" s="6"/>
      <c r="Y393" s="6"/>
      <c r="Z393" s="6"/>
      <c r="AA393" s="6"/>
      <c r="AB393" s="6"/>
    </row>
    <row r="394" ht="12.75" customHeight="1">
      <c r="A394" s="6"/>
      <c r="B394" s="6"/>
      <c r="C394" s="6"/>
      <c r="D394" s="6"/>
      <c r="E394" s="6"/>
      <c r="F394" s="6"/>
      <c r="G394" s="6"/>
      <c r="H394" s="6"/>
      <c r="I394" s="6"/>
      <c r="J394" s="6"/>
      <c r="K394" s="6"/>
      <c r="L394" s="6"/>
      <c r="M394" s="6"/>
      <c r="N394" s="21"/>
      <c r="O394" s="21"/>
      <c r="P394" s="21"/>
      <c r="Q394" s="21"/>
      <c r="R394" s="21"/>
      <c r="S394" s="21"/>
      <c r="T394" s="6"/>
      <c r="U394" s="6"/>
      <c r="V394" s="6"/>
      <c r="W394" s="6"/>
      <c r="X394" s="6"/>
      <c r="Y394" s="6"/>
      <c r="Z394" s="6"/>
      <c r="AA394" s="6"/>
      <c r="AB394" s="6"/>
    </row>
    <row r="395" ht="12.75" customHeight="1">
      <c r="A395" s="6"/>
      <c r="B395" s="6"/>
      <c r="C395" s="6"/>
      <c r="D395" s="6"/>
      <c r="E395" s="6"/>
      <c r="F395" s="6"/>
      <c r="G395" s="6"/>
      <c r="H395" s="6"/>
      <c r="I395" s="6"/>
      <c r="J395" s="6"/>
      <c r="K395" s="6"/>
      <c r="L395" s="6"/>
      <c r="M395" s="6"/>
      <c r="N395" s="21"/>
      <c r="O395" s="21"/>
      <c r="P395" s="21"/>
      <c r="Q395" s="21"/>
      <c r="R395" s="21"/>
      <c r="S395" s="21"/>
      <c r="T395" s="6"/>
      <c r="U395" s="6"/>
      <c r="V395" s="6"/>
      <c r="W395" s="6"/>
      <c r="X395" s="6"/>
      <c r="Y395" s="6"/>
      <c r="Z395" s="6"/>
      <c r="AA395" s="6"/>
      <c r="AB395" s="6"/>
    </row>
    <row r="396" ht="12.75" customHeight="1">
      <c r="A396" s="6"/>
      <c r="B396" s="6"/>
      <c r="C396" s="6"/>
      <c r="D396" s="6"/>
      <c r="E396" s="6"/>
      <c r="F396" s="6"/>
      <c r="G396" s="6"/>
      <c r="H396" s="6"/>
      <c r="I396" s="6"/>
      <c r="J396" s="6"/>
      <c r="K396" s="6"/>
      <c r="L396" s="6"/>
      <c r="M396" s="6"/>
      <c r="N396" s="21"/>
      <c r="O396" s="21"/>
      <c r="P396" s="21"/>
      <c r="Q396" s="21"/>
      <c r="R396" s="21"/>
      <c r="S396" s="21"/>
      <c r="T396" s="6"/>
      <c r="U396" s="6"/>
      <c r="V396" s="6"/>
      <c r="W396" s="6"/>
      <c r="X396" s="6"/>
      <c r="Y396" s="6"/>
      <c r="Z396" s="6"/>
      <c r="AA396" s="6"/>
      <c r="AB396" s="6"/>
    </row>
    <row r="397" ht="12.75" customHeight="1">
      <c r="A397" s="6"/>
      <c r="B397" s="6"/>
      <c r="C397" s="6"/>
      <c r="D397" s="6"/>
      <c r="E397" s="6"/>
      <c r="F397" s="6"/>
      <c r="G397" s="6"/>
      <c r="H397" s="6"/>
      <c r="I397" s="6"/>
      <c r="J397" s="6"/>
      <c r="K397" s="6"/>
      <c r="L397" s="6"/>
      <c r="M397" s="6"/>
      <c r="N397" s="21"/>
      <c r="O397" s="21"/>
      <c r="P397" s="21"/>
      <c r="Q397" s="21"/>
      <c r="R397" s="21"/>
      <c r="S397" s="21"/>
      <c r="T397" s="6"/>
      <c r="U397" s="6"/>
      <c r="V397" s="6"/>
      <c r="W397" s="6"/>
      <c r="X397" s="6"/>
      <c r="Y397" s="6"/>
      <c r="Z397" s="6"/>
      <c r="AA397" s="6"/>
      <c r="AB397" s="6"/>
    </row>
    <row r="398" ht="12.75" customHeight="1">
      <c r="A398" s="6"/>
      <c r="B398" s="6"/>
      <c r="C398" s="6"/>
      <c r="D398" s="6"/>
      <c r="E398" s="6"/>
      <c r="F398" s="6"/>
      <c r="G398" s="6"/>
      <c r="H398" s="6"/>
      <c r="I398" s="6"/>
      <c r="J398" s="6"/>
      <c r="K398" s="6"/>
      <c r="L398" s="6"/>
      <c r="M398" s="6"/>
      <c r="N398" s="21"/>
      <c r="O398" s="21"/>
      <c r="P398" s="21"/>
      <c r="Q398" s="21"/>
      <c r="R398" s="21"/>
      <c r="S398" s="21"/>
      <c r="T398" s="6"/>
      <c r="U398" s="6"/>
      <c r="V398" s="6"/>
      <c r="W398" s="6"/>
      <c r="X398" s="6"/>
      <c r="Y398" s="6"/>
      <c r="Z398" s="6"/>
      <c r="AA398" s="6"/>
      <c r="AB398" s="6"/>
    </row>
    <row r="399" ht="12.75" customHeight="1">
      <c r="A399" s="6"/>
      <c r="B399" s="6"/>
      <c r="C399" s="6"/>
      <c r="D399" s="6"/>
      <c r="E399" s="6"/>
      <c r="F399" s="6"/>
      <c r="G399" s="6"/>
      <c r="H399" s="6"/>
      <c r="I399" s="6"/>
      <c r="J399" s="6"/>
      <c r="K399" s="6"/>
      <c r="L399" s="6"/>
      <c r="M399" s="6"/>
      <c r="N399" s="21"/>
      <c r="O399" s="21"/>
      <c r="P399" s="21"/>
      <c r="Q399" s="21"/>
      <c r="R399" s="21"/>
      <c r="S399" s="21"/>
      <c r="T399" s="6"/>
      <c r="U399" s="6"/>
      <c r="V399" s="6"/>
      <c r="W399" s="6"/>
      <c r="X399" s="6"/>
      <c r="Y399" s="6"/>
      <c r="Z399" s="6"/>
      <c r="AA399" s="6"/>
      <c r="AB399" s="6"/>
    </row>
    <row r="400" ht="12.75" customHeight="1">
      <c r="A400" s="6"/>
      <c r="B400" s="6"/>
      <c r="C400" s="6"/>
      <c r="D400" s="6"/>
      <c r="E400" s="6"/>
      <c r="F400" s="6"/>
      <c r="G400" s="6"/>
      <c r="H400" s="6"/>
      <c r="I400" s="6"/>
      <c r="J400" s="6"/>
      <c r="K400" s="6"/>
      <c r="L400" s="6"/>
      <c r="M400" s="6"/>
      <c r="N400" s="21"/>
      <c r="O400" s="21"/>
      <c r="P400" s="21"/>
      <c r="Q400" s="21"/>
      <c r="R400" s="21"/>
      <c r="S400" s="21"/>
      <c r="T400" s="6"/>
      <c r="U400" s="6"/>
      <c r="V400" s="6"/>
      <c r="W400" s="6"/>
      <c r="X400" s="6"/>
      <c r="Y400" s="6"/>
      <c r="Z400" s="6"/>
      <c r="AA400" s="6"/>
      <c r="AB400" s="6"/>
    </row>
    <row r="401" ht="12.75" customHeight="1">
      <c r="A401" s="6"/>
      <c r="B401" s="6"/>
      <c r="C401" s="6"/>
      <c r="D401" s="6"/>
      <c r="E401" s="6"/>
      <c r="F401" s="6"/>
      <c r="G401" s="6"/>
      <c r="H401" s="6"/>
      <c r="I401" s="6"/>
      <c r="J401" s="6"/>
      <c r="K401" s="6"/>
      <c r="L401" s="6"/>
      <c r="M401" s="6"/>
      <c r="N401" s="21"/>
      <c r="O401" s="21"/>
      <c r="P401" s="21"/>
      <c r="Q401" s="21"/>
      <c r="R401" s="21"/>
      <c r="S401" s="21"/>
      <c r="T401" s="6"/>
      <c r="U401" s="6"/>
      <c r="V401" s="6"/>
      <c r="W401" s="6"/>
      <c r="X401" s="6"/>
      <c r="Y401" s="6"/>
      <c r="Z401" s="6"/>
      <c r="AA401" s="6"/>
      <c r="AB401" s="6"/>
    </row>
    <row r="402" ht="12.75" customHeight="1">
      <c r="A402" s="6"/>
      <c r="B402" s="6"/>
      <c r="C402" s="6"/>
      <c r="D402" s="6"/>
      <c r="E402" s="6"/>
      <c r="F402" s="6"/>
      <c r="G402" s="6"/>
      <c r="H402" s="6"/>
      <c r="I402" s="6"/>
      <c r="J402" s="6"/>
      <c r="K402" s="6"/>
      <c r="L402" s="6"/>
      <c r="M402" s="6"/>
      <c r="N402" s="21"/>
      <c r="O402" s="21"/>
      <c r="P402" s="21"/>
      <c r="Q402" s="21"/>
      <c r="R402" s="21"/>
      <c r="S402" s="21"/>
      <c r="T402" s="6"/>
      <c r="U402" s="6"/>
      <c r="V402" s="6"/>
      <c r="W402" s="6"/>
      <c r="X402" s="6"/>
      <c r="Y402" s="6"/>
      <c r="Z402" s="6"/>
      <c r="AA402" s="6"/>
      <c r="AB402" s="6"/>
    </row>
    <row r="403" ht="12.75" customHeight="1">
      <c r="A403" s="6"/>
      <c r="B403" s="6"/>
      <c r="C403" s="6"/>
      <c r="D403" s="6"/>
      <c r="E403" s="6"/>
      <c r="F403" s="6"/>
      <c r="G403" s="6"/>
      <c r="H403" s="6"/>
      <c r="I403" s="6"/>
      <c r="J403" s="6"/>
      <c r="K403" s="6"/>
      <c r="L403" s="6"/>
      <c r="M403" s="6"/>
      <c r="N403" s="21"/>
      <c r="O403" s="21"/>
      <c r="P403" s="21"/>
      <c r="Q403" s="21"/>
      <c r="R403" s="21"/>
      <c r="S403" s="21"/>
      <c r="T403" s="6"/>
      <c r="U403" s="6"/>
      <c r="V403" s="6"/>
      <c r="W403" s="6"/>
      <c r="X403" s="6"/>
      <c r="Y403" s="6"/>
      <c r="Z403" s="6"/>
      <c r="AA403" s="6"/>
      <c r="AB403" s="6"/>
    </row>
    <row r="404" ht="12.75" customHeight="1">
      <c r="A404" s="6"/>
      <c r="B404" s="6"/>
      <c r="C404" s="6"/>
      <c r="D404" s="6"/>
      <c r="E404" s="6"/>
      <c r="F404" s="6"/>
      <c r="G404" s="6"/>
      <c r="H404" s="6"/>
      <c r="I404" s="6"/>
      <c r="J404" s="6"/>
      <c r="K404" s="6"/>
      <c r="L404" s="6"/>
      <c r="M404" s="6"/>
      <c r="N404" s="21"/>
      <c r="O404" s="21"/>
      <c r="P404" s="21"/>
      <c r="Q404" s="21"/>
      <c r="R404" s="21"/>
      <c r="S404" s="21"/>
      <c r="T404" s="6"/>
      <c r="U404" s="6"/>
      <c r="V404" s="6"/>
      <c r="W404" s="6"/>
      <c r="X404" s="6"/>
      <c r="Y404" s="6"/>
      <c r="Z404" s="6"/>
      <c r="AA404" s="6"/>
      <c r="AB404" s="6"/>
    </row>
    <row r="405" ht="12.75" customHeight="1">
      <c r="A405" s="6"/>
      <c r="B405" s="6"/>
      <c r="C405" s="6"/>
      <c r="D405" s="6"/>
      <c r="E405" s="6"/>
      <c r="F405" s="6"/>
      <c r="G405" s="6"/>
      <c r="H405" s="6"/>
      <c r="I405" s="6"/>
      <c r="J405" s="6"/>
      <c r="K405" s="6"/>
      <c r="L405" s="6"/>
      <c r="M405" s="6"/>
      <c r="N405" s="21"/>
      <c r="O405" s="21"/>
      <c r="P405" s="21"/>
      <c r="Q405" s="21"/>
      <c r="R405" s="21"/>
      <c r="S405" s="21"/>
      <c r="T405" s="6"/>
      <c r="U405" s="6"/>
      <c r="V405" s="6"/>
      <c r="W405" s="6"/>
      <c r="X405" s="6"/>
      <c r="Y405" s="6"/>
      <c r="Z405" s="6"/>
      <c r="AA405" s="6"/>
      <c r="AB405" s="6"/>
    </row>
    <row r="406" ht="12.75" customHeight="1">
      <c r="A406" s="6"/>
      <c r="B406" s="6"/>
      <c r="C406" s="6"/>
      <c r="D406" s="6"/>
      <c r="E406" s="6"/>
      <c r="F406" s="6"/>
      <c r="G406" s="6"/>
      <c r="H406" s="6"/>
      <c r="I406" s="6"/>
      <c r="J406" s="6"/>
      <c r="K406" s="6"/>
      <c r="L406" s="6"/>
      <c r="M406" s="6"/>
      <c r="N406" s="21"/>
      <c r="O406" s="21"/>
      <c r="P406" s="21"/>
      <c r="Q406" s="21"/>
      <c r="R406" s="21"/>
      <c r="S406" s="21"/>
      <c r="T406" s="6"/>
      <c r="U406" s="6"/>
      <c r="V406" s="6"/>
      <c r="W406" s="6"/>
      <c r="X406" s="6"/>
      <c r="Y406" s="6"/>
      <c r="Z406" s="6"/>
      <c r="AA406" s="6"/>
      <c r="AB406" s="6"/>
    </row>
    <row r="407" ht="12.75" customHeight="1">
      <c r="A407" s="6"/>
      <c r="B407" s="6"/>
      <c r="C407" s="6"/>
      <c r="D407" s="6"/>
      <c r="E407" s="6"/>
      <c r="F407" s="6"/>
      <c r="G407" s="6"/>
      <c r="H407" s="6"/>
      <c r="I407" s="6"/>
      <c r="J407" s="6"/>
      <c r="K407" s="6"/>
      <c r="L407" s="6"/>
      <c r="M407" s="6"/>
      <c r="N407" s="21"/>
      <c r="O407" s="21"/>
      <c r="P407" s="21"/>
      <c r="Q407" s="21"/>
      <c r="R407" s="21"/>
      <c r="S407" s="21"/>
      <c r="T407" s="6"/>
      <c r="U407" s="6"/>
      <c r="V407" s="6"/>
      <c r="W407" s="6"/>
      <c r="X407" s="6"/>
      <c r="Y407" s="6"/>
      <c r="Z407" s="6"/>
      <c r="AA407" s="6"/>
      <c r="AB407" s="6"/>
    </row>
    <row r="408" ht="12.75" customHeight="1">
      <c r="A408" s="6"/>
      <c r="B408" s="6"/>
      <c r="C408" s="6"/>
      <c r="D408" s="6"/>
      <c r="E408" s="6"/>
      <c r="F408" s="6"/>
      <c r="G408" s="6"/>
      <c r="H408" s="6"/>
      <c r="I408" s="6"/>
      <c r="J408" s="6"/>
      <c r="K408" s="6"/>
      <c r="L408" s="6"/>
      <c r="M408" s="6"/>
      <c r="N408" s="21"/>
      <c r="O408" s="21"/>
      <c r="P408" s="21"/>
      <c r="Q408" s="21"/>
      <c r="R408" s="21"/>
      <c r="S408" s="21"/>
      <c r="T408" s="6"/>
      <c r="U408" s="6"/>
      <c r="V408" s="6"/>
      <c r="W408" s="6"/>
      <c r="X408" s="6"/>
      <c r="Y408" s="6"/>
      <c r="Z408" s="6"/>
      <c r="AA408" s="6"/>
      <c r="AB408" s="6"/>
    </row>
    <row r="409" ht="12.75" customHeight="1">
      <c r="A409" s="6"/>
      <c r="B409" s="6"/>
      <c r="C409" s="6"/>
      <c r="D409" s="6"/>
      <c r="E409" s="6"/>
      <c r="F409" s="6"/>
      <c r="G409" s="6"/>
      <c r="H409" s="6"/>
      <c r="I409" s="6"/>
      <c r="J409" s="6"/>
      <c r="K409" s="6"/>
      <c r="L409" s="6"/>
      <c r="M409" s="6"/>
      <c r="N409" s="21"/>
      <c r="O409" s="21"/>
      <c r="P409" s="21"/>
      <c r="Q409" s="21"/>
      <c r="R409" s="21"/>
      <c r="S409" s="21"/>
      <c r="T409" s="6"/>
      <c r="U409" s="6"/>
      <c r="V409" s="6"/>
      <c r="W409" s="6"/>
      <c r="X409" s="6"/>
      <c r="Y409" s="6"/>
      <c r="Z409" s="6"/>
      <c r="AA409" s="6"/>
      <c r="AB409" s="6"/>
    </row>
    <row r="410" ht="12.75" customHeight="1">
      <c r="A410" s="6"/>
      <c r="B410" s="6"/>
      <c r="C410" s="6"/>
      <c r="D410" s="6"/>
      <c r="E410" s="6"/>
      <c r="F410" s="6"/>
      <c r="G410" s="6"/>
      <c r="H410" s="6"/>
      <c r="I410" s="6"/>
      <c r="J410" s="6"/>
      <c r="K410" s="6"/>
      <c r="L410" s="6"/>
      <c r="M410" s="6"/>
      <c r="N410" s="21"/>
      <c r="O410" s="21"/>
      <c r="P410" s="21"/>
      <c r="Q410" s="21"/>
      <c r="R410" s="21"/>
      <c r="S410" s="21"/>
      <c r="T410" s="6"/>
      <c r="U410" s="6"/>
      <c r="V410" s="6"/>
      <c r="W410" s="6"/>
      <c r="X410" s="6"/>
      <c r="Y410" s="6"/>
      <c r="Z410" s="6"/>
      <c r="AA410" s="6"/>
      <c r="AB410" s="6"/>
    </row>
    <row r="411" ht="12.75" customHeight="1">
      <c r="A411" s="6"/>
      <c r="B411" s="6"/>
      <c r="C411" s="6"/>
      <c r="D411" s="6"/>
      <c r="E411" s="6"/>
      <c r="F411" s="6"/>
      <c r="G411" s="6"/>
      <c r="H411" s="6"/>
      <c r="I411" s="6"/>
      <c r="J411" s="6"/>
      <c r="K411" s="6"/>
      <c r="L411" s="6"/>
      <c r="M411" s="6"/>
      <c r="N411" s="21"/>
      <c r="O411" s="21"/>
      <c r="P411" s="21"/>
      <c r="Q411" s="21"/>
      <c r="R411" s="21"/>
      <c r="S411" s="21"/>
      <c r="T411" s="6"/>
      <c r="U411" s="6"/>
      <c r="V411" s="6"/>
      <c r="W411" s="6"/>
      <c r="X411" s="6"/>
      <c r="Y411" s="6"/>
      <c r="Z411" s="6"/>
      <c r="AA411" s="6"/>
      <c r="AB411" s="6"/>
    </row>
    <row r="412" ht="12.75" customHeight="1">
      <c r="A412" s="6"/>
      <c r="B412" s="6"/>
      <c r="C412" s="6"/>
      <c r="D412" s="6"/>
      <c r="E412" s="6"/>
      <c r="F412" s="6"/>
      <c r="G412" s="6"/>
      <c r="H412" s="6"/>
      <c r="I412" s="6"/>
      <c r="J412" s="6"/>
      <c r="K412" s="6"/>
      <c r="L412" s="6"/>
      <c r="M412" s="6"/>
      <c r="N412" s="21"/>
      <c r="O412" s="21"/>
      <c r="P412" s="21"/>
      <c r="Q412" s="21"/>
      <c r="R412" s="21"/>
      <c r="S412" s="21"/>
      <c r="T412" s="6"/>
      <c r="U412" s="6"/>
      <c r="V412" s="6"/>
      <c r="W412" s="6"/>
      <c r="X412" s="6"/>
      <c r="Y412" s="6"/>
      <c r="Z412" s="6"/>
      <c r="AA412" s="6"/>
      <c r="AB412" s="6"/>
    </row>
    <row r="413" ht="12.75" customHeight="1">
      <c r="A413" s="6"/>
      <c r="B413" s="6"/>
      <c r="C413" s="6"/>
      <c r="D413" s="6"/>
      <c r="E413" s="6"/>
      <c r="F413" s="6"/>
      <c r="G413" s="6"/>
      <c r="H413" s="6"/>
      <c r="I413" s="6"/>
      <c r="J413" s="6"/>
      <c r="K413" s="6"/>
      <c r="L413" s="6"/>
      <c r="M413" s="6"/>
      <c r="N413" s="21"/>
      <c r="O413" s="21"/>
      <c r="P413" s="21"/>
      <c r="Q413" s="21"/>
      <c r="R413" s="21"/>
      <c r="S413" s="21"/>
      <c r="T413" s="6"/>
      <c r="U413" s="6"/>
      <c r="V413" s="6"/>
      <c r="W413" s="6"/>
      <c r="X413" s="6"/>
      <c r="Y413" s="6"/>
      <c r="Z413" s="6"/>
      <c r="AA413" s="6"/>
      <c r="AB413" s="6"/>
    </row>
    <row r="414" ht="12.75" customHeight="1">
      <c r="A414" s="6"/>
      <c r="B414" s="6"/>
      <c r="C414" s="6"/>
      <c r="D414" s="6"/>
      <c r="E414" s="6"/>
      <c r="F414" s="6"/>
      <c r="G414" s="6"/>
      <c r="H414" s="6"/>
      <c r="I414" s="6"/>
      <c r="J414" s="6"/>
      <c r="K414" s="6"/>
      <c r="L414" s="6"/>
      <c r="M414" s="6"/>
      <c r="N414" s="21"/>
      <c r="O414" s="21"/>
      <c r="P414" s="21"/>
      <c r="Q414" s="21"/>
      <c r="R414" s="21"/>
      <c r="S414" s="21"/>
      <c r="T414" s="6"/>
      <c r="U414" s="6"/>
      <c r="V414" s="6"/>
      <c r="W414" s="6"/>
      <c r="X414" s="6"/>
      <c r="Y414" s="6"/>
      <c r="Z414" s="6"/>
      <c r="AA414" s="6"/>
      <c r="AB414" s="6"/>
    </row>
    <row r="415" ht="12.75" customHeight="1">
      <c r="A415" s="6"/>
      <c r="B415" s="6"/>
      <c r="C415" s="6"/>
      <c r="D415" s="6"/>
      <c r="E415" s="6"/>
      <c r="F415" s="6"/>
      <c r="G415" s="6"/>
      <c r="H415" s="6"/>
      <c r="I415" s="6"/>
      <c r="J415" s="6"/>
      <c r="K415" s="6"/>
      <c r="L415" s="6"/>
      <c r="M415" s="6"/>
      <c r="N415" s="21"/>
      <c r="O415" s="21"/>
      <c r="P415" s="21"/>
      <c r="Q415" s="21"/>
      <c r="R415" s="21"/>
      <c r="S415" s="21"/>
      <c r="T415" s="6"/>
      <c r="U415" s="6"/>
      <c r="V415" s="6"/>
      <c r="W415" s="6"/>
      <c r="X415" s="6"/>
      <c r="Y415" s="6"/>
      <c r="Z415" s="6"/>
      <c r="AA415" s="6"/>
      <c r="AB415" s="6"/>
    </row>
    <row r="416" ht="12.75" customHeight="1">
      <c r="A416" s="6"/>
      <c r="B416" s="6"/>
      <c r="C416" s="6"/>
      <c r="D416" s="6"/>
      <c r="E416" s="6"/>
      <c r="F416" s="6"/>
      <c r="G416" s="6"/>
      <c r="H416" s="6"/>
      <c r="I416" s="6"/>
      <c r="J416" s="6"/>
      <c r="K416" s="6"/>
      <c r="L416" s="6"/>
      <c r="M416" s="6"/>
      <c r="N416" s="21"/>
      <c r="O416" s="21"/>
      <c r="P416" s="21"/>
      <c r="Q416" s="21"/>
      <c r="R416" s="21"/>
      <c r="S416" s="21"/>
      <c r="T416" s="6"/>
      <c r="U416" s="6"/>
      <c r="V416" s="6"/>
      <c r="W416" s="6"/>
      <c r="X416" s="6"/>
      <c r="Y416" s="6"/>
      <c r="Z416" s="6"/>
      <c r="AA416" s="6"/>
      <c r="AB416" s="6"/>
    </row>
    <row r="417" ht="12.75" customHeight="1">
      <c r="A417" s="6"/>
      <c r="B417" s="6"/>
      <c r="C417" s="6"/>
      <c r="D417" s="6"/>
      <c r="E417" s="6"/>
      <c r="F417" s="6"/>
      <c r="G417" s="6"/>
      <c r="H417" s="6"/>
      <c r="I417" s="6"/>
      <c r="J417" s="6"/>
      <c r="K417" s="6"/>
      <c r="L417" s="6"/>
      <c r="M417" s="6"/>
      <c r="N417" s="21"/>
      <c r="O417" s="21"/>
      <c r="P417" s="21"/>
      <c r="Q417" s="21"/>
      <c r="R417" s="21"/>
      <c r="S417" s="21"/>
      <c r="T417" s="6"/>
      <c r="U417" s="6"/>
      <c r="V417" s="6"/>
      <c r="W417" s="6"/>
      <c r="X417" s="6"/>
      <c r="Y417" s="6"/>
      <c r="Z417" s="6"/>
      <c r="AA417" s="6"/>
      <c r="AB417" s="6"/>
    </row>
    <row r="418" ht="12.75" customHeight="1">
      <c r="A418" s="6"/>
      <c r="B418" s="6"/>
      <c r="C418" s="6"/>
      <c r="D418" s="6"/>
      <c r="E418" s="6"/>
      <c r="F418" s="6"/>
      <c r="G418" s="6"/>
      <c r="H418" s="6"/>
      <c r="I418" s="6"/>
      <c r="J418" s="6"/>
      <c r="K418" s="6"/>
      <c r="L418" s="6"/>
      <c r="M418" s="6"/>
      <c r="N418" s="21"/>
      <c r="O418" s="21"/>
      <c r="P418" s="21"/>
      <c r="Q418" s="21"/>
      <c r="R418" s="21"/>
      <c r="S418" s="21"/>
      <c r="T418" s="6"/>
      <c r="U418" s="6"/>
      <c r="V418" s="6"/>
      <c r="W418" s="6"/>
      <c r="X418" s="6"/>
      <c r="Y418" s="6"/>
      <c r="Z418" s="6"/>
      <c r="AA418" s="6"/>
      <c r="AB418" s="6"/>
    </row>
    <row r="419" ht="12.75" customHeight="1">
      <c r="A419" s="6"/>
      <c r="B419" s="6"/>
      <c r="C419" s="6"/>
      <c r="D419" s="6"/>
      <c r="E419" s="6"/>
      <c r="F419" s="6"/>
      <c r="G419" s="6"/>
      <c r="H419" s="6"/>
      <c r="I419" s="6"/>
      <c r="J419" s="6"/>
      <c r="K419" s="6"/>
      <c r="L419" s="6"/>
      <c r="M419" s="6"/>
      <c r="N419" s="21"/>
      <c r="O419" s="21"/>
      <c r="P419" s="21"/>
      <c r="Q419" s="21"/>
      <c r="R419" s="21"/>
      <c r="S419" s="21"/>
      <c r="T419" s="6"/>
      <c r="U419" s="6"/>
      <c r="V419" s="6"/>
      <c r="W419" s="6"/>
      <c r="X419" s="6"/>
      <c r="Y419" s="6"/>
      <c r="Z419" s="6"/>
      <c r="AA419" s="6"/>
      <c r="AB419" s="6"/>
    </row>
    <row r="420" ht="12.75" customHeight="1">
      <c r="A420" s="6"/>
      <c r="B420" s="6"/>
      <c r="C420" s="6"/>
      <c r="D420" s="6"/>
      <c r="E420" s="6"/>
      <c r="F420" s="6"/>
      <c r="G420" s="6"/>
      <c r="H420" s="6"/>
      <c r="I420" s="6"/>
      <c r="J420" s="6"/>
      <c r="K420" s="6"/>
      <c r="L420" s="6"/>
      <c r="M420" s="6"/>
      <c r="N420" s="21"/>
      <c r="O420" s="21"/>
      <c r="P420" s="21"/>
      <c r="Q420" s="21"/>
      <c r="R420" s="21"/>
      <c r="S420" s="21"/>
      <c r="T420" s="6"/>
      <c r="U420" s="6"/>
      <c r="V420" s="6"/>
      <c r="W420" s="6"/>
      <c r="X420" s="6"/>
      <c r="Y420" s="6"/>
      <c r="Z420" s="6"/>
      <c r="AA420" s="6"/>
      <c r="AB420" s="6"/>
    </row>
    <row r="421" ht="12.75" customHeight="1">
      <c r="A421" s="6"/>
      <c r="B421" s="6"/>
      <c r="C421" s="6"/>
      <c r="D421" s="6"/>
      <c r="E421" s="6"/>
      <c r="F421" s="6"/>
      <c r="G421" s="6"/>
      <c r="H421" s="6"/>
      <c r="I421" s="6"/>
      <c r="J421" s="6"/>
      <c r="K421" s="6"/>
      <c r="L421" s="6"/>
      <c r="M421" s="6"/>
      <c r="N421" s="21"/>
      <c r="O421" s="21"/>
      <c r="P421" s="21"/>
      <c r="Q421" s="21"/>
      <c r="R421" s="21"/>
      <c r="S421" s="21"/>
      <c r="T421" s="6"/>
      <c r="U421" s="6"/>
      <c r="V421" s="6"/>
      <c r="W421" s="6"/>
      <c r="X421" s="6"/>
      <c r="Y421" s="6"/>
      <c r="Z421" s="6"/>
      <c r="AA421" s="6"/>
      <c r="AB421" s="6"/>
    </row>
    <row r="422" ht="12.75" customHeight="1">
      <c r="A422" s="6"/>
      <c r="B422" s="6"/>
      <c r="C422" s="6"/>
      <c r="D422" s="6"/>
      <c r="E422" s="6"/>
      <c r="F422" s="6"/>
      <c r="G422" s="6"/>
      <c r="H422" s="6"/>
      <c r="I422" s="6"/>
      <c r="J422" s="6"/>
      <c r="K422" s="6"/>
      <c r="L422" s="6"/>
      <c r="M422" s="6"/>
      <c r="N422" s="21"/>
      <c r="O422" s="21"/>
      <c r="P422" s="21"/>
      <c r="Q422" s="21"/>
      <c r="R422" s="21"/>
      <c r="S422" s="21"/>
      <c r="T422" s="6"/>
      <c r="U422" s="6"/>
      <c r="V422" s="6"/>
      <c r="W422" s="6"/>
      <c r="X422" s="6"/>
      <c r="Y422" s="6"/>
      <c r="Z422" s="6"/>
      <c r="AA422" s="6"/>
      <c r="AB422" s="6"/>
    </row>
    <row r="423" ht="12.75" customHeight="1">
      <c r="A423" s="6"/>
      <c r="B423" s="6"/>
      <c r="C423" s="6"/>
      <c r="D423" s="6"/>
      <c r="E423" s="6"/>
      <c r="F423" s="6"/>
      <c r="G423" s="6"/>
      <c r="H423" s="6"/>
      <c r="I423" s="6"/>
      <c r="J423" s="6"/>
      <c r="K423" s="6"/>
      <c r="L423" s="6"/>
      <c r="M423" s="6"/>
      <c r="N423" s="21"/>
      <c r="O423" s="21"/>
      <c r="P423" s="21"/>
      <c r="Q423" s="21"/>
      <c r="R423" s="21"/>
      <c r="S423" s="21"/>
      <c r="T423" s="6"/>
      <c r="U423" s="6"/>
      <c r="V423" s="6"/>
      <c r="W423" s="6"/>
      <c r="X423" s="6"/>
      <c r="Y423" s="6"/>
      <c r="Z423" s="6"/>
      <c r="AA423" s="6"/>
      <c r="AB423" s="6"/>
    </row>
    <row r="424" ht="12.75" customHeight="1">
      <c r="A424" s="6"/>
      <c r="B424" s="6"/>
      <c r="C424" s="6"/>
      <c r="D424" s="6"/>
      <c r="E424" s="6"/>
      <c r="F424" s="6"/>
      <c r="G424" s="6"/>
      <c r="H424" s="6"/>
      <c r="I424" s="6"/>
      <c r="J424" s="6"/>
      <c r="K424" s="6"/>
      <c r="L424" s="6"/>
      <c r="M424" s="6"/>
      <c r="N424" s="21"/>
      <c r="O424" s="21"/>
      <c r="P424" s="21"/>
      <c r="Q424" s="21"/>
      <c r="R424" s="21"/>
      <c r="S424" s="21"/>
      <c r="T424" s="6"/>
      <c r="U424" s="6"/>
      <c r="V424" s="6"/>
      <c r="W424" s="6"/>
      <c r="X424" s="6"/>
      <c r="Y424" s="6"/>
      <c r="Z424" s="6"/>
      <c r="AA424" s="6"/>
      <c r="AB424" s="6"/>
    </row>
    <row r="425" ht="12.75" customHeight="1">
      <c r="A425" s="6"/>
      <c r="B425" s="6"/>
      <c r="C425" s="6"/>
      <c r="D425" s="6"/>
      <c r="E425" s="6"/>
      <c r="F425" s="6"/>
      <c r="G425" s="6"/>
      <c r="H425" s="6"/>
      <c r="I425" s="6"/>
      <c r="J425" s="6"/>
      <c r="K425" s="6"/>
      <c r="L425" s="6"/>
      <c r="M425" s="6"/>
      <c r="N425" s="21"/>
      <c r="O425" s="21"/>
      <c r="P425" s="21"/>
      <c r="Q425" s="21"/>
      <c r="R425" s="21"/>
      <c r="S425" s="21"/>
      <c r="T425" s="6"/>
      <c r="U425" s="6"/>
      <c r="V425" s="6"/>
      <c r="W425" s="6"/>
      <c r="X425" s="6"/>
      <c r="Y425" s="6"/>
      <c r="Z425" s="6"/>
      <c r="AA425" s="6"/>
      <c r="AB425" s="6"/>
    </row>
    <row r="426" ht="12.75" customHeight="1">
      <c r="A426" s="6"/>
      <c r="B426" s="6"/>
      <c r="C426" s="6"/>
      <c r="D426" s="6"/>
      <c r="E426" s="6"/>
      <c r="F426" s="6"/>
      <c r="G426" s="6"/>
      <c r="H426" s="6"/>
      <c r="I426" s="6"/>
      <c r="J426" s="6"/>
      <c r="K426" s="6"/>
      <c r="L426" s="6"/>
      <c r="M426" s="6"/>
      <c r="N426" s="21"/>
      <c r="O426" s="21"/>
      <c r="P426" s="21"/>
      <c r="Q426" s="21"/>
      <c r="R426" s="21"/>
      <c r="S426" s="21"/>
      <c r="T426" s="6"/>
      <c r="U426" s="6"/>
      <c r="V426" s="6"/>
      <c r="W426" s="6"/>
      <c r="X426" s="6"/>
      <c r="Y426" s="6"/>
      <c r="Z426" s="6"/>
      <c r="AA426" s="6"/>
      <c r="AB426" s="6"/>
    </row>
    <row r="427" ht="12.75" customHeight="1">
      <c r="A427" s="6"/>
      <c r="B427" s="6"/>
      <c r="C427" s="6"/>
      <c r="D427" s="6"/>
      <c r="E427" s="6"/>
      <c r="F427" s="6"/>
      <c r="G427" s="6"/>
      <c r="H427" s="6"/>
      <c r="I427" s="6"/>
      <c r="J427" s="6"/>
      <c r="K427" s="6"/>
      <c r="L427" s="6"/>
      <c r="M427" s="6"/>
      <c r="N427" s="21"/>
      <c r="O427" s="21"/>
      <c r="P427" s="21"/>
      <c r="Q427" s="21"/>
      <c r="R427" s="21"/>
      <c r="S427" s="21"/>
      <c r="T427" s="6"/>
      <c r="U427" s="6"/>
      <c r="V427" s="6"/>
      <c r="W427" s="6"/>
      <c r="X427" s="6"/>
      <c r="Y427" s="6"/>
      <c r="Z427" s="6"/>
      <c r="AA427" s="6"/>
      <c r="AB427" s="6"/>
    </row>
    <row r="428" ht="12.75" customHeight="1">
      <c r="A428" s="6"/>
      <c r="B428" s="6"/>
      <c r="C428" s="6"/>
      <c r="D428" s="6"/>
      <c r="E428" s="6"/>
      <c r="F428" s="6"/>
      <c r="G428" s="6"/>
      <c r="H428" s="6"/>
      <c r="I428" s="6"/>
      <c r="J428" s="6"/>
      <c r="K428" s="6"/>
      <c r="L428" s="6"/>
      <c r="M428" s="6"/>
      <c r="N428" s="21"/>
      <c r="O428" s="21"/>
      <c r="P428" s="21"/>
      <c r="Q428" s="21"/>
      <c r="R428" s="21"/>
      <c r="S428" s="21"/>
      <c r="T428" s="6"/>
      <c r="U428" s="6"/>
      <c r="V428" s="6"/>
      <c r="W428" s="6"/>
      <c r="X428" s="6"/>
      <c r="Y428" s="6"/>
      <c r="Z428" s="6"/>
      <c r="AA428" s="6"/>
      <c r="AB428" s="6"/>
    </row>
    <row r="429" ht="12.75" customHeight="1">
      <c r="A429" s="6"/>
      <c r="B429" s="6"/>
      <c r="C429" s="6"/>
      <c r="D429" s="6"/>
      <c r="E429" s="6"/>
      <c r="F429" s="6"/>
      <c r="G429" s="6"/>
      <c r="H429" s="6"/>
      <c r="I429" s="6"/>
      <c r="J429" s="6"/>
      <c r="K429" s="6"/>
      <c r="L429" s="6"/>
      <c r="M429" s="6"/>
      <c r="N429" s="21"/>
      <c r="O429" s="21"/>
      <c r="P429" s="21"/>
      <c r="Q429" s="21"/>
      <c r="R429" s="21"/>
      <c r="S429" s="21"/>
      <c r="T429" s="6"/>
      <c r="U429" s="6"/>
      <c r="V429" s="6"/>
      <c r="W429" s="6"/>
      <c r="X429" s="6"/>
      <c r="Y429" s="6"/>
      <c r="Z429" s="6"/>
      <c r="AA429" s="6"/>
      <c r="AB429" s="6"/>
    </row>
    <row r="430" ht="12.75" customHeight="1">
      <c r="A430" s="6"/>
      <c r="B430" s="6"/>
      <c r="C430" s="6"/>
      <c r="D430" s="6"/>
      <c r="E430" s="6"/>
      <c r="F430" s="6"/>
      <c r="G430" s="6"/>
      <c r="H430" s="6"/>
      <c r="I430" s="6"/>
      <c r="J430" s="6"/>
      <c r="K430" s="6"/>
      <c r="L430" s="6"/>
      <c r="M430" s="6"/>
      <c r="N430" s="21"/>
      <c r="O430" s="21"/>
      <c r="P430" s="21"/>
      <c r="Q430" s="21"/>
      <c r="R430" s="21"/>
      <c r="S430" s="21"/>
      <c r="T430" s="6"/>
      <c r="U430" s="6"/>
      <c r="V430" s="6"/>
      <c r="W430" s="6"/>
      <c r="X430" s="6"/>
      <c r="Y430" s="6"/>
      <c r="Z430" s="6"/>
      <c r="AA430" s="6"/>
      <c r="AB430" s="6"/>
    </row>
    <row r="431" ht="12.75" customHeight="1">
      <c r="A431" s="6"/>
      <c r="B431" s="6"/>
      <c r="C431" s="6"/>
      <c r="D431" s="6"/>
      <c r="E431" s="6"/>
      <c r="F431" s="6"/>
      <c r="G431" s="6"/>
      <c r="H431" s="6"/>
      <c r="I431" s="6"/>
      <c r="J431" s="6"/>
      <c r="K431" s="6"/>
      <c r="L431" s="6"/>
      <c r="M431" s="6"/>
      <c r="N431" s="21"/>
      <c r="O431" s="21"/>
      <c r="P431" s="21"/>
      <c r="Q431" s="21"/>
      <c r="R431" s="21"/>
      <c r="S431" s="21"/>
      <c r="T431" s="6"/>
      <c r="U431" s="6"/>
      <c r="V431" s="6"/>
      <c r="W431" s="6"/>
      <c r="X431" s="6"/>
      <c r="Y431" s="6"/>
      <c r="Z431" s="6"/>
      <c r="AA431" s="6"/>
      <c r="AB431" s="6"/>
    </row>
    <row r="432" ht="12.75" customHeight="1">
      <c r="A432" s="6"/>
      <c r="B432" s="6"/>
      <c r="C432" s="6"/>
      <c r="D432" s="6"/>
      <c r="E432" s="6"/>
      <c r="F432" s="6"/>
      <c r="G432" s="6"/>
      <c r="H432" s="6"/>
      <c r="I432" s="6"/>
      <c r="J432" s="6"/>
      <c r="K432" s="6"/>
      <c r="L432" s="6"/>
      <c r="M432" s="6"/>
      <c r="N432" s="21"/>
      <c r="O432" s="21"/>
      <c r="P432" s="21"/>
      <c r="Q432" s="21"/>
      <c r="R432" s="21"/>
      <c r="S432" s="21"/>
      <c r="T432" s="6"/>
      <c r="U432" s="6"/>
      <c r="V432" s="6"/>
      <c r="W432" s="6"/>
      <c r="X432" s="6"/>
      <c r="Y432" s="6"/>
      <c r="Z432" s="6"/>
      <c r="AA432" s="6"/>
      <c r="AB432" s="6"/>
    </row>
    <row r="433" ht="12.75" customHeight="1">
      <c r="A433" s="6"/>
      <c r="B433" s="6"/>
      <c r="C433" s="6"/>
      <c r="D433" s="6"/>
      <c r="E433" s="6"/>
      <c r="F433" s="6"/>
      <c r="G433" s="6"/>
      <c r="H433" s="6"/>
      <c r="I433" s="6"/>
      <c r="J433" s="6"/>
      <c r="K433" s="6"/>
      <c r="L433" s="6"/>
      <c r="M433" s="6"/>
      <c r="N433" s="21"/>
      <c r="O433" s="21"/>
      <c r="P433" s="21"/>
      <c r="Q433" s="21"/>
      <c r="R433" s="21"/>
      <c r="S433" s="21"/>
      <c r="T433" s="6"/>
      <c r="U433" s="6"/>
      <c r="V433" s="6"/>
      <c r="W433" s="6"/>
      <c r="X433" s="6"/>
      <c r="Y433" s="6"/>
      <c r="Z433" s="6"/>
      <c r="AA433" s="6"/>
      <c r="AB433" s="6"/>
    </row>
    <row r="434" ht="12.75" customHeight="1">
      <c r="A434" s="6"/>
      <c r="B434" s="6"/>
      <c r="C434" s="6"/>
      <c r="D434" s="6"/>
      <c r="E434" s="6"/>
      <c r="F434" s="6"/>
      <c r="G434" s="6"/>
      <c r="H434" s="6"/>
      <c r="I434" s="6"/>
      <c r="J434" s="6"/>
      <c r="K434" s="6"/>
      <c r="L434" s="6"/>
      <c r="M434" s="6"/>
      <c r="N434" s="21"/>
      <c r="O434" s="21"/>
      <c r="P434" s="21"/>
      <c r="Q434" s="21"/>
      <c r="R434" s="21"/>
      <c r="S434" s="21"/>
      <c r="T434" s="6"/>
      <c r="U434" s="6"/>
      <c r="V434" s="6"/>
      <c r="W434" s="6"/>
      <c r="X434" s="6"/>
      <c r="Y434" s="6"/>
      <c r="Z434" s="6"/>
      <c r="AA434" s="6"/>
      <c r="AB434" s="6"/>
    </row>
    <row r="435" ht="12.75" customHeight="1">
      <c r="A435" s="6"/>
      <c r="B435" s="6"/>
      <c r="C435" s="6"/>
      <c r="D435" s="6"/>
      <c r="E435" s="6"/>
      <c r="F435" s="6"/>
      <c r="G435" s="6"/>
      <c r="H435" s="6"/>
      <c r="I435" s="6"/>
      <c r="J435" s="6"/>
      <c r="K435" s="6"/>
      <c r="L435" s="6"/>
      <c r="M435" s="6"/>
      <c r="N435" s="21"/>
      <c r="O435" s="21"/>
      <c r="P435" s="21"/>
      <c r="Q435" s="21"/>
      <c r="R435" s="21"/>
      <c r="S435" s="21"/>
      <c r="T435" s="6"/>
      <c r="U435" s="6"/>
      <c r="V435" s="6"/>
      <c r="W435" s="6"/>
      <c r="X435" s="6"/>
      <c r="Y435" s="6"/>
      <c r="Z435" s="6"/>
      <c r="AA435" s="6"/>
      <c r="AB435" s="6"/>
    </row>
    <row r="436" ht="12.75" customHeight="1">
      <c r="A436" s="6"/>
      <c r="B436" s="6"/>
      <c r="C436" s="6"/>
      <c r="D436" s="6"/>
      <c r="E436" s="6"/>
      <c r="F436" s="6"/>
      <c r="G436" s="6"/>
      <c r="H436" s="6"/>
      <c r="I436" s="6"/>
      <c r="J436" s="6"/>
      <c r="K436" s="6"/>
      <c r="L436" s="6"/>
      <c r="M436" s="6"/>
      <c r="N436" s="21"/>
      <c r="O436" s="21"/>
      <c r="P436" s="21"/>
      <c r="Q436" s="21"/>
      <c r="R436" s="21"/>
      <c r="S436" s="21"/>
      <c r="T436" s="6"/>
      <c r="U436" s="6"/>
      <c r="V436" s="6"/>
      <c r="W436" s="6"/>
      <c r="X436" s="6"/>
      <c r="Y436" s="6"/>
      <c r="Z436" s="6"/>
      <c r="AA436" s="6"/>
      <c r="AB436" s="6"/>
    </row>
    <row r="437" ht="12.75" customHeight="1">
      <c r="A437" s="6"/>
      <c r="B437" s="6"/>
      <c r="C437" s="6"/>
      <c r="D437" s="6"/>
      <c r="E437" s="6"/>
      <c r="F437" s="6"/>
      <c r="G437" s="6"/>
      <c r="H437" s="6"/>
      <c r="I437" s="6"/>
      <c r="J437" s="6"/>
      <c r="K437" s="6"/>
      <c r="L437" s="6"/>
      <c r="M437" s="6"/>
      <c r="N437" s="21"/>
      <c r="O437" s="21"/>
      <c r="P437" s="21"/>
      <c r="Q437" s="21"/>
      <c r="R437" s="21"/>
      <c r="S437" s="21"/>
      <c r="T437" s="6"/>
      <c r="U437" s="6"/>
      <c r="V437" s="6"/>
      <c r="W437" s="6"/>
      <c r="X437" s="6"/>
      <c r="Y437" s="6"/>
      <c r="Z437" s="6"/>
      <c r="AA437" s="6"/>
      <c r="AB437" s="6"/>
    </row>
    <row r="438" ht="12.75" customHeight="1">
      <c r="A438" s="6"/>
      <c r="B438" s="6"/>
      <c r="C438" s="6"/>
      <c r="D438" s="6"/>
      <c r="E438" s="6"/>
      <c r="F438" s="6"/>
      <c r="G438" s="6"/>
      <c r="H438" s="6"/>
      <c r="I438" s="6"/>
      <c r="J438" s="6"/>
      <c r="K438" s="6"/>
      <c r="L438" s="6"/>
      <c r="M438" s="6"/>
      <c r="N438" s="21"/>
      <c r="O438" s="21"/>
      <c r="P438" s="21"/>
      <c r="Q438" s="21"/>
      <c r="R438" s="21"/>
      <c r="S438" s="21"/>
      <c r="T438" s="6"/>
      <c r="U438" s="6"/>
      <c r="V438" s="6"/>
      <c r="W438" s="6"/>
      <c r="X438" s="6"/>
      <c r="Y438" s="6"/>
      <c r="Z438" s="6"/>
      <c r="AA438" s="6"/>
      <c r="AB438" s="6"/>
    </row>
    <row r="439" ht="12.75" customHeight="1">
      <c r="A439" s="6"/>
      <c r="B439" s="6"/>
      <c r="C439" s="6"/>
      <c r="D439" s="6"/>
      <c r="E439" s="6"/>
      <c r="F439" s="6"/>
      <c r="G439" s="6"/>
      <c r="H439" s="6"/>
      <c r="I439" s="6"/>
      <c r="J439" s="6"/>
      <c r="K439" s="6"/>
      <c r="L439" s="6"/>
      <c r="M439" s="6"/>
      <c r="N439" s="21"/>
      <c r="O439" s="21"/>
      <c r="P439" s="21"/>
      <c r="Q439" s="21"/>
      <c r="R439" s="21"/>
      <c r="S439" s="21"/>
      <c r="T439" s="6"/>
      <c r="U439" s="6"/>
      <c r="V439" s="6"/>
      <c r="W439" s="6"/>
      <c r="X439" s="6"/>
      <c r="Y439" s="6"/>
      <c r="Z439" s="6"/>
      <c r="AA439" s="6"/>
      <c r="AB439" s="6"/>
    </row>
    <row r="440" ht="12.75" customHeight="1">
      <c r="A440" s="6"/>
      <c r="B440" s="6"/>
      <c r="C440" s="6"/>
      <c r="D440" s="6"/>
      <c r="E440" s="6"/>
      <c r="F440" s="6"/>
      <c r="G440" s="6"/>
      <c r="H440" s="6"/>
      <c r="I440" s="6"/>
      <c r="J440" s="6"/>
      <c r="K440" s="6"/>
      <c r="L440" s="6"/>
      <c r="M440" s="6"/>
      <c r="N440" s="21"/>
      <c r="O440" s="21"/>
      <c r="P440" s="21"/>
      <c r="Q440" s="21"/>
      <c r="R440" s="21"/>
      <c r="S440" s="21"/>
      <c r="T440" s="6"/>
      <c r="U440" s="6"/>
      <c r="V440" s="6"/>
      <c r="W440" s="6"/>
      <c r="X440" s="6"/>
      <c r="Y440" s="6"/>
      <c r="Z440" s="6"/>
      <c r="AA440" s="6"/>
      <c r="AB440" s="6"/>
    </row>
    <row r="441" ht="12.75" customHeight="1">
      <c r="A441" s="6"/>
      <c r="B441" s="6"/>
      <c r="C441" s="6"/>
      <c r="D441" s="6"/>
      <c r="E441" s="6"/>
      <c r="F441" s="6"/>
      <c r="G441" s="6"/>
      <c r="H441" s="6"/>
      <c r="I441" s="6"/>
      <c r="J441" s="6"/>
      <c r="K441" s="6"/>
      <c r="L441" s="6"/>
      <c r="M441" s="6"/>
      <c r="N441" s="21"/>
      <c r="O441" s="21"/>
      <c r="P441" s="21"/>
      <c r="Q441" s="21"/>
      <c r="R441" s="21"/>
      <c r="S441" s="21"/>
      <c r="T441" s="6"/>
      <c r="U441" s="6"/>
      <c r="V441" s="6"/>
      <c r="W441" s="6"/>
      <c r="X441" s="6"/>
      <c r="Y441" s="6"/>
      <c r="Z441" s="6"/>
      <c r="AA441" s="6"/>
      <c r="AB441" s="6"/>
    </row>
    <row r="442" ht="12.75" customHeight="1">
      <c r="A442" s="6"/>
      <c r="B442" s="6"/>
      <c r="C442" s="6"/>
      <c r="D442" s="6"/>
      <c r="E442" s="6"/>
      <c r="F442" s="6"/>
      <c r="G442" s="6"/>
      <c r="H442" s="6"/>
      <c r="I442" s="6"/>
      <c r="J442" s="6"/>
      <c r="K442" s="6"/>
      <c r="L442" s="6"/>
      <c r="M442" s="6"/>
      <c r="N442" s="21"/>
      <c r="O442" s="21"/>
      <c r="P442" s="21"/>
      <c r="Q442" s="21"/>
      <c r="R442" s="21"/>
      <c r="S442" s="21"/>
      <c r="T442" s="6"/>
      <c r="U442" s="6"/>
      <c r="V442" s="6"/>
      <c r="W442" s="6"/>
      <c r="X442" s="6"/>
      <c r="Y442" s="6"/>
      <c r="Z442" s="6"/>
      <c r="AA442" s="6"/>
      <c r="AB442" s="6"/>
    </row>
    <row r="443" ht="12.75" customHeight="1">
      <c r="A443" s="6"/>
      <c r="B443" s="6"/>
      <c r="C443" s="6"/>
      <c r="D443" s="6"/>
      <c r="E443" s="6"/>
      <c r="F443" s="6"/>
      <c r="G443" s="6"/>
      <c r="H443" s="6"/>
      <c r="I443" s="6"/>
      <c r="J443" s="6"/>
      <c r="K443" s="6"/>
      <c r="L443" s="6"/>
      <c r="M443" s="6"/>
      <c r="N443" s="21"/>
      <c r="O443" s="21"/>
      <c r="P443" s="21"/>
      <c r="Q443" s="21"/>
      <c r="R443" s="21"/>
      <c r="S443" s="21"/>
      <c r="T443" s="6"/>
      <c r="U443" s="6"/>
      <c r="V443" s="6"/>
      <c r="W443" s="6"/>
      <c r="X443" s="6"/>
      <c r="Y443" s="6"/>
      <c r="Z443" s="6"/>
      <c r="AA443" s="6"/>
      <c r="AB443" s="6"/>
    </row>
    <row r="444" ht="12.75" customHeight="1">
      <c r="A444" s="6"/>
      <c r="B444" s="6"/>
      <c r="C444" s="6"/>
      <c r="D444" s="6"/>
      <c r="E444" s="6"/>
      <c r="F444" s="6"/>
      <c r="G444" s="6"/>
      <c r="H444" s="6"/>
      <c r="I444" s="6"/>
      <c r="J444" s="6"/>
      <c r="K444" s="6"/>
      <c r="L444" s="6"/>
      <c r="M444" s="6"/>
      <c r="N444" s="21"/>
      <c r="O444" s="21"/>
      <c r="P444" s="21"/>
      <c r="Q444" s="21"/>
      <c r="R444" s="21"/>
      <c r="S444" s="21"/>
      <c r="T444" s="6"/>
      <c r="U444" s="6"/>
      <c r="V444" s="6"/>
      <c r="W444" s="6"/>
      <c r="X444" s="6"/>
      <c r="Y444" s="6"/>
      <c r="Z444" s="6"/>
      <c r="AA444" s="6"/>
      <c r="AB444" s="6"/>
    </row>
    <row r="445" ht="12.75" customHeight="1">
      <c r="A445" s="6"/>
      <c r="B445" s="6"/>
      <c r="C445" s="6"/>
      <c r="D445" s="6"/>
      <c r="E445" s="6"/>
      <c r="F445" s="6"/>
      <c r="G445" s="6"/>
      <c r="H445" s="6"/>
      <c r="I445" s="6"/>
      <c r="J445" s="6"/>
      <c r="K445" s="6"/>
      <c r="L445" s="6"/>
      <c r="M445" s="6"/>
      <c r="N445" s="21"/>
      <c r="O445" s="21"/>
      <c r="P445" s="21"/>
      <c r="Q445" s="21"/>
      <c r="R445" s="21"/>
      <c r="S445" s="21"/>
      <c r="T445" s="6"/>
      <c r="U445" s="6"/>
      <c r="V445" s="6"/>
      <c r="W445" s="6"/>
      <c r="X445" s="6"/>
      <c r="Y445" s="6"/>
      <c r="Z445" s="6"/>
      <c r="AA445" s="6"/>
      <c r="AB445" s="6"/>
    </row>
    <row r="446" ht="12.75" customHeight="1">
      <c r="A446" s="6"/>
      <c r="B446" s="6"/>
      <c r="C446" s="6"/>
      <c r="D446" s="6"/>
      <c r="E446" s="6"/>
      <c r="F446" s="6"/>
      <c r="G446" s="6"/>
      <c r="H446" s="6"/>
      <c r="I446" s="6"/>
      <c r="J446" s="6"/>
      <c r="K446" s="6"/>
      <c r="L446" s="6"/>
      <c r="M446" s="6"/>
      <c r="N446" s="21"/>
      <c r="O446" s="21"/>
      <c r="P446" s="21"/>
      <c r="Q446" s="21"/>
      <c r="R446" s="21"/>
      <c r="S446" s="21"/>
      <c r="T446" s="6"/>
      <c r="U446" s="6"/>
      <c r="V446" s="6"/>
      <c r="W446" s="6"/>
      <c r="X446" s="6"/>
      <c r="Y446" s="6"/>
      <c r="Z446" s="6"/>
      <c r="AA446" s="6"/>
      <c r="AB446" s="6"/>
    </row>
    <row r="447" ht="12.75" customHeight="1">
      <c r="A447" s="6"/>
      <c r="B447" s="6"/>
      <c r="C447" s="6"/>
      <c r="D447" s="6"/>
      <c r="E447" s="6"/>
      <c r="F447" s="6"/>
      <c r="G447" s="6"/>
      <c r="H447" s="6"/>
      <c r="I447" s="6"/>
      <c r="J447" s="6"/>
      <c r="K447" s="6"/>
      <c r="L447" s="6"/>
      <c r="M447" s="6"/>
      <c r="N447" s="21"/>
      <c r="O447" s="21"/>
      <c r="P447" s="21"/>
      <c r="Q447" s="21"/>
      <c r="R447" s="21"/>
      <c r="S447" s="21"/>
      <c r="T447" s="6"/>
      <c r="U447" s="6"/>
      <c r="V447" s="6"/>
      <c r="W447" s="6"/>
      <c r="X447" s="6"/>
      <c r="Y447" s="6"/>
      <c r="Z447" s="6"/>
      <c r="AA447" s="6"/>
      <c r="AB447" s="6"/>
    </row>
    <row r="448" ht="12.75" customHeight="1">
      <c r="A448" s="6"/>
      <c r="B448" s="6"/>
      <c r="C448" s="6"/>
      <c r="D448" s="6"/>
      <c r="E448" s="6"/>
      <c r="F448" s="6"/>
      <c r="G448" s="6"/>
      <c r="H448" s="6"/>
      <c r="I448" s="6"/>
      <c r="J448" s="6"/>
      <c r="K448" s="6"/>
      <c r="L448" s="6"/>
      <c r="M448" s="6"/>
      <c r="N448" s="21"/>
      <c r="O448" s="21"/>
      <c r="P448" s="21"/>
      <c r="Q448" s="21"/>
      <c r="R448" s="21"/>
      <c r="S448" s="21"/>
      <c r="T448" s="6"/>
      <c r="U448" s="6"/>
      <c r="V448" s="6"/>
      <c r="W448" s="6"/>
      <c r="X448" s="6"/>
      <c r="Y448" s="6"/>
      <c r="Z448" s="6"/>
      <c r="AA448" s="6"/>
      <c r="AB448" s="6"/>
    </row>
    <row r="449" ht="12.75" customHeight="1">
      <c r="A449" s="6"/>
      <c r="B449" s="6"/>
      <c r="C449" s="6"/>
      <c r="D449" s="6"/>
      <c r="E449" s="6"/>
      <c r="F449" s="6"/>
      <c r="G449" s="6"/>
      <c r="H449" s="6"/>
      <c r="I449" s="6"/>
      <c r="J449" s="6"/>
      <c r="K449" s="6"/>
      <c r="L449" s="6"/>
      <c r="M449" s="6"/>
      <c r="N449" s="21"/>
      <c r="O449" s="21"/>
      <c r="P449" s="21"/>
      <c r="Q449" s="21"/>
      <c r="R449" s="21"/>
      <c r="S449" s="21"/>
      <c r="T449" s="6"/>
      <c r="U449" s="6"/>
      <c r="V449" s="6"/>
      <c r="W449" s="6"/>
      <c r="X449" s="6"/>
      <c r="Y449" s="6"/>
      <c r="Z449" s="6"/>
      <c r="AA449" s="6"/>
      <c r="AB449" s="6"/>
    </row>
    <row r="450" ht="12.75" customHeight="1">
      <c r="A450" s="6"/>
      <c r="B450" s="6"/>
      <c r="C450" s="6"/>
      <c r="D450" s="6"/>
      <c r="E450" s="6"/>
      <c r="F450" s="6"/>
      <c r="G450" s="6"/>
      <c r="H450" s="6"/>
      <c r="I450" s="6"/>
      <c r="J450" s="6"/>
      <c r="K450" s="6"/>
      <c r="L450" s="6"/>
      <c r="M450" s="6"/>
      <c r="N450" s="21"/>
      <c r="O450" s="21"/>
      <c r="P450" s="21"/>
      <c r="Q450" s="21"/>
      <c r="R450" s="21"/>
      <c r="S450" s="21"/>
      <c r="T450" s="6"/>
      <c r="U450" s="6"/>
      <c r="V450" s="6"/>
      <c r="W450" s="6"/>
      <c r="X450" s="6"/>
      <c r="Y450" s="6"/>
      <c r="Z450" s="6"/>
      <c r="AA450" s="6"/>
      <c r="AB450" s="6"/>
    </row>
    <row r="451" ht="12.75" customHeight="1">
      <c r="A451" s="6"/>
      <c r="B451" s="6"/>
      <c r="C451" s="6"/>
      <c r="D451" s="6"/>
      <c r="E451" s="6"/>
      <c r="F451" s="6"/>
      <c r="G451" s="6"/>
      <c r="H451" s="6"/>
      <c r="I451" s="6"/>
      <c r="J451" s="6"/>
      <c r="K451" s="6"/>
      <c r="L451" s="6"/>
      <c r="M451" s="6"/>
      <c r="N451" s="21"/>
      <c r="O451" s="21"/>
      <c r="P451" s="21"/>
      <c r="Q451" s="21"/>
      <c r="R451" s="21"/>
      <c r="S451" s="21"/>
      <c r="T451" s="6"/>
      <c r="U451" s="6"/>
      <c r="V451" s="6"/>
      <c r="W451" s="6"/>
      <c r="X451" s="6"/>
      <c r="Y451" s="6"/>
      <c r="Z451" s="6"/>
      <c r="AA451" s="6"/>
      <c r="AB451" s="6"/>
    </row>
    <row r="452" ht="12.75" customHeight="1">
      <c r="A452" s="6"/>
      <c r="B452" s="6"/>
      <c r="C452" s="6"/>
      <c r="D452" s="6"/>
      <c r="E452" s="6"/>
      <c r="F452" s="6"/>
      <c r="G452" s="6"/>
      <c r="H452" s="6"/>
      <c r="I452" s="6"/>
      <c r="J452" s="6"/>
      <c r="K452" s="6"/>
      <c r="L452" s="6"/>
      <c r="M452" s="6"/>
      <c r="N452" s="21"/>
      <c r="O452" s="21"/>
      <c r="P452" s="21"/>
      <c r="Q452" s="21"/>
      <c r="R452" s="21"/>
      <c r="S452" s="21"/>
      <c r="T452" s="6"/>
      <c r="U452" s="6"/>
      <c r="V452" s="6"/>
      <c r="W452" s="6"/>
      <c r="X452" s="6"/>
      <c r="Y452" s="6"/>
      <c r="Z452" s="6"/>
      <c r="AA452" s="6"/>
      <c r="AB452" s="6"/>
    </row>
    <row r="453" ht="12.75" customHeight="1">
      <c r="A453" s="6"/>
      <c r="B453" s="6"/>
      <c r="C453" s="6"/>
      <c r="D453" s="6"/>
      <c r="E453" s="6"/>
      <c r="F453" s="6"/>
      <c r="G453" s="6"/>
      <c r="H453" s="6"/>
      <c r="I453" s="6"/>
      <c r="J453" s="6"/>
      <c r="K453" s="6"/>
      <c r="L453" s="6"/>
      <c r="M453" s="6"/>
      <c r="N453" s="21"/>
      <c r="O453" s="21"/>
      <c r="P453" s="21"/>
      <c r="Q453" s="21"/>
      <c r="R453" s="21"/>
      <c r="S453" s="21"/>
      <c r="T453" s="6"/>
      <c r="U453" s="6"/>
      <c r="V453" s="6"/>
      <c r="W453" s="6"/>
      <c r="X453" s="6"/>
      <c r="Y453" s="6"/>
      <c r="Z453" s="6"/>
      <c r="AA453" s="6"/>
      <c r="AB453" s="6"/>
    </row>
    <row r="454" ht="12.75" customHeight="1">
      <c r="A454" s="6"/>
      <c r="B454" s="6"/>
      <c r="C454" s="6"/>
      <c r="D454" s="6"/>
      <c r="E454" s="6"/>
      <c r="F454" s="6"/>
      <c r="G454" s="6"/>
      <c r="H454" s="6"/>
      <c r="I454" s="6"/>
      <c r="J454" s="6"/>
      <c r="K454" s="6"/>
      <c r="L454" s="6"/>
      <c r="M454" s="6"/>
      <c r="N454" s="21"/>
      <c r="O454" s="21"/>
      <c r="P454" s="21"/>
      <c r="Q454" s="21"/>
      <c r="R454" s="21"/>
      <c r="S454" s="21"/>
      <c r="T454" s="6"/>
      <c r="U454" s="6"/>
      <c r="V454" s="6"/>
      <c r="W454" s="6"/>
      <c r="X454" s="6"/>
      <c r="Y454" s="6"/>
      <c r="Z454" s="6"/>
      <c r="AA454" s="6"/>
      <c r="AB454" s="6"/>
    </row>
    <row r="455" ht="12.75" customHeight="1">
      <c r="A455" s="6"/>
      <c r="B455" s="6"/>
      <c r="C455" s="6"/>
      <c r="D455" s="6"/>
      <c r="E455" s="6"/>
      <c r="F455" s="6"/>
      <c r="G455" s="6"/>
      <c r="H455" s="6"/>
      <c r="I455" s="6"/>
      <c r="J455" s="6"/>
      <c r="K455" s="6"/>
      <c r="L455" s="6"/>
      <c r="M455" s="6"/>
      <c r="N455" s="21"/>
      <c r="O455" s="21"/>
      <c r="P455" s="21"/>
      <c r="Q455" s="21"/>
      <c r="R455" s="21"/>
      <c r="S455" s="21"/>
      <c r="T455" s="6"/>
      <c r="U455" s="6"/>
      <c r="V455" s="6"/>
      <c r="W455" s="6"/>
      <c r="X455" s="6"/>
      <c r="Y455" s="6"/>
      <c r="Z455" s="6"/>
      <c r="AA455" s="6"/>
      <c r="AB455" s="6"/>
    </row>
    <row r="456" ht="12.75" customHeight="1">
      <c r="A456" s="6"/>
      <c r="B456" s="6"/>
      <c r="C456" s="6"/>
      <c r="D456" s="6"/>
      <c r="E456" s="6"/>
      <c r="F456" s="6"/>
      <c r="G456" s="6"/>
      <c r="H456" s="6"/>
      <c r="I456" s="6"/>
      <c r="J456" s="6"/>
      <c r="K456" s="6"/>
      <c r="L456" s="6"/>
      <c r="M456" s="6"/>
      <c r="N456" s="21"/>
      <c r="O456" s="21"/>
      <c r="P456" s="21"/>
      <c r="Q456" s="21"/>
      <c r="R456" s="21"/>
      <c r="S456" s="21"/>
      <c r="T456" s="6"/>
      <c r="U456" s="6"/>
      <c r="V456" s="6"/>
      <c r="W456" s="6"/>
      <c r="X456" s="6"/>
      <c r="Y456" s="6"/>
      <c r="Z456" s="6"/>
      <c r="AA456" s="6"/>
      <c r="AB456" s="6"/>
    </row>
    <row r="457" ht="12.75" customHeight="1">
      <c r="A457" s="6"/>
      <c r="B457" s="6"/>
      <c r="C457" s="6"/>
      <c r="D457" s="6"/>
      <c r="E457" s="6"/>
      <c r="F457" s="6"/>
      <c r="G457" s="6"/>
      <c r="H457" s="6"/>
      <c r="I457" s="6"/>
      <c r="J457" s="6"/>
      <c r="K457" s="6"/>
      <c r="L457" s="6"/>
      <c r="M457" s="6"/>
      <c r="N457" s="21"/>
      <c r="O457" s="21"/>
      <c r="P457" s="21"/>
      <c r="Q457" s="21"/>
      <c r="R457" s="21"/>
      <c r="S457" s="21"/>
      <c r="T457" s="6"/>
      <c r="U457" s="6"/>
      <c r="V457" s="6"/>
      <c r="W457" s="6"/>
      <c r="X457" s="6"/>
      <c r="Y457" s="6"/>
      <c r="Z457" s="6"/>
      <c r="AA457" s="6"/>
      <c r="AB457" s="6"/>
    </row>
    <row r="458" ht="12.75" customHeight="1">
      <c r="A458" s="6"/>
      <c r="B458" s="6"/>
      <c r="C458" s="6"/>
      <c r="D458" s="6"/>
      <c r="E458" s="6"/>
      <c r="F458" s="6"/>
      <c r="G458" s="6"/>
      <c r="H458" s="6"/>
      <c r="I458" s="6"/>
      <c r="J458" s="6"/>
      <c r="K458" s="6"/>
      <c r="L458" s="6"/>
      <c r="M458" s="6"/>
      <c r="N458" s="21"/>
      <c r="O458" s="21"/>
      <c r="P458" s="21"/>
      <c r="Q458" s="21"/>
      <c r="R458" s="21"/>
      <c r="S458" s="21"/>
      <c r="T458" s="6"/>
      <c r="U458" s="6"/>
      <c r="V458" s="6"/>
      <c r="W458" s="6"/>
      <c r="X458" s="6"/>
      <c r="Y458" s="6"/>
      <c r="Z458" s="6"/>
      <c r="AA458" s="6"/>
      <c r="AB458" s="6"/>
    </row>
    <row r="459" ht="12.75" customHeight="1">
      <c r="A459" s="6"/>
      <c r="B459" s="6"/>
      <c r="C459" s="6"/>
      <c r="D459" s="6"/>
      <c r="E459" s="6"/>
      <c r="F459" s="6"/>
      <c r="G459" s="6"/>
      <c r="H459" s="6"/>
      <c r="I459" s="6"/>
      <c r="J459" s="6"/>
      <c r="K459" s="6"/>
      <c r="L459" s="6"/>
      <c r="M459" s="6"/>
      <c r="N459" s="21"/>
      <c r="O459" s="21"/>
      <c r="P459" s="21"/>
      <c r="Q459" s="21"/>
      <c r="R459" s="21"/>
      <c r="S459" s="21"/>
      <c r="T459" s="6"/>
      <c r="U459" s="6"/>
      <c r="V459" s="6"/>
      <c r="W459" s="6"/>
      <c r="X459" s="6"/>
      <c r="Y459" s="6"/>
      <c r="Z459" s="6"/>
      <c r="AA459" s="6"/>
      <c r="AB459" s="6"/>
    </row>
    <row r="460" ht="12.75" customHeight="1">
      <c r="A460" s="6"/>
      <c r="B460" s="6"/>
      <c r="C460" s="6"/>
      <c r="D460" s="6"/>
      <c r="E460" s="6"/>
      <c r="F460" s="6"/>
      <c r="G460" s="6"/>
      <c r="H460" s="6"/>
      <c r="I460" s="6"/>
      <c r="J460" s="6"/>
      <c r="K460" s="6"/>
      <c r="L460" s="6"/>
      <c r="M460" s="6"/>
      <c r="N460" s="21"/>
      <c r="O460" s="21"/>
      <c r="P460" s="21"/>
      <c r="Q460" s="21"/>
      <c r="R460" s="21"/>
      <c r="S460" s="21"/>
      <c r="T460" s="6"/>
      <c r="U460" s="6"/>
      <c r="V460" s="6"/>
      <c r="W460" s="6"/>
      <c r="X460" s="6"/>
      <c r="Y460" s="6"/>
      <c r="Z460" s="6"/>
      <c r="AA460" s="6"/>
      <c r="AB460" s="6"/>
    </row>
    <row r="461" ht="12.75" customHeight="1">
      <c r="A461" s="6"/>
      <c r="B461" s="6"/>
      <c r="C461" s="6"/>
      <c r="D461" s="6"/>
      <c r="E461" s="6"/>
      <c r="F461" s="6"/>
      <c r="G461" s="6"/>
      <c r="H461" s="6"/>
      <c r="I461" s="6"/>
      <c r="J461" s="6"/>
      <c r="K461" s="6"/>
      <c r="L461" s="6"/>
      <c r="M461" s="6"/>
      <c r="N461" s="21"/>
      <c r="O461" s="21"/>
      <c r="P461" s="21"/>
      <c r="Q461" s="21"/>
      <c r="R461" s="21"/>
      <c r="S461" s="21"/>
      <c r="T461" s="6"/>
      <c r="U461" s="6"/>
      <c r="V461" s="6"/>
      <c r="W461" s="6"/>
      <c r="X461" s="6"/>
      <c r="Y461" s="6"/>
      <c r="Z461" s="6"/>
      <c r="AA461" s="6"/>
      <c r="AB461" s="6"/>
    </row>
    <row r="462" ht="12.75" customHeight="1">
      <c r="A462" s="6"/>
      <c r="B462" s="6"/>
      <c r="C462" s="6"/>
      <c r="D462" s="6"/>
      <c r="E462" s="6"/>
      <c r="F462" s="6"/>
      <c r="G462" s="6"/>
      <c r="H462" s="6"/>
      <c r="I462" s="6"/>
      <c r="J462" s="6"/>
      <c r="K462" s="6"/>
      <c r="L462" s="6"/>
      <c r="M462" s="6"/>
      <c r="N462" s="21"/>
      <c r="O462" s="21"/>
      <c r="P462" s="21"/>
      <c r="Q462" s="21"/>
      <c r="R462" s="21"/>
      <c r="S462" s="21"/>
      <c r="T462" s="6"/>
      <c r="U462" s="6"/>
      <c r="V462" s="6"/>
      <c r="W462" s="6"/>
      <c r="X462" s="6"/>
      <c r="Y462" s="6"/>
      <c r="Z462" s="6"/>
      <c r="AA462" s="6"/>
      <c r="AB462" s="6"/>
    </row>
    <row r="463" ht="12.75" customHeight="1">
      <c r="A463" s="6"/>
      <c r="B463" s="6"/>
      <c r="C463" s="6"/>
      <c r="D463" s="6"/>
      <c r="E463" s="6"/>
      <c r="F463" s="6"/>
      <c r="G463" s="6"/>
      <c r="H463" s="6"/>
      <c r="I463" s="6"/>
      <c r="J463" s="6"/>
      <c r="K463" s="6"/>
      <c r="L463" s="6"/>
      <c r="M463" s="6"/>
      <c r="N463" s="21"/>
      <c r="O463" s="21"/>
      <c r="P463" s="21"/>
      <c r="Q463" s="21"/>
      <c r="R463" s="21"/>
      <c r="S463" s="21"/>
      <c r="T463" s="6"/>
      <c r="U463" s="6"/>
      <c r="V463" s="6"/>
      <c r="W463" s="6"/>
      <c r="X463" s="6"/>
      <c r="Y463" s="6"/>
      <c r="Z463" s="6"/>
      <c r="AA463" s="6"/>
      <c r="AB463" s="6"/>
    </row>
    <row r="464" ht="12.75" customHeight="1">
      <c r="A464" s="6"/>
      <c r="B464" s="6"/>
      <c r="C464" s="6"/>
      <c r="D464" s="6"/>
      <c r="E464" s="6"/>
      <c r="F464" s="6"/>
      <c r="G464" s="6"/>
      <c r="H464" s="6"/>
      <c r="I464" s="6"/>
      <c r="J464" s="6"/>
      <c r="K464" s="6"/>
      <c r="L464" s="6"/>
      <c r="M464" s="6"/>
      <c r="N464" s="21"/>
      <c r="O464" s="21"/>
      <c r="P464" s="21"/>
      <c r="Q464" s="21"/>
      <c r="R464" s="21"/>
      <c r="S464" s="21"/>
      <c r="T464" s="6"/>
      <c r="U464" s="6"/>
      <c r="V464" s="6"/>
      <c r="W464" s="6"/>
      <c r="X464" s="6"/>
      <c r="Y464" s="6"/>
      <c r="Z464" s="6"/>
      <c r="AA464" s="6"/>
      <c r="AB464" s="6"/>
    </row>
    <row r="465" ht="12.75" customHeight="1">
      <c r="A465" s="6"/>
      <c r="B465" s="6"/>
      <c r="C465" s="6"/>
      <c r="D465" s="6"/>
      <c r="E465" s="6"/>
      <c r="F465" s="6"/>
      <c r="G465" s="6"/>
      <c r="H465" s="6"/>
      <c r="I465" s="6"/>
      <c r="J465" s="6"/>
      <c r="K465" s="6"/>
      <c r="L465" s="6"/>
      <c r="M465" s="6"/>
      <c r="N465" s="21"/>
      <c r="O465" s="21"/>
      <c r="P465" s="21"/>
      <c r="Q465" s="21"/>
      <c r="R465" s="21"/>
      <c r="S465" s="21"/>
      <c r="T465" s="6"/>
      <c r="U465" s="6"/>
      <c r="V465" s="6"/>
      <c r="W465" s="6"/>
      <c r="X465" s="6"/>
      <c r="Y465" s="6"/>
      <c r="Z465" s="6"/>
      <c r="AA465" s="6"/>
      <c r="AB465" s="6"/>
    </row>
    <row r="466" ht="12.75" customHeight="1">
      <c r="A466" s="6"/>
      <c r="B466" s="6"/>
      <c r="C466" s="6"/>
      <c r="D466" s="6"/>
      <c r="E466" s="6"/>
      <c r="F466" s="6"/>
      <c r="G466" s="6"/>
      <c r="H466" s="6"/>
      <c r="I466" s="6"/>
      <c r="J466" s="6"/>
      <c r="K466" s="6"/>
      <c r="L466" s="6"/>
      <c r="M466" s="6"/>
      <c r="N466" s="21"/>
      <c r="O466" s="21"/>
      <c r="P466" s="21"/>
      <c r="Q466" s="21"/>
      <c r="R466" s="21"/>
      <c r="S466" s="21"/>
      <c r="T466" s="6"/>
      <c r="U466" s="6"/>
      <c r="V466" s="6"/>
      <c r="W466" s="6"/>
      <c r="X466" s="6"/>
      <c r="Y466" s="6"/>
      <c r="Z466" s="6"/>
      <c r="AA466" s="6"/>
      <c r="AB466" s="6"/>
    </row>
    <row r="467" ht="12.75" customHeight="1">
      <c r="A467" s="6"/>
      <c r="B467" s="6"/>
      <c r="C467" s="6"/>
      <c r="D467" s="6"/>
      <c r="E467" s="6"/>
      <c r="F467" s="6"/>
      <c r="G467" s="6"/>
      <c r="H467" s="6"/>
      <c r="I467" s="6"/>
      <c r="J467" s="6"/>
      <c r="K467" s="6"/>
      <c r="L467" s="6"/>
      <c r="M467" s="6"/>
      <c r="N467" s="21"/>
      <c r="O467" s="21"/>
      <c r="P467" s="21"/>
      <c r="Q467" s="21"/>
      <c r="R467" s="21"/>
      <c r="S467" s="21"/>
      <c r="T467" s="6"/>
      <c r="U467" s="6"/>
      <c r="V467" s="6"/>
      <c r="W467" s="6"/>
      <c r="X467" s="6"/>
      <c r="Y467" s="6"/>
      <c r="Z467" s="6"/>
      <c r="AA467" s="6"/>
      <c r="AB467" s="6"/>
    </row>
    <row r="468" ht="12.75" customHeight="1">
      <c r="A468" s="6"/>
      <c r="B468" s="6"/>
      <c r="C468" s="6"/>
      <c r="D468" s="6"/>
      <c r="E468" s="6"/>
      <c r="F468" s="6"/>
      <c r="G468" s="6"/>
      <c r="H468" s="6"/>
      <c r="I468" s="6"/>
      <c r="J468" s="6"/>
      <c r="K468" s="6"/>
      <c r="L468" s="6"/>
      <c r="M468" s="6"/>
      <c r="N468" s="21"/>
      <c r="O468" s="21"/>
      <c r="P468" s="21"/>
      <c r="Q468" s="21"/>
      <c r="R468" s="21"/>
      <c r="S468" s="21"/>
      <c r="T468" s="6"/>
      <c r="U468" s="6"/>
      <c r="V468" s="6"/>
      <c r="W468" s="6"/>
      <c r="X468" s="6"/>
      <c r="Y468" s="6"/>
      <c r="Z468" s="6"/>
      <c r="AA468" s="6"/>
      <c r="AB468" s="6"/>
    </row>
    <row r="469" ht="12.75" customHeight="1">
      <c r="A469" s="6"/>
      <c r="B469" s="6"/>
      <c r="C469" s="6"/>
      <c r="D469" s="6"/>
      <c r="E469" s="6"/>
      <c r="F469" s="6"/>
      <c r="G469" s="6"/>
      <c r="H469" s="6"/>
      <c r="I469" s="6"/>
      <c r="J469" s="6"/>
      <c r="K469" s="6"/>
      <c r="L469" s="6"/>
      <c r="M469" s="6"/>
      <c r="N469" s="21"/>
      <c r="O469" s="21"/>
      <c r="P469" s="21"/>
      <c r="Q469" s="21"/>
      <c r="R469" s="21"/>
      <c r="S469" s="21"/>
      <c r="T469" s="6"/>
      <c r="U469" s="6"/>
      <c r="V469" s="6"/>
      <c r="W469" s="6"/>
      <c r="X469" s="6"/>
      <c r="Y469" s="6"/>
      <c r="Z469" s="6"/>
      <c r="AA469" s="6"/>
      <c r="AB469" s="6"/>
    </row>
    <row r="470" ht="12.75" customHeight="1">
      <c r="A470" s="6"/>
      <c r="B470" s="6"/>
      <c r="C470" s="6"/>
      <c r="D470" s="6"/>
      <c r="E470" s="6"/>
      <c r="F470" s="6"/>
      <c r="G470" s="6"/>
      <c r="H470" s="6"/>
      <c r="I470" s="6"/>
      <c r="J470" s="6"/>
      <c r="K470" s="6"/>
      <c r="L470" s="6"/>
      <c r="M470" s="6"/>
      <c r="N470" s="21"/>
      <c r="O470" s="21"/>
      <c r="P470" s="21"/>
      <c r="Q470" s="21"/>
      <c r="R470" s="21"/>
      <c r="S470" s="21"/>
      <c r="T470" s="6"/>
      <c r="U470" s="6"/>
      <c r="V470" s="6"/>
      <c r="W470" s="6"/>
      <c r="X470" s="6"/>
      <c r="Y470" s="6"/>
      <c r="Z470" s="6"/>
      <c r="AA470" s="6"/>
      <c r="AB470" s="6"/>
    </row>
    <row r="471" ht="12.75" customHeight="1">
      <c r="A471" s="6"/>
      <c r="B471" s="6"/>
      <c r="C471" s="6"/>
      <c r="D471" s="6"/>
      <c r="E471" s="6"/>
      <c r="F471" s="6"/>
      <c r="G471" s="6"/>
      <c r="H471" s="6"/>
      <c r="I471" s="6"/>
      <c r="J471" s="6"/>
      <c r="K471" s="6"/>
      <c r="L471" s="6"/>
      <c r="M471" s="6"/>
      <c r="N471" s="21"/>
      <c r="O471" s="21"/>
      <c r="P471" s="21"/>
      <c r="Q471" s="21"/>
      <c r="R471" s="21"/>
      <c r="S471" s="21"/>
      <c r="T471" s="6"/>
      <c r="U471" s="6"/>
      <c r="V471" s="6"/>
      <c r="W471" s="6"/>
      <c r="X471" s="6"/>
      <c r="Y471" s="6"/>
      <c r="Z471" s="6"/>
      <c r="AA471" s="6"/>
      <c r="AB471" s="6"/>
    </row>
    <row r="472" ht="12.75" customHeight="1">
      <c r="A472" s="6"/>
      <c r="B472" s="6"/>
      <c r="C472" s="6"/>
      <c r="D472" s="6"/>
      <c r="E472" s="6"/>
      <c r="F472" s="6"/>
      <c r="G472" s="6"/>
      <c r="H472" s="6"/>
      <c r="I472" s="6"/>
      <c r="J472" s="6"/>
      <c r="K472" s="6"/>
      <c r="L472" s="6"/>
      <c r="M472" s="6"/>
      <c r="N472" s="21"/>
      <c r="O472" s="21"/>
      <c r="P472" s="21"/>
      <c r="Q472" s="21"/>
      <c r="R472" s="21"/>
      <c r="S472" s="21"/>
      <c r="T472" s="6"/>
      <c r="U472" s="6"/>
      <c r="V472" s="6"/>
      <c r="W472" s="6"/>
      <c r="X472" s="6"/>
      <c r="Y472" s="6"/>
      <c r="Z472" s="6"/>
      <c r="AA472" s="6"/>
      <c r="AB472" s="6"/>
    </row>
    <row r="473" ht="12.75" customHeight="1">
      <c r="A473" s="6"/>
      <c r="B473" s="6"/>
      <c r="C473" s="6"/>
      <c r="D473" s="6"/>
      <c r="E473" s="6"/>
      <c r="F473" s="6"/>
      <c r="G473" s="6"/>
      <c r="H473" s="6"/>
      <c r="I473" s="6"/>
      <c r="J473" s="6"/>
      <c r="K473" s="6"/>
      <c r="L473" s="6"/>
      <c r="M473" s="6"/>
      <c r="N473" s="21"/>
      <c r="O473" s="21"/>
      <c r="P473" s="21"/>
      <c r="Q473" s="21"/>
      <c r="R473" s="21"/>
      <c r="S473" s="21"/>
      <c r="T473" s="6"/>
      <c r="U473" s="6"/>
      <c r="V473" s="6"/>
      <c r="W473" s="6"/>
      <c r="X473" s="6"/>
      <c r="Y473" s="6"/>
      <c r="Z473" s="6"/>
      <c r="AA473" s="6"/>
      <c r="AB473" s="6"/>
    </row>
    <row r="474" ht="12.75" customHeight="1">
      <c r="A474" s="6"/>
      <c r="B474" s="6"/>
      <c r="C474" s="6"/>
      <c r="D474" s="6"/>
      <c r="E474" s="6"/>
      <c r="F474" s="6"/>
      <c r="G474" s="6"/>
      <c r="H474" s="6"/>
      <c r="I474" s="6"/>
      <c r="J474" s="6"/>
      <c r="K474" s="6"/>
      <c r="L474" s="6"/>
      <c r="M474" s="6"/>
      <c r="N474" s="21"/>
      <c r="O474" s="21"/>
      <c r="P474" s="21"/>
      <c r="Q474" s="21"/>
      <c r="R474" s="21"/>
      <c r="S474" s="21"/>
      <c r="T474" s="6"/>
      <c r="U474" s="6"/>
      <c r="V474" s="6"/>
      <c r="W474" s="6"/>
      <c r="X474" s="6"/>
      <c r="Y474" s="6"/>
      <c r="Z474" s="6"/>
      <c r="AA474" s="6"/>
      <c r="AB474" s="6"/>
    </row>
    <row r="475" ht="12.75" customHeight="1">
      <c r="A475" s="6"/>
      <c r="B475" s="6"/>
      <c r="C475" s="6"/>
      <c r="D475" s="6"/>
      <c r="E475" s="6"/>
      <c r="F475" s="6"/>
      <c r="G475" s="6"/>
      <c r="H475" s="6"/>
      <c r="I475" s="6"/>
      <c r="J475" s="6"/>
      <c r="K475" s="6"/>
      <c r="L475" s="6"/>
      <c r="M475" s="6"/>
      <c r="N475" s="21"/>
      <c r="O475" s="21"/>
      <c r="P475" s="21"/>
      <c r="Q475" s="21"/>
      <c r="R475" s="21"/>
      <c r="S475" s="21"/>
      <c r="T475" s="6"/>
      <c r="U475" s="6"/>
      <c r="V475" s="6"/>
      <c r="W475" s="6"/>
      <c r="X475" s="6"/>
      <c r="Y475" s="6"/>
      <c r="Z475" s="6"/>
      <c r="AA475" s="6"/>
      <c r="AB475" s="6"/>
    </row>
    <row r="476" ht="12.75" customHeight="1">
      <c r="A476" s="6"/>
      <c r="B476" s="6"/>
      <c r="C476" s="6"/>
      <c r="D476" s="6"/>
      <c r="E476" s="6"/>
      <c r="F476" s="6"/>
      <c r="G476" s="6"/>
      <c r="H476" s="6"/>
      <c r="I476" s="6"/>
      <c r="J476" s="6"/>
      <c r="K476" s="6"/>
      <c r="L476" s="6"/>
      <c r="M476" s="6"/>
      <c r="N476" s="21"/>
      <c r="O476" s="21"/>
      <c r="P476" s="21"/>
      <c r="Q476" s="21"/>
      <c r="R476" s="21"/>
      <c r="S476" s="21"/>
      <c r="T476" s="6"/>
      <c r="U476" s="6"/>
      <c r="V476" s="6"/>
      <c r="W476" s="6"/>
      <c r="X476" s="6"/>
      <c r="Y476" s="6"/>
      <c r="Z476" s="6"/>
      <c r="AA476" s="6"/>
      <c r="AB476" s="6"/>
    </row>
    <row r="477" ht="12.75" customHeight="1">
      <c r="A477" s="6"/>
      <c r="B477" s="6"/>
      <c r="C477" s="6"/>
      <c r="D477" s="6"/>
      <c r="E477" s="6"/>
      <c r="F477" s="6"/>
      <c r="G477" s="6"/>
      <c r="H477" s="6"/>
      <c r="I477" s="6"/>
      <c r="J477" s="6"/>
      <c r="K477" s="6"/>
      <c r="L477" s="6"/>
      <c r="M477" s="6"/>
      <c r="N477" s="21"/>
      <c r="O477" s="21"/>
      <c r="P477" s="21"/>
      <c r="Q477" s="21"/>
      <c r="R477" s="21"/>
      <c r="S477" s="21"/>
      <c r="T477" s="6"/>
      <c r="U477" s="6"/>
      <c r="V477" s="6"/>
      <c r="W477" s="6"/>
      <c r="X477" s="6"/>
      <c r="Y477" s="6"/>
      <c r="Z477" s="6"/>
      <c r="AA477" s="6"/>
      <c r="AB477" s="6"/>
    </row>
    <row r="478" ht="12.75" customHeight="1">
      <c r="A478" s="6"/>
      <c r="B478" s="6"/>
      <c r="C478" s="6"/>
      <c r="D478" s="6"/>
      <c r="E478" s="6"/>
      <c r="F478" s="6"/>
      <c r="G478" s="6"/>
      <c r="H478" s="6"/>
      <c r="I478" s="6"/>
      <c r="J478" s="6"/>
      <c r="K478" s="6"/>
      <c r="L478" s="6"/>
      <c r="M478" s="6"/>
      <c r="N478" s="21"/>
      <c r="O478" s="21"/>
      <c r="P478" s="21"/>
      <c r="Q478" s="21"/>
      <c r="R478" s="21"/>
      <c r="S478" s="21"/>
      <c r="T478" s="6"/>
      <c r="U478" s="6"/>
      <c r="V478" s="6"/>
      <c r="W478" s="6"/>
      <c r="X478" s="6"/>
      <c r="Y478" s="6"/>
      <c r="Z478" s="6"/>
      <c r="AA478" s="6"/>
      <c r="AB478" s="6"/>
    </row>
    <row r="479" ht="12.75" customHeight="1">
      <c r="A479" s="6"/>
      <c r="B479" s="6"/>
      <c r="C479" s="6"/>
      <c r="D479" s="6"/>
      <c r="E479" s="6"/>
      <c r="F479" s="6"/>
      <c r="G479" s="6"/>
      <c r="H479" s="6"/>
      <c r="I479" s="6"/>
      <c r="J479" s="6"/>
      <c r="K479" s="6"/>
      <c r="L479" s="6"/>
      <c r="M479" s="6"/>
      <c r="N479" s="21"/>
      <c r="O479" s="21"/>
      <c r="P479" s="21"/>
      <c r="Q479" s="21"/>
      <c r="R479" s="21"/>
      <c r="S479" s="21"/>
      <c r="T479" s="6"/>
      <c r="U479" s="6"/>
      <c r="V479" s="6"/>
      <c r="W479" s="6"/>
      <c r="X479" s="6"/>
      <c r="Y479" s="6"/>
      <c r="Z479" s="6"/>
      <c r="AA479" s="6"/>
      <c r="AB479" s="6"/>
    </row>
    <row r="480" ht="12.75" customHeight="1">
      <c r="A480" s="6"/>
      <c r="B480" s="6"/>
      <c r="C480" s="6"/>
      <c r="D480" s="6"/>
      <c r="E480" s="6"/>
      <c r="F480" s="6"/>
      <c r="G480" s="6"/>
      <c r="H480" s="6"/>
      <c r="I480" s="6"/>
      <c r="J480" s="6"/>
      <c r="K480" s="6"/>
      <c r="L480" s="6"/>
      <c r="M480" s="6"/>
      <c r="N480" s="21"/>
      <c r="O480" s="21"/>
      <c r="P480" s="21"/>
      <c r="Q480" s="21"/>
      <c r="R480" s="21"/>
      <c r="S480" s="21"/>
      <c r="T480" s="6"/>
      <c r="U480" s="6"/>
      <c r="V480" s="6"/>
      <c r="W480" s="6"/>
      <c r="X480" s="6"/>
      <c r="Y480" s="6"/>
      <c r="Z480" s="6"/>
      <c r="AA480" s="6"/>
      <c r="AB480" s="6"/>
    </row>
    <row r="481" ht="12.75" customHeight="1">
      <c r="A481" s="6"/>
      <c r="B481" s="6"/>
      <c r="C481" s="6"/>
      <c r="D481" s="6"/>
      <c r="E481" s="6"/>
      <c r="F481" s="6"/>
      <c r="G481" s="6"/>
      <c r="H481" s="6"/>
      <c r="I481" s="6"/>
      <c r="J481" s="6"/>
      <c r="K481" s="6"/>
      <c r="L481" s="6"/>
      <c r="M481" s="6"/>
      <c r="N481" s="21"/>
      <c r="O481" s="21"/>
      <c r="P481" s="21"/>
      <c r="Q481" s="21"/>
      <c r="R481" s="21"/>
      <c r="S481" s="21"/>
      <c r="T481" s="6"/>
      <c r="U481" s="6"/>
      <c r="V481" s="6"/>
      <c r="W481" s="6"/>
      <c r="X481" s="6"/>
      <c r="Y481" s="6"/>
      <c r="Z481" s="6"/>
      <c r="AA481" s="6"/>
      <c r="AB481" s="6"/>
    </row>
    <row r="482" ht="12.75" customHeight="1">
      <c r="A482" s="6"/>
      <c r="B482" s="6"/>
      <c r="C482" s="6"/>
      <c r="D482" s="6"/>
      <c r="E482" s="6"/>
      <c r="F482" s="6"/>
      <c r="G482" s="6"/>
      <c r="H482" s="6"/>
      <c r="I482" s="6"/>
      <c r="J482" s="6"/>
      <c r="K482" s="6"/>
      <c r="L482" s="6"/>
      <c r="M482" s="6"/>
      <c r="N482" s="21"/>
      <c r="O482" s="21"/>
      <c r="P482" s="21"/>
      <c r="Q482" s="21"/>
      <c r="R482" s="21"/>
      <c r="S482" s="21"/>
      <c r="T482" s="6"/>
      <c r="U482" s="6"/>
      <c r="V482" s="6"/>
      <c r="W482" s="6"/>
      <c r="X482" s="6"/>
      <c r="Y482" s="6"/>
      <c r="Z482" s="6"/>
      <c r="AA482" s="6"/>
      <c r="AB482" s="6"/>
    </row>
    <row r="483" ht="12.75" customHeight="1">
      <c r="A483" s="6"/>
      <c r="B483" s="6"/>
      <c r="C483" s="6"/>
      <c r="D483" s="6"/>
      <c r="E483" s="6"/>
      <c r="F483" s="6"/>
      <c r="G483" s="6"/>
      <c r="H483" s="6"/>
      <c r="I483" s="6"/>
      <c r="J483" s="6"/>
      <c r="K483" s="6"/>
      <c r="L483" s="6"/>
      <c r="M483" s="6"/>
      <c r="N483" s="21"/>
      <c r="O483" s="21"/>
      <c r="P483" s="21"/>
      <c r="Q483" s="21"/>
      <c r="R483" s="21"/>
      <c r="S483" s="21"/>
      <c r="T483" s="6"/>
      <c r="U483" s="6"/>
      <c r="V483" s="6"/>
      <c r="W483" s="6"/>
      <c r="X483" s="6"/>
      <c r="Y483" s="6"/>
      <c r="Z483" s="6"/>
      <c r="AA483" s="6"/>
      <c r="AB483" s="6"/>
    </row>
    <row r="484" ht="12.75" customHeight="1">
      <c r="A484" s="6"/>
      <c r="B484" s="6"/>
      <c r="C484" s="6"/>
      <c r="D484" s="6"/>
      <c r="E484" s="6"/>
      <c r="F484" s="6"/>
      <c r="G484" s="6"/>
      <c r="H484" s="6"/>
      <c r="I484" s="6"/>
      <c r="J484" s="6"/>
      <c r="K484" s="6"/>
      <c r="L484" s="6"/>
      <c r="M484" s="6"/>
      <c r="N484" s="21"/>
      <c r="O484" s="21"/>
      <c r="P484" s="21"/>
      <c r="Q484" s="21"/>
      <c r="R484" s="21"/>
      <c r="S484" s="21"/>
      <c r="T484" s="6"/>
      <c r="U484" s="6"/>
      <c r="V484" s="6"/>
      <c r="W484" s="6"/>
      <c r="X484" s="6"/>
      <c r="Y484" s="6"/>
      <c r="Z484" s="6"/>
      <c r="AA484" s="6"/>
      <c r="AB484" s="6"/>
    </row>
    <row r="485" ht="12.75" customHeight="1">
      <c r="A485" s="6"/>
      <c r="B485" s="6"/>
      <c r="C485" s="6"/>
      <c r="D485" s="6"/>
      <c r="E485" s="6"/>
      <c r="F485" s="6"/>
      <c r="G485" s="6"/>
      <c r="H485" s="6"/>
      <c r="I485" s="6"/>
      <c r="J485" s="6"/>
      <c r="K485" s="6"/>
      <c r="L485" s="6"/>
      <c r="M485" s="6"/>
      <c r="N485" s="21"/>
      <c r="O485" s="21"/>
      <c r="P485" s="21"/>
      <c r="Q485" s="21"/>
      <c r="R485" s="21"/>
      <c r="S485" s="21"/>
      <c r="T485" s="6"/>
      <c r="U485" s="6"/>
      <c r="V485" s="6"/>
      <c r="W485" s="6"/>
      <c r="X485" s="6"/>
      <c r="Y485" s="6"/>
      <c r="Z485" s="6"/>
      <c r="AA485" s="6"/>
      <c r="AB485" s="6"/>
    </row>
    <row r="486" ht="12.75" customHeight="1">
      <c r="A486" s="6"/>
      <c r="B486" s="6"/>
      <c r="C486" s="6"/>
      <c r="D486" s="6"/>
      <c r="E486" s="6"/>
      <c r="F486" s="6"/>
      <c r="G486" s="6"/>
      <c r="H486" s="6"/>
      <c r="I486" s="6"/>
      <c r="J486" s="6"/>
      <c r="K486" s="6"/>
      <c r="L486" s="6"/>
      <c r="M486" s="6"/>
      <c r="N486" s="21"/>
      <c r="O486" s="21"/>
      <c r="P486" s="21"/>
      <c r="Q486" s="21"/>
      <c r="R486" s="21"/>
      <c r="S486" s="21"/>
      <c r="T486" s="6"/>
      <c r="U486" s="6"/>
      <c r="V486" s="6"/>
      <c r="W486" s="6"/>
      <c r="X486" s="6"/>
      <c r="Y486" s="6"/>
      <c r="Z486" s="6"/>
      <c r="AA486" s="6"/>
      <c r="AB486" s="6"/>
    </row>
    <row r="487" ht="12.75" customHeight="1">
      <c r="A487" s="6"/>
      <c r="B487" s="6"/>
      <c r="C487" s="6"/>
      <c r="D487" s="6"/>
      <c r="E487" s="6"/>
      <c r="F487" s="6"/>
      <c r="G487" s="6"/>
      <c r="H487" s="6"/>
      <c r="I487" s="6"/>
      <c r="J487" s="6"/>
      <c r="K487" s="6"/>
      <c r="L487" s="6"/>
      <c r="M487" s="6"/>
      <c r="N487" s="21"/>
      <c r="O487" s="21"/>
      <c r="P487" s="21"/>
      <c r="Q487" s="21"/>
      <c r="R487" s="21"/>
      <c r="S487" s="21"/>
      <c r="T487" s="6"/>
      <c r="U487" s="6"/>
      <c r="V487" s="6"/>
      <c r="W487" s="6"/>
      <c r="X487" s="6"/>
      <c r="Y487" s="6"/>
      <c r="Z487" s="6"/>
      <c r="AA487" s="6"/>
      <c r="AB487" s="6"/>
    </row>
    <row r="488" ht="12.75" customHeight="1">
      <c r="A488" s="6"/>
      <c r="B488" s="6"/>
      <c r="C488" s="6"/>
      <c r="D488" s="6"/>
      <c r="E488" s="6"/>
      <c r="F488" s="6"/>
      <c r="G488" s="6"/>
      <c r="H488" s="6"/>
      <c r="I488" s="6"/>
      <c r="J488" s="6"/>
      <c r="K488" s="6"/>
      <c r="L488" s="6"/>
      <c r="M488" s="6"/>
      <c r="N488" s="21"/>
      <c r="O488" s="21"/>
      <c r="P488" s="21"/>
      <c r="Q488" s="21"/>
      <c r="R488" s="21"/>
      <c r="S488" s="21"/>
      <c r="T488" s="6"/>
      <c r="U488" s="6"/>
      <c r="V488" s="6"/>
      <c r="W488" s="6"/>
      <c r="X488" s="6"/>
      <c r="Y488" s="6"/>
      <c r="Z488" s="6"/>
      <c r="AA488" s="6"/>
      <c r="AB488" s="6"/>
    </row>
    <row r="489" ht="12.75" customHeight="1">
      <c r="A489" s="6"/>
      <c r="B489" s="6"/>
      <c r="C489" s="6"/>
      <c r="D489" s="6"/>
      <c r="E489" s="6"/>
      <c r="F489" s="6"/>
      <c r="G489" s="6"/>
      <c r="H489" s="6"/>
      <c r="I489" s="6"/>
      <c r="J489" s="6"/>
      <c r="K489" s="6"/>
      <c r="L489" s="6"/>
      <c r="M489" s="6"/>
      <c r="N489" s="21"/>
      <c r="O489" s="21"/>
      <c r="P489" s="21"/>
      <c r="Q489" s="21"/>
      <c r="R489" s="21"/>
      <c r="S489" s="21"/>
      <c r="T489" s="6"/>
      <c r="U489" s="6"/>
      <c r="V489" s="6"/>
      <c r="W489" s="6"/>
      <c r="X489" s="6"/>
      <c r="Y489" s="6"/>
      <c r="Z489" s="6"/>
      <c r="AA489" s="6"/>
      <c r="AB489" s="6"/>
    </row>
    <row r="490" ht="12.75" customHeight="1">
      <c r="A490" s="6"/>
      <c r="B490" s="6"/>
      <c r="C490" s="6"/>
      <c r="D490" s="6"/>
      <c r="E490" s="6"/>
      <c r="F490" s="6"/>
      <c r="G490" s="6"/>
      <c r="H490" s="6"/>
      <c r="I490" s="6"/>
      <c r="J490" s="6"/>
      <c r="K490" s="6"/>
      <c r="L490" s="6"/>
      <c r="M490" s="6"/>
      <c r="N490" s="21"/>
      <c r="O490" s="21"/>
      <c r="P490" s="21"/>
      <c r="Q490" s="21"/>
      <c r="R490" s="21"/>
      <c r="S490" s="21"/>
      <c r="T490" s="6"/>
      <c r="U490" s="6"/>
      <c r="V490" s="6"/>
      <c r="W490" s="6"/>
      <c r="X490" s="6"/>
      <c r="Y490" s="6"/>
      <c r="Z490" s="6"/>
      <c r="AA490" s="6"/>
      <c r="AB490" s="6"/>
    </row>
    <row r="491" ht="12.75" customHeight="1">
      <c r="A491" s="6"/>
      <c r="B491" s="6"/>
      <c r="C491" s="6"/>
      <c r="D491" s="6"/>
      <c r="E491" s="6"/>
      <c r="F491" s="6"/>
      <c r="G491" s="6"/>
      <c r="H491" s="6"/>
      <c r="I491" s="6"/>
      <c r="J491" s="6"/>
      <c r="K491" s="6"/>
      <c r="L491" s="6"/>
      <c r="M491" s="6"/>
      <c r="N491" s="21"/>
      <c r="O491" s="21"/>
      <c r="P491" s="21"/>
      <c r="Q491" s="21"/>
      <c r="R491" s="21"/>
      <c r="S491" s="21"/>
      <c r="T491" s="6"/>
      <c r="U491" s="6"/>
      <c r="V491" s="6"/>
      <c r="W491" s="6"/>
      <c r="X491" s="6"/>
      <c r="Y491" s="6"/>
      <c r="Z491" s="6"/>
      <c r="AA491" s="6"/>
      <c r="AB491" s="6"/>
    </row>
    <row r="492" ht="12.75" customHeight="1">
      <c r="A492" s="6"/>
      <c r="B492" s="6"/>
      <c r="C492" s="6"/>
      <c r="D492" s="6"/>
      <c r="E492" s="6"/>
      <c r="F492" s="6"/>
      <c r="G492" s="6"/>
      <c r="H492" s="6"/>
      <c r="I492" s="6"/>
      <c r="J492" s="6"/>
      <c r="K492" s="6"/>
      <c r="L492" s="6"/>
      <c r="M492" s="6"/>
      <c r="N492" s="21"/>
      <c r="O492" s="21"/>
      <c r="P492" s="21"/>
      <c r="Q492" s="21"/>
      <c r="R492" s="21"/>
      <c r="S492" s="21"/>
      <c r="T492" s="6"/>
      <c r="U492" s="6"/>
      <c r="V492" s="6"/>
      <c r="W492" s="6"/>
      <c r="X492" s="6"/>
      <c r="Y492" s="6"/>
      <c r="Z492" s="6"/>
      <c r="AA492" s="6"/>
      <c r="AB492" s="6"/>
    </row>
    <row r="493" ht="12.75" customHeight="1">
      <c r="A493" s="6"/>
      <c r="B493" s="6"/>
      <c r="C493" s="6"/>
      <c r="D493" s="6"/>
      <c r="E493" s="6"/>
      <c r="F493" s="6"/>
      <c r="G493" s="6"/>
      <c r="H493" s="6"/>
      <c r="I493" s="6"/>
      <c r="J493" s="6"/>
      <c r="K493" s="6"/>
      <c r="L493" s="6"/>
      <c r="M493" s="6"/>
      <c r="N493" s="21"/>
      <c r="O493" s="21"/>
      <c r="P493" s="21"/>
      <c r="Q493" s="21"/>
      <c r="R493" s="21"/>
      <c r="S493" s="21"/>
      <c r="T493" s="6"/>
      <c r="U493" s="6"/>
      <c r="V493" s="6"/>
      <c r="W493" s="6"/>
      <c r="X493" s="6"/>
      <c r="Y493" s="6"/>
      <c r="Z493" s="6"/>
      <c r="AA493" s="6"/>
      <c r="AB493" s="6"/>
    </row>
    <row r="494" ht="12.75" customHeight="1">
      <c r="A494" s="6"/>
      <c r="B494" s="6"/>
      <c r="C494" s="6"/>
      <c r="D494" s="6"/>
      <c r="E494" s="6"/>
      <c r="F494" s="6"/>
      <c r="G494" s="6"/>
      <c r="H494" s="6"/>
      <c r="I494" s="6"/>
      <c r="J494" s="6"/>
      <c r="K494" s="6"/>
      <c r="L494" s="6"/>
      <c r="M494" s="6"/>
      <c r="N494" s="21"/>
      <c r="O494" s="21"/>
      <c r="P494" s="21"/>
      <c r="Q494" s="21"/>
      <c r="R494" s="21"/>
      <c r="S494" s="21"/>
      <c r="T494" s="6"/>
      <c r="U494" s="6"/>
      <c r="V494" s="6"/>
      <c r="W494" s="6"/>
      <c r="X494" s="6"/>
      <c r="Y494" s="6"/>
      <c r="Z494" s="6"/>
      <c r="AA494" s="6"/>
      <c r="AB494" s="6"/>
    </row>
    <row r="495" ht="12.75" customHeight="1">
      <c r="A495" s="6"/>
      <c r="B495" s="6"/>
      <c r="C495" s="6"/>
      <c r="D495" s="6"/>
      <c r="E495" s="6"/>
      <c r="F495" s="6"/>
      <c r="G495" s="6"/>
      <c r="H495" s="6"/>
      <c r="I495" s="6"/>
      <c r="J495" s="6"/>
      <c r="K495" s="6"/>
      <c r="L495" s="6"/>
      <c r="M495" s="6"/>
      <c r="N495" s="21"/>
      <c r="O495" s="21"/>
      <c r="P495" s="21"/>
      <c r="Q495" s="21"/>
      <c r="R495" s="21"/>
      <c r="S495" s="21"/>
      <c r="T495" s="6"/>
      <c r="U495" s="6"/>
      <c r="V495" s="6"/>
      <c r="W495" s="6"/>
      <c r="X495" s="6"/>
      <c r="Y495" s="6"/>
      <c r="Z495" s="6"/>
      <c r="AA495" s="6"/>
      <c r="AB495" s="6"/>
    </row>
    <row r="496" ht="12.75" customHeight="1">
      <c r="A496" s="6"/>
      <c r="B496" s="6"/>
      <c r="C496" s="6"/>
      <c r="D496" s="6"/>
      <c r="E496" s="6"/>
      <c r="F496" s="6"/>
      <c r="G496" s="6"/>
      <c r="H496" s="6"/>
      <c r="I496" s="6"/>
      <c r="J496" s="6"/>
      <c r="K496" s="6"/>
      <c r="L496" s="6"/>
      <c r="M496" s="6"/>
      <c r="N496" s="21"/>
      <c r="O496" s="21"/>
      <c r="P496" s="21"/>
      <c r="Q496" s="21"/>
      <c r="R496" s="21"/>
      <c r="S496" s="21"/>
      <c r="T496" s="6"/>
      <c r="U496" s="6"/>
      <c r="V496" s="6"/>
      <c r="W496" s="6"/>
      <c r="X496" s="6"/>
      <c r="Y496" s="6"/>
      <c r="Z496" s="6"/>
      <c r="AA496" s="6"/>
      <c r="AB496" s="6"/>
    </row>
    <row r="497" ht="12.75" customHeight="1">
      <c r="A497" s="6"/>
      <c r="B497" s="6"/>
      <c r="C497" s="6"/>
      <c r="D497" s="6"/>
      <c r="E497" s="6"/>
      <c r="F497" s="6"/>
      <c r="G497" s="6"/>
      <c r="H497" s="6"/>
      <c r="I497" s="6"/>
      <c r="J497" s="6"/>
      <c r="K497" s="6"/>
      <c r="L497" s="6"/>
      <c r="M497" s="6"/>
      <c r="N497" s="21"/>
      <c r="O497" s="21"/>
      <c r="P497" s="21"/>
      <c r="Q497" s="21"/>
      <c r="R497" s="21"/>
      <c r="S497" s="21"/>
      <c r="T497" s="6"/>
      <c r="U497" s="6"/>
      <c r="V497" s="6"/>
      <c r="W497" s="6"/>
      <c r="X497" s="6"/>
      <c r="Y497" s="6"/>
      <c r="Z497" s="6"/>
      <c r="AA497" s="6"/>
      <c r="AB497" s="6"/>
    </row>
    <row r="498" ht="12.75" customHeight="1">
      <c r="A498" s="6"/>
      <c r="B498" s="6"/>
      <c r="C498" s="6"/>
      <c r="D498" s="6"/>
      <c r="E498" s="6"/>
      <c r="F498" s="6"/>
      <c r="G498" s="6"/>
      <c r="H498" s="6"/>
      <c r="I498" s="6"/>
      <c r="J498" s="6"/>
      <c r="K498" s="6"/>
      <c r="L498" s="6"/>
      <c r="M498" s="6"/>
      <c r="N498" s="21"/>
      <c r="O498" s="21"/>
      <c r="P498" s="21"/>
      <c r="Q498" s="21"/>
      <c r="R498" s="21"/>
      <c r="S498" s="21"/>
      <c r="T498" s="6"/>
      <c r="U498" s="6"/>
      <c r="V498" s="6"/>
      <c r="W498" s="6"/>
      <c r="X498" s="6"/>
      <c r="Y498" s="6"/>
      <c r="Z498" s="6"/>
      <c r="AA498" s="6"/>
      <c r="AB498" s="6"/>
    </row>
    <row r="499" ht="12.75" customHeight="1">
      <c r="A499" s="6"/>
      <c r="B499" s="6"/>
      <c r="C499" s="6"/>
      <c r="D499" s="6"/>
      <c r="E499" s="6"/>
      <c r="F499" s="6"/>
      <c r="G499" s="6"/>
      <c r="H499" s="6"/>
      <c r="I499" s="6"/>
      <c r="J499" s="6"/>
      <c r="K499" s="6"/>
      <c r="L499" s="6"/>
      <c r="M499" s="6"/>
      <c r="N499" s="21"/>
      <c r="O499" s="21"/>
      <c r="P499" s="21"/>
      <c r="Q499" s="21"/>
      <c r="R499" s="21"/>
      <c r="S499" s="21"/>
      <c r="T499" s="6"/>
      <c r="U499" s="6"/>
      <c r="V499" s="6"/>
      <c r="W499" s="6"/>
      <c r="X499" s="6"/>
      <c r="Y499" s="6"/>
      <c r="Z499" s="6"/>
      <c r="AA499" s="6"/>
      <c r="AB499" s="6"/>
    </row>
    <row r="500" ht="12.75" customHeight="1">
      <c r="A500" s="6"/>
      <c r="B500" s="6"/>
      <c r="C500" s="6"/>
      <c r="D500" s="6"/>
      <c r="E500" s="6"/>
      <c r="F500" s="6"/>
      <c r="G500" s="6"/>
      <c r="H500" s="6"/>
      <c r="I500" s="6"/>
      <c r="J500" s="6"/>
      <c r="K500" s="6"/>
      <c r="L500" s="6"/>
      <c r="M500" s="6"/>
      <c r="N500" s="21"/>
      <c r="O500" s="21"/>
      <c r="P500" s="21"/>
      <c r="Q500" s="21"/>
      <c r="R500" s="21"/>
      <c r="S500" s="21"/>
      <c r="T500" s="6"/>
      <c r="U500" s="6"/>
      <c r="V500" s="6"/>
      <c r="W500" s="6"/>
      <c r="X500" s="6"/>
      <c r="Y500" s="6"/>
      <c r="Z500" s="6"/>
      <c r="AA500" s="6"/>
      <c r="AB500" s="6"/>
    </row>
    <row r="501" ht="12.75" customHeight="1">
      <c r="A501" s="6"/>
      <c r="B501" s="6"/>
      <c r="C501" s="6"/>
      <c r="D501" s="6"/>
      <c r="E501" s="6"/>
      <c r="F501" s="6"/>
      <c r="G501" s="6"/>
      <c r="H501" s="6"/>
      <c r="I501" s="6"/>
      <c r="J501" s="6"/>
      <c r="K501" s="6"/>
      <c r="L501" s="6"/>
      <c r="M501" s="6"/>
      <c r="N501" s="21"/>
      <c r="O501" s="21"/>
      <c r="P501" s="21"/>
      <c r="Q501" s="21"/>
      <c r="R501" s="21"/>
      <c r="S501" s="21"/>
      <c r="T501" s="6"/>
      <c r="U501" s="6"/>
      <c r="V501" s="6"/>
      <c r="W501" s="6"/>
      <c r="X501" s="6"/>
      <c r="Y501" s="6"/>
      <c r="Z501" s="6"/>
      <c r="AA501" s="6"/>
      <c r="AB501" s="6"/>
    </row>
    <row r="502" ht="12.75" customHeight="1">
      <c r="A502" s="6"/>
      <c r="B502" s="6"/>
      <c r="C502" s="6"/>
      <c r="D502" s="6"/>
      <c r="E502" s="6"/>
      <c r="F502" s="6"/>
      <c r="G502" s="6"/>
      <c r="H502" s="6"/>
      <c r="I502" s="6"/>
      <c r="J502" s="6"/>
      <c r="K502" s="6"/>
      <c r="L502" s="6"/>
      <c r="M502" s="6"/>
      <c r="N502" s="21"/>
      <c r="O502" s="21"/>
      <c r="P502" s="21"/>
      <c r="Q502" s="21"/>
      <c r="R502" s="21"/>
      <c r="S502" s="21"/>
      <c r="T502" s="6"/>
      <c r="U502" s="6"/>
      <c r="V502" s="6"/>
      <c r="W502" s="6"/>
      <c r="X502" s="6"/>
      <c r="Y502" s="6"/>
      <c r="Z502" s="6"/>
      <c r="AA502" s="6"/>
      <c r="AB502" s="6"/>
    </row>
    <row r="503" ht="12.75" customHeight="1">
      <c r="A503" s="6"/>
      <c r="B503" s="6"/>
      <c r="C503" s="6"/>
      <c r="D503" s="6"/>
      <c r="E503" s="6"/>
      <c r="F503" s="6"/>
      <c r="G503" s="6"/>
      <c r="H503" s="6"/>
      <c r="I503" s="6"/>
      <c r="J503" s="6"/>
      <c r="K503" s="6"/>
      <c r="L503" s="6"/>
      <c r="M503" s="6"/>
      <c r="N503" s="21"/>
      <c r="O503" s="21"/>
      <c r="P503" s="21"/>
      <c r="Q503" s="21"/>
      <c r="R503" s="21"/>
      <c r="S503" s="21"/>
      <c r="T503" s="6"/>
      <c r="U503" s="6"/>
      <c r="V503" s="6"/>
      <c r="W503" s="6"/>
      <c r="X503" s="6"/>
      <c r="Y503" s="6"/>
      <c r="Z503" s="6"/>
      <c r="AA503" s="6"/>
      <c r="AB503" s="6"/>
    </row>
    <row r="504" ht="12.75" customHeight="1">
      <c r="A504" s="6"/>
      <c r="B504" s="6"/>
      <c r="C504" s="6"/>
      <c r="D504" s="6"/>
      <c r="E504" s="6"/>
      <c r="F504" s="6"/>
      <c r="G504" s="6"/>
      <c r="H504" s="6"/>
      <c r="I504" s="6"/>
      <c r="J504" s="6"/>
      <c r="K504" s="6"/>
      <c r="L504" s="6"/>
      <c r="M504" s="6"/>
      <c r="N504" s="21"/>
      <c r="O504" s="21"/>
      <c r="P504" s="21"/>
      <c r="Q504" s="21"/>
      <c r="R504" s="21"/>
      <c r="S504" s="21"/>
      <c r="T504" s="6"/>
      <c r="U504" s="6"/>
      <c r="V504" s="6"/>
      <c r="W504" s="6"/>
      <c r="X504" s="6"/>
      <c r="Y504" s="6"/>
      <c r="Z504" s="6"/>
      <c r="AA504" s="6"/>
      <c r="AB504" s="6"/>
    </row>
    <row r="505" ht="12.75" customHeight="1">
      <c r="A505" s="6"/>
      <c r="B505" s="6"/>
      <c r="C505" s="6"/>
      <c r="D505" s="6"/>
      <c r="E505" s="6"/>
      <c r="F505" s="6"/>
      <c r="G505" s="6"/>
      <c r="H505" s="6"/>
      <c r="I505" s="6"/>
      <c r="J505" s="6"/>
      <c r="K505" s="6"/>
      <c r="L505" s="6"/>
      <c r="M505" s="6"/>
      <c r="N505" s="21"/>
      <c r="O505" s="21"/>
      <c r="P505" s="21"/>
      <c r="Q505" s="21"/>
      <c r="R505" s="21"/>
      <c r="S505" s="21"/>
      <c r="T505" s="6"/>
      <c r="U505" s="6"/>
      <c r="V505" s="6"/>
      <c r="W505" s="6"/>
      <c r="X505" s="6"/>
      <c r="Y505" s="6"/>
      <c r="Z505" s="6"/>
      <c r="AA505" s="6"/>
      <c r="AB505" s="6"/>
    </row>
    <row r="506" ht="12.75" customHeight="1">
      <c r="A506" s="6"/>
      <c r="B506" s="6"/>
      <c r="C506" s="6"/>
      <c r="D506" s="6"/>
      <c r="E506" s="6"/>
      <c r="F506" s="6"/>
      <c r="G506" s="6"/>
      <c r="H506" s="6"/>
      <c r="I506" s="6"/>
      <c r="J506" s="6"/>
      <c r="K506" s="6"/>
      <c r="L506" s="6"/>
      <c r="M506" s="6"/>
      <c r="N506" s="21"/>
      <c r="O506" s="21"/>
      <c r="P506" s="21"/>
      <c r="Q506" s="21"/>
      <c r="R506" s="21"/>
      <c r="S506" s="21"/>
      <c r="T506" s="6"/>
      <c r="U506" s="6"/>
      <c r="V506" s="6"/>
      <c r="W506" s="6"/>
      <c r="X506" s="6"/>
      <c r="Y506" s="6"/>
      <c r="Z506" s="6"/>
      <c r="AA506" s="6"/>
      <c r="AB506" s="6"/>
    </row>
    <row r="507" ht="12.75" customHeight="1">
      <c r="A507" s="6"/>
      <c r="B507" s="6"/>
      <c r="C507" s="6"/>
      <c r="D507" s="6"/>
      <c r="E507" s="6"/>
      <c r="F507" s="6"/>
      <c r="G507" s="6"/>
      <c r="H507" s="6"/>
      <c r="I507" s="6"/>
      <c r="J507" s="6"/>
      <c r="K507" s="6"/>
      <c r="L507" s="6"/>
      <c r="M507" s="6"/>
      <c r="N507" s="21"/>
      <c r="O507" s="21"/>
      <c r="P507" s="21"/>
      <c r="Q507" s="21"/>
      <c r="R507" s="21"/>
      <c r="S507" s="21"/>
      <c r="T507" s="6"/>
      <c r="U507" s="6"/>
      <c r="V507" s="6"/>
      <c r="W507" s="6"/>
      <c r="X507" s="6"/>
      <c r="Y507" s="6"/>
      <c r="Z507" s="6"/>
      <c r="AA507" s="6"/>
      <c r="AB507" s="6"/>
    </row>
    <row r="508" ht="12.75" customHeight="1">
      <c r="A508" s="6"/>
      <c r="B508" s="6"/>
      <c r="C508" s="6"/>
      <c r="D508" s="6"/>
      <c r="E508" s="6"/>
      <c r="F508" s="6"/>
      <c r="G508" s="6"/>
      <c r="H508" s="6"/>
      <c r="I508" s="6"/>
      <c r="J508" s="6"/>
      <c r="K508" s="6"/>
      <c r="L508" s="6"/>
      <c r="M508" s="6"/>
      <c r="N508" s="21"/>
      <c r="O508" s="21"/>
      <c r="P508" s="21"/>
      <c r="Q508" s="21"/>
      <c r="R508" s="21"/>
      <c r="S508" s="21"/>
      <c r="T508" s="6"/>
      <c r="U508" s="6"/>
      <c r="V508" s="6"/>
      <c r="W508" s="6"/>
      <c r="X508" s="6"/>
      <c r="Y508" s="6"/>
      <c r="Z508" s="6"/>
      <c r="AA508" s="6"/>
      <c r="AB508" s="6"/>
    </row>
    <row r="509" ht="12.75" customHeight="1">
      <c r="A509" s="6"/>
      <c r="B509" s="6"/>
      <c r="C509" s="6"/>
      <c r="D509" s="6"/>
      <c r="E509" s="6"/>
      <c r="F509" s="6"/>
      <c r="G509" s="6"/>
      <c r="H509" s="6"/>
      <c r="I509" s="6"/>
      <c r="J509" s="6"/>
      <c r="K509" s="6"/>
      <c r="L509" s="6"/>
      <c r="M509" s="6"/>
      <c r="N509" s="21"/>
      <c r="O509" s="21"/>
      <c r="P509" s="21"/>
      <c r="Q509" s="21"/>
      <c r="R509" s="21"/>
      <c r="S509" s="21"/>
      <c r="T509" s="6"/>
      <c r="U509" s="6"/>
      <c r="V509" s="6"/>
      <c r="W509" s="6"/>
      <c r="X509" s="6"/>
      <c r="Y509" s="6"/>
      <c r="Z509" s="6"/>
      <c r="AA509" s="6"/>
      <c r="AB509" s="6"/>
    </row>
    <row r="510" ht="12.75" customHeight="1">
      <c r="A510" s="6"/>
      <c r="B510" s="6"/>
      <c r="C510" s="6"/>
      <c r="D510" s="6"/>
      <c r="E510" s="6"/>
      <c r="F510" s="6"/>
      <c r="G510" s="6"/>
      <c r="H510" s="6"/>
      <c r="I510" s="6"/>
      <c r="J510" s="6"/>
      <c r="K510" s="6"/>
      <c r="L510" s="6"/>
      <c r="M510" s="6"/>
      <c r="N510" s="21"/>
      <c r="O510" s="21"/>
      <c r="P510" s="21"/>
      <c r="Q510" s="21"/>
      <c r="R510" s="21"/>
      <c r="S510" s="21"/>
      <c r="T510" s="6"/>
      <c r="U510" s="6"/>
      <c r="V510" s="6"/>
      <c r="W510" s="6"/>
      <c r="X510" s="6"/>
      <c r="Y510" s="6"/>
      <c r="Z510" s="6"/>
      <c r="AA510" s="6"/>
      <c r="AB510" s="6"/>
    </row>
    <row r="511" ht="12.75" customHeight="1">
      <c r="A511" s="6"/>
      <c r="B511" s="6"/>
      <c r="C511" s="6"/>
      <c r="D511" s="6"/>
      <c r="E511" s="6"/>
      <c r="F511" s="6"/>
      <c r="G511" s="6"/>
      <c r="H511" s="6"/>
      <c r="I511" s="6"/>
      <c r="J511" s="6"/>
      <c r="K511" s="6"/>
      <c r="L511" s="6"/>
      <c r="M511" s="6"/>
      <c r="N511" s="21"/>
      <c r="O511" s="21"/>
      <c r="P511" s="21"/>
      <c r="Q511" s="21"/>
      <c r="R511" s="21"/>
      <c r="S511" s="21"/>
      <c r="T511" s="6"/>
      <c r="U511" s="6"/>
      <c r="V511" s="6"/>
      <c r="W511" s="6"/>
      <c r="X511" s="6"/>
      <c r="Y511" s="6"/>
      <c r="Z511" s="6"/>
      <c r="AA511" s="6"/>
      <c r="AB511" s="6"/>
    </row>
    <row r="512" ht="12.75" customHeight="1">
      <c r="A512" s="6"/>
      <c r="B512" s="6"/>
      <c r="C512" s="6"/>
      <c r="D512" s="6"/>
      <c r="E512" s="6"/>
      <c r="F512" s="6"/>
      <c r="G512" s="6"/>
      <c r="H512" s="6"/>
      <c r="I512" s="6"/>
      <c r="J512" s="6"/>
      <c r="K512" s="6"/>
      <c r="L512" s="6"/>
      <c r="M512" s="6"/>
      <c r="N512" s="21"/>
      <c r="O512" s="21"/>
      <c r="P512" s="21"/>
      <c r="Q512" s="21"/>
      <c r="R512" s="21"/>
      <c r="S512" s="21"/>
      <c r="T512" s="6"/>
      <c r="U512" s="6"/>
      <c r="V512" s="6"/>
      <c r="W512" s="6"/>
      <c r="X512" s="6"/>
      <c r="Y512" s="6"/>
      <c r="Z512" s="6"/>
      <c r="AA512" s="6"/>
      <c r="AB512" s="6"/>
    </row>
    <row r="513" ht="12.75" customHeight="1">
      <c r="A513" s="6"/>
      <c r="B513" s="6"/>
      <c r="C513" s="6"/>
      <c r="D513" s="6"/>
      <c r="E513" s="6"/>
      <c r="F513" s="6"/>
      <c r="G513" s="6"/>
      <c r="H513" s="6"/>
      <c r="I513" s="6"/>
      <c r="J513" s="6"/>
      <c r="K513" s="6"/>
      <c r="L513" s="6"/>
      <c r="M513" s="6"/>
      <c r="N513" s="21"/>
      <c r="O513" s="21"/>
      <c r="P513" s="21"/>
      <c r="Q513" s="21"/>
      <c r="R513" s="21"/>
      <c r="S513" s="21"/>
      <c r="T513" s="6"/>
      <c r="U513" s="6"/>
      <c r="V513" s="6"/>
      <c r="W513" s="6"/>
      <c r="X513" s="6"/>
      <c r="Y513" s="6"/>
      <c r="Z513" s="6"/>
      <c r="AA513" s="6"/>
      <c r="AB513" s="6"/>
    </row>
    <row r="514" ht="12.75" customHeight="1">
      <c r="A514" s="6"/>
      <c r="B514" s="6"/>
      <c r="C514" s="6"/>
      <c r="D514" s="6"/>
      <c r="E514" s="6"/>
      <c r="F514" s="6"/>
      <c r="G514" s="6"/>
      <c r="H514" s="6"/>
      <c r="I514" s="6"/>
      <c r="J514" s="6"/>
      <c r="K514" s="6"/>
      <c r="L514" s="6"/>
      <c r="M514" s="6"/>
      <c r="N514" s="21"/>
      <c r="O514" s="21"/>
      <c r="P514" s="21"/>
      <c r="Q514" s="21"/>
      <c r="R514" s="21"/>
      <c r="S514" s="21"/>
      <c r="T514" s="6"/>
      <c r="U514" s="6"/>
      <c r="V514" s="6"/>
      <c r="W514" s="6"/>
      <c r="X514" s="6"/>
      <c r="Y514" s="6"/>
      <c r="Z514" s="6"/>
      <c r="AA514" s="6"/>
      <c r="AB514" s="6"/>
    </row>
    <row r="515" ht="12.75" customHeight="1">
      <c r="A515" s="6"/>
      <c r="B515" s="6"/>
      <c r="C515" s="6"/>
      <c r="D515" s="6"/>
      <c r="E515" s="6"/>
      <c r="F515" s="6"/>
      <c r="G515" s="6"/>
      <c r="H515" s="6"/>
      <c r="I515" s="6"/>
      <c r="J515" s="6"/>
      <c r="K515" s="6"/>
      <c r="L515" s="6"/>
      <c r="M515" s="6"/>
      <c r="N515" s="21"/>
      <c r="O515" s="21"/>
      <c r="P515" s="21"/>
      <c r="Q515" s="21"/>
      <c r="R515" s="21"/>
      <c r="S515" s="21"/>
      <c r="T515" s="6"/>
      <c r="U515" s="6"/>
      <c r="V515" s="6"/>
      <c r="W515" s="6"/>
      <c r="X515" s="6"/>
      <c r="Y515" s="6"/>
      <c r="Z515" s="6"/>
      <c r="AA515" s="6"/>
      <c r="AB515" s="6"/>
    </row>
    <row r="516" ht="12.75" customHeight="1">
      <c r="A516" s="6"/>
      <c r="B516" s="6"/>
      <c r="C516" s="6"/>
      <c r="D516" s="6"/>
      <c r="E516" s="6"/>
      <c r="F516" s="6"/>
      <c r="G516" s="6"/>
      <c r="H516" s="6"/>
      <c r="I516" s="6"/>
      <c r="J516" s="6"/>
      <c r="K516" s="6"/>
      <c r="L516" s="6"/>
      <c r="M516" s="6"/>
      <c r="N516" s="21"/>
      <c r="O516" s="21"/>
      <c r="P516" s="21"/>
      <c r="Q516" s="21"/>
      <c r="R516" s="21"/>
      <c r="S516" s="21"/>
      <c r="T516" s="6"/>
      <c r="U516" s="6"/>
      <c r="V516" s="6"/>
      <c r="W516" s="6"/>
      <c r="X516" s="6"/>
      <c r="Y516" s="6"/>
      <c r="Z516" s="6"/>
      <c r="AA516" s="6"/>
      <c r="AB516" s="6"/>
    </row>
    <row r="517" ht="12.75" customHeight="1">
      <c r="A517" s="6"/>
      <c r="B517" s="6"/>
      <c r="C517" s="6"/>
      <c r="D517" s="6"/>
      <c r="E517" s="6"/>
      <c r="F517" s="6"/>
      <c r="G517" s="6"/>
      <c r="H517" s="6"/>
      <c r="I517" s="6"/>
      <c r="J517" s="6"/>
      <c r="K517" s="6"/>
      <c r="L517" s="6"/>
      <c r="M517" s="6"/>
      <c r="N517" s="21"/>
      <c r="O517" s="21"/>
      <c r="P517" s="21"/>
      <c r="Q517" s="21"/>
      <c r="R517" s="21"/>
      <c r="S517" s="21"/>
      <c r="T517" s="6"/>
      <c r="U517" s="6"/>
      <c r="V517" s="6"/>
      <c r="W517" s="6"/>
      <c r="X517" s="6"/>
      <c r="Y517" s="6"/>
      <c r="Z517" s="6"/>
      <c r="AA517" s="6"/>
      <c r="AB517" s="6"/>
    </row>
    <row r="518" ht="12.75" customHeight="1">
      <c r="A518" s="6"/>
      <c r="B518" s="6"/>
      <c r="C518" s="6"/>
      <c r="D518" s="6"/>
      <c r="E518" s="6"/>
      <c r="F518" s="6"/>
      <c r="G518" s="6"/>
      <c r="H518" s="6"/>
      <c r="I518" s="6"/>
      <c r="J518" s="6"/>
      <c r="K518" s="6"/>
      <c r="L518" s="6"/>
      <c r="M518" s="6"/>
      <c r="N518" s="21"/>
      <c r="O518" s="21"/>
      <c r="P518" s="21"/>
      <c r="Q518" s="21"/>
      <c r="R518" s="21"/>
      <c r="S518" s="21"/>
      <c r="T518" s="6"/>
      <c r="U518" s="6"/>
      <c r="V518" s="6"/>
      <c r="W518" s="6"/>
      <c r="X518" s="6"/>
      <c r="Y518" s="6"/>
      <c r="Z518" s="6"/>
      <c r="AA518" s="6"/>
      <c r="AB518" s="6"/>
    </row>
    <row r="519" ht="12.75" customHeight="1">
      <c r="A519" s="6"/>
      <c r="B519" s="6"/>
      <c r="C519" s="6"/>
      <c r="D519" s="6"/>
      <c r="E519" s="6"/>
      <c r="F519" s="6"/>
      <c r="G519" s="6"/>
      <c r="H519" s="6"/>
      <c r="I519" s="6"/>
      <c r="J519" s="6"/>
      <c r="K519" s="6"/>
      <c r="L519" s="6"/>
      <c r="M519" s="6"/>
      <c r="N519" s="21"/>
      <c r="O519" s="21"/>
      <c r="P519" s="21"/>
      <c r="Q519" s="21"/>
      <c r="R519" s="21"/>
      <c r="S519" s="21"/>
      <c r="T519" s="6"/>
      <c r="U519" s="6"/>
      <c r="V519" s="6"/>
      <c r="W519" s="6"/>
      <c r="X519" s="6"/>
      <c r="Y519" s="6"/>
      <c r="Z519" s="6"/>
      <c r="AA519" s="6"/>
      <c r="AB519" s="6"/>
    </row>
    <row r="520" ht="12.75" customHeight="1">
      <c r="A520" s="6"/>
      <c r="B520" s="6"/>
      <c r="C520" s="6"/>
      <c r="D520" s="6"/>
      <c r="E520" s="6"/>
      <c r="F520" s="6"/>
      <c r="G520" s="6"/>
      <c r="H520" s="6"/>
      <c r="I520" s="6"/>
      <c r="J520" s="6"/>
      <c r="K520" s="6"/>
      <c r="L520" s="6"/>
      <c r="M520" s="6"/>
      <c r="N520" s="21"/>
      <c r="O520" s="21"/>
      <c r="P520" s="21"/>
      <c r="Q520" s="21"/>
      <c r="R520" s="21"/>
      <c r="S520" s="21"/>
      <c r="T520" s="6"/>
      <c r="U520" s="6"/>
      <c r="V520" s="6"/>
      <c r="W520" s="6"/>
      <c r="X520" s="6"/>
      <c r="Y520" s="6"/>
      <c r="Z520" s="6"/>
      <c r="AA520" s="6"/>
      <c r="AB520" s="6"/>
    </row>
    <row r="521" ht="12.75" customHeight="1">
      <c r="A521" s="6"/>
      <c r="B521" s="6"/>
      <c r="C521" s="6"/>
      <c r="D521" s="6"/>
      <c r="E521" s="6"/>
      <c r="F521" s="6"/>
      <c r="G521" s="6"/>
      <c r="H521" s="6"/>
      <c r="I521" s="6"/>
      <c r="J521" s="6"/>
      <c r="K521" s="6"/>
      <c r="L521" s="6"/>
      <c r="M521" s="6"/>
      <c r="N521" s="21"/>
      <c r="O521" s="21"/>
      <c r="P521" s="21"/>
      <c r="Q521" s="21"/>
      <c r="R521" s="21"/>
      <c r="S521" s="21"/>
      <c r="T521" s="6"/>
      <c r="U521" s="6"/>
      <c r="V521" s="6"/>
      <c r="W521" s="6"/>
      <c r="X521" s="6"/>
      <c r="Y521" s="6"/>
      <c r="Z521" s="6"/>
      <c r="AA521" s="6"/>
      <c r="AB521" s="6"/>
    </row>
    <row r="522" ht="12.75" customHeight="1">
      <c r="A522" s="6"/>
      <c r="B522" s="6"/>
      <c r="C522" s="6"/>
      <c r="D522" s="6"/>
      <c r="E522" s="6"/>
      <c r="F522" s="6"/>
      <c r="G522" s="6"/>
      <c r="H522" s="6"/>
      <c r="I522" s="6"/>
      <c r="J522" s="6"/>
      <c r="K522" s="6"/>
      <c r="L522" s="6"/>
      <c r="M522" s="6"/>
      <c r="N522" s="21"/>
      <c r="O522" s="21"/>
      <c r="P522" s="21"/>
      <c r="Q522" s="21"/>
      <c r="R522" s="21"/>
      <c r="S522" s="21"/>
      <c r="T522" s="6"/>
      <c r="U522" s="6"/>
      <c r="V522" s="6"/>
      <c r="W522" s="6"/>
      <c r="X522" s="6"/>
      <c r="Y522" s="6"/>
      <c r="Z522" s="6"/>
      <c r="AA522" s="6"/>
      <c r="AB522" s="6"/>
    </row>
    <row r="523" ht="12.75" customHeight="1">
      <c r="A523" s="6"/>
      <c r="B523" s="6"/>
      <c r="C523" s="6"/>
      <c r="D523" s="6"/>
      <c r="E523" s="6"/>
      <c r="F523" s="6"/>
      <c r="G523" s="6"/>
      <c r="H523" s="6"/>
      <c r="I523" s="6"/>
      <c r="J523" s="6"/>
      <c r="K523" s="6"/>
      <c r="L523" s="6"/>
      <c r="M523" s="6"/>
      <c r="N523" s="21"/>
      <c r="O523" s="21"/>
      <c r="P523" s="21"/>
      <c r="Q523" s="21"/>
      <c r="R523" s="21"/>
      <c r="S523" s="21"/>
      <c r="T523" s="6"/>
      <c r="U523" s="6"/>
      <c r="V523" s="6"/>
      <c r="W523" s="6"/>
      <c r="X523" s="6"/>
      <c r="Y523" s="6"/>
      <c r="Z523" s="6"/>
      <c r="AA523" s="6"/>
      <c r="AB523" s="6"/>
    </row>
    <row r="524" ht="12.75" customHeight="1">
      <c r="A524" s="6"/>
      <c r="B524" s="6"/>
      <c r="C524" s="6"/>
      <c r="D524" s="6"/>
      <c r="E524" s="6"/>
      <c r="F524" s="6"/>
      <c r="G524" s="6"/>
      <c r="H524" s="6"/>
      <c r="I524" s="6"/>
      <c r="J524" s="6"/>
      <c r="K524" s="6"/>
      <c r="L524" s="6"/>
      <c r="M524" s="6"/>
      <c r="N524" s="21"/>
      <c r="O524" s="21"/>
      <c r="P524" s="21"/>
      <c r="Q524" s="21"/>
      <c r="R524" s="21"/>
      <c r="S524" s="21"/>
      <c r="T524" s="6"/>
      <c r="U524" s="6"/>
      <c r="V524" s="6"/>
      <c r="W524" s="6"/>
      <c r="X524" s="6"/>
      <c r="Y524" s="6"/>
      <c r="Z524" s="6"/>
      <c r="AA524" s="6"/>
      <c r="AB524" s="6"/>
    </row>
    <row r="525" ht="12.75" customHeight="1">
      <c r="A525" s="6"/>
      <c r="B525" s="6"/>
      <c r="C525" s="6"/>
      <c r="D525" s="6"/>
      <c r="E525" s="6"/>
      <c r="F525" s="6"/>
      <c r="G525" s="6"/>
      <c r="H525" s="6"/>
      <c r="I525" s="6"/>
      <c r="J525" s="6"/>
      <c r="K525" s="6"/>
      <c r="L525" s="6"/>
      <c r="M525" s="6"/>
      <c r="N525" s="21"/>
      <c r="O525" s="21"/>
      <c r="P525" s="21"/>
      <c r="Q525" s="21"/>
      <c r="R525" s="21"/>
      <c r="S525" s="21"/>
      <c r="T525" s="6"/>
      <c r="U525" s="6"/>
      <c r="V525" s="6"/>
      <c r="W525" s="6"/>
      <c r="X525" s="6"/>
      <c r="Y525" s="6"/>
      <c r="Z525" s="6"/>
      <c r="AA525" s="6"/>
      <c r="AB525" s="6"/>
    </row>
    <row r="526" ht="12.75" customHeight="1">
      <c r="A526" s="6"/>
      <c r="B526" s="6"/>
      <c r="C526" s="6"/>
      <c r="D526" s="6"/>
      <c r="E526" s="6"/>
      <c r="F526" s="6"/>
      <c r="G526" s="6"/>
      <c r="H526" s="6"/>
      <c r="I526" s="6"/>
      <c r="J526" s="6"/>
      <c r="K526" s="6"/>
      <c r="L526" s="6"/>
      <c r="M526" s="6"/>
      <c r="N526" s="21"/>
      <c r="O526" s="21"/>
      <c r="P526" s="21"/>
      <c r="Q526" s="21"/>
      <c r="R526" s="21"/>
      <c r="S526" s="21"/>
      <c r="T526" s="6"/>
      <c r="U526" s="6"/>
      <c r="V526" s="6"/>
      <c r="W526" s="6"/>
      <c r="X526" s="6"/>
      <c r="Y526" s="6"/>
      <c r="Z526" s="6"/>
      <c r="AA526" s="6"/>
      <c r="AB526" s="6"/>
    </row>
    <row r="527" ht="12.75" customHeight="1">
      <c r="A527" s="6"/>
      <c r="B527" s="6"/>
      <c r="C527" s="6"/>
      <c r="D527" s="6"/>
      <c r="E527" s="6"/>
      <c r="F527" s="6"/>
      <c r="G527" s="6"/>
      <c r="H527" s="6"/>
      <c r="I527" s="6"/>
      <c r="J527" s="6"/>
      <c r="K527" s="6"/>
      <c r="L527" s="6"/>
      <c r="M527" s="6"/>
      <c r="N527" s="21"/>
      <c r="O527" s="21"/>
      <c r="P527" s="21"/>
      <c r="Q527" s="21"/>
      <c r="R527" s="21"/>
      <c r="S527" s="21"/>
      <c r="T527" s="6"/>
      <c r="U527" s="6"/>
      <c r="V527" s="6"/>
      <c r="W527" s="6"/>
      <c r="X527" s="6"/>
      <c r="Y527" s="6"/>
      <c r="Z527" s="6"/>
      <c r="AA527" s="6"/>
      <c r="AB527" s="6"/>
    </row>
    <row r="528" ht="12.75" customHeight="1">
      <c r="A528" s="6"/>
      <c r="B528" s="6"/>
      <c r="C528" s="6"/>
      <c r="D528" s="6"/>
      <c r="E528" s="6"/>
      <c r="F528" s="6"/>
      <c r="G528" s="6"/>
      <c r="H528" s="6"/>
      <c r="I528" s="6"/>
      <c r="J528" s="6"/>
      <c r="K528" s="6"/>
      <c r="L528" s="6"/>
      <c r="M528" s="6"/>
      <c r="N528" s="21"/>
      <c r="O528" s="21"/>
      <c r="P528" s="21"/>
      <c r="Q528" s="21"/>
      <c r="R528" s="21"/>
      <c r="S528" s="21"/>
      <c r="T528" s="6"/>
      <c r="U528" s="6"/>
      <c r="V528" s="6"/>
      <c r="W528" s="6"/>
      <c r="X528" s="6"/>
      <c r="Y528" s="6"/>
      <c r="Z528" s="6"/>
      <c r="AA528" s="6"/>
      <c r="AB528" s="6"/>
    </row>
    <row r="529" ht="12.75" customHeight="1">
      <c r="A529" s="6"/>
      <c r="B529" s="6"/>
      <c r="C529" s="6"/>
      <c r="D529" s="6"/>
      <c r="E529" s="6"/>
      <c r="F529" s="6"/>
      <c r="G529" s="6"/>
      <c r="H529" s="6"/>
      <c r="I529" s="6"/>
      <c r="J529" s="6"/>
      <c r="K529" s="6"/>
      <c r="L529" s="6"/>
      <c r="M529" s="6"/>
      <c r="N529" s="21"/>
      <c r="O529" s="21"/>
      <c r="P529" s="21"/>
      <c r="Q529" s="21"/>
      <c r="R529" s="21"/>
      <c r="S529" s="21"/>
      <c r="T529" s="6"/>
      <c r="U529" s="6"/>
      <c r="V529" s="6"/>
      <c r="W529" s="6"/>
      <c r="X529" s="6"/>
      <c r="Y529" s="6"/>
      <c r="Z529" s="6"/>
      <c r="AA529" s="6"/>
      <c r="AB529" s="6"/>
    </row>
    <row r="530" ht="12.75" customHeight="1">
      <c r="A530" s="6"/>
      <c r="B530" s="6"/>
      <c r="C530" s="6"/>
      <c r="D530" s="6"/>
      <c r="E530" s="6"/>
      <c r="F530" s="6"/>
      <c r="G530" s="6"/>
      <c r="H530" s="6"/>
      <c r="I530" s="6"/>
      <c r="J530" s="6"/>
      <c r="K530" s="6"/>
      <c r="L530" s="6"/>
      <c r="M530" s="6"/>
      <c r="N530" s="21"/>
      <c r="O530" s="21"/>
      <c r="P530" s="21"/>
      <c r="Q530" s="21"/>
      <c r="R530" s="21"/>
      <c r="S530" s="21"/>
      <c r="T530" s="6"/>
      <c r="U530" s="6"/>
      <c r="V530" s="6"/>
      <c r="W530" s="6"/>
      <c r="X530" s="6"/>
      <c r="Y530" s="6"/>
      <c r="Z530" s="6"/>
      <c r="AA530" s="6"/>
      <c r="AB530" s="6"/>
    </row>
    <row r="531" ht="12.75" customHeight="1">
      <c r="A531" s="6"/>
      <c r="B531" s="6"/>
      <c r="C531" s="6"/>
      <c r="D531" s="6"/>
      <c r="E531" s="6"/>
      <c r="F531" s="6"/>
      <c r="G531" s="6"/>
      <c r="H531" s="6"/>
      <c r="I531" s="6"/>
      <c r="J531" s="6"/>
      <c r="K531" s="6"/>
      <c r="L531" s="6"/>
      <c r="M531" s="6"/>
      <c r="N531" s="21"/>
      <c r="O531" s="21"/>
      <c r="P531" s="21"/>
      <c r="Q531" s="21"/>
      <c r="R531" s="21"/>
      <c r="S531" s="21"/>
      <c r="T531" s="6"/>
      <c r="U531" s="6"/>
      <c r="V531" s="6"/>
      <c r="W531" s="6"/>
      <c r="X531" s="6"/>
      <c r="Y531" s="6"/>
      <c r="Z531" s="6"/>
      <c r="AA531" s="6"/>
      <c r="AB531" s="6"/>
    </row>
    <row r="532" ht="12.75" customHeight="1">
      <c r="A532" s="6"/>
      <c r="B532" s="6"/>
      <c r="C532" s="6"/>
      <c r="D532" s="6"/>
      <c r="E532" s="6"/>
      <c r="F532" s="6"/>
      <c r="G532" s="6"/>
      <c r="H532" s="6"/>
      <c r="I532" s="6"/>
      <c r="J532" s="6"/>
      <c r="K532" s="6"/>
      <c r="L532" s="6"/>
      <c r="M532" s="6"/>
      <c r="N532" s="21"/>
      <c r="O532" s="21"/>
      <c r="P532" s="21"/>
      <c r="Q532" s="21"/>
      <c r="R532" s="21"/>
      <c r="S532" s="21"/>
      <c r="T532" s="6"/>
      <c r="U532" s="6"/>
      <c r="V532" s="6"/>
      <c r="W532" s="6"/>
      <c r="X532" s="6"/>
      <c r="Y532" s="6"/>
      <c r="Z532" s="6"/>
      <c r="AA532" s="6"/>
      <c r="AB532" s="6"/>
    </row>
    <row r="533" ht="12.75" customHeight="1">
      <c r="A533" s="6"/>
      <c r="B533" s="6"/>
      <c r="C533" s="6"/>
      <c r="D533" s="6"/>
      <c r="E533" s="6"/>
      <c r="F533" s="6"/>
      <c r="G533" s="6"/>
      <c r="H533" s="6"/>
      <c r="I533" s="6"/>
      <c r="J533" s="6"/>
      <c r="K533" s="6"/>
      <c r="L533" s="6"/>
      <c r="M533" s="6"/>
      <c r="N533" s="21"/>
      <c r="O533" s="21"/>
      <c r="P533" s="21"/>
      <c r="Q533" s="21"/>
      <c r="R533" s="21"/>
      <c r="S533" s="21"/>
      <c r="T533" s="6"/>
      <c r="U533" s="6"/>
      <c r="V533" s="6"/>
      <c r="W533" s="6"/>
      <c r="X533" s="6"/>
      <c r="Y533" s="6"/>
      <c r="Z533" s="6"/>
      <c r="AA533" s="6"/>
      <c r="AB533" s="6"/>
    </row>
    <row r="534" ht="12.75" customHeight="1">
      <c r="A534" s="6"/>
      <c r="B534" s="6"/>
      <c r="C534" s="6"/>
      <c r="D534" s="6"/>
      <c r="E534" s="6"/>
      <c r="F534" s="6"/>
      <c r="G534" s="6"/>
      <c r="H534" s="6"/>
      <c r="I534" s="6"/>
      <c r="J534" s="6"/>
      <c r="K534" s="6"/>
      <c r="L534" s="6"/>
      <c r="M534" s="6"/>
      <c r="N534" s="21"/>
      <c r="O534" s="21"/>
      <c r="P534" s="21"/>
      <c r="Q534" s="21"/>
      <c r="R534" s="21"/>
      <c r="S534" s="21"/>
      <c r="T534" s="6"/>
      <c r="U534" s="6"/>
      <c r="V534" s="6"/>
      <c r="W534" s="6"/>
      <c r="X534" s="6"/>
      <c r="Y534" s="6"/>
      <c r="Z534" s="6"/>
      <c r="AA534" s="6"/>
      <c r="AB534" s="6"/>
    </row>
    <row r="535" ht="12.75" customHeight="1">
      <c r="A535" s="6"/>
      <c r="B535" s="6"/>
      <c r="C535" s="6"/>
      <c r="D535" s="6"/>
      <c r="E535" s="6"/>
      <c r="F535" s="6"/>
      <c r="G535" s="6"/>
      <c r="H535" s="6"/>
      <c r="I535" s="6"/>
      <c r="J535" s="6"/>
      <c r="K535" s="6"/>
      <c r="L535" s="6"/>
      <c r="M535" s="6"/>
      <c r="N535" s="21"/>
      <c r="O535" s="21"/>
      <c r="P535" s="21"/>
      <c r="Q535" s="21"/>
      <c r="R535" s="21"/>
      <c r="S535" s="21"/>
      <c r="T535" s="6"/>
      <c r="U535" s="6"/>
      <c r="V535" s="6"/>
      <c r="W535" s="6"/>
      <c r="X535" s="6"/>
      <c r="Y535" s="6"/>
      <c r="Z535" s="6"/>
      <c r="AA535" s="6"/>
      <c r="AB535" s="6"/>
    </row>
    <row r="536" ht="12.75" customHeight="1">
      <c r="A536" s="6"/>
      <c r="B536" s="6"/>
      <c r="C536" s="6"/>
      <c r="D536" s="6"/>
      <c r="E536" s="6"/>
      <c r="F536" s="6"/>
      <c r="G536" s="6"/>
      <c r="H536" s="6"/>
      <c r="I536" s="6"/>
      <c r="J536" s="6"/>
      <c r="K536" s="6"/>
      <c r="L536" s="6"/>
      <c r="M536" s="6"/>
      <c r="N536" s="21"/>
      <c r="O536" s="21"/>
      <c r="P536" s="21"/>
      <c r="Q536" s="21"/>
      <c r="R536" s="21"/>
      <c r="S536" s="21"/>
      <c r="T536" s="6"/>
      <c r="U536" s="6"/>
      <c r="V536" s="6"/>
      <c r="W536" s="6"/>
      <c r="X536" s="6"/>
      <c r="Y536" s="6"/>
      <c r="Z536" s="6"/>
      <c r="AA536" s="6"/>
      <c r="AB536" s="6"/>
    </row>
    <row r="537" ht="12.75" customHeight="1">
      <c r="A537" s="6"/>
      <c r="B537" s="6"/>
      <c r="C537" s="6"/>
      <c r="D537" s="6"/>
      <c r="E537" s="6"/>
      <c r="F537" s="6"/>
      <c r="G537" s="6"/>
      <c r="H537" s="6"/>
      <c r="I537" s="6"/>
      <c r="J537" s="6"/>
      <c r="K537" s="6"/>
      <c r="L537" s="6"/>
      <c r="M537" s="6"/>
      <c r="N537" s="21"/>
      <c r="O537" s="21"/>
      <c r="P537" s="21"/>
      <c r="Q537" s="21"/>
      <c r="R537" s="21"/>
      <c r="S537" s="21"/>
      <c r="T537" s="6"/>
      <c r="U537" s="6"/>
      <c r="V537" s="6"/>
      <c r="W537" s="6"/>
      <c r="X537" s="6"/>
      <c r="Y537" s="6"/>
      <c r="Z537" s="6"/>
      <c r="AA537" s="6"/>
      <c r="AB537" s="6"/>
    </row>
    <row r="538" ht="12.75" customHeight="1">
      <c r="A538" s="6"/>
      <c r="B538" s="6"/>
      <c r="C538" s="6"/>
      <c r="D538" s="6"/>
      <c r="E538" s="6"/>
      <c r="F538" s="6"/>
      <c r="G538" s="6"/>
      <c r="H538" s="6"/>
      <c r="I538" s="6"/>
      <c r="J538" s="6"/>
      <c r="K538" s="6"/>
      <c r="L538" s="6"/>
      <c r="M538" s="6"/>
      <c r="N538" s="21"/>
      <c r="O538" s="21"/>
      <c r="P538" s="21"/>
      <c r="Q538" s="21"/>
      <c r="R538" s="21"/>
      <c r="S538" s="21"/>
      <c r="T538" s="6"/>
      <c r="U538" s="6"/>
      <c r="V538" s="6"/>
      <c r="W538" s="6"/>
      <c r="X538" s="6"/>
      <c r="Y538" s="6"/>
      <c r="Z538" s="6"/>
      <c r="AA538" s="6"/>
      <c r="AB538" s="6"/>
    </row>
    <row r="539" ht="12.75" customHeight="1">
      <c r="A539" s="6"/>
      <c r="B539" s="6"/>
      <c r="C539" s="6"/>
      <c r="D539" s="6"/>
      <c r="E539" s="6"/>
      <c r="F539" s="6"/>
      <c r="G539" s="6"/>
      <c r="H539" s="6"/>
      <c r="I539" s="6"/>
      <c r="J539" s="6"/>
      <c r="K539" s="6"/>
      <c r="L539" s="6"/>
      <c r="M539" s="6"/>
      <c r="N539" s="21"/>
      <c r="O539" s="21"/>
      <c r="P539" s="21"/>
      <c r="Q539" s="21"/>
      <c r="R539" s="21"/>
      <c r="S539" s="21"/>
      <c r="T539" s="6"/>
      <c r="U539" s="6"/>
      <c r="V539" s="6"/>
      <c r="W539" s="6"/>
      <c r="X539" s="6"/>
      <c r="Y539" s="6"/>
      <c r="Z539" s="6"/>
      <c r="AA539" s="6"/>
      <c r="AB539" s="6"/>
    </row>
    <row r="540" ht="12.75" customHeight="1">
      <c r="A540" s="6"/>
      <c r="B540" s="6"/>
      <c r="C540" s="6"/>
      <c r="D540" s="6"/>
      <c r="E540" s="6"/>
      <c r="F540" s="6"/>
      <c r="G540" s="6"/>
      <c r="H540" s="6"/>
      <c r="I540" s="6"/>
      <c r="J540" s="6"/>
      <c r="K540" s="6"/>
      <c r="L540" s="6"/>
      <c r="M540" s="6"/>
      <c r="N540" s="21"/>
      <c r="O540" s="21"/>
      <c r="P540" s="21"/>
      <c r="Q540" s="21"/>
      <c r="R540" s="21"/>
      <c r="S540" s="21"/>
      <c r="T540" s="6"/>
      <c r="U540" s="6"/>
      <c r="V540" s="6"/>
      <c r="W540" s="6"/>
      <c r="X540" s="6"/>
      <c r="Y540" s="6"/>
      <c r="Z540" s="6"/>
      <c r="AA540" s="6"/>
      <c r="AB540" s="6"/>
    </row>
    <row r="541" ht="12.75" customHeight="1">
      <c r="A541" s="6"/>
      <c r="B541" s="6"/>
      <c r="C541" s="6"/>
      <c r="D541" s="6"/>
      <c r="E541" s="6"/>
      <c r="F541" s="6"/>
      <c r="G541" s="6"/>
      <c r="H541" s="6"/>
      <c r="I541" s="6"/>
      <c r="J541" s="6"/>
      <c r="K541" s="6"/>
      <c r="L541" s="6"/>
      <c r="M541" s="6"/>
      <c r="N541" s="21"/>
      <c r="O541" s="21"/>
      <c r="P541" s="21"/>
      <c r="Q541" s="21"/>
      <c r="R541" s="21"/>
      <c r="S541" s="21"/>
      <c r="T541" s="6"/>
      <c r="U541" s="6"/>
      <c r="V541" s="6"/>
      <c r="W541" s="6"/>
      <c r="X541" s="6"/>
      <c r="Y541" s="6"/>
      <c r="Z541" s="6"/>
      <c r="AA541" s="6"/>
      <c r="AB541" s="6"/>
    </row>
    <row r="542" ht="12.75" customHeight="1">
      <c r="A542" s="6"/>
      <c r="B542" s="6"/>
      <c r="C542" s="6"/>
      <c r="D542" s="6"/>
      <c r="E542" s="6"/>
      <c r="F542" s="6"/>
      <c r="G542" s="6"/>
      <c r="H542" s="6"/>
      <c r="I542" s="6"/>
      <c r="J542" s="6"/>
      <c r="K542" s="6"/>
      <c r="L542" s="6"/>
      <c r="M542" s="6"/>
      <c r="N542" s="21"/>
      <c r="O542" s="21"/>
      <c r="P542" s="21"/>
      <c r="Q542" s="21"/>
      <c r="R542" s="21"/>
      <c r="S542" s="21"/>
      <c r="T542" s="6"/>
      <c r="U542" s="6"/>
      <c r="V542" s="6"/>
      <c r="W542" s="6"/>
      <c r="X542" s="6"/>
      <c r="Y542" s="6"/>
      <c r="Z542" s="6"/>
      <c r="AA542" s="6"/>
      <c r="AB542" s="6"/>
    </row>
    <row r="543" ht="12.75" customHeight="1">
      <c r="A543" s="6"/>
      <c r="B543" s="6"/>
      <c r="C543" s="6"/>
      <c r="D543" s="6"/>
      <c r="E543" s="6"/>
      <c r="F543" s="6"/>
      <c r="G543" s="6"/>
      <c r="H543" s="6"/>
      <c r="I543" s="6"/>
      <c r="J543" s="6"/>
      <c r="K543" s="6"/>
      <c r="L543" s="6"/>
      <c r="M543" s="6"/>
      <c r="N543" s="21"/>
      <c r="O543" s="21"/>
      <c r="P543" s="21"/>
      <c r="Q543" s="21"/>
      <c r="R543" s="21"/>
      <c r="S543" s="21"/>
      <c r="T543" s="6"/>
      <c r="U543" s="6"/>
      <c r="V543" s="6"/>
      <c r="W543" s="6"/>
      <c r="X543" s="6"/>
      <c r="Y543" s="6"/>
      <c r="Z543" s="6"/>
      <c r="AA543" s="6"/>
      <c r="AB543" s="6"/>
    </row>
    <row r="544" ht="12.75" customHeight="1">
      <c r="A544" s="6"/>
      <c r="B544" s="6"/>
      <c r="C544" s="6"/>
      <c r="D544" s="6"/>
      <c r="E544" s="6"/>
      <c r="F544" s="6"/>
      <c r="G544" s="6"/>
      <c r="H544" s="6"/>
      <c r="I544" s="6"/>
      <c r="J544" s="6"/>
      <c r="K544" s="6"/>
      <c r="L544" s="6"/>
      <c r="M544" s="6"/>
      <c r="N544" s="21"/>
      <c r="O544" s="21"/>
      <c r="P544" s="21"/>
      <c r="Q544" s="21"/>
      <c r="R544" s="21"/>
      <c r="S544" s="21"/>
      <c r="T544" s="6"/>
      <c r="U544" s="6"/>
      <c r="V544" s="6"/>
      <c r="W544" s="6"/>
      <c r="X544" s="6"/>
      <c r="Y544" s="6"/>
      <c r="Z544" s="6"/>
      <c r="AA544" s="6"/>
      <c r="AB544" s="6"/>
    </row>
    <row r="545" ht="12.75" customHeight="1">
      <c r="A545" s="6"/>
      <c r="B545" s="6"/>
      <c r="C545" s="6"/>
      <c r="D545" s="6"/>
      <c r="E545" s="6"/>
      <c r="F545" s="6"/>
      <c r="G545" s="6"/>
      <c r="H545" s="6"/>
      <c r="I545" s="6"/>
      <c r="J545" s="6"/>
      <c r="K545" s="6"/>
      <c r="L545" s="6"/>
      <c r="M545" s="6"/>
      <c r="N545" s="21"/>
      <c r="O545" s="21"/>
      <c r="P545" s="21"/>
      <c r="Q545" s="21"/>
      <c r="R545" s="21"/>
      <c r="S545" s="21"/>
      <c r="T545" s="6"/>
      <c r="U545" s="6"/>
      <c r="V545" s="6"/>
      <c r="W545" s="6"/>
      <c r="X545" s="6"/>
      <c r="Y545" s="6"/>
      <c r="Z545" s="6"/>
      <c r="AA545" s="6"/>
      <c r="AB545" s="6"/>
    </row>
    <row r="546" ht="12.75" customHeight="1">
      <c r="A546" s="6"/>
      <c r="B546" s="6"/>
      <c r="C546" s="6"/>
      <c r="D546" s="6"/>
      <c r="E546" s="6"/>
      <c r="F546" s="6"/>
      <c r="G546" s="6"/>
      <c r="H546" s="6"/>
      <c r="I546" s="6"/>
      <c r="J546" s="6"/>
      <c r="K546" s="6"/>
      <c r="L546" s="6"/>
      <c r="M546" s="6"/>
      <c r="N546" s="21"/>
      <c r="O546" s="21"/>
      <c r="P546" s="21"/>
      <c r="Q546" s="21"/>
      <c r="R546" s="21"/>
      <c r="S546" s="21"/>
      <c r="T546" s="6"/>
      <c r="U546" s="6"/>
      <c r="V546" s="6"/>
      <c r="W546" s="6"/>
      <c r="X546" s="6"/>
      <c r="Y546" s="6"/>
      <c r="Z546" s="6"/>
      <c r="AA546" s="6"/>
      <c r="AB546" s="6"/>
    </row>
    <row r="547" ht="12.75" customHeight="1">
      <c r="A547" s="6"/>
      <c r="B547" s="6"/>
      <c r="C547" s="6"/>
      <c r="D547" s="6"/>
      <c r="E547" s="6"/>
      <c r="F547" s="6"/>
      <c r="G547" s="6"/>
      <c r="H547" s="6"/>
      <c r="I547" s="6"/>
      <c r="J547" s="6"/>
      <c r="K547" s="6"/>
      <c r="L547" s="6"/>
      <c r="M547" s="6"/>
      <c r="N547" s="21"/>
      <c r="O547" s="21"/>
      <c r="P547" s="21"/>
      <c r="Q547" s="21"/>
      <c r="R547" s="21"/>
      <c r="S547" s="21"/>
      <c r="T547" s="6"/>
      <c r="U547" s="6"/>
      <c r="V547" s="6"/>
      <c r="W547" s="6"/>
      <c r="X547" s="6"/>
      <c r="Y547" s="6"/>
      <c r="Z547" s="6"/>
      <c r="AA547" s="6"/>
      <c r="AB547" s="6"/>
    </row>
    <row r="548" ht="12.75" customHeight="1">
      <c r="A548" s="6"/>
      <c r="B548" s="6"/>
      <c r="C548" s="6"/>
      <c r="D548" s="6"/>
      <c r="E548" s="6"/>
      <c r="F548" s="6"/>
      <c r="G548" s="6"/>
      <c r="H548" s="6"/>
      <c r="I548" s="6"/>
      <c r="J548" s="6"/>
      <c r="K548" s="6"/>
      <c r="L548" s="6"/>
      <c r="M548" s="6"/>
      <c r="N548" s="21"/>
      <c r="O548" s="21"/>
      <c r="P548" s="21"/>
      <c r="Q548" s="21"/>
      <c r="R548" s="21"/>
      <c r="S548" s="21"/>
      <c r="T548" s="6"/>
      <c r="U548" s="6"/>
      <c r="V548" s="6"/>
      <c r="W548" s="6"/>
      <c r="X548" s="6"/>
      <c r="Y548" s="6"/>
      <c r="Z548" s="6"/>
      <c r="AA548" s="6"/>
      <c r="AB548" s="6"/>
    </row>
    <row r="549" ht="12.75" customHeight="1">
      <c r="A549" s="6"/>
      <c r="B549" s="6"/>
      <c r="C549" s="6"/>
      <c r="D549" s="6"/>
      <c r="E549" s="6"/>
      <c r="F549" s="6"/>
      <c r="G549" s="6"/>
      <c r="H549" s="6"/>
      <c r="I549" s="6"/>
      <c r="J549" s="6"/>
      <c r="K549" s="6"/>
      <c r="L549" s="6"/>
      <c r="M549" s="6"/>
      <c r="N549" s="21"/>
      <c r="O549" s="21"/>
      <c r="P549" s="21"/>
      <c r="Q549" s="21"/>
      <c r="R549" s="21"/>
      <c r="S549" s="21"/>
      <c r="T549" s="6"/>
      <c r="U549" s="6"/>
      <c r="V549" s="6"/>
      <c r="W549" s="6"/>
      <c r="X549" s="6"/>
      <c r="Y549" s="6"/>
      <c r="Z549" s="6"/>
      <c r="AA549" s="6"/>
      <c r="AB549" s="6"/>
    </row>
    <row r="550" ht="12.75" customHeight="1">
      <c r="A550" s="6"/>
      <c r="B550" s="6"/>
      <c r="C550" s="6"/>
      <c r="D550" s="6"/>
      <c r="E550" s="6"/>
      <c r="F550" s="6"/>
      <c r="G550" s="6"/>
      <c r="H550" s="6"/>
      <c r="I550" s="6"/>
      <c r="J550" s="6"/>
      <c r="K550" s="6"/>
      <c r="L550" s="6"/>
      <c r="M550" s="6"/>
      <c r="N550" s="21"/>
      <c r="O550" s="21"/>
      <c r="P550" s="21"/>
      <c r="Q550" s="21"/>
      <c r="R550" s="21"/>
      <c r="S550" s="21"/>
      <c r="T550" s="6"/>
      <c r="U550" s="6"/>
      <c r="V550" s="6"/>
      <c r="W550" s="6"/>
      <c r="X550" s="6"/>
      <c r="Y550" s="6"/>
      <c r="Z550" s="6"/>
      <c r="AA550" s="6"/>
      <c r="AB550" s="6"/>
    </row>
    <row r="551" ht="12.75" customHeight="1">
      <c r="A551" s="6"/>
      <c r="B551" s="6"/>
      <c r="C551" s="6"/>
      <c r="D551" s="6"/>
      <c r="E551" s="6"/>
      <c r="F551" s="6"/>
      <c r="G551" s="6"/>
      <c r="H551" s="6"/>
      <c r="I551" s="6"/>
      <c r="J551" s="6"/>
      <c r="K551" s="6"/>
      <c r="L551" s="6"/>
      <c r="M551" s="6"/>
      <c r="N551" s="21"/>
      <c r="O551" s="21"/>
      <c r="P551" s="21"/>
      <c r="Q551" s="21"/>
      <c r="R551" s="21"/>
      <c r="S551" s="21"/>
      <c r="T551" s="6"/>
      <c r="U551" s="6"/>
      <c r="V551" s="6"/>
      <c r="W551" s="6"/>
      <c r="X551" s="6"/>
      <c r="Y551" s="6"/>
      <c r="Z551" s="6"/>
      <c r="AA551" s="6"/>
      <c r="AB551" s="6"/>
    </row>
    <row r="552" ht="12.75" customHeight="1">
      <c r="A552" s="6"/>
      <c r="B552" s="6"/>
      <c r="C552" s="6"/>
      <c r="D552" s="6"/>
      <c r="E552" s="6"/>
      <c r="F552" s="6"/>
      <c r="G552" s="6"/>
      <c r="H552" s="6"/>
      <c r="I552" s="6"/>
      <c r="J552" s="6"/>
      <c r="K552" s="6"/>
      <c r="L552" s="6"/>
      <c r="M552" s="6"/>
      <c r="N552" s="21"/>
      <c r="O552" s="21"/>
      <c r="P552" s="21"/>
      <c r="Q552" s="21"/>
      <c r="R552" s="21"/>
      <c r="S552" s="21"/>
      <c r="T552" s="6"/>
      <c r="U552" s="6"/>
      <c r="V552" s="6"/>
      <c r="W552" s="6"/>
      <c r="X552" s="6"/>
      <c r="Y552" s="6"/>
      <c r="Z552" s="6"/>
      <c r="AA552" s="6"/>
      <c r="AB552" s="6"/>
    </row>
    <row r="553" ht="12.75" customHeight="1">
      <c r="A553" s="6"/>
      <c r="B553" s="6"/>
      <c r="C553" s="6"/>
      <c r="D553" s="6"/>
      <c r="E553" s="6"/>
      <c r="F553" s="6"/>
      <c r="G553" s="6"/>
      <c r="H553" s="6"/>
      <c r="I553" s="6"/>
      <c r="J553" s="6"/>
      <c r="K553" s="6"/>
      <c r="L553" s="6"/>
      <c r="M553" s="6"/>
      <c r="N553" s="21"/>
      <c r="O553" s="21"/>
      <c r="P553" s="21"/>
      <c r="Q553" s="21"/>
      <c r="R553" s="21"/>
      <c r="S553" s="21"/>
      <c r="T553" s="6"/>
      <c r="U553" s="6"/>
      <c r="V553" s="6"/>
      <c r="W553" s="6"/>
      <c r="X553" s="6"/>
      <c r="Y553" s="6"/>
      <c r="Z553" s="6"/>
      <c r="AA553" s="6"/>
      <c r="AB553" s="6"/>
    </row>
    <row r="554" ht="12.75" customHeight="1">
      <c r="A554" s="6"/>
      <c r="B554" s="6"/>
      <c r="C554" s="6"/>
      <c r="D554" s="6"/>
      <c r="E554" s="6"/>
      <c r="F554" s="6"/>
      <c r="G554" s="6"/>
      <c r="H554" s="6"/>
      <c r="I554" s="6"/>
      <c r="J554" s="6"/>
      <c r="K554" s="6"/>
      <c r="L554" s="6"/>
      <c r="M554" s="6"/>
      <c r="N554" s="21"/>
      <c r="O554" s="21"/>
      <c r="P554" s="21"/>
      <c r="Q554" s="21"/>
      <c r="R554" s="21"/>
      <c r="S554" s="21"/>
      <c r="T554" s="6"/>
      <c r="U554" s="6"/>
      <c r="V554" s="6"/>
      <c r="W554" s="6"/>
      <c r="X554" s="6"/>
      <c r="Y554" s="6"/>
      <c r="Z554" s="6"/>
      <c r="AA554" s="6"/>
      <c r="AB554" s="6"/>
    </row>
    <row r="555" ht="12.75" customHeight="1">
      <c r="A555" s="6"/>
      <c r="B555" s="6"/>
      <c r="C555" s="6"/>
      <c r="D555" s="6"/>
      <c r="E555" s="6"/>
      <c r="F555" s="6"/>
      <c r="G555" s="6"/>
      <c r="H555" s="6"/>
      <c r="I555" s="6"/>
      <c r="J555" s="6"/>
      <c r="K555" s="6"/>
      <c r="L555" s="6"/>
      <c r="M555" s="6"/>
      <c r="N555" s="21"/>
      <c r="O555" s="21"/>
      <c r="P555" s="21"/>
      <c r="Q555" s="21"/>
      <c r="R555" s="21"/>
      <c r="S555" s="21"/>
      <c r="T555" s="6"/>
      <c r="U555" s="6"/>
      <c r="V555" s="6"/>
      <c r="W555" s="6"/>
      <c r="X555" s="6"/>
      <c r="Y555" s="6"/>
      <c r="Z555" s="6"/>
      <c r="AA555" s="6"/>
      <c r="AB555" s="6"/>
    </row>
    <row r="556" ht="12.75" customHeight="1">
      <c r="A556" s="6"/>
      <c r="B556" s="6"/>
      <c r="C556" s="6"/>
      <c r="D556" s="6"/>
      <c r="E556" s="6"/>
      <c r="F556" s="6"/>
      <c r="G556" s="6"/>
      <c r="H556" s="6"/>
      <c r="I556" s="6"/>
      <c r="J556" s="6"/>
      <c r="K556" s="6"/>
      <c r="L556" s="6"/>
      <c r="M556" s="6"/>
      <c r="N556" s="21"/>
      <c r="O556" s="21"/>
      <c r="P556" s="21"/>
      <c r="Q556" s="21"/>
      <c r="R556" s="21"/>
      <c r="S556" s="21"/>
      <c r="T556" s="6"/>
      <c r="U556" s="6"/>
      <c r="V556" s="6"/>
      <c r="W556" s="6"/>
      <c r="X556" s="6"/>
      <c r="Y556" s="6"/>
      <c r="Z556" s="6"/>
      <c r="AA556" s="6"/>
      <c r="AB556" s="6"/>
    </row>
    <row r="557" ht="12.75" customHeight="1">
      <c r="A557" s="6"/>
      <c r="B557" s="6"/>
      <c r="C557" s="6"/>
      <c r="D557" s="6"/>
      <c r="E557" s="6"/>
      <c r="F557" s="6"/>
      <c r="G557" s="6"/>
      <c r="H557" s="6"/>
      <c r="I557" s="6"/>
      <c r="J557" s="6"/>
      <c r="K557" s="6"/>
      <c r="L557" s="6"/>
      <c r="M557" s="6"/>
      <c r="N557" s="21"/>
      <c r="O557" s="21"/>
      <c r="P557" s="21"/>
      <c r="Q557" s="21"/>
      <c r="R557" s="21"/>
      <c r="S557" s="21"/>
      <c r="T557" s="6"/>
      <c r="U557" s="6"/>
      <c r="V557" s="6"/>
      <c r="W557" s="6"/>
      <c r="X557" s="6"/>
      <c r="Y557" s="6"/>
      <c r="Z557" s="6"/>
      <c r="AA557" s="6"/>
      <c r="AB557" s="6"/>
    </row>
    <row r="558" ht="12.75" customHeight="1">
      <c r="A558" s="6"/>
      <c r="B558" s="6"/>
      <c r="C558" s="6"/>
      <c r="D558" s="6"/>
      <c r="E558" s="6"/>
      <c r="F558" s="6"/>
      <c r="G558" s="6"/>
      <c r="H558" s="6"/>
      <c r="I558" s="6"/>
      <c r="J558" s="6"/>
      <c r="K558" s="6"/>
      <c r="L558" s="6"/>
      <c r="M558" s="6"/>
      <c r="N558" s="21"/>
      <c r="O558" s="21"/>
      <c r="P558" s="21"/>
      <c r="Q558" s="21"/>
      <c r="R558" s="21"/>
      <c r="S558" s="21"/>
      <c r="T558" s="6"/>
      <c r="U558" s="6"/>
      <c r="V558" s="6"/>
      <c r="W558" s="6"/>
      <c r="X558" s="6"/>
      <c r="Y558" s="6"/>
      <c r="Z558" s="6"/>
      <c r="AA558" s="6"/>
      <c r="AB558" s="6"/>
    </row>
    <row r="559" ht="12.75" customHeight="1">
      <c r="A559" s="6"/>
      <c r="B559" s="6"/>
      <c r="C559" s="6"/>
      <c r="D559" s="6"/>
      <c r="E559" s="6"/>
      <c r="F559" s="6"/>
      <c r="G559" s="6"/>
      <c r="H559" s="6"/>
      <c r="I559" s="6"/>
      <c r="J559" s="6"/>
      <c r="K559" s="6"/>
      <c r="L559" s="6"/>
      <c r="M559" s="6"/>
      <c r="N559" s="21"/>
      <c r="O559" s="21"/>
      <c r="P559" s="21"/>
      <c r="Q559" s="21"/>
      <c r="R559" s="21"/>
      <c r="S559" s="21"/>
      <c r="T559" s="6"/>
      <c r="U559" s="6"/>
      <c r="V559" s="6"/>
      <c r="W559" s="6"/>
      <c r="X559" s="6"/>
      <c r="Y559" s="6"/>
      <c r="Z559" s="6"/>
      <c r="AA559" s="6"/>
      <c r="AB559" s="6"/>
    </row>
    <row r="560" ht="12.75" customHeight="1">
      <c r="A560" s="6"/>
      <c r="B560" s="6"/>
      <c r="C560" s="6"/>
      <c r="D560" s="6"/>
      <c r="E560" s="6"/>
      <c r="F560" s="6"/>
      <c r="G560" s="6"/>
      <c r="H560" s="6"/>
      <c r="I560" s="6"/>
      <c r="J560" s="6"/>
      <c r="K560" s="6"/>
      <c r="L560" s="6"/>
      <c r="M560" s="6"/>
      <c r="N560" s="21"/>
      <c r="O560" s="21"/>
      <c r="P560" s="21"/>
      <c r="Q560" s="21"/>
      <c r="R560" s="21"/>
      <c r="S560" s="21"/>
      <c r="T560" s="6"/>
      <c r="U560" s="6"/>
      <c r="V560" s="6"/>
      <c r="W560" s="6"/>
      <c r="X560" s="6"/>
      <c r="Y560" s="6"/>
      <c r="Z560" s="6"/>
      <c r="AA560" s="6"/>
      <c r="AB560" s="6"/>
    </row>
    <row r="561" ht="12.75" customHeight="1">
      <c r="A561" s="6"/>
      <c r="B561" s="6"/>
      <c r="C561" s="6"/>
      <c r="D561" s="6"/>
      <c r="E561" s="6"/>
      <c r="F561" s="6"/>
      <c r="G561" s="6"/>
      <c r="H561" s="6"/>
      <c r="I561" s="6"/>
      <c r="J561" s="6"/>
      <c r="K561" s="6"/>
      <c r="L561" s="6"/>
      <c r="M561" s="6"/>
      <c r="N561" s="21"/>
      <c r="O561" s="21"/>
      <c r="P561" s="21"/>
      <c r="Q561" s="21"/>
      <c r="R561" s="21"/>
      <c r="S561" s="21"/>
      <c r="T561" s="6"/>
      <c r="U561" s="6"/>
      <c r="V561" s="6"/>
      <c r="W561" s="6"/>
      <c r="X561" s="6"/>
      <c r="Y561" s="6"/>
      <c r="Z561" s="6"/>
      <c r="AA561" s="6"/>
      <c r="AB561" s="6"/>
    </row>
    <row r="562" ht="12.75" customHeight="1">
      <c r="A562" s="6"/>
      <c r="B562" s="6"/>
      <c r="C562" s="6"/>
      <c r="D562" s="6"/>
      <c r="E562" s="6"/>
      <c r="F562" s="6"/>
      <c r="G562" s="6"/>
      <c r="H562" s="6"/>
      <c r="I562" s="6"/>
      <c r="J562" s="6"/>
      <c r="K562" s="6"/>
      <c r="L562" s="6"/>
      <c r="M562" s="6"/>
      <c r="N562" s="21"/>
      <c r="O562" s="21"/>
      <c r="P562" s="21"/>
      <c r="Q562" s="21"/>
      <c r="R562" s="21"/>
      <c r="S562" s="21"/>
      <c r="T562" s="6"/>
      <c r="U562" s="6"/>
      <c r="V562" s="6"/>
      <c r="W562" s="6"/>
      <c r="X562" s="6"/>
      <c r="Y562" s="6"/>
      <c r="Z562" s="6"/>
      <c r="AA562" s="6"/>
      <c r="AB562" s="6"/>
    </row>
    <row r="563" ht="12.75" customHeight="1">
      <c r="A563" s="6"/>
      <c r="B563" s="6"/>
      <c r="C563" s="6"/>
      <c r="D563" s="6"/>
      <c r="E563" s="6"/>
      <c r="F563" s="6"/>
      <c r="G563" s="6"/>
      <c r="H563" s="6"/>
      <c r="I563" s="6"/>
      <c r="J563" s="6"/>
      <c r="K563" s="6"/>
      <c r="L563" s="6"/>
      <c r="M563" s="6"/>
      <c r="N563" s="21"/>
      <c r="O563" s="21"/>
      <c r="P563" s="21"/>
      <c r="Q563" s="21"/>
      <c r="R563" s="21"/>
      <c r="S563" s="21"/>
      <c r="T563" s="6"/>
      <c r="U563" s="6"/>
      <c r="V563" s="6"/>
      <c r="W563" s="6"/>
      <c r="X563" s="6"/>
      <c r="Y563" s="6"/>
      <c r="Z563" s="6"/>
      <c r="AA563" s="6"/>
      <c r="AB563" s="6"/>
    </row>
    <row r="564" ht="12.75" customHeight="1">
      <c r="A564" s="6"/>
      <c r="B564" s="6"/>
      <c r="C564" s="6"/>
      <c r="D564" s="6"/>
      <c r="E564" s="6"/>
      <c r="F564" s="6"/>
      <c r="G564" s="6"/>
      <c r="H564" s="6"/>
      <c r="I564" s="6"/>
      <c r="J564" s="6"/>
      <c r="K564" s="6"/>
      <c r="L564" s="6"/>
      <c r="M564" s="6"/>
      <c r="N564" s="21"/>
      <c r="O564" s="21"/>
      <c r="P564" s="21"/>
      <c r="Q564" s="21"/>
      <c r="R564" s="21"/>
      <c r="S564" s="21"/>
      <c r="T564" s="6"/>
      <c r="U564" s="6"/>
      <c r="V564" s="6"/>
      <c r="W564" s="6"/>
      <c r="X564" s="6"/>
      <c r="Y564" s="6"/>
      <c r="Z564" s="6"/>
      <c r="AA564" s="6"/>
      <c r="AB564" s="6"/>
    </row>
    <row r="565" ht="12.75" customHeight="1">
      <c r="A565" s="6"/>
      <c r="B565" s="6"/>
      <c r="C565" s="6"/>
      <c r="D565" s="6"/>
      <c r="E565" s="6"/>
      <c r="F565" s="6"/>
      <c r="G565" s="6"/>
      <c r="H565" s="6"/>
      <c r="I565" s="6"/>
      <c r="J565" s="6"/>
      <c r="K565" s="6"/>
      <c r="L565" s="6"/>
      <c r="M565" s="6"/>
      <c r="N565" s="21"/>
      <c r="O565" s="21"/>
      <c r="P565" s="21"/>
      <c r="Q565" s="21"/>
      <c r="R565" s="21"/>
      <c r="S565" s="21"/>
      <c r="T565" s="6"/>
      <c r="U565" s="6"/>
      <c r="V565" s="6"/>
      <c r="W565" s="6"/>
      <c r="X565" s="6"/>
      <c r="Y565" s="6"/>
      <c r="Z565" s="6"/>
      <c r="AA565" s="6"/>
      <c r="AB565" s="6"/>
    </row>
    <row r="566" ht="12.75" customHeight="1">
      <c r="A566" s="6"/>
      <c r="B566" s="6"/>
      <c r="C566" s="6"/>
      <c r="D566" s="6"/>
      <c r="E566" s="6"/>
      <c r="F566" s="6"/>
      <c r="G566" s="6"/>
      <c r="H566" s="6"/>
      <c r="I566" s="6"/>
      <c r="J566" s="6"/>
      <c r="K566" s="6"/>
      <c r="L566" s="6"/>
      <c r="M566" s="6"/>
      <c r="N566" s="21"/>
      <c r="O566" s="21"/>
      <c r="P566" s="21"/>
      <c r="Q566" s="21"/>
      <c r="R566" s="21"/>
      <c r="S566" s="21"/>
      <c r="T566" s="6"/>
      <c r="U566" s="6"/>
      <c r="V566" s="6"/>
      <c r="W566" s="6"/>
      <c r="X566" s="6"/>
      <c r="Y566" s="6"/>
      <c r="Z566" s="6"/>
      <c r="AA566" s="6"/>
      <c r="AB566" s="6"/>
    </row>
    <row r="567" ht="12.75" customHeight="1">
      <c r="A567" s="6"/>
      <c r="B567" s="6"/>
      <c r="C567" s="6"/>
      <c r="D567" s="6"/>
      <c r="E567" s="6"/>
      <c r="F567" s="6"/>
      <c r="G567" s="6"/>
      <c r="H567" s="6"/>
      <c r="I567" s="6"/>
      <c r="J567" s="6"/>
      <c r="K567" s="6"/>
      <c r="L567" s="6"/>
      <c r="M567" s="6"/>
      <c r="N567" s="21"/>
      <c r="O567" s="21"/>
      <c r="P567" s="21"/>
      <c r="Q567" s="21"/>
      <c r="R567" s="21"/>
      <c r="S567" s="21"/>
      <c r="T567" s="6"/>
      <c r="U567" s="6"/>
      <c r="V567" s="6"/>
      <c r="W567" s="6"/>
      <c r="X567" s="6"/>
      <c r="Y567" s="6"/>
      <c r="Z567" s="6"/>
      <c r="AA567" s="6"/>
      <c r="AB567" s="6"/>
    </row>
    <row r="568" ht="12.75" customHeight="1">
      <c r="A568" s="6"/>
      <c r="B568" s="6"/>
      <c r="C568" s="6"/>
      <c r="D568" s="6"/>
      <c r="E568" s="6"/>
      <c r="F568" s="6"/>
      <c r="G568" s="6"/>
      <c r="H568" s="6"/>
      <c r="I568" s="6"/>
      <c r="J568" s="6"/>
      <c r="K568" s="6"/>
      <c r="L568" s="6"/>
      <c r="M568" s="6"/>
      <c r="N568" s="21"/>
      <c r="O568" s="21"/>
      <c r="P568" s="21"/>
      <c r="Q568" s="21"/>
      <c r="R568" s="21"/>
      <c r="S568" s="21"/>
      <c r="T568" s="6"/>
      <c r="U568" s="6"/>
      <c r="V568" s="6"/>
      <c r="W568" s="6"/>
      <c r="X568" s="6"/>
      <c r="Y568" s="6"/>
      <c r="Z568" s="6"/>
      <c r="AA568" s="6"/>
      <c r="AB568" s="6"/>
    </row>
    <row r="569" ht="12.75" customHeight="1">
      <c r="A569" s="6"/>
      <c r="B569" s="6"/>
      <c r="C569" s="6"/>
      <c r="D569" s="6"/>
      <c r="E569" s="6"/>
      <c r="F569" s="6"/>
      <c r="G569" s="6"/>
      <c r="H569" s="6"/>
      <c r="I569" s="6"/>
      <c r="J569" s="6"/>
      <c r="K569" s="6"/>
      <c r="L569" s="6"/>
      <c r="M569" s="6"/>
      <c r="N569" s="21"/>
      <c r="O569" s="21"/>
      <c r="P569" s="21"/>
      <c r="Q569" s="21"/>
      <c r="R569" s="21"/>
      <c r="S569" s="21"/>
      <c r="T569" s="6"/>
      <c r="U569" s="6"/>
      <c r="V569" s="6"/>
      <c r="W569" s="6"/>
      <c r="X569" s="6"/>
      <c r="Y569" s="6"/>
      <c r="Z569" s="6"/>
      <c r="AA569" s="6"/>
      <c r="AB569" s="6"/>
    </row>
    <row r="570" ht="12.75" customHeight="1">
      <c r="A570" s="6"/>
      <c r="B570" s="6"/>
      <c r="C570" s="6"/>
      <c r="D570" s="6"/>
      <c r="E570" s="6"/>
      <c r="F570" s="6"/>
      <c r="G570" s="6"/>
      <c r="H570" s="6"/>
      <c r="I570" s="6"/>
      <c r="J570" s="6"/>
      <c r="K570" s="6"/>
      <c r="L570" s="6"/>
      <c r="M570" s="6"/>
      <c r="N570" s="21"/>
      <c r="O570" s="21"/>
      <c r="P570" s="21"/>
      <c r="Q570" s="21"/>
      <c r="R570" s="21"/>
      <c r="S570" s="21"/>
      <c r="T570" s="6"/>
      <c r="U570" s="6"/>
      <c r="V570" s="6"/>
      <c r="W570" s="6"/>
      <c r="X570" s="6"/>
      <c r="Y570" s="6"/>
      <c r="Z570" s="6"/>
      <c r="AA570" s="6"/>
      <c r="AB570" s="6"/>
    </row>
    <row r="571" ht="12.75" customHeight="1">
      <c r="A571" s="6"/>
      <c r="B571" s="6"/>
      <c r="C571" s="6"/>
      <c r="D571" s="6"/>
      <c r="E571" s="6"/>
      <c r="F571" s="6"/>
      <c r="G571" s="6"/>
      <c r="H571" s="6"/>
      <c r="I571" s="6"/>
      <c r="J571" s="6"/>
      <c r="K571" s="6"/>
      <c r="L571" s="6"/>
      <c r="M571" s="6"/>
      <c r="N571" s="21"/>
      <c r="O571" s="21"/>
      <c r="P571" s="21"/>
      <c r="Q571" s="21"/>
      <c r="R571" s="21"/>
      <c r="S571" s="21"/>
      <c r="T571" s="6"/>
      <c r="U571" s="6"/>
      <c r="V571" s="6"/>
      <c r="W571" s="6"/>
      <c r="X571" s="6"/>
      <c r="Y571" s="6"/>
      <c r="Z571" s="6"/>
      <c r="AA571" s="6"/>
      <c r="AB571" s="6"/>
    </row>
    <row r="572" ht="12.75" customHeight="1">
      <c r="A572" s="6"/>
      <c r="B572" s="6"/>
      <c r="C572" s="6"/>
      <c r="D572" s="6"/>
      <c r="E572" s="6"/>
      <c r="F572" s="6"/>
      <c r="G572" s="6"/>
      <c r="H572" s="6"/>
      <c r="I572" s="6"/>
      <c r="J572" s="6"/>
      <c r="K572" s="6"/>
      <c r="L572" s="6"/>
      <c r="M572" s="6"/>
      <c r="N572" s="21"/>
      <c r="O572" s="21"/>
      <c r="P572" s="21"/>
      <c r="Q572" s="21"/>
      <c r="R572" s="21"/>
      <c r="S572" s="21"/>
      <c r="T572" s="6"/>
      <c r="U572" s="6"/>
      <c r="V572" s="6"/>
      <c r="W572" s="6"/>
      <c r="X572" s="6"/>
      <c r="Y572" s="6"/>
      <c r="Z572" s="6"/>
      <c r="AA572" s="6"/>
      <c r="AB572" s="6"/>
    </row>
    <row r="573" ht="12.75" customHeight="1">
      <c r="A573" s="6"/>
      <c r="B573" s="6"/>
      <c r="C573" s="6"/>
      <c r="D573" s="6"/>
      <c r="E573" s="6"/>
      <c r="F573" s="6"/>
      <c r="G573" s="6"/>
      <c r="H573" s="6"/>
      <c r="I573" s="6"/>
      <c r="J573" s="6"/>
      <c r="K573" s="6"/>
      <c r="L573" s="6"/>
      <c r="M573" s="6"/>
      <c r="N573" s="21"/>
      <c r="O573" s="21"/>
      <c r="P573" s="21"/>
      <c r="Q573" s="21"/>
      <c r="R573" s="21"/>
      <c r="S573" s="21"/>
      <c r="T573" s="6"/>
      <c r="U573" s="6"/>
      <c r="V573" s="6"/>
      <c r="W573" s="6"/>
      <c r="X573" s="6"/>
      <c r="Y573" s="6"/>
      <c r="Z573" s="6"/>
      <c r="AA573" s="6"/>
      <c r="AB573" s="6"/>
    </row>
    <row r="574" ht="12.75" customHeight="1">
      <c r="A574" s="6"/>
      <c r="B574" s="6"/>
      <c r="C574" s="6"/>
      <c r="D574" s="6"/>
      <c r="E574" s="6"/>
      <c r="F574" s="6"/>
      <c r="G574" s="6"/>
      <c r="H574" s="6"/>
      <c r="I574" s="6"/>
      <c r="J574" s="6"/>
      <c r="K574" s="6"/>
      <c r="L574" s="6"/>
      <c r="M574" s="6"/>
      <c r="N574" s="21"/>
      <c r="O574" s="21"/>
      <c r="P574" s="21"/>
      <c r="Q574" s="21"/>
      <c r="R574" s="21"/>
      <c r="S574" s="21"/>
      <c r="T574" s="6"/>
      <c r="U574" s="6"/>
      <c r="V574" s="6"/>
      <c r="W574" s="6"/>
      <c r="X574" s="6"/>
      <c r="Y574" s="6"/>
      <c r="Z574" s="6"/>
      <c r="AA574" s="6"/>
      <c r="AB574" s="6"/>
    </row>
    <row r="575" ht="12.75" customHeight="1">
      <c r="A575" s="6"/>
      <c r="B575" s="6"/>
      <c r="C575" s="6"/>
      <c r="D575" s="6"/>
      <c r="E575" s="6"/>
      <c r="F575" s="6"/>
      <c r="G575" s="6"/>
      <c r="H575" s="6"/>
      <c r="I575" s="6"/>
      <c r="J575" s="6"/>
      <c r="K575" s="6"/>
      <c r="L575" s="6"/>
      <c r="M575" s="6"/>
      <c r="N575" s="21"/>
      <c r="O575" s="21"/>
      <c r="P575" s="21"/>
      <c r="Q575" s="21"/>
      <c r="R575" s="21"/>
      <c r="S575" s="21"/>
      <c r="T575" s="6"/>
      <c r="U575" s="6"/>
      <c r="V575" s="6"/>
      <c r="W575" s="6"/>
      <c r="X575" s="6"/>
      <c r="Y575" s="6"/>
      <c r="Z575" s="6"/>
      <c r="AA575" s="6"/>
      <c r="AB575" s="6"/>
    </row>
    <row r="576" ht="12.75" customHeight="1">
      <c r="A576" s="6"/>
      <c r="B576" s="6"/>
      <c r="C576" s="6"/>
      <c r="D576" s="6"/>
      <c r="E576" s="6"/>
      <c r="F576" s="6"/>
      <c r="G576" s="6"/>
      <c r="H576" s="6"/>
      <c r="I576" s="6"/>
      <c r="J576" s="6"/>
      <c r="K576" s="6"/>
      <c r="L576" s="6"/>
      <c r="M576" s="6"/>
      <c r="N576" s="21"/>
      <c r="O576" s="21"/>
      <c r="P576" s="21"/>
      <c r="Q576" s="21"/>
      <c r="R576" s="21"/>
      <c r="S576" s="21"/>
      <c r="T576" s="6"/>
      <c r="U576" s="6"/>
      <c r="V576" s="6"/>
      <c r="W576" s="6"/>
      <c r="X576" s="6"/>
      <c r="Y576" s="6"/>
      <c r="Z576" s="6"/>
      <c r="AA576" s="6"/>
      <c r="AB576" s="6"/>
    </row>
    <row r="577" ht="12.75" customHeight="1">
      <c r="A577" s="6"/>
      <c r="B577" s="6"/>
      <c r="C577" s="6"/>
      <c r="D577" s="6"/>
      <c r="E577" s="6"/>
      <c r="F577" s="6"/>
      <c r="G577" s="6"/>
      <c r="H577" s="6"/>
      <c r="I577" s="6"/>
      <c r="J577" s="6"/>
      <c r="K577" s="6"/>
      <c r="L577" s="6"/>
      <c r="M577" s="6"/>
      <c r="N577" s="21"/>
      <c r="O577" s="21"/>
      <c r="P577" s="21"/>
      <c r="Q577" s="21"/>
      <c r="R577" s="21"/>
      <c r="S577" s="21"/>
      <c r="T577" s="6"/>
      <c r="U577" s="6"/>
      <c r="V577" s="6"/>
      <c r="W577" s="6"/>
      <c r="X577" s="6"/>
      <c r="Y577" s="6"/>
      <c r="Z577" s="6"/>
      <c r="AA577" s="6"/>
      <c r="AB577" s="6"/>
    </row>
    <row r="578" ht="12.75" customHeight="1">
      <c r="A578" s="6"/>
      <c r="B578" s="6"/>
      <c r="C578" s="6"/>
      <c r="D578" s="6"/>
      <c r="E578" s="6"/>
      <c r="F578" s="6"/>
      <c r="G578" s="6"/>
      <c r="H578" s="6"/>
      <c r="I578" s="6"/>
      <c r="J578" s="6"/>
      <c r="K578" s="6"/>
      <c r="L578" s="6"/>
      <c r="M578" s="6"/>
      <c r="N578" s="21"/>
      <c r="O578" s="21"/>
      <c r="P578" s="21"/>
      <c r="Q578" s="21"/>
      <c r="R578" s="21"/>
      <c r="S578" s="21"/>
      <c r="T578" s="6"/>
      <c r="U578" s="6"/>
      <c r="V578" s="6"/>
      <c r="W578" s="6"/>
      <c r="X578" s="6"/>
      <c r="Y578" s="6"/>
      <c r="Z578" s="6"/>
      <c r="AA578" s="6"/>
      <c r="AB578" s="6"/>
    </row>
    <row r="579" ht="12.75" customHeight="1">
      <c r="A579" s="6"/>
      <c r="B579" s="6"/>
      <c r="C579" s="6"/>
      <c r="D579" s="6"/>
      <c r="E579" s="6"/>
      <c r="F579" s="6"/>
      <c r="G579" s="6"/>
      <c r="H579" s="6"/>
      <c r="I579" s="6"/>
      <c r="J579" s="6"/>
      <c r="K579" s="6"/>
      <c r="L579" s="6"/>
      <c r="M579" s="6"/>
      <c r="N579" s="21"/>
      <c r="O579" s="21"/>
      <c r="P579" s="21"/>
      <c r="Q579" s="21"/>
      <c r="R579" s="21"/>
      <c r="S579" s="21"/>
      <c r="T579" s="6"/>
      <c r="U579" s="6"/>
      <c r="V579" s="6"/>
      <c r="W579" s="6"/>
      <c r="X579" s="6"/>
      <c r="Y579" s="6"/>
      <c r="Z579" s="6"/>
      <c r="AA579" s="6"/>
      <c r="AB579" s="6"/>
    </row>
    <row r="580" ht="12.75" customHeight="1">
      <c r="A580" s="6"/>
      <c r="B580" s="6"/>
      <c r="C580" s="6"/>
      <c r="D580" s="6"/>
      <c r="E580" s="6"/>
      <c r="F580" s="6"/>
      <c r="G580" s="6"/>
      <c r="H580" s="6"/>
      <c r="I580" s="6"/>
      <c r="J580" s="6"/>
      <c r="K580" s="6"/>
      <c r="L580" s="6"/>
      <c r="M580" s="6"/>
      <c r="N580" s="21"/>
      <c r="O580" s="21"/>
      <c r="P580" s="21"/>
      <c r="Q580" s="21"/>
      <c r="R580" s="21"/>
      <c r="S580" s="21"/>
      <c r="T580" s="6"/>
      <c r="U580" s="6"/>
      <c r="V580" s="6"/>
      <c r="W580" s="6"/>
      <c r="X580" s="6"/>
      <c r="Y580" s="6"/>
      <c r="Z580" s="6"/>
      <c r="AA580" s="6"/>
      <c r="AB580" s="6"/>
    </row>
    <row r="581" ht="12.75" customHeight="1">
      <c r="A581" s="6"/>
      <c r="B581" s="6"/>
      <c r="C581" s="6"/>
      <c r="D581" s="6"/>
      <c r="E581" s="6"/>
      <c r="F581" s="6"/>
      <c r="G581" s="6"/>
      <c r="H581" s="6"/>
      <c r="I581" s="6"/>
      <c r="J581" s="6"/>
      <c r="K581" s="6"/>
      <c r="L581" s="6"/>
      <c r="M581" s="6"/>
      <c r="N581" s="21"/>
      <c r="O581" s="21"/>
      <c r="P581" s="21"/>
      <c r="Q581" s="21"/>
      <c r="R581" s="21"/>
      <c r="S581" s="21"/>
      <c r="T581" s="6"/>
      <c r="U581" s="6"/>
      <c r="V581" s="6"/>
      <c r="W581" s="6"/>
      <c r="X581" s="6"/>
      <c r="Y581" s="6"/>
      <c r="Z581" s="6"/>
      <c r="AA581" s="6"/>
      <c r="AB581" s="6"/>
    </row>
    <row r="582" ht="12.75" customHeight="1">
      <c r="A582" s="6"/>
      <c r="B582" s="6"/>
      <c r="C582" s="6"/>
      <c r="D582" s="6"/>
      <c r="E582" s="6"/>
      <c r="F582" s="6"/>
      <c r="G582" s="6"/>
      <c r="H582" s="6"/>
      <c r="I582" s="6"/>
      <c r="J582" s="6"/>
      <c r="K582" s="6"/>
      <c r="L582" s="6"/>
      <c r="M582" s="6"/>
      <c r="N582" s="21"/>
      <c r="O582" s="21"/>
      <c r="P582" s="21"/>
      <c r="Q582" s="21"/>
      <c r="R582" s="21"/>
      <c r="S582" s="21"/>
      <c r="T582" s="6"/>
      <c r="U582" s="6"/>
      <c r="V582" s="6"/>
      <c r="W582" s="6"/>
      <c r="X582" s="6"/>
      <c r="Y582" s="6"/>
      <c r="Z582" s="6"/>
      <c r="AA582" s="6"/>
      <c r="AB582" s="6"/>
    </row>
    <row r="583" ht="12.75" customHeight="1">
      <c r="A583" s="6"/>
      <c r="B583" s="6"/>
      <c r="C583" s="6"/>
      <c r="D583" s="6"/>
      <c r="E583" s="6"/>
      <c r="F583" s="6"/>
      <c r="G583" s="6"/>
      <c r="H583" s="6"/>
      <c r="I583" s="6"/>
      <c r="J583" s="6"/>
      <c r="K583" s="6"/>
      <c r="L583" s="6"/>
      <c r="M583" s="6"/>
      <c r="N583" s="21"/>
      <c r="O583" s="21"/>
      <c r="P583" s="21"/>
      <c r="Q583" s="21"/>
      <c r="R583" s="21"/>
      <c r="S583" s="21"/>
      <c r="T583" s="6"/>
      <c r="U583" s="6"/>
      <c r="V583" s="6"/>
      <c r="W583" s="6"/>
      <c r="X583" s="6"/>
      <c r="Y583" s="6"/>
      <c r="Z583" s="6"/>
      <c r="AA583" s="6"/>
      <c r="AB583" s="6"/>
    </row>
    <row r="584" ht="12.75" customHeight="1">
      <c r="A584" s="6"/>
      <c r="B584" s="6"/>
      <c r="C584" s="6"/>
      <c r="D584" s="6"/>
      <c r="E584" s="6"/>
      <c r="F584" s="6"/>
      <c r="G584" s="6"/>
      <c r="H584" s="6"/>
      <c r="I584" s="6"/>
      <c r="J584" s="6"/>
      <c r="K584" s="6"/>
      <c r="L584" s="6"/>
      <c r="M584" s="6"/>
      <c r="N584" s="21"/>
      <c r="O584" s="21"/>
      <c r="P584" s="21"/>
      <c r="Q584" s="21"/>
      <c r="R584" s="21"/>
      <c r="S584" s="21"/>
      <c r="T584" s="6"/>
      <c r="U584" s="6"/>
      <c r="V584" s="6"/>
      <c r="W584" s="6"/>
      <c r="X584" s="6"/>
      <c r="Y584" s="6"/>
      <c r="Z584" s="6"/>
      <c r="AA584" s="6"/>
      <c r="AB584" s="6"/>
    </row>
    <row r="585" ht="12.75" customHeight="1">
      <c r="A585" s="6"/>
      <c r="B585" s="6"/>
      <c r="C585" s="6"/>
      <c r="D585" s="6"/>
      <c r="E585" s="6"/>
      <c r="F585" s="6"/>
      <c r="G585" s="6"/>
      <c r="H585" s="6"/>
      <c r="I585" s="6"/>
      <c r="J585" s="6"/>
      <c r="K585" s="6"/>
      <c r="L585" s="6"/>
      <c r="M585" s="6"/>
      <c r="N585" s="21"/>
      <c r="O585" s="21"/>
      <c r="P585" s="21"/>
      <c r="Q585" s="21"/>
      <c r="R585" s="21"/>
      <c r="S585" s="21"/>
      <c r="T585" s="6"/>
      <c r="U585" s="6"/>
      <c r="V585" s="6"/>
      <c r="W585" s="6"/>
      <c r="X585" s="6"/>
      <c r="Y585" s="6"/>
      <c r="Z585" s="6"/>
      <c r="AA585" s="6"/>
      <c r="AB585" s="6"/>
    </row>
    <row r="586" ht="12.75" customHeight="1">
      <c r="A586" s="6"/>
      <c r="B586" s="6"/>
      <c r="C586" s="6"/>
      <c r="D586" s="6"/>
      <c r="E586" s="6"/>
      <c r="F586" s="6"/>
      <c r="G586" s="6"/>
      <c r="H586" s="6"/>
      <c r="I586" s="6"/>
      <c r="J586" s="6"/>
      <c r="K586" s="6"/>
      <c r="L586" s="6"/>
      <c r="M586" s="6"/>
      <c r="N586" s="21"/>
      <c r="O586" s="21"/>
      <c r="P586" s="21"/>
      <c r="Q586" s="21"/>
      <c r="R586" s="21"/>
      <c r="S586" s="21"/>
      <c r="T586" s="6"/>
      <c r="U586" s="6"/>
      <c r="V586" s="6"/>
      <c r="W586" s="6"/>
      <c r="X586" s="6"/>
      <c r="Y586" s="6"/>
      <c r="Z586" s="6"/>
      <c r="AA586" s="6"/>
      <c r="AB586" s="6"/>
    </row>
    <row r="587" ht="12.75" customHeight="1">
      <c r="A587" s="6"/>
      <c r="B587" s="6"/>
      <c r="C587" s="6"/>
      <c r="D587" s="6"/>
      <c r="E587" s="6"/>
      <c r="F587" s="6"/>
      <c r="G587" s="6"/>
      <c r="H587" s="6"/>
      <c r="I587" s="6"/>
      <c r="J587" s="6"/>
      <c r="K587" s="6"/>
      <c r="L587" s="6"/>
      <c r="M587" s="6"/>
      <c r="N587" s="21"/>
      <c r="O587" s="21"/>
      <c r="P587" s="21"/>
      <c r="Q587" s="21"/>
      <c r="R587" s="21"/>
      <c r="S587" s="21"/>
      <c r="T587" s="6"/>
      <c r="U587" s="6"/>
      <c r="V587" s="6"/>
      <c r="W587" s="6"/>
      <c r="X587" s="6"/>
      <c r="Y587" s="6"/>
      <c r="Z587" s="6"/>
      <c r="AA587" s="6"/>
      <c r="AB587" s="6"/>
    </row>
    <row r="588" ht="12.75" customHeight="1">
      <c r="A588" s="6"/>
      <c r="B588" s="6"/>
      <c r="C588" s="6"/>
      <c r="D588" s="6"/>
      <c r="E588" s="6"/>
      <c r="F588" s="6"/>
      <c r="G588" s="6"/>
      <c r="H588" s="6"/>
      <c r="I588" s="6"/>
      <c r="J588" s="6"/>
      <c r="K588" s="6"/>
      <c r="L588" s="6"/>
      <c r="M588" s="6"/>
      <c r="N588" s="21"/>
      <c r="O588" s="21"/>
      <c r="P588" s="21"/>
      <c r="Q588" s="21"/>
      <c r="R588" s="21"/>
      <c r="S588" s="21"/>
      <c r="T588" s="6"/>
      <c r="U588" s="6"/>
      <c r="V588" s="6"/>
      <c r="W588" s="6"/>
      <c r="X588" s="6"/>
      <c r="Y588" s="6"/>
      <c r="Z588" s="6"/>
      <c r="AA588" s="6"/>
      <c r="AB588" s="6"/>
    </row>
    <row r="589" ht="12.75" customHeight="1">
      <c r="A589" s="6"/>
      <c r="B589" s="6"/>
      <c r="C589" s="6"/>
      <c r="D589" s="6"/>
      <c r="E589" s="6"/>
      <c r="F589" s="6"/>
      <c r="G589" s="6"/>
      <c r="H589" s="6"/>
      <c r="I589" s="6"/>
      <c r="J589" s="6"/>
      <c r="K589" s="6"/>
      <c r="L589" s="6"/>
      <c r="M589" s="6"/>
      <c r="N589" s="21"/>
      <c r="O589" s="21"/>
      <c r="P589" s="21"/>
      <c r="Q589" s="21"/>
      <c r="R589" s="21"/>
      <c r="S589" s="21"/>
      <c r="T589" s="6"/>
      <c r="U589" s="6"/>
      <c r="V589" s="6"/>
      <c r="W589" s="6"/>
      <c r="X589" s="6"/>
      <c r="Y589" s="6"/>
      <c r="Z589" s="6"/>
      <c r="AA589" s="6"/>
      <c r="AB589" s="6"/>
    </row>
    <row r="590" ht="12.75" customHeight="1">
      <c r="A590" s="6"/>
      <c r="B590" s="6"/>
      <c r="C590" s="6"/>
      <c r="D590" s="6"/>
      <c r="E590" s="6"/>
      <c r="F590" s="6"/>
      <c r="G590" s="6"/>
      <c r="H590" s="6"/>
      <c r="I590" s="6"/>
      <c r="J590" s="6"/>
      <c r="K590" s="6"/>
      <c r="L590" s="6"/>
      <c r="M590" s="6"/>
      <c r="N590" s="21"/>
      <c r="O590" s="21"/>
      <c r="P590" s="21"/>
      <c r="Q590" s="21"/>
      <c r="R590" s="21"/>
      <c r="S590" s="21"/>
      <c r="T590" s="6"/>
      <c r="U590" s="6"/>
      <c r="V590" s="6"/>
      <c r="W590" s="6"/>
      <c r="X590" s="6"/>
      <c r="Y590" s="6"/>
      <c r="Z590" s="6"/>
      <c r="AA590" s="6"/>
      <c r="AB590" s="6"/>
    </row>
    <row r="591" ht="12.75" customHeight="1">
      <c r="A591" s="6"/>
      <c r="B591" s="6"/>
      <c r="C591" s="6"/>
      <c r="D591" s="6"/>
      <c r="E591" s="6"/>
      <c r="F591" s="6"/>
      <c r="G591" s="6"/>
      <c r="H591" s="6"/>
      <c r="I591" s="6"/>
      <c r="J591" s="6"/>
      <c r="K591" s="6"/>
      <c r="L591" s="6"/>
      <c r="M591" s="6"/>
      <c r="N591" s="21"/>
      <c r="O591" s="21"/>
      <c r="P591" s="21"/>
      <c r="Q591" s="21"/>
      <c r="R591" s="21"/>
      <c r="S591" s="21"/>
      <c r="T591" s="6"/>
      <c r="U591" s="6"/>
      <c r="V591" s="6"/>
      <c r="W591" s="6"/>
      <c r="X591" s="6"/>
      <c r="Y591" s="6"/>
      <c r="Z591" s="6"/>
      <c r="AA591" s="6"/>
      <c r="AB591" s="6"/>
    </row>
    <row r="592" ht="12.75" customHeight="1">
      <c r="A592" s="6"/>
      <c r="B592" s="6"/>
      <c r="C592" s="6"/>
      <c r="D592" s="6"/>
      <c r="E592" s="6"/>
      <c r="F592" s="6"/>
      <c r="G592" s="6"/>
      <c r="H592" s="6"/>
      <c r="I592" s="6"/>
      <c r="J592" s="6"/>
      <c r="K592" s="6"/>
      <c r="L592" s="6"/>
      <c r="M592" s="6"/>
      <c r="N592" s="21"/>
      <c r="O592" s="21"/>
      <c r="P592" s="21"/>
      <c r="Q592" s="21"/>
      <c r="R592" s="21"/>
      <c r="S592" s="21"/>
      <c r="T592" s="6"/>
      <c r="U592" s="6"/>
      <c r="V592" s="6"/>
      <c r="W592" s="6"/>
      <c r="X592" s="6"/>
      <c r="Y592" s="6"/>
      <c r="Z592" s="6"/>
      <c r="AA592" s="6"/>
      <c r="AB592" s="6"/>
    </row>
    <row r="593" ht="12.75" customHeight="1">
      <c r="A593" s="6"/>
      <c r="B593" s="6"/>
      <c r="C593" s="6"/>
      <c r="D593" s="6"/>
      <c r="E593" s="6"/>
      <c r="F593" s="6"/>
      <c r="G593" s="6"/>
      <c r="H593" s="6"/>
      <c r="I593" s="6"/>
      <c r="J593" s="6"/>
      <c r="K593" s="6"/>
      <c r="L593" s="6"/>
      <c r="M593" s="6"/>
      <c r="N593" s="21"/>
      <c r="O593" s="21"/>
      <c r="P593" s="21"/>
      <c r="Q593" s="21"/>
      <c r="R593" s="21"/>
      <c r="S593" s="21"/>
      <c r="T593" s="6"/>
      <c r="U593" s="6"/>
      <c r="V593" s="6"/>
      <c r="W593" s="6"/>
      <c r="X593" s="6"/>
      <c r="Y593" s="6"/>
      <c r="Z593" s="6"/>
      <c r="AA593" s="6"/>
      <c r="AB593" s="6"/>
    </row>
    <row r="594" ht="12.75" customHeight="1">
      <c r="A594" s="6"/>
      <c r="B594" s="6"/>
      <c r="C594" s="6"/>
      <c r="D594" s="6"/>
      <c r="E594" s="6"/>
      <c r="F594" s="6"/>
      <c r="G594" s="6"/>
      <c r="H594" s="6"/>
      <c r="I594" s="6"/>
      <c r="J594" s="6"/>
      <c r="K594" s="6"/>
      <c r="L594" s="6"/>
      <c r="M594" s="6"/>
      <c r="N594" s="21"/>
      <c r="O594" s="21"/>
      <c r="P594" s="21"/>
      <c r="Q594" s="21"/>
      <c r="R594" s="21"/>
      <c r="S594" s="21"/>
      <c r="T594" s="6"/>
      <c r="U594" s="6"/>
      <c r="V594" s="6"/>
      <c r="W594" s="6"/>
      <c r="X594" s="6"/>
      <c r="Y594" s="6"/>
      <c r="Z594" s="6"/>
      <c r="AA594" s="6"/>
      <c r="AB594" s="6"/>
    </row>
    <row r="595" ht="12.75" customHeight="1">
      <c r="A595" s="6"/>
      <c r="B595" s="6"/>
      <c r="C595" s="6"/>
      <c r="D595" s="6"/>
      <c r="E595" s="6"/>
      <c r="F595" s="6"/>
      <c r="G595" s="6"/>
      <c r="H595" s="6"/>
      <c r="I595" s="6"/>
      <c r="J595" s="6"/>
      <c r="K595" s="6"/>
      <c r="L595" s="6"/>
      <c r="M595" s="6"/>
      <c r="N595" s="21"/>
      <c r="O595" s="21"/>
      <c r="P595" s="21"/>
      <c r="Q595" s="21"/>
      <c r="R595" s="21"/>
      <c r="S595" s="21"/>
      <c r="T595" s="6"/>
      <c r="U595" s="6"/>
      <c r="V595" s="6"/>
      <c r="W595" s="6"/>
      <c r="X595" s="6"/>
      <c r="Y595" s="6"/>
      <c r="Z595" s="6"/>
      <c r="AA595" s="6"/>
      <c r="AB595" s="6"/>
    </row>
    <row r="596" ht="12.75" customHeight="1">
      <c r="A596" s="6"/>
      <c r="B596" s="6"/>
      <c r="C596" s="6"/>
      <c r="D596" s="6"/>
      <c r="E596" s="6"/>
      <c r="F596" s="6"/>
      <c r="G596" s="6"/>
      <c r="H596" s="6"/>
      <c r="I596" s="6"/>
      <c r="J596" s="6"/>
      <c r="K596" s="6"/>
      <c r="L596" s="6"/>
      <c r="M596" s="6"/>
      <c r="N596" s="21"/>
      <c r="O596" s="21"/>
      <c r="P596" s="21"/>
      <c r="Q596" s="21"/>
      <c r="R596" s="21"/>
      <c r="S596" s="21"/>
      <c r="T596" s="6"/>
      <c r="U596" s="6"/>
      <c r="V596" s="6"/>
      <c r="W596" s="6"/>
      <c r="X596" s="6"/>
      <c r="Y596" s="6"/>
      <c r="Z596" s="6"/>
      <c r="AA596" s="6"/>
      <c r="AB596" s="6"/>
    </row>
    <row r="597" ht="12.75" customHeight="1">
      <c r="A597" s="6"/>
      <c r="B597" s="6"/>
      <c r="C597" s="6"/>
      <c r="D597" s="6"/>
      <c r="E597" s="6"/>
      <c r="F597" s="6"/>
      <c r="G597" s="6"/>
      <c r="H597" s="6"/>
      <c r="I597" s="6"/>
      <c r="J597" s="6"/>
      <c r="K597" s="6"/>
      <c r="L597" s="6"/>
      <c r="M597" s="6"/>
      <c r="N597" s="21"/>
      <c r="O597" s="21"/>
      <c r="P597" s="21"/>
      <c r="Q597" s="21"/>
      <c r="R597" s="21"/>
      <c r="S597" s="21"/>
      <c r="T597" s="6"/>
      <c r="U597" s="6"/>
      <c r="V597" s="6"/>
      <c r="W597" s="6"/>
      <c r="X597" s="6"/>
      <c r="Y597" s="6"/>
      <c r="Z597" s="6"/>
      <c r="AA597" s="6"/>
      <c r="AB597" s="6"/>
    </row>
    <row r="598" ht="12.75" customHeight="1">
      <c r="A598" s="6"/>
      <c r="B598" s="6"/>
      <c r="C598" s="6"/>
      <c r="D598" s="6"/>
      <c r="E598" s="6"/>
      <c r="F598" s="6"/>
      <c r="G598" s="6"/>
      <c r="H598" s="6"/>
      <c r="I598" s="6"/>
      <c r="J598" s="6"/>
      <c r="K598" s="6"/>
      <c r="L598" s="6"/>
      <c r="M598" s="6"/>
      <c r="N598" s="21"/>
      <c r="O598" s="21"/>
      <c r="P598" s="21"/>
      <c r="Q598" s="21"/>
      <c r="R598" s="21"/>
      <c r="S598" s="21"/>
      <c r="T598" s="6"/>
      <c r="U598" s="6"/>
      <c r="V598" s="6"/>
      <c r="W598" s="6"/>
      <c r="X598" s="6"/>
      <c r="Y598" s="6"/>
      <c r="Z598" s="6"/>
      <c r="AA598" s="6"/>
      <c r="AB598" s="6"/>
    </row>
    <row r="599" ht="12.75" customHeight="1">
      <c r="A599" s="6"/>
      <c r="B599" s="6"/>
      <c r="C599" s="6"/>
      <c r="D599" s="6"/>
      <c r="E599" s="6"/>
      <c r="F599" s="6"/>
      <c r="G599" s="6"/>
      <c r="H599" s="6"/>
      <c r="I599" s="6"/>
      <c r="J599" s="6"/>
      <c r="K599" s="6"/>
      <c r="L599" s="6"/>
      <c r="M599" s="6"/>
      <c r="N599" s="21"/>
      <c r="O599" s="21"/>
      <c r="P599" s="21"/>
      <c r="Q599" s="21"/>
      <c r="R599" s="21"/>
      <c r="S599" s="21"/>
      <c r="T599" s="6"/>
      <c r="U599" s="6"/>
      <c r="V599" s="6"/>
      <c r="W599" s="6"/>
      <c r="X599" s="6"/>
      <c r="Y599" s="6"/>
      <c r="Z599" s="6"/>
      <c r="AA599" s="6"/>
      <c r="AB599" s="6"/>
    </row>
    <row r="600" ht="12.75" customHeight="1">
      <c r="A600" s="6"/>
      <c r="B600" s="6"/>
      <c r="C600" s="6"/>
      <c r="D600" s="6"/>
      <c r="E600" s="6"/>
      <c r="F600" s="6"/>
      <c r="G600" s="6"/>
      <c r="H600" s="6"/>
      <c r="I600" s="6"/>
      <c r="J600" s="6"/>
      <c r="K600" s="6"/>
      <c r="L600" s="6"/>
      <c r="M600" s="6"/>
      <c r="N600" s="21"/>
      <c r="O600" s="21"/>
      <c r="P600" s="21"/>
      <c r="Q600" s="21"/>
      <c r="R600" s="21"/>
      <c r="S600" s="21"/>
      <c r="T600" s="6"/>
      <c r="U600" s="6"/>
      <c r="V600" s="6"/>
      <c r="W600" s="6"/>
      <c r="X600" s="6"/>
      <c r="Y600" s="6"/>
      <c r="Z600" s="6"/>
      <c r="AA600" s="6"/>
      <c r="AB600" s="6"/>
    </row>
    <row r="601" ht="12.75" customHeight="1">
      <c r="A601" s="6"/>
      <c r="B601" s="6"/>
      <c r="C601" s="6"/>
      <c r="D601" s="6"/>
      <c r="E601" s="6"/>
      <c r="F601" s="6"/>
      <c r="G601" s="6"/>
      <c r="H601" s="6"/>
      <c r="I601" s="6"/>
      <c r="J601" s="6"/>
      <c r="K601" s="6"/>
      <c r="L601" s="6"/>
      <c r="M601" s="6"/>
      <c r="N601" s="21"/>
      <c r="O601" s="21"/>
      <c r="P601" s="21"/>
      <c r="Q601" s="21"/>
      <c r="R601" s="21"/>
      <c r="S601" s="21"/>
      <c r="T601" s="6"/>
      <c r="U601" s="6"/>
      <c r="V601" s="6"/>
      <c r="W601" s="6"/>
      <c r="X601" s="6"/>
      <c r="Y601" s="6"/>
      <c r="Z601" s="6"/>
      <c r="AA601" s="6"/>
      <c r="AB601" s="6"/>
    </row>
    <row r="602" ht="12.75" customHeight="1">
      <c r="A602" s="6"/>
      <c r="B602" s="6"/>
      <c r="C602" s="6"/>
      <c r="D602" s="6"/>
      <c r="E602" s="6"/>
      <c r="F602" s="6"/>
      <c r="G602" s="6"/>
      <c r="H602" s="6"/>
      <c r="I602" s="6"/>
      <c r="J602" s="6"/>
      <c r="K602" s="6"/>
      <c r="L602" s="6"/>
      <c r="M602" s="6"/>
      <c r="N602" s="21"/>
      <c r="O602" s="21"/>
      <c r="P602" s="21"/>
      <c r="Q602" s="21"/>
      <c r="R602" s="21"/>
      <c r="S602" s="21"/>
      <c r="T602" s="6"/>
      <c r="U602" s="6"/>
      <c r="V602" s="6"/>
      <c r="W602" s="6"/>
      <c r="X602" s="6"/>
      <c r="Y602" s="6"/>
      <c r="Z602" s="6"/>
      <c r="AA602" s="6"/>
      <c r="AB602" s="6"/>
    </row>
    <row r="603" ht="12.75" customHeight="1">
      <c r="A603" s="6"/>
      <c r="B603" s="6"/>
      <c r="C603" s="6"/>
      <c r="D603" s="6"/>
      <c r="E603" s="6"/>
      <c r="F603" s="6"/>
      <c r="G603" s="6"/>
      <c r="H603" s="6"/>
      <c r="I603" s="6"/>
      <c r="J603" s="6"/>
      <c r="K603" s="6"/>
      <c r="L603" s="6"/>
      <c r="M603" s="6"/>
      <c r="N603" s="21"/>
      <c r="O603" s="21"/>
      <c r="P603" s="21"/>
      <c r="Q603" s="21"/>
      <c r="R603" s="21"/>
      <c r="S603" s="21"/>
      <c r="T603" s="6"/>
      <c r="U603" s="6"/>
      <c r="V603" s="6"/>
      <c r="W603" s="6"/>
      <c r="X603" s="6"/>
      <c r="Y603" s="6"/>
      <c r="Z603" s="6"/>
      <c r="AA603" s="6"/>
      <c r="AB603" s="6"/>
    </row>
    <row r="604" ht="12.75" customHeight="1">
      <c r="A604" s="6"/>
      <c r="B604" s="6"/>
      <c r="C604" s="6"/>
      <c r="D604" s="6"/>
      <c r="E604" s="6"/>
      <c r="F604" s="6"/>
      <c r="G604" s="6"/>
      <c r="H604" s="6"/>
      <c r="I604" s="6"/>
      <c r="J604" s="6"/>
      <c r="K604" s="6"/>
      <c r="L604" s="6"/>
      <c r="M604" s="6"/>
      <c r="N604" s="21"/>
      <c r="O604" s="21"/>
      <c r="P604" s="21"/>
      <c r="Q604" s="21"/>
      <c r="R604" s="21"/>
      <c r="S604" s="21"/>
      <c r="T604" s="6"/>
      <c r="U604" s="6"/>
      <c r="V604" s="6"/>
      <c r="W604" s="6"/>
      <c r="X604" s="6"/>
      <c r="Y604" s="6"/>
      <c r="Z604" s="6"/>
      <c r="AA604" s="6"/>
      <c r="AB604" s="6"/>
    </row>
    <row r="605" ht="12.75" customHeight="1">
      <c r="A605" s="6"/>
      <c r="B605" s="6"/>
      <c r="C605" s="6"/>
      <c r="D605" s="6"/>
      <c r="E605" s="6"/>
      <c r="F605" s="6"/>
      <c r="G605" s="6"/>
      <c r="H605" s="6"/>
      <c r="I605" s="6"/>
      <c r="J605" s="6"/>
      <c r="K605" s="6"/>
      <c r="L605" s="6"/>
      <c r="M605" s="6"/>
      <c r="N605" s="21"/>
      <c r="O605" s="21"/>
      <c r="P605" s="21"/>
      <c r="Q605" s="21"/>
      <c r="R605" s="21"/>
      <c r="S605" s="21"/>
      <c r="T605" s="6"/>
      <c r="U605" s="6"/>
      <c r="V605" s="6"/>
      <c r="W605" s="6"/>
      <c r="X605" s="6"/>
      <c r="Y605" s="6"/>
      <c r="Z605" s="6"/>
      <c r="AA605" s="6"/>
      <c r="AB605" s="6"/>
    </row>
    <row r="606" ht="12.75" customHeight="1">
      <c r="A606" s="6"/>
      <c r="B606" s="6"/>
      <c r="C606" s="6"/>
      <c r="D606" s="6"/>
      <c r="E606" s="6"/>
      <c r="F606" s="6"/>
      <c r="G606" s="6"/>
      <c r="H606" s="6"/>
      <c r="I606" s="6"/>
      <c r="J606" s="6"/>
      <c r="K606" s="6"/>
      <c r="L606" s="6"/>
      <c r="M606" s="6"/>
      <c r="N606" s="21"/>
      <c r="O606" s="21"/>
      <c r="P606" s="21"/>
      <c r="Q606" s="21"/>
      <c r="R606" s="21"/>
      <c r="S606" s="21"/>
      <c r="T606" s="6"/>
      <c r="U606" s="6"/>
      <c r="V606" s="6"/>
      <c r="W606" s="6"/>
      <c r="X606" s="6"/>
      <c r="Y606" s="6"/>
      <c r="Z606" s="6"/>
      <c r="AA606" s="6"/>
      <c r="AB606" s="6"/>
    </row>
    <row r="607" ht="12.75" customHeight="1">
      <c r="A607" s="6"/>
      <c r="B607" s="6"/>
      <c r="C607" s="6"/>
      <c r="D607" s="6"/>
      <c r="E607" s="6"/>
      <c r="F607" s="6"/>
      <c r="G607" s="6"/>
      <c r="H607" s="6"/>
      <c r="I607" s="6"/>
      <c r="J607" s="6"/>
      <c r="K607" s="6"/>
      <c r="L607" s="6"/>
      <c r="M607" s="6"/>
      <c r="N607" s="21"/>
      <c r="O607" s="21"/>
      <c r="P607" s="21"/>
      <c r="Q607" s="21"/>
      <c r="R607" s="21"/>
      <c r="S607" s="21"/>
      <c r="T607" s="6"/>
      <c r="U607" s="6"/>
      <c r="V607" s="6"/>
      <c r="W607" s="6"/>
      <c r="X607" s="6"/>
      <c r="Y607" s="6"/>
      <c r="Z607" s="6"/>
      <c r="AA607" s="6"/>
      <c r="AB607" s="6"/>
    </row>
    <row r="608" ht="12.75" customHeight="1">
      <c r="A608" s="6"/>
      <c r="B608" s="6"/>
      <c r="C608" s="6"/>
      <c r="D608" s="6"/>
      <c r="E608" s="6"/>
      <c r="F608" s="6"/>
      <c r="G608" s="6"/>
      <c r="H608" s="6"/>
      <c r="I608" s="6"/>
      <c r="J608" s="6"/>
      <c r="K608" s="6"/>
      <c r="L608" s="6"/>
      <c r="M608" s="6"/>
      <c r="N608" s="21"/>
      <c r="O608" s="21"/>
      <c r="P608" s="21"/>
      <c r="Q608" s="21"/>
      <c r="R608" s="21"/>
      <c r="S608" s="21"/>
      <c r="T608" s="6"/>
      <c r="U608" s="6"/>
      <c r="V608" s="6"/>
      <c r="W608" s="6"/>
      <c r="X608" s="6"/>
      <c r="Y608" s="6"/>
      <c r="Z608" s="6"/>
      <c r="AA608" s="6"/>
      <c r="AB608" s="6"/>
    </row>
    <row r="609" ht="12.75" customHeight="1">
      <c r="A609" s="6"/>
      <c r="B609" s="6"/>
      <c r="C609" s="6"/>
      <c r="D609" s="6"/>
      <c r="E609" s="6"/>
      <c r="F609" s="6"/>
      <c r="G609" s="6"/>
      <c r="H609" s="6"/>
      <c r="I609" s="6"/>
      <c r="J609" s="6"/>
      <c r="K609" s="6"/>
      <c r="L609" s="6"/>
      <c r="M609" s="6"/>
      <c r="N609" s="21"/>
      <c r="O609" s="21"/>
      <c r="P609" s="21"/>
      <c r="Q609" s="21"/>
      <c r="R609" s="21"/>
      <c r="S609" s="21"/>
      <c r="T609" s="6"/>
      <c r="U609" s="6"/>
      <c r="V609" s="6"/>
      <c r="W609" s="6"/>
      <c r="X609" s="6"/>
      <c r="Y609" s="6"/>
      <c r="Z609" s="6"/>
      <c r="AA609" s="6"/>
      <c r="AB609" s="6"/>
    </row>
    <row r="610" ht="12.75" customHeight="1">
      <c r="A610" s="6"/>
      <c r="B610" s="6"/>
      <c r="C610" s="6"/>
      <c r="D610" s="6"/>
      <c r="E610" s="6"/>
      <c r="F610" s="6"/>
      <c r="G610" s="6"/>
      <c r="H610" s="6"/>
      <c r="I610" s="6"/>
      <c r="J610" s="6"/>
      <c r="K610" s="6"/>
      <c r="L610" s="6"/>
      <c r="M610" s="6"/>
      <c r="N610" s="21"/>
      <c r="O610" s="21"/>
      <c r="P610" s="21"/>
      <c r="Q610" s="21"/>
      <c r="R610" s="21"/>
      <c r="S610" s="21"/>
      <c r="T610" s="6"/>
      <c r="U610" s="6"/>
      <c r="V610" s="6"/>
      <c r="W610" s="6"/>
      <c r="X610" s="6"/>
      <c r="Y610" s="6"/>
      <c r="Z610" s="6"/>
      <c r="AA610" s="6"/>
      <c r="AB610" s="6"/>
    </row>
    <row r="611" ht="12.75" customHeight="1">
      <c r="A611" s="6"/>
      <c r="B611" s="6"/>
      <c r="C611" s="6"/>
      <c r="D611" s="6"/>
      <c r="E611" s="6"/>
      <c r="F611" s="6"/>
      <c r="G611" s="6"/>
      <c r="H611" s="6"/>
      <c r="I611" s="6"/>
      <c r="J611" s="6"/>
      <c r="K611" s="6"/>
      <c r="L611" s="6"/>
      <c r="M611" s="6"/>
      <c r="N611" s="21"/>
      <c r="O611" s="21"/>
      <c r="P611" s="21"/>
      <c r="Q611" s="21"/>
      <c r="R611" s="21"/>
      <c r="S611" s="21"/>
      <c r="T611" s="6"/>
      <c r="U611" s="6"/>
      <c r="V611" s="6"/>
      <c r="W611" s="6"/>
      <c r="X611" s="6"/>
      <c r="Y611" s="6"/>
      <c r="Z611" s="6"/>
      <c r="AA611" s="6"/>
      <c r="AB611" s="6"/>
    </row>
    <row r="612" ht="12.75" customHeight="1">
      <c r="A612" s="6"/>
      <c r="B612" s="6"/>
      <c r="C612" s="6"/>
      <c r="D612" s="6"/>
      <c r="E612" s="6"/>
      <c r="F612" s="6"/>
      <c r="G612" s="6"/>
      <c r="H612" s="6"/>
      <c r="I612" s="6"/>
      <c r="J612" s="6"/>
      <c r="K612" s="6"/>
      <c r="L612" s="6"/>
      <c r="M612" s="6"/>
      <c r="N612" s="21"/>
      <c r="O612" s="21"/>
      <c r="P612" s="21"/>
      <c r="Q612" s="21"/>
      <c r="R612" s="21"/>
      <c r="S612" s="21"/>
      <c r="T612" s="6"/>
      <c r="U612" s="6"/>
      <c r="V612" s="6"/>
      <c r="W612" s="6"/>
      <c r="X612" s="6"/>
      <c r="Y612" s="6"/>
      <c r="Z612" s="6"/>
      <c r="AA612" s="6"/>
      <c r="AB612" s="6"/>
    </row>
    <row r="613" ht="12.75" customHeight="1">
      <c r="A613" s="6"/>
      <c r="B613" s="6"/>
      <c r="C613" s="6"/>
      <c r="D613" s="6"/>
      <c r="E613" s="6"/>
      <c r="F613" s="6"/>
      <c r="G613" s="6"/>
      <c r="H613" s="6"/>
      <c r="I613" s="6"/>
      <c r="J613" s="6"/>
      <c r="K613" s="6"/>
      <c r="L613" s="6"/>
      <c r="M613" s="6"/>
      <c r="N613" s="21"/>
      <c r="O613" s="21"/>
      <c r="P613" s="21"/>
      <c r="Q613" s="21"/>
      <c r="R613" s="21"/>
      <c r="S613" s="21"/>
      <c r="T613" s="6"/>
      <c r="U613" s="6"/>
      <c r="V613" s="6"/>
      <c r="W613" s="6"/>
      <c r="X613" s="6"/>
      <c r="Y613" s="6"/>
      <c r="Z613" s="6"/>
      <c r="AA613" s="6"/>
      <c r="AB613" s="6"/>
    </row>
    <row r="614" ht="12.75" customHeight="1">
      <c r="A614" s="6"/>
      <c r="B614" s="6"/>
      <c r="C614" s="6"/>
      <c r="D614" s="6"/>
      <c r="E614" s="6"/>
      <c r="F614" s="6"/>
      <c r="G614" s="6"/>
      <c r="H614" s="6"/>
      <c r="I614" s="6"/>
      <c r="J614" s="6"/>
      <c r="K614" s="6"/>
      <c r="L614" s="6"/>
      <c r="M614" s="6"/>
      <c r="N614" s="21"/>
      <c r="O614" s="21"/>
      <c r="P614" s="21"/>
      <c r="Q614" s="21"/>
      <c r="R614" s="21"/>
      <c r="S614" s="21"/>
      <c r="T614" s="6"/>
      <c r="U614" s="6"/>
      <c r="V614" s="6"/>
      <c r="W614" s="6"/>
      <c r="X614" s="6"/>
      <c r="Y614" s="6"/>
      <c r="Z614" s="6"/>
      <c r="AA614" s="6"/>
      <c r="AB614" s="6"/>
    </row>
    <row r="615" ht="12.75" customHeight="1">
      <c r="A615" s="6"/>
      <c r="B615" s="6"/>
      <c r="C615" s="6"/>
      <c r="D615" s="6"/>
      <c r="E615" s="6"/>
      <c r="F615" s="6"/>
      <c r="G615" s="6"/>
      <c r="H615" s="6"/>
      <c r="I615" s="6"/>
      <c r="J615" s="6"/>
      <c r="K615" s="6"/>
      <c r="L615" s="6"/>
      <c r="M615" s="6"/>
      <c r="N615" s="21"/>
      <c r="O615" s="21"/>
      <c r="P615" s="21"/>
      <c r="Q615" s="21"/>
      <c r="R615" s="21"/>
      <c r="S615" s="21"/>
      <c r="T615" s="6"/>
      <c r="U615" s="6"/>
      <c r="V615" s="6"/>
      <c r="W615" s="6"/>
      <c r="X615" s="6"/>
      <c r="Y615" s="6"/>
      <c r="Z615" s="6"/>
      <c r="AA615" s="6"/>
      <c r="AB615" s="6"/>
    </row>
    <row r="616" ht="12.75" customHeight="1">
      <c r="A616" s="6"/>
      <c r="B616" s="6"/>
      <c r="C616" s="6"/>
      <c r="D616" s="6"/>
      <c r="E616" s="6"/>
      <c r="F616" s="6"/>
      <c r="G616" s="6"/>
      <c r="H616" s="6"/>
      <c r="I616" s="6"/>
      <c r="J616" s="6"/>
      <c r="K616" s="6"/>
      <c r="L616" s="6"/>
      <c r="M616" s="6"/>
      <c r="N616" s="21"/>
      <c r="O616" s="21"/>
      <c r="P616" s="21"/>
      <c r="Q616" s="21"/>
      <c r="R616" s="21"/>
      <c r="S616" s="21"/>
      <c r="T616" s="6"/>
      <c r="U616" s="6"/>
      <c r="V616" s="6"/>
      <c r="W616" s="6"/>
      <c r="X616" s="6"/>
      <c r="Y616" s="6"/>
      <c r="Z616" s="6"/>
      <c r="AA616" s="6"/>
      <c r="AB616" s="6"/>
    </row>
    <row r="617" ht="12.75" customHeight="1">
      <c r="A617" s="6"/>
      <c r="B617" s="6"/>
      <c r="C617" s="6"/>
      <c r="D617" s="6"/>
      <c r="E617" s="6"/>
      <c r="F617" s="6"/>
      <c r="G617" s="6"/>
      <c r="H617" s="6"/>
      <c r="I617" s="6"/>
      <c r="J617" s="6"/>
      <c r="K617" s="6"/>
      <c r="L617" s="6"/>
      <c r="M617" s="6"/>
      <c r="N617" s="21"/>
      <c r="O617" s="21"/>
      <c r="P617" s="21"/>
      <c r="Q617" s="21"/>
      <c r="R617" s="21"/>
      <c r="S617" s="21"/>
      <c r="T617" s="6"/>
      <c r="U617" s="6"/>
      <c r="V617" s="6"/>
      <c r="W617" s="6"/>
      <c r="X617" s="6"/>
      <c r="Y617" s="6"/>
      <c r="Z617" s="6"/>
      <c r="AA617" s="6"/>
      <c r="AB617" s="6"/>
    </row>
    <row r="618" ht="12.75" customHeight="1">
      <c r="A618" s="6"/>
      <c r="B618" s="6"/>
      <c r="C618" s="6"/>
      <c r="D618" s="6"/>
      <c r="E618" s="6"/>
      <c r="F618" s="6"/>
      <c r="G618" s="6"/>
      <c r="H618" s="6"/>
      <c r="I618" s="6"/>
      <c r="J618" s="6"/>
      <c r="K618" s="6"/>
      <c r="L618" s="6"/>
      <c r="M618" s="6"/>
      <c r="N618" s="21"/>
      <c r="O618" s="21"/>
      <c r="P618" s="21"/>
      <c r="Q618" s="21"/>
      <c r="R618" s="21"/>
      <c r="S618" s="21"/>
      <c r="T618" s="6"/>
      <c r="U618" s="6"/>
      <c r="V618" s="6"/>
      <c r="W618" s="6"/>
      <c r="X618" s="6"/>
      <c r="Y618" s="6"/>
      <c r="Z618" s="6"/>
      <c r="AA618" s="6"/>
      <c r="AB618" s="6"/>
    </row>
    <row r="619" ht="12.75" customHeight="1">
      <c r="A619" s="6"/>
      <c r="B619" s="6"/>
      <c r="C619" s="6"/>
      <c r="D619" s="6"/>
      <c r="E619" s="6"/>
      <c r="F619" s="6"/>
      <c r="G619" s="6"/>
      <c r="H619" s="6"/>
      <c r="I619" s="6"/>
      <c r="J619" s="6"/>
      <c r="K619" s="6"/>
      <c r="L619" s="6"/>
      <c r="M619" s="6"/>
      <c r="N619" s="21"/>
      <c r="O619" s="21"/>
      <c r="P619" s="21"/>
      <c r="Q619" s="21"/>
      <c r="R619" s="21"/>
      <c r="S619" s="21"/>
      <c r="T619" s="6"/>
      <c r="U619" s="6"/>
      <c r="V619" s="6"/>
      <c r="W619" s="6"/>
      <c r="X619" s="6"/>
      <c r="Y619" s="6"/>
      <c r="Z619" s="6"/>
      <c r="AA619" s="6"/>
      <c r="AB619" s="6"/>
    </row>
    <row r="620" ht="12.75" customHeight="1">
      <c r="A620" s="6"/>
      <c r="B620" s="6"/>
      <c r="C620" s="6"/>
      <c r="D620" s="6"/>
      <c r="E620" s="6"/>
      <c r="F620" s="6"/>
      <c r="G620" s="6"/>
      <c r="H620" s="6"/>
      <c r="I620" s="6"/>
      <c r="J620" s="6"/>
      <c r="K620" s="6"/>
      <c r="L620" s="6"/>
      <c r="M620" s="6"/>
      <c r="N620" s="21"/>
      <c r="O620" s="21"/>
      <c r="P620" s="21"/>
      <c r="Q620" s="21"/>
      <c r="R620" s="21"/>
      <c r="S620" s="21"/>
      <c r="T620" s="6"/>
      <c r="U620" s="6"/>
      <c r="V620" s="6"/>
      <c r="W620" s="6"/>
      <c r="X620" s="6"/>
      <c r="Y620" s="6"/>
      <c r="Z620" s="6"/>
      <c r="AA620" s="6"/>
      <c r="AB620" s="6"/>
    </row>
    <row r="621" ht="12.75" customHeight="1">
      <c r="A621" s="6"/>
      <c r="B621" s="6"/>
      <c r="C621" s="6"/>
      <c r="D621" s="6"/>
      <c r="E621" s="6"/>
      <c r="F621" s="6"/>
      <c r="G621" s="6"/>
      <c r="H621" s="6"/>
      <c r="I621" s="6"/>
      <c r="J621" s="6"/>
      <c r="K621" s="6"/>
      <c r="L621" s="6"/>
      <c r="M621" s="6"/>
      <c r="N621" s="21"/>
      <c r="O621" s="21"/>
      <c r="P621" s="21"/>
      <c r="Q621" s="21"/>
      <c r="R621" s="21"/>
      <c r="S621" s="21"/>
      <c r="T621" s="6"/>
      <c r="U621" s="6"/>
      <c r="V621" s="6"/>
      <c r="W621" s="6"/>
      <c r="X621" s="6"/>
      <c r="Y621" s="6"/>
      <c r="Z621" s="6"/>
      <c r="AA621" s="6"/>
      <c r="AB621" s="6"/>
    </row>
    <row r="622" ht="12.75" customHeight="1">
      <c r="A622" s="6"/>
      <c r="B622" s="6"/>
      <c r="C622" s="6"/>
      <c r="D622" s="6"/>
      <c r="E622" s="6"/>
      <c r="F622" s="6"/>
      <c r="G622" s="6"/>
      <c r="H622" s="6"/>
      <c r="I622" s="6"/>
      <c r="J622" s="6"/>
      <c r="K622" s="6"/>
      <c r="L622" s="6"/>
      <c r="M622" s="6"/>
      <c r="N622" s="21"/>
      <c r="O622" s="21"/>
      <c r="P622" s="21"/>
      <c r="Q622" s="21"/>
      <c r="R622" s="21"/>
      <c r="S622" s="21"/>
      <c r="T622" s="6"/>
      <c r="U622" s="6"/>
      <c r="V622" s="6"/>
      <c r="W622" s="6"/>
      <c r="X622" s="6"/>
      <c r="Y622" s="6"/>
      <c r="Z622" s="6"/>
      <c r="AA622" s="6"/>
      <c r="AB622" s="6"/>
    </row>
    <row r="623" ht="12.75" customHeight="1">
      <c r="A623" s="6"/>
      <c r="B623" s="6"/>
      <c r="C623" s="6"/>
      <c r="D623" s="6"/>
      <c r="E623" s="6"/>
      <c r="F623" s="6"/>
      <c r="G623" s="6"/>
      <c r="H623" s="6"/>
      <c r="I623" s="6"/>
      <c r="J623" s="6"/>
      <c r="K623" s="6"/>
      <c r="L623" s="6"/>
      <c r="M623" s="6"/>
      <c r="N623" s="21"/>
      <c r="O623" s="21"/>
      <c r="P623" s="21"/>
      <c r="Q623" s="21"/>
      <c r="R623" s="21"/>
      <c r="S623" s="21"/>
      <c r="T623" s="6"/>
      <c r="U623" s="6"/>
      <c r="V623" s="6"/>
      <c r="W623" s="6"/>
      <c r="X623" s="6"/>
      <c r="Y623" s="6"/>
      <c r="Z623" s="6"/>
      <c r="AA623" s="6"/>
      <c r="AB623" s="6"/>
    </row>
    <row r="624" ht="12.75" customHeight="1">
      <c r="A624" s="6"/>
      <c r="B624" s="6"/>
      <c r="C624" s="6"/>
      <c r="D624" s="6"/>
      <c r="E624" s="6"/>
      <c r="F624" s="6"/>
      <c r="G624" s="6"/>
      <c r="H624" s="6"/>
      <c r="I624" s="6"/>
      <c r="J624" s="6"/>
      <c r="K624" s="6"/>
      <c r="L624" s="6"/>
      <c r="M624" s="6"/>
      <c r="N624" s="21"/>
      <c r="O624" s="21"/>
      <c r="P624" s="21"/>
      <c r="Q624" s="21"/>
      <c r="R624" s="21"/>
      <c r="S624" s="21"/>
      <c r="T624" s="6"/>
      <c r="U624" s="6"/>
      <c r="V624" s="6"/>
      <c r="W624" s="6"/>
      <c r="X624" s="6"/>
      <c r="Y624" s="6"/>
      <c r="Z624" s="6"/>
      <c r="AA624" s="6"/>
      <c r="AB624" s="6"/>
    </row>
    <row r="625" ht="12.75" customHeight="1">
      <c r="A625" s="6"/>
      <c r="B625" s="6"/>
      <c r="C625" s="6"/>
      <c r="D625" s="6"/>
      <c r="E625" s="6"/>
      <c r="F625" s="6"/>
      <c r="G625" s="6"/>
      <c r="H625" s="6"/>
      <c r="I625" s="6"/>
      <c r="J625" s="6"/>
      <c r="K625" s="6"/>
      <c r="L625" s="6"/>
      <c r="M625" s="6"/>
      <c r="N625" s="21"/>
      <c r="O625" s="21"/>
      <c r="P625" s="21"/>
      <c r="Q625" s="21"/>
      <c r="R625" s="21"/>
      <c r="S625" s="21"/>
      <c r="T625" s="6"/>
      <c r="U625" s="6"/>
      <c r="V625" s="6"/>
      <c r="W625" s="6"/>
      <c r="X625" s="6"/>
      <c r="Y625" s="6"/>
      <c r="Z625" s="6"/>
      <c r="AA625" s="6"/>
      <c r="AB625" s="6"/>
    </row>
    <row r="626" ht="12.75" customHeight="1">
      <c r="A626" s="6"/>
      <c r="B626" s="6"/>
      <c r="C626" s="6"/>
      <c r="D626" s="6"/>
      <c r="E626" s="6"/>
      <c r="F626" s="6"/>
      <c r="G626" s="6"/>
      <c r="H626" s="6"/>
      <c r="I626" s="6"/>
      <c r="J626" s="6"/>
      <c r="K626" s="6"/>
      <c r="L626" s="6"/>
      <c r="M626" s="6"/>
      <c r="N626" s="21"/>
      <c r="O626" s="21"/>
      <c r="P626" s="21"/>
      <c r="Q626" s="21"/>
      <c r="R626" s="21"/>
      <c r="S626" s="21"/>
      <c r="T626" s="6"/>
      <c r="U626" s="6"/>
      <c r="V626" s="6"/>
      <c r="W626" s="6"/>
      <c r="X626" s="6"/>
      <c r="Y626" s="6"/>
      <c r="Z626" s="6"/>
      <c r="AA626" s="6"/>
      <c r="AB626" s="6"/>
    </row>
    <row r="627" ht="12.75" customHeight="1">
      <c r="A627" s="6"/>
      <c r="B627" s="6"/>
      <c r="C627" s="6"/>
      <c r="D627" s="6"/>
      <c r="E627" s="6"/>
      <c r="F627" s="6"/>
      <c r="G627" s="6"/>
      <c r="H627" s="6"/>
      <c r="I627" s="6"/>
      <c r="J627" s="6"/>
      <c r="K627" s="6"/>
      <c r="L627" s="6"/>
      <c r="M627" s="6"/>
      <c r="N627" s="21"/>
      <c r="O627" s="21"/>
      <c r="P627" s="21"/>
      <c r="Q627" s="21"/>
      <c r="R627" s="21"/>
      <c r="S627" s="21"/>
      <c r="T627" s="6"/>
      <c r="U627" s="6"/>
      <c r="V627" s="6"/>
      <c r="W627" s="6"/>
      <c r="X627" s="6"/>
      <c r="Y627" s="6"/>
      <c r="Z627" s="6"/>
      <c r="AA627" s="6"/>
      <c r="AB627" s="6"/>
    </row>
    <row r="628" ht="12.75" customHeight="1">
      <c r="A628" s="6"/>
      <c r="B628" s="6"/>
      <c r="C628" s="6"/>
      <c r="D628" s="6"/>
      <c r="E628" s="6"/>
      <c r="F628" s="6"/>
      <c r="G628" s="6"/>
      <c r="H628" s="6"/>
      <c r="I628" s="6"/>
      <c r="J628" s="6"/>
      <c r="K628" s="6"/>
      <c r="L628" s="6"/>
      <c r="M628" s="6"/>
      <c r="N628" s="21"/>
      <c r="O628" s="21"/>
      <c r="P628" s="21"/>
      <c r="Q628" s="21"/>
      <c r="R628" s="21"/>
      <c r="S628" s="21"/>
      <c r="T628" s="6"/>
      <c r="U628" s="6"/>
      <c r="V628" s="6"/>
      <c r="W628" s="6"/>
      <c r="X628" s="6"/>
      <c r="Y628" s="6"/>
      <c r="Z628" s="6"/>
      <c r="AA628" s="6"/>
      <c r="AB628" s="6"/>
    </row>
    <row r="629" ht="12.75" customHeight="1">
      <c r="A629" s="6"/>
      <c r="B629" s="6"/>
      <c r="C629" s="6"/>
      <c r="D629" s="6"/>
      <c r="E629" s="6"/>
      <c r="F629" s="6"/>
      <c r="G629" s="6"/>
      <c r="H629" s="6"/>
      <c r="I629" s="6"/>
      <c r="J629" s="6"/>
      <c r="K629" s="6"/>
      <c r="L629" s="6"/>
      <c r="M629" s="6"/>
      <c r="N629" s="21"/>
      <c r="O629" s="21"/>
      <c r="P629" s="21"/>
      <c r="Q629" s="21"/>
      <c r="R629" s="21"/>
      <c r="S629" s="21"/>
      <c r="T629" s="6"/>
      <c r="U629" s="6"/>
      <c r="V629" s="6"/>
      <c r="W629" s="6"/>
      <c r="X629" s="6"/>
      <c r="Y629" s="6"/>
      <c r="Z629" s="6"/>
      <c r="AA629" s="6"/>
      <c r="AB629" s="6"/>
    </row>
    <row r="630" ht="12.75" customHeight="1">
      <c r="A630" s="6"/>
      <c r="B630" s="6"/>
      <c r="C630" s="6"/>
      <c r="D630" s="6"/>
      <c r="E630" s="6"/>
      <c r="F630" s="6"/>
      <c r="G630" s="6"/>
      <c r="H630" s="6"/>
      <c r="I630" s="6"/>
      <c r="J630" s="6"/>
      <c r="K630" s="6"/>
      <c r="L630" s="6"/>
      <c r="M630" s="6"/>
      <c r="N630" s="21"/>
      <c r="O630" s="21"/>
      <c r="P630" s="21"/>
      <c r="Q630" s="21"/>
      <c r="R630" s="21"/>
      <c r="S630" s="21"/>
      <c r="T630" s="6"/>
      <c r="U630" s="6"/>
      <c r="V630" s="6"/>
      <c r="W630" s="6"/>
      <c r="X630" s="6"/>
      <c r="Y630" s="6"/>
      <c r="Z630" s="6"/>
      <c r="AA630" s="6"/>
      <c r="AB630" s="6"/>
    </row>
    <row r="631" ht="12.75" customHeight="1">
      <c r="A631" s="6"/>
      <c r="B631" s="6"/>
      <c r="C631" s="6"/>
      <c r="D631" s="6"/>
      <c r="E631" s="6"/>
      <c r="F631" s="6"/>
      <c r="G631" s="6"/>
      <c r="H631" s="6"/>
      <c r="I631" s="6"/>
      <c r="J631" s="6"/>
      <c r="K631" s="6"/>
      <c r="L631" s="6"/>
      <c r="M631" s="6"/>
      <c r="N631" s="21"/>
      <c r="O631" s="21"/>
      <c r="P631" s="21"/>
      <c r="Q631" s="21"/>
      <c r="R631" s="21"/>
      <c r="S631" s="21"/>
      <c r="T631" s="6"/>
      <c r="U631" s="6"/>
      <c r="V631" s="6"/>
      <c r="W631" s="6"/>
      <c r="X631" s="6"/>
      <c r="Y631" s="6"/>
      <c r="Z631" s="6"/>
      <c r="AA631" s="6"/>
      <c r="AB631" s="6"/>
    </row>
    <row r="632" ht="12.75" customHeight="1">
      <c r="A632" s="6"/>
      <c r="B632" s="6"/>
      <c r="C632" s="6"/>
      <c r="D632" s="6"/>
      <c r="E632" s="6"/>
      <c r="F632" s="6"/>
      <c r="G632" s="6"/>
      <c r="H632" s="6"/>
      <c r="I632" s="6"/>
      <c r="J632" s="6"/>
      <c r="K632" s="6"/>
      <c r="L632" s="6"/>
      <c r="M632" s="6"/>
      <c r="N632" s="21"/>
      <c r="O632" s="21"/>
      <c r="P632" s="21"/>
      <c r="Q632" s="21"/>
      <c r="R632" s="21"/>
      <c r="S632" s="21"/>
      <c r="T632" s="6"/>
      <c r="U632" s="6"/>
      <c r="V632" s="6"/>
      <c r="W632" s="6"/>
      <c r="X632" s="6"/>
      <c r="Y632" s="6"/>
      <c r="Z632" s="6"/>
      <c r="AA632" s="6"/>
      <c r="AB632" s="6"/>
    </row>
    <row r="633" ht="12.75" customHeight="1">
      <c r="A633" s="6"/>
      <c r="B633" s="6"/>
      <c r="C633" s="6"/>
      <c r="D633" s="6"/>
      <c r="E633" s="6"/>
      <c r="F633" s="6"/>
      <c r="G633" s="6"/>
      <c r="H633" s="6"/>
      <c r="I633" s="6"/>
      <c r="J633" s="6"/>
      <c r="K633" s="6"/>
      <c r="L633" s="6"/>
      <c r="M633" s="6"/>
      <c r="N633" s="21"/>
      <c r="O633" s="21"/>
      <c r="P633" s="21"/>
      <c r="Q633" s="21"/>
      <c r="R633" s="21"/>
      <c r="S633" s="21"/>
      <c r="T633" s="6"/>
      <c r="U633" s="6"/>
      <c r="V633" s="6"/>
      <c r="W633" s="6"/>
      <c r="X633" s="6"/>
      <c r="Y633" s="6"/>
      <c r="Z633" s="6"/>
      <c r="AA633" s="6"/>
      <c r="AB633" s="6"/>
    </row>
    <row r="634" ht="12.75" customHeight="1">
      <c r="A634" s="6"/>
      <c r="B634" s="6"/>
      <c r="C634" s="6"/>
      <c r="D634" s="6"/>
      <c r="E634" s="6"/>
      <c r="F634" s="6"/>
      <c r="G634" s="6"/>
      <c r="H634" s="6"/>
      <c r="I634" s="6"/>
      <c r="J634" s="6"/>
      <c r="K634" s="6"/>
      <c r="L634" s="6"/>
      <c r="M634" s="6"/>
      <c r="N634" s="21"/>
      <c r="O634" s="21"/>
      <c r="P634" s="21"/>
      <c r="Q634" s="21"/>
      <c r="R634" s="21"/>
      <c r="S634" s="21"/>
      <c r="T634" s="6"/>
      <c r="U634" s="6"/>
      <c r="V634" s="6"/>
      <c r="W634" s="6"/>
      <c r="X634" s="6"/>
      <c r="Y634" s="6"/>
      <c r="Z634" s="6"/>
      <c r="AA634" s="6"/>
      <c r="AB634" s="6"/>
    </row>
    <row r="635" ht="12.75" customHeight="1">
      <c r="A635" s="6"/>
      <c r="B635" s="6"/>
      <c r="C635" s="6"/>
      <c r="D635" s="6"/>
      <c r="E635" s="6"/>
      <c r="F635" s="6"/>
      <c r="G635" s="6"/>
      <c r="H635" s="6"/>
      <c r="I635" s="6"/>
      <c r="J635" s="6"/>
      <c r="K635" s="6"/>
      <c r="L635" s="6"/>
      <c r="M635" s="6"/>
      <c r="N635" s="21"/>
      <c r="O635" s="21"/>
      <c r="P635" s="21"/>
      <c r="Q635" s="21"/>
      <c r="R635" s="21"/>
      <c r="S635" s="21"/>
      <c r="T635" s="6"/>
      <c r="U635" s="6"/>
      <c r="V635" s="6"/>
      <c r="W635" s="6"/>
      <c r="X635" s="6"/>
      <c r="Y635" s="6"/>
      <c r="Z635" s="6"/>
      <c r="AA635" s="6"/>
      <c r="AB635" s="6"/>
    </row>
    <row r="636" ht="12.75" customHeight="1">
      <c r="A636" s="6"/>
      <c r="B636" s="6"/>
      <c r="C636" s="6"/>
      <c r="D636" s="6"/>
      <c r="E636" s="6"/>
      <c r="F636" s="6"/>
      <c r="G636" s="6"/>
      <c r="H636" s="6"/>
      <c r="I636" s="6"/>
      <c r="J636" s="6"/>
      <c r="K636" s="6"/>
      <c r="L636" s="6"/>
      <c r="M636" s="6"/>
      <c r="N636" s="21"/>
      <c r="O636" s="21"/>
      <c r="P636" s="21"/>
      <c r="Q636" s="21"/>
      <c r="R636" s="21"/>
      <c r="S636" s="21"/>
      <c r="T636" s="6"/>
      <c r="U636" s="6"/>
      <c r="V636" s="6"/>
      <c r="W636" s="6"/>
      <c r="X636" s="6"/>
      <c r="Y636" s="6"/>
      <c r="Z636" s="6"/>
      <c r="AA636" s="6"/>
      <c r="AB636" s="6"/>
    </row>
    <row r="637" ht="12.75" customHeight="1">
      <c r="A637" s="6"/>
      <c r="B637" s="6"/>
      <c r="C637" s="6"/>
      <c r="D637" s="6"/>
      <c r="E637" s="6"/>
      <c r="F637" s="6"/>
      <c r="G637" s="6"/>
      <c r="H637" s="6"/>
      <c r="I637" s="6"/>
      <c r="J637" s="6"/>
      <c r="K637" s="6"/>
      <c r="L637" s="6"/>
      <c r="M637" s="6"/>
      <c r="N637" s="21"/>
      <c r="O637" s="21"/>
      <c r="P637" s="21"/>
      <c r="Q637" s="21"/>
      <c r="R637" s="21"/>
      <c r="S637" s="21"/>
      <c r="T637" s="6"/>
      <c r="U637" s="6"/>
      <c r="V637" s="6"/>
      <c r="W637" s="6"/>
      <c r="X637" s="6"/>
      <c r="Y637" s="6"/>
      <c r="Z637" s="6"/>
      <c r="AA637" s="6"/>
      <c r="AB637" s="6"/>
    </row>
    <row r="638" ht="12.75" customHeight="1">
      <c r="A638" s="6"/>
      <c r="B638" s="6"/>
      <c r="C638" s="6"/>
      <c r="D638" s="6"/>
      <c r="E638" s="6"/>
      <c r="F638" s="6"/>
      <c r="G638" s="6"/>
      <c r="H638" s="6"/>
      <c r="I638" s="6"/>
      <c r="J638" s="6"/>
      <c r="K638" s="6"/>
      <c r="L638" s="6"/>
      <c r="M638" s="6"/>
      <c r="N638" s="21"/>
      <c r="O638" s="21"/>
      <c r="P638" s="21"/>
      <c r="Q638" s="21"/>
      <c r="R638" s="21"/>
      <c r="S638" s="21"/>
      <c r="T638" s="6"/>
      <c r="U638" s="6"/>
      <c r="V638" s="6"/>
      <c r="W638" s="6"/>
      <c r="X638" s="6"/>
      <c r="Y638" s="6"/>
      <c r="Z638" s="6"/>
      <c r="AA638" s="6"/>
      <c r="AB638" s="6"/>
    </row>
    <row r="639" ht="12.75" customHeight="1">
      <c r="A639" s="6"/>
      <c r="B639" s="6"/>
      <c r="C639" s="6"/>
      <c r="D639" s="6"/>
      <c r="E639" s="6"/>
      <c r="F639" s="6"/>
      <c r="G639" s="6"/>
      <c r="H639" s="6"/>
      <c r="I639" s="6"/>
      <c r="J639" s="6"/>
      <c r="K639" s="6"/>
      <c r="L639" s="6"/>
      <c r="M639" s="6"/>
      <c r="N639" s="21"/>
      <c r="O639" s="21"/>
      <c r="P639" s="21"/>
      <c r="Q639" s="21"/>
      <c r="R639" s="21"/>
      <c r="S639" s="21"/>
      <c r="T639" s="6"/>
      <c r="U639" s="6"/>
      <c r="V639" s="6"/>
      <c r="W639" s="6"/>
      <c r="X639" s="6"/>
      <c r="Y639" s="6"/>
      <c r="Z639" s="6"/>
      <c r="AA639" s="6"/>
      <c r="AB639" s="6"/>
    </row>
    <row r="640" ht="12.75" customHeight="1">
      <c r="A640" s="6"/>
      <c r="B640" s="6"/>
      <c r="C640" s="6"/>
      <c r="D640" s="6"/>
      <c r="E640" s="6"/>
      <c r="F640" s="6"/>
      <c r="G640" s="6"/>
      <c r="H640" s="6"/>
      <c r="I640" s="6"/>
      <c r="J640" s="6"/>
      <c r="K640" s="6"/>
      <c r="L640" s="6"/>
      <c r="M640" s="6"/>
      <c r="N640" s="21"/>
      <c r="O640" s="21"/>
      <c r="P640" s="21"/>
      <c r="Q640" s="21"/>
      <c r="R640" s="21"/>
      <c r="S640" s="21"/>
      <c r="T640" s="6"/>
      <c r="U640" s="6"/>
      <c r="V640" s="6"/>
      <c r="W640" s="6"/>
      <c r="X640" s="6"/>
      <c r="Y640" s="6"/>
      <c r="Z640" s="6"/>
      <c r="AA640" s="6"/>
      <c r="AB640" s="6"/>
    </row>
    <row r="641" ht="12.75" customHeight="1">
      <c r="A641" s="6"/>
      <c r="B641" s="6"/>
      <c r="C641" s="6"/>
      <c r="D641" s="6"/>
      <c r="E641" s="6"/>
      <c r="F641" s="6"/>
      <c r="G641" s="6"/>
      <c r="H641" s="6"/>
      <c r="I641" s="6"/>
      <c r="J641" s="6"/>
      <c r="K641" s="6"/>
      <c r="L641" s="6"/>
      <c r="M641" s="6"/>
      <c r="N641" s="21"/>
      <c r="O641" s="21"/>
      <c r="P641" s="21"/>
      <c r="Q641" s="21"/>
      <c r="R641" s="21"/>
      <c r="S641" s="21"/>
      <c r="T641" s="6"/>
      <c r="U641" s="6"/>
      <c r="V641" s="6"/>
      <c r="W641" s="6"/>
      <c r="X641" s="6"/>
      <c r="Y641" s="6"/>
      <c r="Z641" s="6"/>
      <c r="AA641" s="6"/>
      <c r="AB641" s="6"/>
    </row>
    <row r="642" ht="12.75" customHeight="1">
      <c r="A642" s="6"/>
      <c r="B642" s="6"/>
      <c r="C642" s="6"/>
      <c r="D642" s="6"/>
      <c r="E642" s="6"/>
      <c r="F642" s="6"/>
      <c r="G642" s="6"/>
      <c r="H642" s="6"/>
      <c r="I642" s="6"/>
      <c r="J642" s="6"/>
      <c r="K642" s="6"/>
      <c r="L642" s="6"/>
      <c r="M642" s="6"/>
      <c r="N642" s="21"/>
      <c r="O642" s="21"/>
      <c r="P642" s="21"/>
      <c r="Q642" s="21"/>
      <c r="R642" s="21"/>
      <c r="S642" s="21"/>
      <c r="T642" s="6"/>
      <c r="U642" s="6"/>
      <c r="V642" s="6"/>
      <c r="W642" s="6"/>
      <c r="X642" s="6"/>
      <c r="Y642" s="6"/>
      <c r="Z642" s="6"/>
      <c r="AA642" s="6"/>
      <c r="AB642" s="6"/>
    </row>
    <row r="643" ht="12.75" customHeight="1">
      <c r="A643" s="6"/>
      <c r="B643" s="6"/>
      <c r="C643" s="6"/>
      <c r="D643" s="6"/>
      <c r="E643" s="6"/>
      <c r="F643" s="6"/>
      <c r="G643" s="6"/>
      <c r="H643" s="6"/>
      <c r="I643" s="6"/>
      <c r="J643" s="6"/>
      <c r="K643" s="6"/>
      <c r="L643" s="6"/>
      <c r="M643" s="6"/>
      <c r="N643" s="21"/>
      <c r="O643" s="21"/>
      <c r="P643" s="21"/>
      <c r="Q643" s="21"/>
      <c r="R643" s="21"/>
      <c r="S643" s="21"/>
      <c r="T643" s="6"/>
      <c r="U643" s="6"/>
      <c r="V643" s="6"/>
      <c r="W643" s="6"/>
      <c r="X643" s="6"/>
      <c r="Y643" s="6"/>
      <c r="Z643" s="6"/>
      <c r="AA643" s="6"/>
      <c r="AB643" s="6"/>
    </row>
    <row r="644" ht="12.75" customHeight="1">
      <c r="A644" s="6"/>
      <c r="B644" s="6"/>
      <c r="C644" s="6"/>
      <c r="D644" s="6"/>
      <c r="E644" s="6"/>
      <c r="F644" s="6"/>
      <c r="G644" s="6"/>
      <c r="H644" s="6"/>
      <c r="I644" s="6"/>
      <c r="J644" s="6"/>
      <c r="K644" s="6"/>
      <c r="L644" s="6"/>
      <c r="M644" s="6"/>
      <c r="N644" s="21"/>
      <c r="O644" s="21"/>
      <c r="P644" s="21"/>
      <c r="Q644" s="21"/>
      <c r="R644" s="21"/>
      <c r="S644" s="21"/>
      <c r="T644" s="6"/>
      <c r="U644" s="6"/>
      <c r="V644" s="6"/>
      <c r="W644" s="6"/>
      <c r="X644" s="6"/>
      <c r="Y644" s="6"/>
      <c r="Z644" s="6"/>
      <c r="AA644" s="6"/>
      <c r="AB644" s="6"/>
    </row>
    <row r="645" ht="12.75" customHeight="1">
      <c r="A645" s="6"/>
      <c r="B645" s="6"/>
      <c r="C645" s="6"/>
      <c r="D645" s="6"/>
      <c r="E645" s="6"/>
      <c r="F645" s="6"/>
      <c r="G645" s="6"/>
      <c r="H645" s="6"/>
      <c r="I645" s="6"/>
      <c r="J645" s="6"/>
      <c r="K645" s="6"/>
      <c r="L645" s="6"/>
      <c r="M645" s="6"/>
      <c r="N645" s="21"/>
      <c r="O645" s="21"/>
      <c r="P645" s="21"/>
      <c r="Q645" s="21"/>
      <c r="R645" s="21"/>
      <c r="S645" s="21"/>
      <c r="T645" s="6"/>
      <c r="U645" s="6"/>
      <c r="V645" s="6"/>
      <c r="W645" s="6"/>
      <c r="X645" s="6"/>
      <c r="Y645" s="6"/>
      <c r="Z645" s="6"/>
      <c r="AA645" s="6"/>
      <c r="AB645" s="6"/>
    </row>
    <row r="646" ht="12.75" customHeight="1">
      <c r="A646" s="6"/>
      <c r="B646" s="6"/>
      <c r="C646" s="6"/>
      <c r="D646" s="6"/>
      <c r="E646" s="6"/>
      <c r="F646" s="6"/>
      <c r="G646" s="6"/>
      <c r="H646" s="6"/>
      <c r="I646" s="6"/>
      <c r="J646" s="6"/>
      <c r="K646" s="6"/>
      <c r="L646" s="6"/>
      <c r="M646" s="6"/>
      <c r="N646" s="21"/>
      <c r="O646" s="21"/>
      <c r="P646" s="21"/>
      <c r="Q646" s="21"/>
      <c r="R646" s="21"/>
      <c r="S646" s="21"/>
      <c r="T646" s="6"/>
      <c r="U646" s="6"/>
      <c r="V646" s="6"/>
      <c r="W646" s="6"/>
      <c r="X646" s="6"/>
      <c r="Y646" s="6"/>
      <c r="Z646" s="6"/>
      <c r="AA646" s="6"/>
      <c r="AB646" s="6"/>
    </row>
    <row r="647" ht="12.75" customHeight="1">
      <c r="A647" s="6"/>
      <c r="B647" s="6"/>
      <c r="C647" s="6"/>
      <c r="D647" s="6"/>
      <c r="E647" s="6"/>
      <c r="F647" s="6"/>
      <c r="G647" s="6"/>
      <c r="H647" s="6"/>
      <c r="I647" s="6"/>
      <c r="J647" s="6"/>
      <c r="K647" s="6"/>
      <c r="L647" s="6"/>
      <c r="M647" s="6"/>
      <c r="N647" s="21"/>
      <c r="O647" s="21"/>
      <c r="P647" s="21"/>
      <c r="Q647" s="21"/>
      <c r="R647" s="21"/>
      <c r="S647" s="21"/>
      <c r="T647" s="6"/>
      <c r="U647" s="6"/>
      <c r="V647" s="6"/>
      <c r="W647" s="6"/>
      <c r="X647" s="6"/>
      <c r="Y647" s="6"/>
      <c r="Z647" s="6"/>
      <c r="AA647" s="6"/>
      <c r="AB647" s="6"/>
    </row>
    <row r="648" ht="12.75" customHeight="1">
      <c r="A648" s="6"/>
      <c r="B648" s="6"/>
      <c r="C648" s="6"/>
      <c r="D648" s="6"/>
      <c r="E648" s="6"/>
      <c r="F648" s="6"/>
      <c r="G648" s="6"/>
      <c r="H648" s="6"/>
      <c r="I648" s="6"/>
      <c r="J648" s="6"/>
      <c r="K648" s="6"/>
      <c r="L648" s="6"/>
      <c r="M648" s="6"/>
      <c r="N648" s="21"/>
      <c r="O648" s="21"/>
      <c r="P648" s="21"/>
      <c r="Q648" s="21"/>
      <c r="R648" s="21"/>
      <c r="S648" s="21"/>
      <c r="T648" s="6"/>
      <c r="U648" s="6"/>
      <c r="V648" s="6"/>
      <c r="W648" s="6"/>
      <c r="X648" s="6"/>
      <c r="Y648" s="6"/>
      <c r="Z648" s="6"/>
      <c r="AA648" s="6"/>
      <c r="AB648" s="6"/>
    </row>
    <row r="649" ht="12.75" customHeight="1">
      <c r="A649" s="6"/>
      <c r="B649" s="6"/>
      <c r="C649" s="6"/>
      <c r="D649" s="6"/>
      <c r="E649" s="6"/>
      <c r="F649" s="6"/>
      <c r="G649" s="6"/>
      <c r="H649" s="6"/>
      <c r="I649" s="6"/>
      <c r="J649" s="6"/>
      <c r="K649" s="6"/>
      <c r="L649" s="6"/>
      <c r="M649" s="6"/>
      <c r="N649" s="21"/>
      <c r="O649" s="21"/>
      <c r="P649" s="21"/>
      <c r="Q649" s="21"/>
      <c r="R649" s="21"/>
      <c r="S649" s="21"/>
      <c r="T649" s="6"/>
      <c r="U649" s="6"/>
      <c r="V649" s="6"/>
      <c r="W649" s="6"/>
      <c r="X649" s="6"/>
      <c r="Y649" s="6"/>
      <c r="Z649" s="6"/>
      <c r="AA649" s="6"/>
      <c r="AB649" s="6"/>
    </row>
    <row r="650" ht="12.75" customHeight="1">
      <c r="A650" s="6"/>
      <c r="B650" s="6"/>
      <c r="C650" s="6"/>
      <c r="D650" s="6"/>
      <c r="E650" s="6"/>
      <c r="F650" s="6"/>
      <c r="G650" s="6"/>
      <c r="H650" s="6"/>
      <c r="I650" s="6"/>
      <c r="J650" s="6"/>
      <c r="K650" s="6"/>
      <c r="L650" s="6"/>
      <c r="M650" s="6"/>
      <c r="N650" s="21"/>
      <c r="O650" s="21"/>
      <c r="P650" s="21"/>
      <c r="Q650" s="21"/>
      <c r="R650" s="21"/>
      <c r="S650" s="21"/>
      <c r="T650" s="6"/>
      <c r="U650" s="6"/>
      <c r="V650" s="6"/>
      <c r="W650" s="6"/>
      <c r="X650" s="6"/>
      <c r="Y650" s="6"/>
      <c r="Z650" s="6"/>
      <c r="AA650" s="6"/>
      <c r="AB650" s="6"/>
    </row>
    <row r="651" ht="12.75" customHeight="1">
      <c r="A651" s="6"/>
      <c r="B651" s="6"/>
      <c r="C651" s="6"/>
      <c r="D651" s="6"/>
      <c r="E651" s="6"/>
      <c r="F651" s="6"/>
      <c r="G651" s="6"/>
      <c r="H651" s="6"/>
      <c r="I651" s="6"/>
      <c r="J651" s="6"/>
      <c r="K651" s="6"/>
      <c r="L651" s="6"/>
      <c r="M651" s="6"/>
      <c r="N651" s="21"/>
      <c r="O651" s="21"/>
      <c r="P651" s="21"/>
      <c r="Q651" s="21"/>
      <c r="R651" s="21"/>
      <c r="S651" s="21"/>
      <c r="T651" s="6"/>
      <c r="U651" s="6"/>
      <c r="V651" s="6"/>
      <c r="W651" s="6"/>
      <c r="X651" s="6"/>
      <c r="Y651" s="6"/>
      <c r="Z651" s="6"/>
      <c r="AA651" s="6"/>
      <c r="AB651" s="6"/>
    </row>
    <row r="652" ht="12.75" customHeight="1">
      <c r="A652" s="6"/>
      <c r="B652" s="6"/>
      <c r="C652" s="6"/>
      <c r="D652" s="6"/>
      <c r="E652" s="6"/>
      <c r="F652" s="6"/>
      <c r="G652" s="6"/>
      <c r="H652" s="6"/>
      <c r="I652" s="6"/>
      <c r="J652" s="6"/>
      <c r="K652" s="6"/>
      <c r="L652" s="6"/>
      <c r="M652" s="6"/>
      <c r="N652" s="21"/>
      <c r="O652" s="21"/>
      <c r="P652" s="21"/>
      <c r="Q652" s="21"/>
      <c r="R652" s="21"/>
      <c r="S652" s="21"/>
      <c r="T652" s="6"/>
      <c r="U652" s="6"/>
      <c r="V652" s="6"/>
      <c r="W652" s="6"/>
      <c r="X652" s="6"/>
      <c r="Y652" s="6"/>
      <c r="Z652" s="6"/>
      <c r="AA652" s="6"/>
      <c r="AB652" s="6"/>
    </row>
    <row r="653" ht="12.75" customHeight="1">
      <c r="A653" s="6"/>
      <c r="B653" s="6"/>
      <c r="C653" s="6"/>
      <c r="D653" s="6"/>
      <c r="E653" s="6"/>
      <c r="F653" s="6"/>
      <c r="G653" s="6"/>
      <c r="H653" s="6"/>
      <c r="I653" s="6"/>
      <c r="J653" s="6"/>
      <c r="K653" s="6"/>
      <c r="L653" s="6"/>
      <c r="M653" s="6"/>
      <c r="N653" s="21"/>
      <c r="O653" s="21"/>
      <c r="P653" s="21"/>
      <c r="Q653" s="21"/>
      <c r="R653" s="21"/>
      <c r="S653" s="21"/>
      <c r="T653" s="6"/>
      <c r="U653" s="6"/>
      <c r="V653" s="6"/>
      <c r="W653" s="6"/>
      <c r="X653" s="6"/>
      <c r="Y653" s="6"/>
      <c r="Z653" s="6"/>
      <c r="AA653" s="6"/>
      <c r="AB653" s="6"/>
    </row>
    <row r="654" ht="12.75" customHeight="1">
      <c r="A654" s="6"/>
      <c r="B654" s="6"/>
      <c r="C654" s="6"/>
      <c r="D654" s="6"/>
      <c r="E654" s="6"/>
      <c r="F654" s="6"/>
      <c r="G654" s="6"/>
      <c r="H654" s="6"/>
      <c r="I654" s="6"/>
      <c r="J654" s="6"/>
      <c r="K654" s="6"/>
      <c r="L654" s="6"/>
      <c r="M654" s="6"/>
      <c r="N654" s="21"/>
      <c r="O654" s="21"/>
      <c r="P654" s="21"/>
      <c r="Q654" s="21"/>
      <c r="R654" s="21"/>
      <c r="S654" s="21"/>
      <c r="T654" s="6"/>
      <c r="U654" s="6"/>
      <c r="V654" s="6"/>
      <c r="W654" s="6"/>
      <c r="X654" s="6"/>
      <c r="Y654" s="6"/>
      <c r="Z654" s="6"/>
      <c r="AA654" s="6"/>
      <c r="AB654" s="6"/>
    </row>
    <row r="655" ht="12.75" customHeight="1">
      <c r="A655" s="6"/>
      <c r="B655" s="6"/>
      <c r="C655" s="6"/>
      <c r="D655" s="6"/>
      <c r="E655" s="6"/>
      <c r="F655" s="6"/>
      <c r="G655" s="6"/>
      <c r="H655" s="6"/>
      <c r="I655" s="6"/>
      <c r="J655" s="6"/>
      <c r="K655" s="6"/>
      <c r="L655" s="6"/>
      <c r="M655" s="6"/>
      <c r="N655" s="21"/>
      <c r="O655" s="21"/>
      <c r="P655" s="21"/>
      <c r="Q655" s="21"/>
      <c r="R655" s="21"/>
      <c r="S655" s="21"/>
      <c r="T655" s="6"/>
      <c r="U655" s="6"/>
      <c r="V655" s="6"/>
      <c r="W655" s="6"/>
      <c r="X655" s="6"/>
      <c r="Y655" s="6"/>
      <c r="Z655" s="6"/>
      <c r="AA655" s="6"/>
      <c r="AB655" s="6"/>
    </row>
    <row r="656" ht="12.75" customHeight="1">
      <c r="A656" s="6"/>
      <c r="B656" s="6"/>
      <c r="C656" s="6"/>
      <c r="D656" s="6"/>
      <c r="E656" s="6"/>
      <c r="F656" s="6"/>
      <c r="G656" s="6"/>
      <c r="H656" s="6"/>
      <c r="I656" s="6"/>
      <c r="J656" s="6"/>
      <c r="K656" s="6"/>
      <c r="L656" s="6"/>
      <c r="M656" s="6"/>
      <c r="N656" s="21"/>
      <c r="O656" s="21"/>
      <c r="P656" s="21"/>
      <c r="Q656" s="21"/>
      <c r="R656" s="21"/>
      <c r="S656" s="21"/>
      <c r="T656" s="6"/>
      <c r="U656" s="6"/>
      <c r="V656" s="6"/>
      <c r="W656" s="6"/>
      <c r="X656" s="6"/>
      <c r="Y656" s="6"/>
      <c r="Z656" s="6"/>
      <c r="AA656" s="6"/>
      <c r="AB656" s="6"/>
    </row>
    <row r="657" ht="12.75" customHeight="1">
      <c r="A657" s="6"/>
      <c r="B657" s="6"/>
      <c r="C657" s="6"/>
      <c r="D657" s="6"/>
      <c r="E657" s="6"/>
      <c r="F657" s="6"/>
      <c r="G657" s="6"/>
      <c r="H657" s="6"/>
      <c r="I657" s="6"/>
      <c r="J657" s="6"/>
      <c r="K657" s="6"/>
      <c r="L657" s="6"/>
      <c r="M657" s="6"/>
      <c r="N657" s="21"/>
      <c r="O657" s="21"/>
      <c r="P657" s="21"/>
      <c r="Q657" s="21"/>
      <c r="R657" s="21"/>
      <c r="S657" s="21"/>
      <c r="T657" s="6"/>
      <c r="U657" s="6"/>
      <c r="V657" s="6"/>
      <c r="W657" s="6"/>
      <c r="X657" s="6"/>
      <c r="Y657" s="6"/>
      <c r="Z657" s="6"/>
      <c r="AA657" s="6"/>
      <c r="AB657" s="6"/>
    </row>
    <row r="658" ht="12.75" customHeight="1">
      <c r="A658" s="6"/>
      <c r="B658" s="6"/>
      <c r="C658" s="6"/>
      <c r="D658" s="6"/>
      <c r="E658" s="6"/>
      <c r="F658" s="6"/>
      <c r="G658" s="6"/>
      <c r="H658" s="6"/>
      <c r="I658" s="6"/>
      <c r="J658" s="6"/>
      <c r="K658" s="6"/>
      <c r="L658" s="6"/>
      <c r="M658" s="6"/>
      <c r="N658" s="21"/>
      <c r="O658" s="21"/>
      <c r="P658" s="21"/>
      <c r="Q658" s="21"/>
      <c r="R658" s="21"/>
      <c r="S658" s="21"/>
      <c r="T658" s="6"/>
      <c r="U658" s="6"/>
      <c r="V658" s="6"/>
      <c r="W658" s="6"/>
      <c r="X658" s="6"/>
      <c r="Y658" s="6"/>
      <c r="Z658" s="6"/>
      <c r="AA658" s="6"/>
      <c r="AB658" s="6"/>
    </row>
    <row r="659" ht="12.75" customHeight="1">
      <c r="A659" s="6"/>
      <c r="B659" s="6"/>
      <c r="C659" s="6"/>
      <c r="D659" s="6"/>
      <c r="E659" s="6"/>
      <c r="F659" s="6"/>
      <c r="G659" s="6"/>
      <c r="H659" s="6"/>
      <c r="I659" s="6"/>
      <c r="J659" s="6"/>
      <c r="K659" s="6"/>
      <c r="L659" s="6"/>
      <c r="M659" s="6"/>
      <c r="N659" s="21"/>
      <c r="O659" s="21"/>
      <c r="P659" s="21"/>
      <c r="Q659" s="21"/>
      <c r="R659" s="21"/>
      <c r="S659" s="21"/>
      <c r="T659" s="6"/>
      <c r="U659" s="6"/>
      <c r="V659" s="6"/>
      <c r="W659" s="6"/>
      <c r="X659" s="6"/>
      <c r="Y659" s="6"/>
      <c r="Z659" s="6"/>
      <c r="AA659" s="6"/>
      <c r="AB659" s="6"/>
    </row>
    <row r="660" ht="12.75" customHeight="1">
      <c r="A660" s="6"/>
      <c r="B660" s="6"/>
      <c r="C660" s="6"/>
      <c r="D660" s="6"/>
      <c r="E660" s="6"/>
      <c r="F660" s="6"/>
      <c r="G660" s="6"/>
      <c r="H660" s="6"/>
      <c r="I660" s="6"/>
      <c r="J660" s="6"/>
      <c r="K660" s="6"/>
      <c r="L660" s="6"/>
      <c r="M660" s="6"/>
      <c r="N660" s="21"/>
      <c r="O660" s="21"/>
      <c r="P660" s="21"/>
      <c r="Q660" s="21"/>
      <c r="R660" s="21"/>
      <c r="S660" s="21"/>
      <c r="T660" s="6"/>
      <c r="U660" s="6"/>
      <c r="V660" s="6"/>
      <c r="W660" s="6"/>
      <c r="X660" s="6"/>
      <c r="Y660" s="6"/>
      <c r="Z660" s="6"/>
      <c r="AA660" s="6"/>
      <c r="AB660" s="6"/>
    </row>
    <row r="661" ht="12.75" customHeight="1">
      <c r="A661" s="6"/>
      <c r="B661" s="6"/>
      <c r="C661" s="6"/>
      <c r="D661" s="6"/>
      <c r="E661" s="6"/>
      <c r="F661" s="6"/>
      <c r="G661" s="6"/>
      <c r="H661" s="6"/>
      <c r="I661" s="6"/>
      <c r="J661" s="6"/>
      <c r="K661" s="6"/>
      <c r="L661" s="6"/>
      <c r="M661" s="6"/>
      <c r="N661" s="21"/>
      <c r="O661" s="21"/>
      <c r="P661" s="21"/>
      <c r="Q661" s="21"/>
      <c r="R661" s="21"/>
      <c r="S661" s="21"/>
      <c r="T661" s="6"/>
      <c r="U661" s="6"/>
      <c r="V661" s="6"/>
      <c r="W661" s="6"/>
      <c r="X661" s="6"/>
      <c r="Y661" s="6"/>
      <c r="Z661" s="6"/>
      <c r="AA661" s="6"/>
      <c r="AB661" s="6"/>
    </row>
    <row r="662" ht="12.75" customHeight="1">
      <c r="A662" s="6"/>
      <c r="B662" s="6"/>
      <c r="C662" s="6"/>
      <c r="D662" s="6"/>
      <c r="E662" s="6"/>
      <c r="F662" s="6"/>
      <c r="G662" s="6"/>
      <c r="H662" s="6"/>
      <c r="I662" s="6"/>
      <c r="J662" s="6"/>
      <c r="K662" s="6"/>
      <c r="L662" s="6"/>
      <c r="M662" s="6"/>
      <c r="N662" s="21"/>
      <c r="O662" s="21"/>
      <c r="P662" s="21"/>
      <c r="Q662" s="21"/>
      <c r="R662" s="21"/>
      <c r="S662" s="21"/>
      <c r="T662" s="6"/>
      <c r="U662" s="6"/>
      <c r="V662" s="6"/>
      <c r="W662" s="6"/>
      <c r="X662" s="6"/>
      <c r="Y662" s="6"/>
      <c r="Z662" s="6"/>
      <c r="AA662" s="6"/>
      <c r="AB662" s="6"/>
    </row>
    <row r="663" ht="12.75" customHeight="1">
      <c r="A663" s="6"/>
      <c r="B663" s="6"/>
      <c r="C663" s="6"/>
      <c r="D663" s="6"/>
      <c r="E663" s="6"/>
      <c r="F663" s="6"/>
      <c r="G663" s="6"/>
      <c r="H663" s="6"/>
      <c r="I663" s="6"/>
      <c r="J663" s="6"/>
      <c r="K663" s="6"/>
      <c r="L663" s="6"/>
      <c r="M663" s="6"/>
      <c r="N663" s="21"/>
      <c r="O663" s="21"/>
      <c r="P663" s="21"/>
      <c r="Q663" s="21"/>
      <c r="R663" s="21"/>
      <c r="S663" s="21"/>
      <c r="T663" s="6"/>
      <c r="U663" s="6"/>
      <c r="V663" s="6"/>
      <c r="W663" s="6"/>
      <c r="X663" s="6"/>
      <c r="Y663" s="6"/>
      <c r="Z663" s="6"/>
      <c r="AA663" s="6"/>
      <c r="AB663" s="6"/>
    </row>
    <row r="664" ht="12.75" customHeight="1">
      <c r="A664" s="6"/>
      <c r="B664" s="6"/>
      <c r="C664" s="6"/>
      <c r="D664" s="6"/>
      <c r="E664" s="6"/>
      <c r="F664" s="6"/>
      <c r="G664" s="6"/>
      <c r="H664" s="6"/>
      <c r="I664" s="6"/>
      <c r="J664" s="6"/>
      <c r="K664" s="6"/>
      <c r="L664" s="6"/>
      <c r="M664" s="6"/>
      <c r="N664" s="21"/>
      <c r="O664" s="21"/>
      <c r="P664" s="21"/>
      <c r="Q664" s="21"/>
      <c r="R664" s="21"/>
      <c r="S664" s="21"/>
      <c r="T664" s="6"/>
      <c r="U664" s="6"/>
      <c r="V664" s="6"/>
      <c r="W664" s="6"/>
      <c r="X664" s="6"/>
      <c r="Y664" s="6"/>
      <c r="Z664" s="6"/>
      <c r="AA664" s="6"/>
      <c r="AB664" s="6"/>
    </row>
    <row r="665" ht="12.75" customHeight="1">
      <c r="A665" s="6"/>
      <c r="B665" s="6"/>
      <c r="C665" s="6"/>
      <c r="D665" s="6"/>
      <c r="E665" s="6"/>
      <c r="F665" s="6"/>
      <c r="G665" s="6"/>
      <c r="H665" s="6"/>
      <c r="I665" s="6"/>
      <c r="J665" s="6"/>
      <c r="K665" s="6"/>
      <c r="L665" s="6"/>
      <c r="M665" s="6"/>
      <c r="N665" s="21"/>
      <c r="O665" s="21"/>
      <c r="P665" s="21"/>
      <c r="Q665" s="21"/>
      <c r="R665" s="21"/>
      <c r="S665" s="21"/>
      <c r="T665" s="6"/>
      <c r="U665" s="6"/>
      <c r="V665" s="6"/>
      <c r="W665" s="6"/>
      <c r="X665" s="6"/>
      <c r="Y665" s="6"/>
      <c r="Z665" s="6"/>
      <c r="AA665" s="6"/>
      <c r="AB665" s="6"/>
    </row>
    <row r="666" ht="12.75" customHeight="1">
      <c r="A666" s="6"/>
      <c r="B666" s="6"/>
      <c r="C666" s="6"/>
      <c r="D666" s="6"/>
      <c r="E666" s="6"/>
      <c r="F666" s="6"/>
      <c r="G666" s="6"/>
      <c r="H666" s="6"/>
      <c r="I666" s="6"/>
      <c r="J666" s="6"/>
      <c r="K666" s="6"/>
      <c r="L666" s="6"/>
      <c r="M666" s="6"/>
      <c r="N666" s="21"/>
      <c r="O666" s="21"/>
      <c r="P666" s="21"/>
      <c r="Q666" s="21"/>
      <c r="R666" s="21"/>
      <c r="S666" s="21"/>
      <c r="T666" s="6"/>
      <c r="U666" s="6"/>
      <c r="V666" s="6"/>
      <c r="W666" s="6"/>
      <c r="X666" s="6"/>
      <c r="Y666" s="6"/>
      <c r="Z666" s="6"/>
      <c r="AA666" s="6"/>
      <c r="AB666" s="6"/>
    </row>
    <row r="667" ht="12.75" customHeight="1">
      <c r="A667" s="6"/>
      <c r="B667" s="6"/>
      <c r="C667" s="6"/>
      <c r="D667" s="6"/>
      <c r="E667" s="6"/>
      <c r="F667" s="6"/>
      <c r="G667" s="6"/>
      <c r="H667" s="6"/>
      <c r="I667" s="6"/>
      <c r="J667" s="6"/>
      <c r="K667" s="6"/>
      <c r="L667" s="6"/>
      <c r="M667" s="6"/>
      <c r="N667" s="21"/>
      <c r="O667" s="21"/>
      <c r="P667" s="21"/>
      <c r="Q667" s="21"/>
      <c r="R667" s="21"/>
      <c r="S667" s="21"/>
      <c r="T667" s="6"/>
      <c r="U667" s="6"/>
      <c r="V667" s="6"/>
      <c r="W667" s="6"/>
      <c r="X667" s="6"/>
      <c r="Y667" s="6"/>
      <c r="Z667" s="6"/>
      <c r="AA667" s="6"/>
      <c r="AB667" s="6"/>
    </row>
    <row r="668" ht="12.75" customHeight="1">
      <c r="A668" s="6"/>
      <c r="B668" s="6"/>
      <c r="C668" s="6"/>
      <c r="D668" s="6"/>
      <c r="E668" s="6"/>
      <c r="F668" s="6"/>
      <c r="G668" s="6"/>
      <c r="H668" s="6"/>
      <c r="I668" s="6"/>
      <c r="J668" s="6"/>
      <c r="K668" s="6"/>
      <c r="L668" s="6"/>
      <c r="M668" s="6"/>
      <c r="N668" s="21"/>
      <c r="O668" s="21"/>
      <c r="P668" s="21"/>
      <c r="Q668" s="21"/>
      <c r="R668" s="21"/>
      <c r="S668" s="21"/>
      <c r="T668" s="6"/>
      <c r="U668" s="6"/>
      <c r="V668" s="6"/>
      <c r="W668" s="6"/>
      <c r="X668" s="6"/>
      <c r="Y668" s="6"/>
      <c r="Z668" s="6"/>
      <c r="AA668" s="6"/>
      <c r="AB668" s="6"/>
    </row>
    <row r="669" ht="12.75" customHeight="1">
      <c r="A669" s="6"/>
      <c r="B669" s="6"/>
      <c r="C669" s="6"/>
      <c r="D669" s="6"/>
      <c r="E669" s="6"/>
      <c r="F669" s="6"/>
      <c r="G669" s="6"/>
      <c r="H669" s="6"/>
      <c r="I669" s="6"/>
      <c r="J669" s="6"/>
      <c r="K669" s="6"/>
      <c r="L669" s="6"/>
      <c r="M669" s="6"/>
      <c r="N669" s="21"/>
      <c r="O669" s="21"/>
      <c r="P669" s="21"/>
      <c r="Q669" s="21"/>
      <c r="R669" s="21"/>
      <c r="S669" s="21"/>
      <c r="T669" s="6"/>
      <c r="U669" s="6"/>
      <c r="V669" s="6"/>
      <c r="W669" s="6"/>
      <c r="X669" s="6"/>
      <c r="Y669" s="6"/>
      <c r="Z669" s="6"/>
      <c r="AA669" s="6"/>
      <c r="AB669" s="6"/>
    </row>
    <row r="670" ht="12.75" customHeight="1">
      <c r="A670" s="6"/>
      <c r="B670" s="6"/>
      <c r="C670" s="6"/>
      <c r="D670" s="6"/>
      <c r="E670" s="6"/>
      <c r="F670" s="6"/>
      <c r="G670" s="6"/>
      <c r="H670" s="6"/>
      <c r="I670" s="6"/>
      <c r="J670" s="6"/>
      <c r="K670" s="6"/>
      <c r="L670" s="6"/>
      <c r="M670" s="6"/>
      <c r="N670" s="21"/>
      <c r="O670" s="21"/>
      <c r="P670" s="21"/>
      <c r="Q670" s="21"/>
      <c r="R670" s="21"/>
      <c r="S670" s="21"/>
      <c r="T670" s="6"/>
      <c r="U670" s="6"/>
      <c r="V670" s="6"/>
      <c r="W670" s="6"/>
      <c r="X670" s="6"/>
      <c r="Y670" s="6"/>
      <c r="Z670" s="6"/>
      <c r="AA670" s="6"/>
      <c r="AB670" s="6"/>
    </row>
    <row r="671" ht="12.75" customHeight="1">
      <c r="A671" s="6"/>
      <c r="B671" s="6"/>
      <c r="C671" s="6"/>
      <c r="D671" s="6"/>
      <c r="E671" s="6"/>
      <c r="F671" s="6"/>
      <c r="G671" s="6"/>
      <c r="H671" s="6"/>
      <c r="I671" s="6"/>
      <c r="J671" s="6"/>
      <c r="K671" s="6"/>
      <c r="L671" s="6"/>
      <c r="M671" s="6"/>
      <c r="N671" s="21"/>
      <c r="O671" s="21"/>
      <c r="P671" s="21"/>
      <c r="Q671" s="21"/>
      <c r="R671" s="21"/>
      <c r="S671" s="21"/>
      <c r="T671" s="6"/>
      <c r="U671" s="6"/>
      <c r="V671" s="6"/>
      <c r="W671" s="6"/>
      <c r="X671" s="6"/>
      <c r="Y671" s="6"/>
      <c r="Z671" s="6"/>
      <c r="AA671" s="6"/>
      <c r="AB671" s="6"/>
    </row>
    <row r="672" ht="12.75" customHeight="1">
      <c r="A672" s="6"/>
      <c r="B672" s="6"/>
      <c r="C672" s="6"/>
      <c r="D672" s="6"/>
      <c r="E672" s="6"/>
      <c r="F672" s="6"/>
      <c r="G672" s="6"/>
      <c r="H672" s="6"/>
      <c r="I672" s="6"/>
      <c r="J672" s="6"/>
      <c r="K672" s="6"/>
      <c r="L672" s="6"/>
      <c r="M672" s="6"/>
      <c r="N672" s="21"/>
      <c r="O672" s="21"/>
      <c r="P672" s="21"/>
      <c r="Q672" s="21"/>
      <c r="R672" s="21"/>
      <c r="S672" s="21"/>
      <c r="T672" s="6"/>
      <c r="U672" s="6"/>
      <c r="V672" s="6"/>
      <c r="W672" s="6"/>
      <c r="X672" s="6"/>
      <c r="Y672" s="6"/>
      <c r="Z672" s="6"/>
      <c r="AA672" s="6"/>
      <c r="AB672" s="6"/>
    </row>
    <row r="673" ht="12.75" customHeight="1">
      <c r="A673" s="6"/>
      <c r="B673" s="6"/>
      <c r="C673" s="6"/>
      <c r="D673" s="6"/>
      <c r="E673" s="6"/>
      <c r="F673" s="6"/>
      <c r="G673" s="6"/>
      <c r="H673" s="6"/>
      <c r="I673" s="6"/>
      <c r="J673" s="6"/>
      <c r="K673" s="6"/>
      <c r="L673" s="6"/>
      <c r="M673" s="6"/>
      <c r="N673" s="21"/>
      <c r="O673" s="21"/>
      <c r="P673" s="21"/>
      <c r="Q673" s="21"/>
      <c r="R673" s="21"/>
      <c r="S673" s="21"/>
      <c r="T673" s="6"/>
      <c r="U673" s="6"/>
      <c r="V673" s="6"/>
      <c r="W673" s="6"/>
      <c r="X673" s="6"/>
      <c r="Y673" s="6"/>
      <c r="Z673" s="6"/>
      <c r="AA673" s="6"/>
      <c r="AB673" s="6"/>
    </row>
    <row r="674" ht="12.75" customHeight="1">
      <c r="A674" s="6"/>
      <c r="B674" s="6"/>
      <c r="C674" s="6"/>
      <c r="D674" s="6"/>
      <c r="E674" s="6"/>
      <c r="F674" s="6"/>
      <c r="G674" s="6"/>
      <c r="H674" s="6"/>
      <c r="I674" s="6"/>
      <c r="J674" s="6"/>
      <c r="K674" s="6"/>
      <c r="L674" s="6"/>
      <c r="M674" s="6"/>
      <c r="N674" s="21"/>
      <c r="O674" s="21"/>
      <c r="P674" s="21"/>
      <c r="Q674" s="21"/>
      <c r="R674" s="21"/>
      <c r="S674" s="21"/>
      <c r="T674" s="6"/>
      <c r="U674" s="6"/>
      <c r="V674" s="6"/>
      <c r="W674" s="6"/>
      <c r="X674" s="6"/>
      <c r="Y674" s="6"/>
      <c r="Z674" s="6"/>
      <c r="AA674" s="6"/>
      <c r="AB674" s="6"/>
    </row>
    <row r="675" ht="12.75" customHeight="1">
      <c r="A675" s="6"/>
      <c r="B675" s="6"/>
      <c r="C675" s="6"/>
      <c r="D675" s="6"/>
      <c r="E675" s="6"/>
      <c r="F675" s="6"/>
      <c r="G675" s="6"/>
      <c r="H675" s="6"/>
      <c r="I675" s="6"/>
      <c r="J675" s="6"/>
      <c r="K675" s="6"/>
      <c r="L675" s="6"/>
      <c r="M675" s="6"/>
      <c r="N675" s="21"/>
      <c r="O675" s="21"/>
      <c r="P675" s="21"/>
      <c r="Q675" s="21"/>
      <c r="R675" s="21"/>
      <c r="S675" s="21"/>
      <c r="T675" s="6"/>
      <c r="U675" s="6"/>
      <c r="V675" s="6"/>
      <c r="W675" s="6"/>
      <c r="X675" s="6"/>
      <c r="Y675" s="6"/>
      <c r="Z675" s="6"/>
      <c r="AA675" s="6"/>
      <c r="AB675" s="6"/>
    </row>
    <row r="676" ht="12.75" customHeight="1">
      <c r="A676" s="6"/>
      <c r="B676" s="6"/>
      <c r="C676" s="6"/>
      <c r="D676" s="6"/>
      <c r="E676" s="6"/>
      <c r="F676" s="6"/>
      <c r="G676" s="6"/>
      <c r="H676" s="6"/>
      <c r="I676" s="6"/>
      <c r="J676" s="6"/>
      <c r="K676" s="6"/>
      <c r="L676" s="6"/>
      <c r="M676" s="6"/>
      <c r="N676" s="21"/>
      <c r="O676" s="21"/>
      <c r="P676" s="21"/>
      <c r="Q676" s="21"/>
      <c r="R676" s="21"/>
      <c r="S676" s="21"/>
      <c r="T676" s="6"/>
      <c r="U676" s="6"/>
      <c r="V676" s="6"/>
      <c r="W676" s="6"/>
      <c r="X676" s="6"/>
      <c r="Y676" s="6"/>
      <c r="Z676" s="6"/>
      <c r="AA676" s="6"/>
      <c r="AB676" s="6"/>
    </row>
    <row r="677" ht="12.75" customHeight="1">
      <c r="A677" s="6"/>
      <c r="B677" s="6"/>
      <c r="C677" s="6"/>
      <c r="D677" s="6"/>
      <c r="E677" s="6"/>
      <c r="F677" s="6"/>
      <c r="G677" s="6"/>
      <c r="H677" s="6"/>
      <c r="I677" s="6"/>
      <c r="J677" s="6"/>
      <c r="K677" s="6"/>
      <c r="L677" s="6"/>
      <c r="M677" s="6"/>
      <c r="N677" s="21"/>
      <c r="O677" s="21"/>
      <c r="P677" s="21"/>
      <c r="Q677" s="21"/>
      <c r="R677" s="21"/>
      <c r="S677" s="21"/>
      <c r="T677" s="6"/>
      <c r="U677" s="6"/>
      <c r="V677" s="6"/>
      <c r="W677" s="6"/>
      <c r="X677" s="6"/>
      <c r="Y677" s="6"/>
      <c r="Z677" s="6"/>
      <c r="AA677" s="6"/>
      <c r="AB677" s="6"/>
    </row>
    <row r="678" ht="12.75" customHeight="1">
      <c r="A678" s="6"/>
      <c r="B678" s="6"/>
      <c r="C678" s="6"/>
      <c r="D678" s="6"/>
      <c r="E678" s="6"/>
      <c r="F678" s="6"/>
      <c r="G678" s="6"/>
      <c r="H678" s="6"/>
      <c r="I678" s="6"/>
      <c r="J678" s="6"/>
      <c r="K678" s="6"/>
      <c r="L678" s="6"/>
      <c r="M678" s="6"/>
      <c r="N678" s="21"/>
      <c r="O678" s="21"/>
      <c r="P678" s="21"/>
      <c r="Q678" s="21"/>
      <c r="R678" s="21"/>
      <c r="S678" s="21"/>
      <c r="T678" s="6"/>
      <c r="U678" s="6"/>
      <c r="V678" s="6"/>
      <c r="W678" s="6"/>
      <c r="X678" s="6"/>
      <c r="Y678" s="6"/>
      <c r="Z678" s="6"/>
      <c r="AA678" s="6"/>
      <c r="AB678" s="6"/>
    </row>
    <row r="679" ht="12.75" customHeight="1">
      <c r="A679" s="6"/>
      <c r="B679" s="6"/>
      <c r="C679" s="6"/>
      <c r="D679" s="6"/>
      <c r="E679" s="6"/>
      <c r="F679" s="6"/>
      <c r="G679" s="6"/>
      <c r="H679" s="6"/>
      <c r="I679" s="6"/>
      <c r="J679" s="6"/>
      <c r="K679" s="6"/>
      <c r="L679" s="6"/>
      <c r="M679" s="6"/>
      <c r="N679" s="21"/>
      <c r="O679" s="21"/>
      <c r="P679" s="21"/>
      <c r="Q679" s="21"/>
      <c r="R679" s="21"/>
      <c r="S679" s="21"/>
      <c r="T679" s="6"/>
      <c r="U679" s="6"/>
      <c r="V679" s="6"/>
      <c r="W679" s="6"/>
      <c r="X679" s="6"/>
      <c r="Y679" s="6"/>
      <c r="Z679" s="6"/>
      <c r="AA679" s="6"/>
      <c r="AB679" s="6"/>
    </row>
    <row r="680" ht="12.75" customHeight="1">
      <c r="A680" s="6"/>
      <c r="B680" s="6"/>
      <c r="C680" s="6"/>
      <c r="D680" s="6"/>
      <c r="E680" s="6"/>
      <c r="F680" s="6"/>
      <c r="G680" s="6"/>
      <c r="H680" s="6"/>
      <c r="I680" s="6"/>
      <c r="J680" s="6"/>
      <c r="K680" s="6"/>
      <c r="L680" s="6"/>
      <c r="M680" s="6"/>
      <c r="N680" s="21"/>
      <c r="O680" s="21"/>
      <c r="P680" s="21"/>
      <c r="Q680" s="21"/>
      <c r="R680" s="21"/>
      <c r="S680" s="21"/>
      <c r="T680" s="6"/>
      <c r="U680" s="6"/>
      <c r="V680" s="6"/>
      <c r="W680" s="6"/>
      <c r="X680" s="6"/>
      <c r="Y680" s="6"/>
      <c r="Z680" s="6"/>
      <c r="AA680" s="6"/>
      <c r="AB680" s="6"/>
    </row>
    <row r="681" ht="12.75" customHeight="1">
      <c r="A681" s="6"/>
      <c r="B681" s="6"/>
      <c r="C681" s="6"/>
      <c r="D681" s="6"/>
      <c r="E681" s="6"/>
      <c r="F681" s="6"/>
      <c r="G681" s="6"/>
      <c r="H681" s="6"/>
      <c r="I681" s="6"/>
      <c r="J681" s="6"/>
      <c r="K681" s="6"/>
      <c r="L681" s="6"/>
      <c r="M681" s="6"/>
      <c r="N681" s="21"/>
      <c r="O681" s="21"/>
      <c r="P681" s="21"/>
      <c r="Q681" s="21"/>
      <c r="R681" s="21"/>
      <c r="S681" s="21"/>
      <c r="T681" s="6"/>
      <c r="U681" s="6"/>
      <c r="V681" s="6"/>
      <c r="W681" s="6"/>
      <c r="X681" s="6"/>
      <c r="Y681" s="6"/>
      <c r="Z681" s="6"/>
      <c r="AA681" s="6"/>
      <c r="AB681" s="6"/>
    </row>
    <row r="682" ht="12.75" customHeight="1">
      <c r="A682" s="6"/>
      <c r="B682" s="6"/>
      <c r="C682" s="6"/>
      <c r="D682" s="6"/>
      <c r="E682" s="6"/>
      <c r="F682" s="6"/>
      <c r="G682" s="6"/>
      <c r="H682" s="6"/>
      <c r="I682" s="6"/>
      <c r="J682" s="6"/>
      <c r="K682" s="6"/>
      <c r="L682" s="6"/>
      <c r="M682" s="6"/>
      <c r="N682" s="21"/>
      <c r="O682" s="21"/>
      <c r="P682" s="21"/>
      <c r="Q682" s="21"/>
      <c r="R682" s="21"/>
      <c r="S682" s="21"/>
      <c r="T682" s="6"/>
      <c r="U682" s="6"/>
      <c r="V682" s="6"/>
      <c r="W682" s="6"/>
      <c r="X682" s="6"/>
      <c r="Y682" s="6"/>
      <c r="Z682" s="6"/>
      <c r="AA682" s="6"/>
      <c r="AB682" s="6"/>
    </row>
    <row r="683" ht="12.75" customHeight="1">
      <c r="A683" s="6"/>
      <c r="B683" s="6"/>
      <c r="C683" s="6"/>
      <c r="D683" s="6"/>
      <c r="E683" s="6"/>
      <c r="F683" s="6"/>
      <c r="G683" s="6"/>
      <c r="H683" s="6"/>
      <c r="I683" s="6"/>
      <c r="J683" s="6"/>
      <c r="K683" s="6"/>
      <c r="L683" s="6"/>
      <c r="M683" s="6"/>
      <c r="N683" s="21"/>
      <c r="O683" s="21"/>
      <c r="P683" s="21"/>
      <c r="Q683" s="21"/>
      <c r="R683" s="21"/>
      <c r="S683" s="21"/>
      <c r="T683" s="6"/>
      <c r="U683" s="6"/>
      <c r="V683" s="6"/>
      <c r="W683" s="6"/>
      <c r="X683" s="6"/>
      <c r="Y683" s="6"/>
      <c r="Z683" s="6"/>
      <c r="AA683" s="6"/>
      <c r="AB683" s="6"/>
    </row>
    <row r="684" ht="12.75" customHeight="1">
      <c r="A684" s="6"/>
      <c r="B684" s="6"/>
      <c r="C684" s="6"/>
      <c r="D684" s="6"/>
      <c r="E684" s="6"/>
      <c r="F684" s="6"/>
      <c r="G684" s="6"/>
      <c r="H684" s="6"/>
      <c r="I684" s="6"/>
      <c r="J684" s="6"/>
      <c r="K684" s="6"/>
      <c r="L684" s="6"/>
      <c r="M684" s="6"/>
      <c r="N684" s="21"/>
      <c r="O684" s="21"/>
      <c r="P684" s="21"/>
      <c r="Q684" s="21"/>
      <c r="R684" s="21"/>
      <c r="S684" s="21"/>
      <c r="T684" s="6"/>
      <c r="U684" s="6"/>
      <c r="V684" s="6"/>
      <c r="W684" s="6"/>
      <c r="X684" s="6"/>
      <c r="Y684" s="6"/>
      <c r="Z684" s="6"/>
      <c r="AA684" s="6"/>
      <c r="AB684" s="6"/>
    </row>
    <row r="685" ht="12.75" customHeight="1">
      <c r="A685" s="6"/>
      <c r="B685" s="6"/>
      <c r="C685" s="6"/>
      <c r="D685" s="6"/>
      <c r="E685" s="6"/>
      <c r="F685" s="6"/>
      <c r="G685" s="6"/>
      <c r="H685" s="6"/>
      <c r="I685" s="6"/>
      <c r="J685" s="6"/>
      <c r="K685" s="6"/>
      <c r="L685" s="6"/>
      <c r="M685" s="6"/>
      <c r="N685" s="21"/>
      <c r="O685" s="21"/>
      <c r="P685" s="21"/>
      <c r="Q685" s="21"/>
      <c r="R685" s="21"/>
      <c r="S685" s="21"/>
      <c r="T685" s="6"/>
      <c r="U685" s="6"/>
      <c r="V685" s="6"/>
      <c r="W685" s="6"/>
      <c r="X685" s="6"/>
      <c r="Y685" s="6"/>
      <c r="Z685" s="6"/>
      <c r="AA685" s="6"/>
      <c r="AB685" s="6"/>
    </row>
    <row r="686" ht="12.75" customHeight="1">
      <c r="A686" s="6"/>
      <c r="B686" s="6"/>
      <c r="C686" s="6"/>
      <c r="D686" s="6"/>
      <c r="E686" s="6"/>
      <c r="F686" s="6"/>
      <c r="G686" s="6"/>
      <c r="H686" s="6"/>
      <c r="I686" s="6"/>
      <c r="J686" s="6"/>
      <c r="K686" s="6"/>
      <c r="L686" s="6"/>
      <c r="M686" s="6"/>
      <c r="N686" s="21"/>
      <c r="O686" s="21"/>
      <c r="P686" s="21"/>
      <c r="Q686" s="21"/>
      <c r="R686" s="21"/>
      <c r="S686" s="21"/>
      <c r="T686" s="6"/>
      <c r="U686" s="6"/>
      <c r="V686" s="6"/>
      <c r="W686" s="6"/>
      <c r="X686" s="6"/>
      <c r="Y686" s="6"/>
      <c r="Z686" s="6"/>
      <c r="AA686" s="6"/>
      <c r="AB686" s="6"/>
    </row>
    <row r="687" ht="12.75" customHeight="1">
      <c r="A687" s="6"/>
      <c r="B687" s="6"/>
      <c r="C687" s="6"/>
      <c r="D687" s="6"/>
      <c r="E687" s="6"/>
      <c r="F687" s="6"/>
      <c r="G687" s="6"/>
      <c r="H687" s="6"/>
      <c r="I687" s="6"/>
      <c r="J687" s="6"/>
      <c r="K687" s="6"/>
      <c r="L687" s="6"/>
      <c r="M687" s="6"/>
      <c r="N687" s="21"/>
      <c r="O687" s="21"/>
      <c r="P687" s="21"/>
      <c r="Q687" s="21"/>
      <c r="R687" s="21"/>
      <c r="S687" s="21"/>
      <c r="T687" s="6"/>
      <c r="U687" s="6"/>
      <c r="V687" s="6"/>
      <c r="W687" s="6"/>
      <c r="X687" s="6"/>
      <c r="Y687" s="6"/>
      <c r="Z687" s="6"/>
      <c r="AA687" s="6"/>
      <c r="AB687" s="6"/>
    </row>
    <row r="688" ht="12.75" customHeight="1">
      <c r="A688" s="6"/>
      <c r="B688" s="6"/>
      <c r="C688" s="6"/>
      <c r="D688" s="6"/>
      <c r="E688" s="6"/>
      <c r="F688" s="6"/>
      <c r="G688" s="6"/>
      <c r="H688" s="6"/>
      <c r="I688" s="6"/>
      <c r="J688" s="6"/>
      <c r="K688" s="6"/>
      <c r="L688" s="6"/>
      <c r="M688" s="6"/>
      <c r="N688" s="21"/>
      <c r="O688" s="21"/>
      <c r="P688" s="21"/>
      <c r="Q688" s="21"/>
      <c r="R688" s="21"/>
      <c r="S688" s="21"/>
      <c r="T688" s="6"/>
      <c r="U688" s="6"/>
      <c r="V688" s="6"/>
      <c r="W688" s="6"/>
      <c r="X688" s="6"/>
      <c r="Y688" s="6"/>
      <c r="Z688" s="6"/>
      <c r="AA688" s="6"/>
      <c r="AB688" s="6"/>
    </row>
    <row r="689" ht="12.75" customHeight="1">
      <c r="A689" s="6"/>
      <c r="B689" s="6"/>
      <c r="C689" s="6"/>
      <c r="D689" s="6"/>
      <c r="E689" s="6"/>
      <c r="F689" s="6"/>
      <c r="G689" s="6"/>
      <c r="H689" s="6"/>
      <c r="I689" s="6"/>
      <c r="J689" s="6"/>
      <c r="K689" s="6"/>
      <c r="L689" s="6"/>
      <c r="M689" s="6"/>
      <c r="N689" s="21"/>
      <c r="O689" s="21"/>
      <c r="P689" s="21"/>
      <c r="Q689" s="21"/>
      <c r="R689" s="21"/>
      <c r="S689" s="21"/>
      <c r="T689" s="6"/>
      <c r="U689" s="6"/>
      <c r="V689" s="6"/>
      <c r="W689" s="6"/>
      <c r="X689" s="6"/>
      <c r="Y689" s="6"/>
      <c r="Z689" s="6"/>
      <c r="AA689" s="6"/>
      <c r="AB689" s="6"/>
    </row>
    <row r="690" ht="12.75" customHeight="1">
      <c r="A690" s="6"/>
      <c r="B690" s="6"/>
      <c r="C690" s="6"/>
      <c r="D690" s="6"/>
      <c r="E690" s="6"/>
      <c r="F690" s="6"/>
      <c r="G690" s="6"/>
      <c r="H690" s="6"/>
      <c r="I690" s="6"/>
      <c r="J690" s="6"/>
      <c r="K690" s="6"/>
      <c r="L690" s="6"/>
      <c r="M690" s="6"/>
      <c r="N690" s="21"/>
      <c r="O690" s="21"/>
      <c r="P690" s="21"/>
      <c r="Q690" s="21"/>
      <c r="R690" s="21"/>
      <c r="S690" s="21"/>
      <c r="T690" s="6"/>
      <c r="U690" s="6"/>
      <c r="V690" s="6"/>
      <c r="W690" s="6"/>
      <c r="X690" s="6"/>
      <c r="Y690" s="6"/>
      <c r="Z690" s="6"/>
      <c r="AA690" s="6"/>
      <c r="AB690" s="6"/>
    </row>
    <row r="691" ht="12.75" customHeight="1">
      <c r="A691" s="6"/>
      <c r="B691" s="6"/>
      <c r="C691" s="6"/>
      <c r="D691" s="6"/>
      <c r="E691" s="6"/>
      <c r="F691" s="6"/>
      <c r="G691" s="6"/>
      <c r="H691" s="6"/>
      <c r="I691" s="6"/>
      <c r="J691" s="6"/>
      <c r="K691" s="6"/>
      <c r="L691" s="6"/>
      <c r="M691" s="6"/>
      <c r="N691" s="21"/>
      <c r="O691" s="21"/>
      <c r="P691" s="21"/>
      <c r="Q691" s="21"/>
      <c r="R691" s="21"/>
      <c r="S691" s="21"/>
      <c r="T691" s="6"/>
      <c r="U691" s="6"/>
      <c r="V691" s="6"/>
      <c r="W691" s="6"/>
      <c r="X691" s="6"/>
      <c r="Y691" s="6"/>
      <c r="Z691" s="6"/>
      <c r="AA691" s="6"/>
      <c r="AB691" s="6"/>
    </row>
    <row r="692" ht="12.75" customHeight="1">
      <c r="A692" s="6"/>
      <c r="B692" s="6"/>
      <c r="C692" s="6"/>
      <c r="D692" s="6"/>
      <c r="E692" s="6"/>
      <c r="F692" s="6"/>
      <c r="G692" s="6"/>
      <c r="H692" s="6"/>
      <c r="I692" s="6"/>
      <c r="J692" s="6"/>
      <c r="K692" s="6"/>
      <c r="L692" s="6"/>
      <c r="M692" s="6"/>
      <c r="N692" s="21"/>
      <c r="O692" s="21"/>
      <c r="P692" s="21"/>
      <c r="Q692" s="21"/>
      <c r="R692" s="21"/>
      <c r="S692" s="21"/>
      <c r="T692" s="6"/>
      <c r="U692" s="6"/>
      <c r="V692" s="6"/>
      <c r="W692" s="6"/>
      <c r="X692" s="6"/>
      <c r="Y692" s="6"/>
      <c r="Z692" s="6"/>
      <c r="AA692" s="6"/>
      <c r="AB692" s="6"/>
    </row>
    <row r="693" ht="12.75" customHeight="1">
      <c r="A693" s="6"/>
      <c r="B693" s="6"/>
      <c r="C693" s="6"/>
      <c r="D693" s="6"/>
      <c r="E693" s="6"/>
      <c r="F693" s="6"/>
      <c r="G693" s="6"/>
      <c r="H693" s="6"/>
      <c r="I693" s="6"/>
      <c r="J693" s="6"/>
      <c r="K693" s="6"/>
      <c r="L693" s="6"/>
      <c r="M693" s="6"/>
      <c r="N693" s="21"/>
      <c r="O693" s="21"/>
      <c r="P693" s="21"/>
      <c r="Q693" s="21"/>
      <c r="R693" s="21"/>
      <c r="S693" s="21"/>
      <c r="T693" s="6"/>
      <c r="U693" s="6"/>
      <c r="V693" s="6"/>
      <c r="W693" s="6"/>
      <c r="X693" s="6"/>
      <c r="Y693" s="6"/>
      <c r="Z693" s="6"/>
      <c r="AA693" s="6"/>
      <c r="AB693" s="6"/>
    </row>
    <row r="694" ht="12.75" customHeight="1">
      <c r="A694" s="6"/>
      <c r="B694" s="6"/>
      <c r="C694" s="6"/>
      <c r="D694" s="6"/>
      <c r="E694" s="6"/>
      <c r="F694" s="6"/>
      <c r="G694" s="6"/>
      <c r="H694" s="6"/>
      <c r="I694" s="6"/>
      <c r="J694" s="6"/>
      <c r="K694" s="6"/>
      <c r="L694" s="6"/>
      <c r="M694" s="6"/>
      <c r="N694" s="21"/>
      <c r="O694" s="21"/>
      <c r="P694" s="21"/>
      <c r="Q694" s="21"/>
      <c r="R694" s="21"/>
      <c r="S694" s="21"/>
      <c r="T694" s="6"/>
      <c r="U694" s="6"/>
      <c r="V694" s="6"/>
      <c r="W694" s="6"/>
      <c r="X694" s="6"/>
      <c r="Y694" s="6"/>
      <c r="Z694" s="6"/>
      <c r="AA694" s="6"/>
      <c r="AB694" s="6"/>
    </row>
    <row r="695" ht="12.75" customHeight="1">
      <c r="A695" s="6"/>
      <c r="B695" s="6"/>
      <c r="C695" s="6"/>
      <c r="D695" s="6"/>
      <c r="E695" s="6"/>
      <c r="F695" s="6"/>
      <c r="G695" s="6"/>
      <c r="H695" s="6"/>
      <c r="I695" s="6"/>
      <c r="J695" s="6"/>
      <c r="K695" s="6"/>
      <c r="L695" s="6"/>
      <c r="M695" s="6"/>
      <c r="N695" s="21"/>
      <c r="O695" s="21"/>
      <c r="P695" s="21"/>
      <c r="Q695" s="21"/>
      <c r="R695" s="21"/>
      <c r="S695" s="21"/>
      <c r="T695" s="6"/>
      <c r="U695" s="6"/>
      <c r="V695" s="6"/>
      <c r="W695" s="6"/>
      <c r="X695" s="6"/>
      <c r="Y695" s="6"/>
      <c r="Z695" s="6"/>
      <c r="AA695" s="6"/>
      <c r="AB695" s="6"/>
    </row>
    <row r="696" ht="12.75" customHeight="1">
      <c r="A696" s="6"/>
      <c r="B696" s="6"/>
      <c r="C696" s="6"/>
      <c r="D696" s="6"/>
      <c r="E696" s="6"/>
      <c r="F696" s="6"/>
      <c r="G696" s="6"/>
      <c r="H696" s="6"/>
      <c r="I696" s="6"/>
      <c r="J696" s="6"/>
      <c r="K696" s="6"/>
      <c r="L696" s="6"/>
      <c r="M696" s="6"/>
      <c r="N696" s="21"/>
      <c r="O696" s="21"/>
      <c r="P696" s="21"/>
      <c r="Q696" s="21"/>
      <c r="R696" s="21"/>
      <c r="S696" s="21"/>
      <c r="T696" s="6"/>
      <c r="U696" s="6"/>
      <c r="V696" s="6"/>
      <c r="W696" s="6"/>
      <c r="X696" s="6"/>
      <c r="Y696" s="6"/>
      <c r="Z696" s="6"/>
      <c r="AA696" s="6"/>
      <c r="AB696" s="6"/>
    </row>
    <row r="697" ht="12.75" customHeight="1">
      <c r="A697" s="6"/>
      <c r="B697" s="6"/>
      <c r="C697" s="6"/>
      <c r="D697" s="6"/>
      <c r="E697" s="6"/>
      <c r="F697" s="6"/>
      <c r="G697" s="6"/>
      <c r="H697" s="6"/>
      <c r="I697" s="6"/>
      <c r="J697" s="6"/>
      <c r="K697" s="6"/>
      <c r="L697" s="6"/>
      <c r="M697" s="6"/>
      <c r="N697" s="21"/>
      <c r="O697" s="21"/>
      <c r="P697" s="21"/>
      <c r="Q697" s="21"/>
      <c r="R697" s="21"/>
      <c r="S697" s="21"/>
      <c r="T697" s="6"/>
      <c r="U697" s="6"/>
      <c r="V697" s="6"/>
      <c r="W697" s="6"/>
      <c r="X697" s="6"/>
      <c r="Y697" s="6"/>
      <c r="Z697" s="6"/>
      <c r="AA697" s="6"/>
      <c r="AB697" s="6"/>
    </row>
    <row r="698" ht="12.75" customHeight="1">
      <c r="A698" s="6"/>
      <c r="B698" s="6"/>
      <c r="C698" s="6"/>
      <c r="D698" s="6"/>
      <c r="E698" s="6"/>
      <c r="F698" s="6"/>
      <c r="G698" s="6"/>
      <c r="H698" s="6"/>
      <c r="I698" s="6"/>
      <c r="J698" s="6"/>
      <c r="K698" s="6"/>
      <c r="L698" s="6"/>
      <c r="M698" s="6"/>
      <c r="N698" s="21"/>
      <c r="O698" s="21"/>
      <c r="P698" s="21"/>
      <c r="Q698" s="21"/>
      <c r="R698" s="21"/>
      <c r="S698" s="21"/>
      <c r="T698" s="6"/>
      <c r="U698" s="6"/>
      <c r="V698" s="6"/>
      <c r="W698" s="6"/>
      <c r="X698" s="6"/>
      <c r="Y698" s="6"/>
      <c r="Z698" s="6"/>
      <c r="AA698" s="6"/>
      <c r="AB698" s="6"/>
    </row>
    <row r="699" ht="12.75" customHeight="1">
      <c r="A699" s="6"/>
      <c r="B699" s="6"/>
      <c r="C699" s="6"/>
      <c r="D699" s="6"/>
      <c r="E699" s="6"/>
      <c r="F699" s="6"/>
      <c r="G699" s="6"/>
      <c r="H699" s="6"/>
      <c r="I699" s="6"/>
      <c r="J699" s="6"/>
      <c r="K699" s="6"/>
      <c r="L699" s="6"/>
      <c r="M699" s="6"/>
      <c r="N699" s="21"/>
      <c r="O699" s="21"/>
      <c r="P699" s="21"/>
      <c r="Q699" s="21"/>
      <c r="R699" s="21"/>
      <c r="S699" s="21"/>
      <c r="T699" s="6"/>
      <c r="U699" s="6"/>
      <c r="V699" s="6"/>
      <c r="W699" s="6"/>
      <c r="X699" s="6"/>
      <c r="Y699" s="6"/>
      <c r="Z699" s="6"/>
      <c r="AA699" s="6"/>
      <c r="AB699" s="6"/>
    </row>
    <row r="700" ht="12.75" customHeight="1">
      <c r="A700" s="6"/>
      <c r="B700" s="6"/>
      <c r="C700" s="6"/>
      <c r="D700" s="6"/>
      <c r="E700" s="6"/>
      <c r="F700" s="6"/>
      <c r="G700" s="6"/>
      <c r="H700" s="6"/>
      <c r="I700" s="6"/>
      <c r="J700" s="6"/>
      <c r="K700" s="6"/>
      <c r="L700" s="6"/>
      <c r="M700" s="6"/>
      <c r="N700" s="21"/>
      <c r="O700" s="21"/>
      <c r="P700" s="21"/>
      <c r="Q700" s="21"/>
      <c r="R700" s="21"/>
      <c r="S700" s="21"/>
      <c r="T700" s="6"/>
      <c r="U700" s="6"/>
      <c r="V700" s="6"/>
      <c r="W700" s="6"/>
      <c r="X700" s="6"/>
      <c r="Y700" s="6"/>
      <c r="Z700" s="6"/>
      <c r="AA700" s="6"/>
      <c r="AB700" s="6"/>
    </row>
    <row r="701" ht="12.75" customHeight="1">
      <c r="A701" s="6"/>
      <c r="B701" s="6"/>
      <c r="C701" s="6"/>
      <c r="D701" s="6"/>
      <c r="E701" s="6"/>
      <c r="F701" s="6"/>
      <c r="G701" s="6"/>
      <c r="H701" s="6"/>
      <c r="I701" s="6"/>
      <c r="J701" s="6"/>
      <c r="K701" s="6"/>
      <c r="L701" s="6"/>
      <c r="M701" s="6"/>
      <c r="N701" s="21"/>
      <c r="O701" s="21"/>
      <c r="P701" s="21"/>
      <c r="Q701" s="21"/>
      <c r="R701" s="21"/>
      <c r="S701" s="21"/>
      <c r="T701" s="6"/>
      <c r="U701" s="6"/>
      <c r="V701" s="6"/>
      <c r="W701" s="6"/>
      <c r="X701" s="6"/>
      <c r="Y701" s="6"/>
      <c r="Z701" s="6"/>
      <c r="AA701" s="6"/>
      <c r="AB701" s="6"/>
    </row>
    <row r="702" ht="12.75" customHeight="1">
      <c r="A702" s="6"/>
      <c r="B702" s="6"/>
      <c r="C702" s="6"/>
      <c r="D702" s="6"/>
      <c r="E702" s="6"/>
      <c r="F702" s="6"/>
      <c r="G702" s="6"/>
      <c r="H702" s="6"/>
      <c r="I702" s="6"/>
      <c r="J702" s="6"/>
      <c r="K702" s="6"/>
      <c r="L702" s="6"/>
      <c r="M702" s="6"/>
      <c r="N702" s="21"/>
      <c r="O702" s="21"/>
      <c r="P702" s="21"/>
      <c r="Q702" s="21"/>
      <c r="R702" s="21"/>
      <c r="S702" s="21"/>
      <c r="T702" s="6"/>
      <c r="U702" s="6"/>
      <c r="V702" s="6"/>
      <c r="W702" s="6"/>
      <c r="X702" s="6"/>
      <c r="Y702" s="6"/>
      <c r="Z702" s="6"/>
      <c r="AA702" s="6"/>
      <c r="AB702" s="6"/>
    </row>
    <row r="703" ht="12.75" customHeight="1">
      <c r="A703" s="6"/>
      <c r="B703" s="6"/>
      <c r="C703" s="6"/>
      <c r="D703" s="6"/>
      <c r="E703" s="6"/>
      <c r="F703" s="6"/>
      <c r="G703" s="6"/>
      <c r="H703" s="6"/>
      <c r="I703" s="6"/>
      <c r="J703" s="6"/>
      <c r="K703" s="6"/>
      <c r="L703" s="6"/>
      <c r="M703" s="6"/>
      <c r="N703" s="21"/>
      <c r="O703" s="21"/>
      <c r="P703" s="21"/>
      <c r="Q703" s="21"/>
      <c r="R703" s="21"/>
      <c r="S703" s="21"/>
      <c r="T703" s="6"/>
      <c r="U703" s="6"/>
      <c r="V703" s="6"/>
      <c r="W703" s="6"/>
      <c r="X703" s="6"/>
      <c r="Y703" s="6"/>
      <c r="Z703" s="6"/>
      <c r="AA703" s="6"/>
      <c r="AB703" s="6"/>
    </row>
    <row r="704" ht="12.75" customHeight="1">
      <c r="A704" s="6"/>
      <c r="B704" s="6"/>
      <c r="C704" s="6"/>
      <c r="D704" s="6"/>
      <c r="E704" s="6"/>
      <c r="F704" s="6"/>
      <c r="G704" s="6"/>
      <c r="H704" s="6"/>
      <c r="I704" s="6"/>
      <c r="J704" s="6"/>
      <c r="K704" s="6"/>
      <c r="L704" s="6"/>
      <c r="M704" s="6"/>
      <c r="N704" s="21"/>
      <c r="O704" s="21"/>
      <c r="P704" s="21"/>
      <c r="Q704" s="21"/>
      <c r="R704" s="21"/>
      <c r="S704" s="21"/>
      <c r="T704" s="6"/>
      <c r="U704" s="6"/>
      <c r="V704" s="6"/>
      <c r="W704" s="6"/>
      <c r="X704" s="6"/>
      <c r="Y704" s="6"/>
      <c r="Z704" s="6"/>
      <c r="AA704" s="6"/>
      <c r="AB704" s="6"/>
    </row>
    <row r="705" ht="12.75" customHeight="1">
      <c r="A705" s="6"/>
      <c r="B705" s="6"/>
      <c r="C705" s="6"/>
      <c r="D705" s="6"/>
      <c r="E705" s="6"/>
      <c r="F705" s="6"/>
      <c r="G705" s="6"/>
      <c r="H705" s="6"/>
      <c r="I705" s="6"/>
      <c r="J705" s="6"/>
      <c r="K705" s="6"/>
      <c r="L705" s="6"/>
      <c r="M705" s="6"/>
      <c r="N705" s="21"/>
      <c r="O705" s="21"/>
      <c r="P705" s="21"/>
      <c r="Q705" s="21"/>
      <c r="R705" s="21"/>
      <c r="S705" s="21"/>
      <c r="T705" s="6"/>
      <c r="U705" s="6"/>
      <c r="V705" s="6"/>
      <c r="W705" s="6"/>
      <c r="X705" s="6"/>
      <c r="Y705" s="6"/>
      <c r="Z705" s="6"/>
      <c r="AA705" s="6"/>
      <c r="AB705" s="6"/>
    </row>
    <row r="706" ht="12.75" customHeight="1">
      <c r="A706" s="6"/>
      <c r="B706" s="6"/>
      <c r="C706" s="6"/>
      <c r="D706" s="6"/>
      <c r="E706" s="6"/>
      <c r="F706" s="6"/>
      <c r="G706" s="6"/>
      <c r="H706" s="6"/>
      <c r="I706" s="6"/>
      <c r="J706" s="6"/>
      <c r="K706" s="6"/>
      <c r="L706" s="6"/>
      <c r="M706" s="6"/>
      <c r="N706" s="21"/>
      <c r="O706" s="21"/>
      <c r="P706" s="21"/>
      <c r="Q706" s="21"/>
      <c r="R706" s="21"/>
      <c r="S706" s="21"/>
      <c r="T706" s="6"/>
      <c r="U706" s="6"/>
      <c r="V706" s="6"/>
      <c r="W706" s="6"/>
      <c r="X706" s="6"/>
      <c r="Y706" s="6"/>
      <c r="Z706" s="6"/>
      <c r="AA706" s="6"/>
      <c r="AB706" s="6"/>
    </row>
    <row r="707" ht="12.75" customHeight="1">
      <c r="A707" s="6"/>
      <c r="B707" s="6"/>
      <c r="C707" s="6"/>
      <c r="D707" s="6"/>
      <c r="E707" s="6"/>
      <c r="F707" s="6"/>
      <c r="G707" s="6"/>
      <c r="H707" s="6"/>
      <c r="I707" s="6"/>
      <c r="J707" s="6"/>
      <c r="K707" s="6"/>
      <c r="L707" s="6"/>
      <c r="M707" s="6"/>
      <c r="N707" s="21"/>
      <c r="O707" s="21"/>
      <c r="P707" s="21"/>
      <c r="Q707" s="21"/>
      <c r="R707" s="21"/>
      <c r="S707" s="21"/>
      <c r="T707" s="6"/>
      <c r="U707" s="6"/>
      <c r="V707" s="6"/>
      <c r="W707" s="6"/>
      <c r="X707" s="6"/>
      <c r="Y707" s="6"/>
      <c r="Z707" s="6"/>
      <c r="AA707" s="6"/>
      <c r="AB707" s="6"/>
    </row>
    <row r="708" ht="12.75" customHeight="1">
      <c r="A708" s="6"/>
      <c r="B708" s="6"/>
      <c r="C708" s="6"/>
      <c r="D708" s="6"/>
      <c r="E708" s="6"/>
      <c r="F708" s="6"/>
      <c r="G708" s="6"/>
      <c r="H708" s="6"/>
      <c r="I708" s="6"/>
      <c r="J708" s="6"/>
      <c r="K708" s="6"/>
      <c r="L708" s="6"/>
      <c r="M708" s="6"/>
      <c r="N708" s="21"/>
      <c r="O708" s="21"/>
      <c r="P708" s="21"/>
      <c r="Q708" s="21"/>
      <c r="R708" s="21"/>
      <c r="S708" s="21"/>
      <c r="T708" s="6"/>
      <c r="U708" s="6"/>
      <c r="V708" s="6"/>
      <c r="W708" s="6"/>
      <c r="X708" s="6"/>
      <c r="Y708" s="6"/>
      <c r="Z708" s="6"/>
      <c r="AA708" s="6"/>
      <c r="AB708" s="6"/>
    </row>
    <row r="709" ht="12.75" customHeight="1">
      <c r="A709" s="6"/>
      <c r="B709" s="6"/>
      <c r="C709" s="6"/>
      <c r="D709" s="6"/>
      <c r="E709" s="6"/>
      <c r="F709" s="6"/>
      <c r="G709" s="6"/>
      <c r="H709" s="6"/>
      <c r="I709" s="6"/>
      <c r="J709" s="6"/>
      <c r="K709" s="6"/>
      <c r="L709" s="6"/>
      <c r="M709" s="6"/>
      <c r="N709" s="21"/>
      <c r="O709" s="21"/>
      <c r="P709" s="21"/>
      <c r="Q709" s="21"/>
      <c r="R709" s="21"/>
      <c r="S709" s="21"/>
      <c r="T709" s="6"/>
      <c r="U709" s="6"/>
      <c r="V709" s="6"/>
      <c r="W709" s="6"/>
      <c r="X709" s="6"/>
      <c r="Y709" s="6"/>
      <c r="Z709" s="6"/>
      <c r="AA709" s="6"/>
      <c r="AB709" s="6"/>
    </row>
    <row r="710" ht="12.75" customHeight="1">
      <c r="A710" s="6"/>
      <c r="B710" s="6"/>
      <c r="C710" s="6"/>
      <c r="D710" s="6"/>
      <c r="E710" s="6"/>
      <c r="F710" s="6"/>
      <c r="G710" s="6"/>
      <c r="H710" s="6"/>
      <c r="I710" s="6"/>
      <c r="J710" s="6"/>
      <c r="K710" s="6"/>
      <c r="L710" s="6"/>
      <c r="M710" s="6"/>
      <c r="N710" s="21"/>
      <c r="O710" s="21"/>
      <c r="P710" s="21"/>
      <c r="Q710" s="21"/>
      <c r="R710" s="21"/>
      <c r="S710" s="21"/>
      <c r="T710" s="6"/>
      <c r="U710" s="6"/>
      <c r="V710" s="6"/>
      <c r="W710" s="6"/>
      <c r="X710" s="6"/>
      <c r="Y710" s="6"/>
      <c r="Z710" s="6"/>
      <c r="AA710" s="6"/>
      <c r="AB710" s="6"/>
    </row>
    <row r="711" ht="12.75" customHeight="1">
      <c r="A711" s="6"/>
      <c r="B711" s="6"/>
      <c r="C711" s="6"/>
      <c r="D711" s="6"/>
      <c r="E711" s="6"/>
      <c r="F711" s="6"/>
      <c r="G711" s="6"/>
      <c r="H711" s="6"/>
      <c r="I711" s="6"/>
      <c r="J711" s="6"/>
      <c r="K711" s="6"/>
      <c r="L711" s="6"/>
      <c r="M711" s="6"/>
      <c r="N711" s="21"/>
      <c r="O711" s="21"/>
      <c r="P711" s="21"/>
      <c r="Q711" s="21"/>
      <c r="R711" s="21"/>
      <c r="S711" s="21"/>
      <c r="T711" s="6"/>
      <c r="U711" s="6"/>
      <c r="V711" s="6"/>
      <c r="W711" s="6"/>
      <c r="X711" s="6"/>
      <c r="Y711" s="6"/>
      <c r="Z711" s="6"/>
      <c r="AA711" s="6"/>
      <c r="AB711" s="6"/>
    </row>
    <row r="712" ht="12.75" customHeight="1">
      <c r="A712" s="6"/>
      <c r="B712" s="6"/>
      <c r="C712" s="6"/>
      <c r="D712" s="6"/>
      <c r="E712" s="6"/>
      <c r="F712" s="6"/>
      <c r="G712" s="6"/>
      <c r="H712" s="6"/>
      <c r="I712" s="6"/>
      <c r="J712" s="6"/>
      <c r="K712" s="6"/>
      <c r="L712" s="6"/>
      <c r="M712" s="6"/>
      <c r="N712" s="21"/>
      <c r="O712" s="21"/>
      <c r="P712" s="21"/>
      <c r="Q712" s="21"/>
      <c r="R712" s="21"/>
      <c r="S712" s="21"/>
      <c r="T712" s="6"/>
      <c r="U712" s="6"/>
      <c r="V712" s="6"/>
      <c r="W712" s="6"/>
      <c r="X712" s="6"/>
      <c r="Y712" s="6"/>
      <c r="Z712" s="6"/>
      <c r="AA712" s="6"/>
      <c r="AB712" s="6"/>
    </row>
    <row r="713" ht="12.75" customHeight="1">
      <c r="A713" s="6"/>
      <c r="B713" s="6"/>
      <c r="C713" s="6"/>
      <c r="D713" s="6"/>
      <c r="E713" s="6"/>
      <c r="F713" s="6"/>
      <c r="G713" s="6"/>
      <c r="H713" s="6"/>
      <c r="I713" s="6"/>
      <c r="J713" s="6"/>
      <c r="K713" s="6"/>
      <c r="L713" s="6"/>
      <c r="M713" s="6"/>
      <c r="N713" s="21"/>
      <c r="O713" s="21"/>
      <c r="P713" s="21"/>
      <c r="Q713" s="21"/>
      <c r="R713" s="21"/>
      <c r="S713" s="21"/>
      <c r="T713" s="6"/>
      <c r="U713" s="6"/>
      <c r="V713" s="6"/>
      <c r="W713" s="6"/>
      <c r="X713" s="6"/>
      <c r="Y713" s="6"/>
      <c r="Z713" s="6"/>
      <c r="AA713" s="6"/>
      <c r="AB713" s="6"/>
    </row>
    <row r="714" ht="12.75" customHeight="1">
      <c r="A714" s="6"/>
      <c r="B714" s="6"/>
      <c r="C714" s="6"/>
      <c r="D714" s="6"/>
      <c r="E714" s="6"/>
      <c r="F714" s="6"/>
      <c r="G714" s="6"/>
      <c r="H714" s="6"/>
      <c r="I714" s="6"/>
      <c r="J714" s="6"/>
      <c r="K714" s="6"/>
      <c r="L714" s="6"/>
      <c r="M714" s="6"/>
      <c r="N714" s="21"/>
      <c r="O714" s="21"/>
      <c r="P714" s="21"/>
      <c r="Q714" s="21"/>
      <c r="R714" s="21"/>
      <c r="S714" s="21"/>
      <c r="T714" s="6"/>
      <c r="U714" s="6"/>
      <c r="V714" s="6"/>
      <c r="W714" s="6"/>
      <c r="X714" s="6"/>
      <c r="Y714" s="6"/>
      <c r="Z714" s="6"/>
      <c r="AA714" s="6"/>
      <c r="AB714" s="6"/>
    </row>
    <row r="715" ht="12.75" customHeight="1">
      <c r="A715" s="6"/>
      <c r="B715" s="6"/>
      <c r="C715" s="6"/>
      <c r="D715" s="6"/>
      <c r="E715" s="6"/>
      <c r="F715" s="6"/>
      <c r="G715" s="6"/>
      <c r="H715" s="6"/>
      <c r="I715" s="6"/>
      <c r="J715" s="6"/>
      <c r="K715" s="6"/>
      <c r="L715" s="6"/>
      <c r="M715" s="6"/>
      <c r="N715" s="21"/>
      <c r="O715" s="21"/>
      <c r="P715" s="21"/>
      <c r="Q715" s="21"/>
      <c r="R715" s="21"/>
      <c r="S715" s="21"/>
      <c r="T715" s="6"/>
      <c r="U715" s="6"/>
      <c r="V715" s="6"/>
      <c r="W715" s="6"/>
      <c r="X715" s="6"/>
      <c r="Y715" s="6"/>
      <c r="Z715" s="6"/>
      <c r="AA715" s="6"/>
      <c r="AB715" s="6"/>
    </row>
    <row r="716" ht="12.75" customHeight="1">
      <c r="A716" s="6"/>
      <c r="B716" s="6"/>
      <c r="C716" s="6"/>
      <c r="D716" s="6"/>
      <c r="E716" s="6"/>
      <c r="F716" s="6"/>
      <c r="G716" s="6"/>
      <c r="H716" s="6"/>
      <c r="I716" s="6"/>
      <c r="J716" s="6"/>
      <c r="K716" s="6"/>
      <c r="L716" s="6"/>
      <c r="M716" s="6"/>
      <c r="N716" s="21"/>
      <c r="O716" s="21"/>
      <c r="P716" s="21"/>
      <c r="Q716" s="21"/>
      <c r="R716" s="21"/>
      <c r="S716" s="21"/>
      <c r="T716" s="6"/>
      <c r="U716" s="6"/>
      <c r="V716" s="6"/>
      <c r="W716" s="6"/>
      <c r="X716" s="6"/>
      <c r="Y716" s="6"/>
      <c r="Z716" s="6"/>
      <c r="AA716" s="6"/>
      <c r="AB716" s="6"/>
    </row>
    <row r="717" ht="12.75" customHeight="1">
      <c r="A717" s="6"/>
      <c r="B717" s="6"/>
      <c r="C717" s="6"/>
      <c r="D717" s="6"/>
      <c r="E717" s="6"/>
      <c r="F717" s="6"/>
      <c r="G717" s="6"/>
      <c r="H717" s="6"/>
      <c r="I717" s="6"/>
      <c r="J717" s="6"/>
      <c r="K717" s="6"/>
      <c r="L717" s="6"/>
      <c r="M717" s="6"/>
      <c r="N717" s="21"/>
      <c r="O717" s="21"/>
      <c r="P717" s="21"/>
      <c r="Q717" s="21"/>
      <c r="R717" s="21"/>
      <c r="S717" s="21"/>
      <c r="T717" s="6"/>
      <c r="U717" s="6"/>
      <c r="V717" s="6"/>
      <c r="W717" s="6"/>
      <c r="X717" s="6"/>
      <c r="Y717" s="6"/>
      <c r="Z717" s="6"/>
      <c r="AA717" s="6"/>
      <c r="AB717" s="6"/>
    </row>
    <row r="718" ht="12.75" customHeight="1">
      <c r="A718" s="6"/>
      <c r="B718" s="6"/>
      <c r="C718" s="6"/>
      <c r="D718" s="6"/>
      <c r="E718" s="6"/>
      <c r="F718" s="6"/>
      <c r="G718" s="6"/>
      <c r="H718" s="6"/>
      <c r="I718" s="6"/>
      <c r="J718" s="6"/>
      <c r="K718" s="6"/>
      <c r="L718" s="6"/>
      <c r="M718" s="6"/>
      <c r="N718" s="21"/>
      <c r="O718" s="21"/>
      <c r="P718" s="21"/>
      <c r="Q718" s="21"/>
      <c r="R718" s="21"/>
      <c r="S718" s="21"/>
      <c r="T718" s="6"/>
      <c r="U718" s="6"/>
      <c r="V718" s="6"/>
      <c r="W718" s="6"/>
      <c r="X718" s="6"/>
      <c r="Y718" s="6"/>
      <c r="Z718" s="6"/>
      <c r="AA718" s="6"/>
      <c r="AB718" s="6"/>
    </row>
    <row r="719" ht="12.75" customHeight="1">
      <c r="A719" s="6"/>
      <c r="B719" s="6"/>
      <c r="C719" s="6"/>
      <c r="D719" s="6"/>
      <c r="E719" s="6"/>
      <c r="F719" s="6"/>
      <c r="G719" s="6"/>
      <c r="H719" s="6"/>
      <c r="I719" s="6"/>
      <c r="J719" s="6"/>
      <c r="K719" s="6"/>
      <c r="L719" s="6"/>
      <c r="M719" s="6"/>
      <c r="N719" s="21"/>
      <c r="O719" s="21"/>
      <c r="P719" s="21"/>
      <c r="Q719" s="21"/>
      <c r="R719" s="21"/>
      <c r="S719" s="21"/>
      <c r="T719" s="6"/>
      <c r="U719" s="6"/>
      <c r="V719" s="6"/>
      <c r="W719" s="6"/>
      <c r="X719" s="6"/>
      <c r="Y719" s="6"/>
      <c r="Z719" s="6"/>
      <c r="AA719" s="6"/>
      <c r="AB719" s="6"/>
    </row>
    <row r="720" ht="12.75" customHeight="1">
      <c r="A720" s="6"/>
      <c r="B720" s="6"/>
      <c r="C720" s="6"/>
      <c r="D720" s="6"/>
      <c r="E720" s="6"/>
      <c r="F720" s="6"/>
      <c r="G720" s="6"/>
      <c r="H720" s="6"/>
      <c r="I720" s="6"/>
      <c r="J720" s="6"/>
      <c r="K720" s="6"/>
      <c r="L720" s="6"/>
      <c r="M720" s="6"/>
      <c r="N720" s="21"/>
      <c r="O720" s="21"/>
      <c r="P720" s="21"/>
      <c r="Q720" s="21"/>
      <c r="R720" s="21"/>
      <c r="S720" s="21"/>
      <c r="T720" s="6"/>
      <c r="U720" s="6"/>
      <c r="V720" s="6"/>
      <c r="W720" s="6"/>
      <c r="X720" s="6"/>
      <c r="Y720" s="6"/>
      <c r="Z720" s="6"/>
      <c r="AA720" s="6"/>
      <c r="AB720" s="6"/>
    </row>
    <row r="721" ht="12.75" customHeight="1">
      <c r="A721" s="6"/>
      <c r="B721" s="6"/>
      <c r="C721" s="6"/>
      <c r="D721" s="6"/>
      <c r="E721" s="6"/>
      <c r="F721" s="6"/>
      <c r="G721" s="6"/>
      <c r="H721" s="6"/>
      <c r="I721" s="6"/>
      <c r="J721" s="6"/>
      <c r="K721" s="6"/>
      <c r="L721" s="6"/>
      <c r="M721" s="6"/>
      <c r="N721" s="21"/>
      <c r="O721" s="21"/>
      <c r="P721" s="21"/>
      <c r="Q721" s="21"/>
      <c r="R721" s="21"/>
      <c r="S721" s="21"/>
      <c r="T721" s="6"/>
      <c r="U721" s="6"/>
      <c r="V721" s="6"/>
      <c r="W721" s="6"/>
      <c r="X721" s="6"/>
      <c r="Y721" s="6"/>
      <c r="Z721" s="6"/>
      <c r="AA721" s="6"/>
      <c r="AB721" s="6"/>
    </row>
    <row r="722" ht="12.75" customHeight="1">
      <c r="A722" s="6"/>
      <c r="B722" s="6"/>
      <c r="C722" s="6"/>
      <c r="D722" s="6"/>
      <c r="E722" s="6"/>
      <c r="F722" s="6"/>
      <c r="G722" s="6"/>
      <c r="H722" s="6"/>
      <c r="I722" s="6"/>
      <c r="J722" s="6"/>
      <c r="K722" s="6"/>
      <c r="L722" s="6"/>
      <c r="M722" s="6"/>
      <c r="N722" s="21"/>
      <c r="O722" s="21"/>
      <c r="P722" s="21"/>
      <c r="Q722" s="21"/>
      <c r="R722" s="21"/>
      <c r="S722" s="21"/>
      <c r="T722" s="6"/>
      <c r="U722" s="6"/>
      <c r="V722" s="6"/>
      <c r="W722" s="6"/>
      <c r="X722" s="6"/>
      <c r="Y722" s="6"/>
      <c r="Z722" s="6"/>
      <c r="AA722" s="6"/>
      <c r="AB722" s="6"/>
    </row>
    <row r="723" ht="12.75" customHeight="1">
      <c r="A723" s="6"/>
      <c r="B723" s="6"/>
      <c r="C723" s="6"/>
      <c r="D723" s="6"/>
      <c r="E723" s="6"/>
      <c r="F723" s="6"/>
      <c r="G723" s="6"/>
      <c r="H723" s="6"/>
      <c r="I723" s="6"/>
      <c r="J723" s="6"/>
      <c r="K723" s="6"/>
      <c r="L723" s="6"/>
      <c r="M723" s="6"/>
      <c r="N723" s="21"/>
      <c r="O723" s="21"/>
      <c r="P723" s="21"/>
      <c r="Q723" s="21"/>
      <c r="R723" s="21"/>
      <c r="S723" s="21"/>
      <c r="T723" s="6"/>
      <c r="U723" s="6"/>
      <c r="V723" s="6"/>
      <c r="W723" s="6"/>
      <c r="X723" s="6"/>
      <c r="Y723" s="6"/>
      <c r="Z723" s="6"/>
      <c r="AA723" s="6"/>
      <c r="AB723" s="6"/>
    </row>
    <row r="724" ht="12.75" customHeight="1">
      <c r="A724" s="6"/>
      <c r="B724" s="6"/>
      <c r="C724" s="6"/>
      <c r="D724" s="6"/>
      <c r="E724" s="6"/>
      <c r="F724" s="6"/>
      <c r="G724" s="6"/>
      <c r="H724" s="6"/>
      <c r="I724" s="6"/>
      <c r="J724" s="6"/>
      <c r="K724" s="6"/>
      <c r="L724" s="6"/>
      <c r="M724" s="6"/>
      <c r="N724" s="21"/>
      <c r="O724" s="21"/>
      <c r="P724" s="21"/>
      <c r="Q724" s="21"/>
      <c r="R724" s="21"/>
      <c r="S724" s="21"/>
      <c r="T724" s="6"/>
      <c r="U724" s="6"/>
      <c r="V724" s="6"/>
      <c r="W724" s="6"/>
      <c r="X724" s="6"/>
      <c r="Y724" s="6"/>
      <c r="Z724" s="6"/>
      <c r="AA724" s="6"/>
      <c r="AB724" s="6"/>
    </row>
    <row r="725" ht="12.75" customHeight="1">
      <c r="A725" s="6"/>
      <c r="B725" s="6"/>
      <c r="C725" s="6"/>
      <c r="D725" s="6"/>
      <c r="E725" s="6"/>
      <c r="F725" s="6"/>
      <c r="G725" s="6"/>
      <c r="H725" s="6"/>
      <c r="I725" s="6"/>
      <c r="J725" s="6"/>
      <c r="K725" s="6"/>
      <c r="L725" s="6"/>
      <c r="M725" s="6"/>
      <c r="N725" s="21"/>
      <c r="O725" s="21"/>
      <c r="P725" s="21"/>
      <c r="Q725" s="21"/>
      <c r="R725" s="21"/>
      <c r="S725" s="21"/>
      <c r="T725" s="6"/>
      <c r="U725" s="6"/>
      <c r="V725" s="6"/>
      <c r="W725" s="6"/>
      <c r="X725" s="6"/>
      <c r="Y725" s="6"/>
      <c r="Z725" s="6"/>
      <c r="AA725" s="6"/>
      <c r="AB725" s="6"/>
    </row>
    <row r="726" ht="12.75" customHeight="1">
      <c r="A726" s="6"/>
      <c r="B726" s="6"/>
      <c r="C726" s="6"/>
      <c r="D726" s="6"/>
      <c r="E726" s="6"/>
      <c r="F726" s="6"/>
      <c r="G726" s="6"/>
      <c r="H726" s="6"/>
      <c r="I726" s="6"/>
      <c r="J726" s="6"/>
      <c r="K726" s="6"/>
      <c r="L726" s="6"/>
      <c r="M726" s="6"/>
      <c r="N726" s="21"/>
      <c r="O726" s="21"/>
      <c r="P726" s="21"/>
      <c r="Q726" s="21"/>
      <c r="R726" s="21"/>
      <c r="S726" s="21"/>
      <c r="T726" s="6"/>
      <c r="U726" s="6"/>
      <c r="V726" s="6"/>
      <c r="W726" s="6"/>
      <c r="X726" s="6"/>
      <c r="Y726" s="6"/>
      <c r="Z726" s="6"/>
      <c r="AA726" s="6"/>
      <c r="AB726" s="6"/>
    </row>
    <row r="727" ht="12.75" customHeight="1">
      <c r="A727" s="6"/>
      <c r="B727" s="6"/>
      <c r="C727" s="6"/>
      <c r="D727" s="6"/>
      <c r="E727" s="6"/>
      <c r="F727" s="6"/>
      <c r="G727" s="6"/>
      <c r="H727" s="6"/>
      <c r="I727" s="6"/>
      <c r="J727" s="6"/>
      <c r="K727" s="6"/>
      <c r="L727" s="6"/>
      <c r="M727" s="6"/>
      <c r="N727" s="21"/>
      <c r="O727" s="21"/>
      <c r="P727" s="21"/>
      <c r="Q727" s="21"/>
      <c r="R727" s="21"/>
      <c r="S727" s="21"/>
      <c r="T727" s="6"/>
      <c r="U727" s="6"/>
      <c r="V727" s="6"/>
      <c r="W727" s="6"/>
      <c r="X727" s="6"/>
      <c r="Y727" s="6"/>
      <c r="Z727" s="6"/>
      <c r="AA727" s="6"/>
      <c r="AB727" s="6"/>
    </row>
    <row r="728" ht="12.75" customHeight="1">
      <c r="A728" s="6"/>
      <c r="B728" s="6"/>
      <c r="C728" s="6"/>
      <c r="D728" s="6"/>
      <c r="E728" s="6"/>
      <c r="F728" s="6"/>
      <c r="G728" s="6"/>
      <c r="H728" s="6"/>
      <c r="I728" s="6"/>
      <c r="J728" s="6"/>
      <c r="K728" s="6"/>
      <c r="L728" s="6"/>
      <c r="M728" s="6"/>
      <c r="N728" s="21"/>
      <c r="O728" s="21"/>
      <c r="P728" s="21"/>
      <c r="Q728" s="21"/>
      <c r="R728" s="21"/>
      <c r="S728" s="21"/>
      <c r="T728" s="6"/>
      <c r="U728" s="6"/>
      <c r="V728" s="6"/>
      <c r="W728" s="6"/>
      <c r="X728" s="6"/>
      <c r="Y728" s="6"/>
      <c r="Z728" s="6"/>
      <c r="AA728" s="6"/>
      <c r="AB728" s="6"/>
    </row>
    <row r="729" ht="12.75" customHeight="1">
      <c r="A729" s="6"/>
      <c r="B729" s="6"/>
      <c r="C729" s="6"/>
      <c r="D729" s="6"/>
      <c r="E729" s="6"/>
      <c r="F729" s="6"/>
      <c r="G729" s="6"/>
      <c r="H729" s="6"/>
      <c r="I729" s="6"/>
      <c r="J729" s="6"/>
      <c r="K729" s="6"/>
      <c r="L729" s="6"/>
      <c r="M729" s="6"/>
      <c r="N729" s="21"/>
      <c r="O729" s="21"/>
      <c r="P729" s="21"/>
      <c r="Q729" s="21"/>
      <c r="R729" s="21"/>
      <c r="S729" s="21"/>
      <c r="T729" s="6"/>
      <c r="U729" s="6"/>
      <c r="V729" s="6"/>
      <c r="W729" s="6"/>
      <c r="X729" s="6"/>
      <c r="Y729" s="6"/>
      <c r="Z729" s="6"/>
      <c r="AA729" s="6"/>
      <c r="AB729" s="6"/>
    </row>
    <row r="730" ht="12.75" customHeight="1">
      <c r="A730" s="6"/>
      <c r="B730" s="6"/>
      <c r="C730" s="6"/>
      <c r="D730" s="6"/>
      <c r="E730" s="6"/>
      <c r="F730" s="6"/>
      <c r="G730" s="6"/>
      <c r="H730" s="6"/>
      <c r="I730" s="6"/>
      <c r="J730" s="6"/>
      <c r="K730" s="6"/>
      <c r="L730" s="6"/>
      <c r="M730" s="6"/>
      <c r="N730" s="21"/>
      <c r="O730" s="21"/>
      <c r="P730" s="21"/>
      <c r="Q730" s="21"/>
      <c r="R730" s="21"/>
      <c r="S730" s="21"/>
      <c r="T730" s="6"/>
      <c r="U730" s="6"/>
      <c r="V730" s="6"/>
      <c r="W730" s="6"/>
      <c r="X730" s="6"/>
      <c r="Y730" s="6"/>
      <c r="Z730" s="6"/>
      <c r="AA730" s="6"/>
      <c r="AB730" s="6"/>
    </row>
    <row r="731" ht="12.75" customHeight="1">
      <c r="A731" s="6"/>
      <c r="B731" s="6"/>
      <c r="C731" s="6"/>
      <c r="D731" s="6"/>
      <c r="E731" s="6"/>
      <c r="F731" s="6"/>
      <c r="G731" s="6"/>
      <c r="H731" s="6"/>
      <c r="I731" s="6"/>
      <c r="J731" s="6"/>
      <c r="K731" s="6"/>
      <c r="L731" s="6"/>
      <c r="M731" s="6"/>
      <c r="N731" s="21"/>
      <c r="O731" s="21"/>
      <c r="P731" s="21"/>
      <c r="Q731" s="21"/>
      <c r="R731" s="21"/>
      <c r="S731" s="21"/>
      <c r="T731" s="6"/>
      <c r="U731" s="6"/>
      <c r="V731" s="6"/>
      <c r="W731" s="6"/>
      <c r="X731" s="6"/>
      <c r="Y731" s="6"/>
      <c r="Z731" s="6"/>
      <c r="AA731" s="6"/>
      <c r="AB731" s="6"/>
    </row>
    <row r="732" ht="12.75" customHeight="1">
      <c r="A732" s="6"/>
      <c r="B732" s="6"/>
      <c r="C732" s="6"/>
      <c r="D732" s="6"/>
      <c r="E732" s="6"/>
      <c r="F732" s="6"/>
      <c r="G732" s="6"/>
      <c r="H732" s="6"/>
      <c r="I732" s="6"/>
      <c r="J732" s="6"/>
      <c r="K732" s="6"/>
      <c r="L732" s="6"/>
      <c r="M732" s="6"/>
      <c r="N732" s="21"/>
      <c r="O732" s="21"/>
      <c r="P732" s="21"/>
      <c r="Q732" s="21"/>
      <c r="R732" s="21"/>
      <c r="S732" s="21"/>
      <c r="T732" s="6"/>
      <c r="U732" s="6"/>
      <c r="V732" s="6"/>
      <c r="W732" s="6"/>
      <c r="X732" s="6"/>
      <c r="Y732" s="6"/>
      <c r="Z732" s="6"/>
      <c r="AA732" s="6"/>
      <c r="AB732" s="6"/>
    </row>
    <row r="733" ht="12.75" customHeight="1">
      <c r="A733" s="6"/>
      <c r="B733" s="6"/>
      <c r="C733" s="6"/>
      <c r="D733" s="6"/>
      <c r="E733" s="6"/>
      <c r="F733" s="6"/>
      <c r="G733" s="6"/>
      <c r="H733" s="6"/>
      <c r="I733" s="6"/>
      <c r="J733" s="6"/>
      <c r="K733" s="6"/>
      <c r="L733" s="6"/>
      <c r="M733" s="6"/>
      <c r="N733" s="21"/>
      <c r="O733" s="21"/>
      <c r="P733" s="21"/>
      <c r="Q733" s="21"/>
      <c r="R733" s="21"/>
      <c r="S733" s="21"/>
      <c r="T733" s="6"/>
      <c r="U733" s="6"/>
      <c r="V733" s="6"/>
      <c r="W733" s="6"/>
      <c r="X733" s="6"/>
      <c r="Y733" s="6"/>
      <c r="Z733" s="6"/>
      <c r="AA733" s="6"/>
      <c r="AB733" s="6"/>
    </row>
    <row r="734" ht="12.75" customHeight="1">
      <c r="A734" s="6"/>
      <c r="B734" s="6"/>
      <c r="C734" s="6"/>
      <c r="D734" s="6"/>
      <c r="E734" s="6"/>
      <c r="F734" s="6"/>
      <c r="G734" s="6"/>
      <c r="H734" s="6"/>
      <c r="I734" s="6"/>
      <c r="J734" s="6"/>
      <c r="K734" s="6"/>
      <c r="L734" s="6"/>
      <c r="M734" s="6"/>
      <c r="N734" s="21"/>
      <c r="O734" s="21"/>
      <c r="P734" s="21"/>
      <c r="Q734" s="21"/>
      <c r="R734" s="21"/>
      <c r="S734" s="21"/>
      <c r="T734" s="6"/>
      <c r="U734" s="6"/>
      <c r="V734" s="6"/>
      <c r="W734" s="6"/>
      <c r="X734" s="6"/>
      <c r="Y734" s="6"/>
      <c r="Z734" s="6"/>
      <c r="AA734" s="6"/>
      <c r="AB734" s="6"/>
    </row>
    <row r="735" ht="12.75" customHeight="1">
      <c r="A735" s="6"/>
      <c r="B735" s="6"/>
      <c r="C735" s="6"/>
      <c r="D735" s="6"/>
      <c r="E735" s="6"/>
      <c r="F735" s="6"/>
      <c r="G735" s="6"/>
      <c r="H735" s="6"/>
      <c r="I735" s="6"/>
      <c r="J735" s="6"/>
      <c r="K735" s="6"/>
      <c r="L735" s="6"/>
      <c r="M735" s="6"/>
      <c r="N735" s="21"/>
      <c r="O735" s="21"/>
      <c r="P735" s="21"/>
      <c r="Q735" s="21"/>
      <c r="R735" s="21"/>
      <c r="S735" s="21"/>
      <c r="T735" s="6"/>
      <c r="U735" s="6"/>
      <c r="V735" s="6"/>
      <c r="W735" s="6"/>
      <c r="X735" s="6"/>
      <c r="Y735" s="6"/>
      <c r="Z735" s="6"/>
      <c r="AA735" s="6"/>
      <c r="AB735" s="6"/>
    </row>
    <row r="736" ht="12.75" customHeight="1">
      <c r="A736" s="6"/>
      <c r="B736" s="6"/>
      <c r="C736" s="6"/>
      <c r="D736" s="6"/>
      <c r="E736" s="6"/>
      <c r="F736" s="6"/>
      <c r="G736" s="6"/>
      <c r="H736" s="6"/>
      <c r="I736" s="6"/>
      <c r="J736" s="6"/>
      <c r="K736" s="6"/>
      <c r="L736" s="6"/>
      <c r="M736" s="6"/>
      <c r="N736" s="21"/>
      <c r="O736" s="21"/>
      <c r="P736" s="21"/>
      <c r="Q736" s="21"/>
      <c r="R736" s="21"/>
      <c r="S736" s="21"/>
      <c r="T736" s="6"/>
      <c r="U736" s="6"/>
      <c r="V736" s="6"/>
      <c r="W736" s="6"/>
      <c r="X736" s="6"/>
      <c r="Y736" s="6"/>
      <c r="Z736" s="6"/>
      <c r="AA736" s="6"/>
      <c r="AB736" s="6"/>
    </row>
    <row r="737" ht="12.75" customHeight="1">
      <c r="A737" s="6"/>
      <c r="B737" s="6"/>
      <c r="C737" s="6"/>
      <c r="D737" s="6"/>
      <c r="E737" s="6"/>
      <c r="F737" s="6"/>
      <c r="G737" s="6"/>
      <c r="H737" s="6"/>
      <c r="I737" s="6"/>
      <c r="J737" s="6"/>
      <c r="K737" s="6"/>
      <c r="L737" s="6"/>
      <c r="M737" s="6"/>
      <c r="N737" s="21"/>
      <c r="O737" s="21"/>
      <c r="P737" s="21"/>
      <c r="Q737" s="21"/>
      <c r="R737" s="21"/>
      <c r="S737" s="21"/>
      <c r="T737" s="6"/>
      <c r="U737" s="6"/>
      <c r="V737" s="6"/>
      <c r="W737" s="6"/>
      <c r="X737" s="6"/>
      <c r="Y737" s="6"/>
      <c r="Z737" s="6"/>
      <c r="AA737" s="6"/>
      <c r="AB737" s="6"/>
    </row>
    <row r="738" ht="12.75" customHeight="1">
      <c r="A738" s="6"/>
      <c r="B738" s="6"/>
      <c r="C738" s="6"/>
      <c r="D738" s="6"/>
      <c r="E738" s="6"/>
      <c r="F738" s="6"/>
      <c r="G738" s="6"/>
      <c r="H738" s="6"/>
      <c r="I738" s="6"/>
      <c r="J738" s="6"/>
      <c r="K738" s="6"/>
      <c r="L738" s="6"/>
      <c r="M738" s="6"/>
      <c r="N738" s="21"/>
      <c r="O738" s="21"/>
      <c r="P738" s="21"/>
      <c r="Q738" s="21"/>
      <c r="R738" s="21"/>
      <c r="S738" s="21"/>
      <c r="T738" s="6"/>
      <c r="U738" s="6"/>
      <c r="V738" s="6"/>
      <c r="W738" s="6"/>
      <c r="X738" s="6"/>
      <c r="Y738" s="6"/>
      <c r="Z738" s="6"/>
      <c r="AA738" s="6"/>
      <c r="AB738" s="6"/>
    </row>
    <row r="739" ht="12.75" customHeight="1">
      <c r="A739" s="6"/>
      <c r="B739" s="6"/>
      <c r="C739" s="6"/>
      <c r="D739" s="6"/>
      <c r="E739" s="6"/>
      <c r="F739" s="6"/>
      <c r="G739" s="6"/>
      <c r="H739" s="6"/>
      <c r="I739" s="6"/>
      <c r="J739" s="6"/>
      <c r="K739" s="6"/>
      <c r="L739" s="6"/>
      <c r="M739" s="6"/>
      <c r="N739" s="21"/>
      <c r="O739" s="21"/>
      <c r="P739" s="21"/>
      <c r="Q739" s="21"/>
      <c r="R739" s="21"/>
      <c r="S739" s="21"/>
      <c r="T739" s="6"/>
      <c r="U739" s="6"/>
      <c r="V739" s="6"/>
      <c r="W739" s="6"/>
      <c r="X739" s="6"/>
      <c r="Y739" s="6"/>
      <c r="Z739" s="6"/>
      <c r="AA739" s="6"/>
      <c r="AB739" s="6"/>
    </row>
    <row r="740" ht="12.75" customHeight="1">
      <c r="A740" s="6"/>
      <c r="B740" s="6"/>
      <c r="C740" s="6"/>
      <c r="D740" s="6"/>
      <c r="E740" s="6"/>
      <c r="F740" s="6"/>
      <c r="G740" s="6"/>
      <c r="H740" s="6"/>
      <c r="I740" s="6"/>
      <c r="J740" s="6"/>
      <c r="K740" s="6"/>
      <c r="L740" s="6"/>
      <c r="M740" s="6"/>
      <c r="N740" s="21"/>
      <c r="O740" s="21"/>
      <c r="P740" s="21"/>
      <c r="Q740" s="21"/>
      <c r="R740" s="21"/>
      <c r="S740" s="21"/>
      <c r="T740" s="6"/>
      <c r="U740" s="6"/>
      <c r="V740" s="6"/>
      <c r="W740" s="6"/>
      <c r="X740" s="6"/>
      <c r="Y740" s="6"/>
      <c r="Z740" s="6"/>
      <c r="AA740" s="6"/>
      <c r="AB740" s="6"/>
    </row>
    <row r="741" ht="12.75" customHeight="1">
      <c r="A741" s="6"/>
      <c r="B741" s="6"/>
      <c r="C741" s="6"/>
      <c r="D741" s="6"/>
      <c r="E741" s="6"/>
      <c r="F741" s="6"/>
      <c r="G741" s="6"/>
      <c r="H741" s="6"/>
      <c r="I741" s="6"/>
      <c r="J741" s="6"/>
      <c r="K741" s="6"/>
      <c r="L741" s="6"/>
      <c r="M741" s="6"/>
      <c r="N741" s="21"/>
      <c r="O741" s="21"/>
      <c r="P741" s="21"/>
      <c r="Q741" s="21"/>
      <c r="R741" s="21"/>
      <c r="S741" s="21"/>
      <c r="T741" s="6"/>
      <c r="U741" s="6"/>
      <c r="V741" s="6"/>
      <c r="W741" s="6"/>
      <c r="X741" s="6"/>
      <c r="Y741" s="6"/>
      <c r="Z741" s="6"/>
      <c r="AA741" s="6"/>
      <c r="AB741" s="6"/>
    </row>
    <row r="742" ht="12.75" customHeight="1">
      <c r="A742" s="6"/>
      <c r="B742" s="6"/>
      <c r="C742" s="6"/>
      <c r="D742" s="6"/>
      <c r="E742" s="6"/>
      <c r="F742" s="6"/>
      <c r="G742" s="6"/>
      <c r="H742" s="6"/>
      <c r="I742" s="6"/>
      <c r="J742" s="6"/>
      <c r="K742" s="6"/>
      <c r="L742" s="6"/>
      <c r="M742" s="6"/>
      <c r="N742" s="21"/>
      <c r="O742" s="21"/>
      <c r="P742" s="21"/>
      <c r="Q742" s="21"/>
      <c r="R742" s="21"/>
      <c r="S742" s="21"/>
      <c r="T742" s="6"/>
      <c r="U742" s="6"/>
      <c r="V742" s="6"/>
      <c r="W742" s="6"/>
      <c r="X742" s="6"/>
      <c r="Y742" s="6"/>
      <c r="Z742" s="6"/>
      <c r="AA742" s="6"/>
      <c r="AB742" s="6"/>
    </row>
    <row r="743" ht="12.75" customHeight="1">
      <c r="A743" s="6"/>
      <c r="B743" s="6"/>
      <c r="C743" s="6"/>
      <c r="D743" s="6"/>
      <c r="E743" s="6"/>
      <c r="F743" s="6"/>
      <c r="G743" s="6"/>
      <c r="H743" s="6"/>
      <c r="I743" s="6"/>
      <c r="J743" s="6"/>
      <c r="K743" s="6"/>
      <c r="L743" s="6"/>
      <c r="M743" s="6"/>
      <c r="N743" s="21"/>
      <c r="O743" s="21"/>
      <c r="P743" s="21"/>
      <c r="Q743" s="21"/>
      <c r="R743" s="21"/>
      <c r="S743" s="21"/>
      <c r="T743" s="6"/>
      <c r="U743" s="6"/>
      <c r="V743" s="6"/>
      <c r="W743" s="6"/>
      <c r="X743" s="6"/>
      <c r="Y743" s="6"/>
      <c r="Z743" s="6"/>
      <c r="AA743" s="6"/>
      <c r="AB743" s="6"/>
    </row>
    <row r="744" ht="12.75" customHeight="1">
      <c r="A744" s="6"/>
      <c r="B744" s="6"/>
      <c r="C744" s="6"/>
      <c r="D744" s="6"/>
      <c r="E744" s="6"/>
      <c r="F744" s="6"/>
      <c r="G744" s="6"/>
      <c r="H744" s="6"/>
      <c r="I744" s="6"/>
      <c r="J744" s="6"/>
      <c r="K744" s="6"/>
      <c r="L744" s="6"/>
      <c r="M744" s="6"/>
      <c r="N744" s="21"/>
      <c r="O744" s="21"/>
      <c r="P744" s="21"/>
      <c r="Q744" s="21"/>
      <c r="R744" s="21"/>
      <c r="S744" s="21"/>
      <c r="T744" s="6"/>
      <c r="U744" s="6"/>
      <c r="V744" s="6"/>
      <c r="W744" s="6"/>
      <c r="X744" s="6"/>
      <c r="Y744" s="6"/>
      <c r="Z744" s="6"/>
      <c r="AA744" s="6"/>
      <c r="AB744" s="6"/>
    </row>
    <row r="745" ht="12.75" customHeight="1">
      <c r="A745" s="6"/>
      <c r="B745" s="6"/>
      <c r="C745" s="6"/>
      <c r="D745" s="6"/>
      <c r="E745" s="6"/>
      <c r="F745" s="6"/>
      <c r="G745" s="6"/>
      <c r="H745" s="6"/>
      <c r="I745" s="6"/>
      <c r="J745" s="6"/>
      <c r="K745" s="6"/>
      <c r="L745" s="6"/>
      <c r="M745" s="6"/>
      <c r="N745" s="21"/>
      <c r="O745" s="21"/>
      <c r="P745" s="21"/>
      <c r="Q745" s="21"/>
      <c r="R745" s="21"/>
      <c r="S745" s="21"/>
      <c r="T745" s="6"/>
      <c r="U745" s="6"/>
      <c r="V745" s="6"/>
      <c r="W745" s="6"/>
      <c r="X745" s="6"/>
      <c r="Y745" s="6"/>
      <c r="Z745" s="6"/>
      <c r="AA745" s="6"/>
      <c r="AB745" s="6"/>
    </row>
    <row r="746" ht="12.75" customHeight="1">
      <c r="A746" s="6"/>
      <c r="B746" s="6"/>
      <c r="C746" s="6"/>
      <c r="D746" s="6"/>
      <c r="E746" s="6"/>
      <c r="F746" s="6"/>
      <c r="G746" s="6"/>
      <c r="H746" s="6"/>
      <c r="I746" s="6"/>
      <c r="J746" s="6"/>
      <c r="K746" s="6"/>
      <c r="L746" s="6"/>
      <c r="M746" s="6"/>
      <c r="N746" s="21"/>
      <c r="O746" s="21"/>
      <c r="P746" s="21"/>
      <c r="Q746" s="21"/>
      <c r="R746" s="21"/>
      <c r="S746" s="21"/>
      <c r="T746" s="6"/>
      <c r="U746" s="6"/>
      <c r="V746" s="6"/>
      <c r="W746" s="6"/>
      <c r="X746" s="6"/>
      <c r="Y746" s="6"/>
      <c r="Z746" s="6"/>
      <c r="AA746" s="6"/>
      <c r="AB746" s="6"/>
    </row>
    <row r="747" ht="12.75" customHeight="1">
      <c r="A747" s="6"/>
      <c r="B747" s="6"/>
      <c r="C747" s="6"/>
      <c r="D747" s="6"/>
      <c r="E747" s="6"/>
      <c r="F747" s="6"/>
      <c r="G747" s="6"/>
      <c r="H747" s="6"/>
      <c r="I747" s="6"/>
      <c r="J747" s="6"/>
      <c r="K747" s="6"/>
      <c r="L747" s="6"/>
      <c r="M747" s="6"/>
      <c r="N747" s="21"/>
      <c r="O747" s="21"/>
      <c r="P747" s="21"/>
      <c r="Q747" s="21"/>
      <c r="R747" s="21"/>
      <c r="S747" s="21"/>
      <c r="T747" s="6"/>
      <c r="U747" s="6"/>
      <c r="V747" s="6"/>
      <c r="W747" s="6"/>
      <c r="X747" s="6"/>
      <c r="Y747" s="6"/>
      <c r="Z747" s="6"/>
      <c r="AA747" s="6"/>
      <c r="AB747" s="6"/>
    </row>
    <row r="748" ht="12.75" customHeight="1">
      <c r="A748" s="6"/>
      <c r="B748" s="6"/>
      <c r="C748" s="6"/>
      <c r="D748" s="6"/>
      <c r="E748" s="6"/>
      <c r="F748" s="6"/>
      <c r="G748" s="6"/>
      <c r="H748" s="6"/>
      <c r="I748" s="6"/>
      <c r="J748" s="6"/>
      <c r="K748" s="6"/>
      <c r="L748" s="6"/>
      <c r="M748" s="6"/>
      <c r="N748" s="21"/>
      <c r="O748" s="21"/>
      <c r="P748" s="21"/>
      <c r="Q748" s="21"/>
      <c r="R748" s="21"/>
      <c r="S748" s="21"/>
      <c r="T748" s="6"/>
      <c r="U748" s="6"/>
      <c r="V748" s="6"/>
      <c r="W748" s="6"/>
      <c r="X748" s="6"/>
      <c r="Y748" s="6"/>
      <c r="Z748" s="6"/>
      <c r="AA748" s="6"/>
      <c r="AB748" s="6"/>
    </row>
    <row r="749" ht="12.75" customHeight="1">
      <c r="A749" s="6"/>
      <c r="B749" s="6"/>
      <c r="C749" s="6"/>
      <c r="D749" s="6"/>
      <c r="E749" s="6"/>
      <c r="F749" s="6"/>
      <c r="G749" s="6"/>
      <c r="H749" s="6"/>
      <c r="I749" s="6"/>
      <c r="J749" s="6"/>
      <c r="K749" s="6"/>
      <c r="L749" s="6"/>
      <c r="M749" s="6"/>
      <c r="N749" s="21"/>
      <c r="O749" s="21"/>
      <c r="P749" s="21"/>
      <c r="Q749" s="21"/>
      <c r="R749" s="21"/>
      <c r="S749" s="21"/>
      <c r="T749" s="6"/>
      <c r="U749" s="6"/>
      <c r="V749" s="6"/>
      <c r="W749" s="6"/>
      <c r="X749" s="6"/>
      <c r="Y749" s="6"/>
      <c r="Z749" s="6"/>
      <c r="AA749" s="6"/>
      <c r="AB749" s="6"/>
    </row>
    <row r="750" ht="12.75" customHeight="1">
      <c r="A750" s="6"/>
      <c r="B750" s="6"/>
      <c r="C750" s="6"/>
      <c r="D750" s="6"/>
      <c r="E750" s="6"/>
      <c r="F750" s="6"/>
      <c r="G750" s="6"/>
      <c r="H750" s="6"/>
      <c r="I750" s="6"/>
      <c r="J750" s="6"/>
      <c r="K750" s="6"/>
      <c r="L750" s="6"/>
      <c r="M750" s="6"/>
      <c r="N750" s="21"/>
      <c r="O750" s="21"/>
      <c r="P750" s="21"/>
      <c r="Q750" s="21"/>
      <c r="R750" s="21"/>
      <c r="S750" s="21"/>
      <c r="T750" s="6"/>
      <c r="U750" s="6"/>
      <c r="V750" s="6"/>
      <c r="W750" s="6"/>
      <c r="X750" s="6"/>
      <c r="Y750" s="6"/>
      <c r="Z750" s="6"/>
      <c r="AA750" s="6"/>
      <c r="AB750" s="6"/>
    </row>
    <row r="751" ht="12.75" customHeight="1">
      <c r="A751" s="6"/>
      <c r="B751" s="6"/>
      <c r="C751" s="6"/>
      <c r="D751" s="6"/>
      <c r="E751" s="6"/>
      <c r="F751" s="6"/>
      <c r="G751" s="6"/>
      <c r="H751" s="6"/>
      <c r="I751" s="6"/>
      <c r="J751" s="6"/>
      <c r="K751" s="6"/>
      <c r="L751" s="6"/>
      <c r="M751" s="6"/>
      <c r="N751" s="21"/>
      <c r="O751" s="21"/>
      <c r="P751" s="21"/>
      <c r="Q751" s="21"/>
      <c r="R751" s="21"/>
      <c r="S751" s="21"/>
      <c r="T751" s="6"/>
      <c r="U751" s="6"/>
      <c r="V751" s="6"/>
      <c r="W751" s="6"/>
      <c r="X751" s="6"/>
      <c r="Y751" s="6"/>
      <c r="Z751" s="6"/>
      <c r="AA751" s="6"/>
      <c r="AB751" s="6"/>
    </row>
    <row r="752" ht="12.75" customHeight="1">
      <c r="A752" s="6"/>
      <c r="B752" s="6"/>
      <c r="C752" s="6"/>
      <c r="D752" s="6"/>
      <c r="E752" s="6"/>
      <c r="F752" s="6"/>
      <c r="G752" s="6"/>
      <c r="H752" s="6"/>
      <c r="I752" s="6"/>
      <c r="J752" s="6"/>
      <c r="K752" s="6"/>
      <c r="L752" s="6"/>
      <c r="M752" s="6"/>
      <c r="N752" s="21"/>
      <c r="O752" s="21"/>
      <c r="P752" s="21"/>
      <c r="Q752" s="21"/>
      <c r="R752" s="21"/>
      <c r="S752" s="21"/>
      <c r="T752" s="6"/>
      <c r="U752" s="6"/>
      <c r="V752" s="6"/>
      <c r="W752" s="6"/>
      <c r="X752" s="6"/>
      <c r="Y752" s="6"/>
      <c r="Z752" s="6"/>
      <c r="AA752" s="6"/>
      <c r="AB752" s="6"/>
    </row>
    <row r="753" ht="12.75" customHeight="1">
      <c r="A753" s="6"/>
      <c r="B753" s="6"/>
      <c r="C753" s="6"/>
      <c r="D753" s="6"/>
      <c r="E753" s="6"/>
      <c r="F753" s="6"/>
      <c r="G753" s="6"/>
      <c r="H753" s="6"/>
      <c r="I753" s="6"/>
      <c r="J753" s="6"/>
      <c r="K753" s="6"/>
      <c r="L753" s="6"/>
      <c r="M753" s="6"/>
      <c r="N753" s="21"/>
      <c r="O753" s="21"/>
      <c r="P753" s="21"/>
      <c r="Q753" s="21"/>
      <c r="R753" s="21"/>
      <c r="S753" s="21"/>
      <c r="T753" s="6"/>
      <c r="U753" s="6"/>
      <c r="V753" s="6"/>
      <c r="W753" s="6"/>
      <c r="X753" s="6"/>
      <c r="Y753" s="6"/>
      <c r="Z753" s="6"/>
      <c r="AA753" s="6"/>
      <c r="AB753" s="6"/>
    </row>
    <row r="754" ht="12.75" customHeight="1">
      <c r="A754" s="6"/>
      <c r="B754" s="6"/>
      <c r="C754" s="6"/>
      <c r="D754" s="6"/>
      <c r="E754" s="6"/>
      <c r="F754" s="6"/>
      <c r="G754" s="6"/>
      <c r="H754" s="6"/>
      <c r="I754" s="6"/>
      <c r="J754" s="6"/>
      <c r="K754" s="6"/>
      <c r="L754" s="6"/>
      <c r="M754" s="6"/>
      <c r="N754" s="21"/>
      <c r="O754" s="21"/>
      <c r="P754" s="21"/>
      <c r="Q754" s="21"/>
      <c r="R754" s="21"/>
      <c r="S754" s="21"/>
      <c r="T754" s="6"/>
      <c r="U754" s="6"/>
      <c r="V754" s="6"/>
      <c r="W754" s="6"/>
      <c r="X754" s="6"/>
      <c r="Y754" s="6"/>
      <c r="Z754" s="6"/>
      <c r="AA754" s="6"/>
      <c r="AB754" s="6"/>
    </row>
    <row r="755" ht="12.75" customHeight="1">
      <c r="A755" s="6"/>
      <c r="B755" s="6"/>
      <c r="C755" s="6"/>
      <c r="D755" s="6"/>
      <c r="E755" s="6"/>
      <c r="F755" s="6"/>
      <c r="G755" s="6"/>
      <c r="H755" s="6"/>
      <c r="I755" s="6"/>
      <c r="J755" s="6"/>
      <c r="K755" s="6"/>
      <c r="L755" s="6"/>
      <c r="M755" s="6"/>
      <c r="N755" s="21"/>
      <c r="O755" s="21"/>
      <c r="P755" s="21"/>
      <c r="Q755" s="21"/>
      <c r="R755" s="21"/>
      <c r="S755" s="21"/>
      <c r="T755" s="6"/>
      <c r="U755" s="6"/>
      <c r="V755" s="6"/>
      <c r="W755" s="6"/>
      <c r="X755" s="6"/>
      <c r="Y755" s="6"/>
      <c r="Z755" s="6"/>
      <c r="AA755" s="6"/>
      <c r="AB755" s="6"/>
    </row>
    <row r="756" ht="12.75" customHeight="1">
      <c r="A756" s="6"/>
      <c r="B756" s="6"/>
      <c r="C756" s="6"/>
      <c r="D756" s="6"/>
      <c r="E756" s="6"/>
      <c r="F756" s="6"/>
      <c r="G756" s="6"/>
      <c r="H756" s="6"/>
      <c r="I756" s="6"/>
      <c r="J756" s="6"/>
      <c r="K756" s="6"/>
      <c r="L756" s="6"/>
      <c r="M756" s="6"/>
      <c r="N756" s="21"/>
      <c r="O756" s="21"/>
      <c r="P756" s="21"/>
      <c r="Q756" s="21"/>
      <c r="R756" s="21"/>
      <c r="S756" s="21"/>
      <c r="T756" s="6"/>
      <c r="U756" s="6"/>
      <c r="V756" s="6"/>
      <c r="W756" s="6"/>
      <c r="X756" s="6"/>
      <c r="Y756" s="6"/>
      <c r="Z756" s="6"/>
      <c r="AA756" s="6"/>
      <c r="AB756" s="6"/>
    </row>
    <row r="757" ht="12.75" customHeight="1">
      <c r="A757" s="6"/>
      <c r="B757" s="6"/>
      <c r="C757" s="6"/>
      <c r="D757" s="6"/>
      <c r="E757" s="6"/>
      <c r="F757" s="6"/>
      <c r="G757" s="6"/>
      <c r="H757" s="6"/>
      <c r="I757" s="6"/>
      <c r="J757" s="6"/>
      <c r="K757" s="6"/>
      <c r="L757" s="6"/>
      <c r="M757" s="6"/>
      <c r="N757" s="21"/>
      <c r="O757" s="21"/>
      <c r="P757" s="21"/>
      <c r="Q757" s="21"/>
      <c r="R757" s="21"/>
      <c r="S757" s="21"/>
      <c r="T757" s="6"/>
      <c r="U757" s="6"/>
      <c r="V757" s="6"/>
      <c r="W757" s="6"/>
      <c r="X757" s="6"/>
      <c r="Y757" s="6"/>
      <c r="Z757" s="6"/>
      <c r="AA757" s="6"/>
      <c r="AB757" s="6"/>
    </row>
    <row r="758" ht="12.75" customHeight="1">
      <c r="A758" s="6"/>
      <c r="B758" s="6"/>
      <c r="C758" s="6"/>
      <c r="D758" s="6"/>
      <c r="E758" s="6"/>
      <c r="F758" s="6"/>
      <c r="G758" s="6"/>
      <c r="H758" s="6"/>
      <c r="I758" s="6"/>
      <c r="J758" s="6"/>
      <c r="K758" s="6"/>
      <c r="L758" s="6"/>
      <c r="M758" s="6"/>
      <c r="N758" s="21"/>
      <c r="O758" s="21"/>
      <c r="P758" s="21"/>
      <c r="Q758" s="21"/>
      <c r="R758" s="21"/>
      <c r="S758" s="21"/>
      <c r="T758" s="6"/>
      <c r="U758" s="6"/>
      <c r="V758" s="6"/>
      <c r="W758" s="6"/>
      <c r="X758" s="6"/>
      <c r="Y758" s="6"/>
      <c r="Z758" s="6"/>
      <c r="AA758" s="6"/>
      <c r="AB758" s="6"/>
    </row>
    <row r="759" ht="12.75" customHeight="1">
      <c r="A759" s="6"/>
      <c r="B759" s="6"/>
      <c r="C759" s="6"/>
      <c r="D759" s="6"/>
      <c r="E759" s="6"/>
      <c r="F759" s="6"/>
      <c r="G759" s="6"/>
      <c r="H759" s="6"/>
      <c r="I759" s="6"/>
      <c r="J759" s="6"/>
      <c r="K759" s="6"/>
      <c r="L759" s="6"/>
      <c r="M759" s="6"/>
      <c r="N759" s="21"/>
      <c r="O759" s="21"/>
      <c r="P759" s="21"/>
      <c r="Q759" s="21"/>
      <c r="R759" s="21"/>
      <c r="S759" s="21"/>
      <c r="T759" s="6"/>
      <c r="U759" s="6"/>
      <c r="V759" s="6"/>
      <c r="W759" s="6"/>
      <c r="X759" s="6"/>
      <c r="Y759" s="6"/>
      <c r="Z759" s="6"/>
      <c r="AA759" s="6"/>
      <c r="AB759" s="6"/>
    </row>
    <row r="760" ht="12.75" customHeight="1">
      <c r="A760" s="6"/>
      <c r="B760" s="6"/>
      <c r="C760" s="6"/>
      <c r="D760" s="6"/>
      <c r="E760" s="6"/>
      <c r="F760" s="6"/>
      <c r="G760" s="6"/>
      <c r="H760" s="6"/>
      <c r="I760" s="6"/>
      <c r="J760" s="6"/>
      <c r="K760" s="6"/>
      <c r="L760" s="6"/>
      <c r="M760" s="6"/>
      <c r="N760" s="21"/>
      <c r="O760" s="21"/>
      <c r="P760" s="21"/>
      <c r="Q760" s="21"/>
      <c r="R760" s="21"/>
      <c r="S760" s="21"/>
      <c r="T760" s="6"/>
      <c r="U760" s="6"/>
      <c r="V760" s="6"/>
      <c r="W760" s="6"/>
      <c r="X760" s="6"/>
      <c r="Y760" s="6"/>
      <c r="Z760" s="6"/>
      <c r="AA760" s="6"/>
      <c r="AB760" s="6"/>
    </row>
    <row r="761" ht="12.75" customHeight="1">
      <c r="A761" s="6"/>
      <c r="B761" s="6"/>
      <c r="C761" s="6"/>
      <c r="D761" s="6"/>
      <c r="E761" s="6"/>
      <c r="F761" s="6"/>
      <c r="G761" s="6"/>
      <c r="H761" s="6"/>
      <c r="I761" s="6"/>
      <c r="J761" s="6"/>
      <c r="K761" s="6"/>
      <c r="L761" s="6"/>
      <c r="M761" s="6"/>
      <c r="N761" s="21"/>
      <c r="O761" s="21"/>
      <c r="P761" s="21"/>
      <c r="Q761" s="21"/>
      <c r="R761" s="21"/>
      <c r="S761" s="21"/>
      <c r="T761" s="6"/>
      <c r="U761" s="6"/>
      <c r="V761" s="6"/>
      <c r="W761" s="6"/>
      <c r="X761" s="6"/>
      <c r="Y761" s="6"/>
      <c r="Z761" s="6"/>
      <c r="AA761" s="6"/>
      <c r="AB761" s="6"/>
    </row>
    <row r="762" ht="12.75" customHeight="1">
      <c r="A762" s="6"/>
      <c r="B762" s="6"/>
      <c r="C762" s="6"/>
      <c r="D762" s="6"/>
      <c r="E762" s="6"/>
      <c r="F762" s="6"/>
      <c r="G762" s="6"/>
      <c r="H762" s="6"/>
      <c r="I762" s="6"/>
      <c r="J762" s="6"/>
      <c r="K762" s="6"/>
      <c r="L762" s="6"/>
      <c r="M762" s="6"/>
      <c r="N762" s="21"/>
      <c r="O762" s="21"/>
      <c r="P762" s="21"/>
      <c r="Q762" s="21"/>
      <c r="R762" s="21"/>
      <c r="S762" s="21"/>
      <c r="T762" s="6"/>
      <c r="U762" s="6"/>
      <c r="V762" s="6"/>
      <c r="W762" s="6"/>
      <c r="X762" s="6"/>
      <c r="Y762" s="6"/>
      <c r="Z762" s="6"/>
      <c r="AA762" s="6"/>
      <c r="AB762" s="6"/>
    </row>
    <row r="763" ht="12.75" customHeight="1">
      <c r="A763" s="6"/>
      <c r="B763" s="6"/>
      <c r="C763" s="6"/>
      <c r="D763" s="6"/>
      <c r="E763" s="6"/>
      <c r="F763" s="6"/>
      <c r="G763" s="6"/>
      <c r="H763" s="6"/>
      <c r="I763" s="6"/>
      <c r="J763" s="6"/>
      <c r="K763" s="6"/>
      <c r="L763" s="6"/>
      <c r="M763" s="6"/>
      <c r="N763" s="21"/>
      <c r="O763" s="21"/>
      <c r="P763" s="21"/>
      <c r="Q763" s="21"/>
      <c r="R763" s="21"/>
      <c r="S763" s="21"/>
      <c r="T763" s="6"/>
      <c r="U763" s="6"/>
      <c r="V763" s="6"/>
      <c r="W763" s="6"/>
      <c r="X763" s="6"/>
      <c r="Y763" s="6"/>
      <c r="Z763" s="6"/>
      <c r="AA763" s="6"/>
      <c r="AB763" s="6"/>
    </row>
    <row r="764" ht="12.75" customHeight="1">
      <c r="A764" s="6"/>
      <c r="B764" s="6"/>
      <c r="C764" s="6"/>
      <c r="D764" s="6"/>
      <c r="E764" s="6"/>
      <c r="F764" s="6"/>
      <c r="G764" s="6"/>
      <c r="H764" s="6"/>
      <c r="I764" s="6"/>
      <c r="J764" s="6"/>
      <c r="K764" s="6"/>
      <c r="L764" s="6"/>
      <c r="M764" s="6"/>
      <c r="N764" s="21"/>
      <c r="O764" s="21"/>
      <c r="P764" s="21"/>
      <c r="Q764" s="21"/>
      <c r="R764" s="21"/>
      <c r="S764" s="21"/>
      <c r="T764" s="6"/>
      <c r="U764" s="6"/>
      <c r="V764" s="6"/>
      <c r="W764" s="6"/>
      <c r="X764" s="6"/>
      <c r="Y764" s="6"/>
      <c r="Z764" s="6"/>
      <c r="AA764" s="6"/>
      <c r="AB764" s="6"/>
    </row>
    <row r="765" ht="12.75" customHeight="1">
      <c r="A765" s="6"/>
      <c r="B765" s="6"/>
      <c r="C765" s="6"/>
      <c r="D765" s="6"/>
      <c r="E765" s="6"/>
      <c r="F765" s="6"/>
      <c r="G765" s="6"/>
      <c r="H765" s="6"/>
      <c r="I765" s="6"/>
      <c r="J765" s="6"/>
      <c r="K765" s="6"/>
      <c r="L765" s="6"/>
      <c r="M765" s="6"/>
      <c r="N765" s="21"/>
      <c r="O765" s="21"/>
      <c r="P765" s="21"/>
      <c r="Q765" s="21"/>
      <c r="R765" s="21"/>
      <c r="S765" s="21"/>
      <c r="T765" s="6"/>
      <c r="U765" s="6"/>
      <c r="V765" s="6"/>
      <c r="W765" s="6"/>
      <c r="X765" s="6"/>
      <c r="Y765" s="6"/>
      <c r="Z765" s="6"/>
      <c r="AA765" s="6"/>
      <c r="AB765" s="6"/>
    </row>
    <row r="766" ht="12.75" customHeight="1">
      <c r="A766" s="6"/>
      <c r="B766" s="6"/>
      <c r="C766" s="6"/>
      <c r="D766" s="6"/>
      <c r="E766" s="6"/>
      <c r="F766" s="6"/>
      <c r="G766" s="6"/>
      <c r="H766" s="6"/>
      <c r="I766" s="6"/>
      <c r="J766" s="6"/>
      <c r="K766" s="6"/>
      <c r="L766" s="6"/>
      <c r="M766" s="6"/>
      <c r="N766" s="21"/>
      <c r="O766" s="21"/>
      <c r="P766" s="21"/>
      <c r="Q766" s="21"/>
      <c r="R766" s="21"/>
      <c r="S766" s="21"/>
      <c r="T766" s="6"/>
      <c r="U766" s="6"/>
      <c r="V766" s="6"/>
      <c r="W766" s="6"/>
      <c r="X766" s="6"/>
      <c r="Y766" s="6"/>
      <c r="Z766" s="6"/>
      <c r="AA766" s="6"/>
      <c r="AB766" s="6"/>
    </row>
    <row r="767" ht="12.75" customHeight="1">
      <c r="A767" s="6"/>
      <c r="B767" s="6"/>
      <c r="C767" s="6"/>
      <c r="D767" s="6"/>
      <c r="E767" s="6"/>
      <c r="F767" s="6"/>
      <c r="G767" s="6"/>
      <c r="H767" s="6"/>
      <c r="I767" s="6"/>
      <c r="J767" s="6"/>
      <c r="K767" s="6"/>
      <c r="L767" s="6"/>
      <c r="M767" s="6"/>
      <c r="N767" s="21"/>
      <c r="O767" s="21"/>
      <c r="P767" s="21"/>
      <c r="Q767" s="21"/>
      <c r="R767" s="21"/>
      <c r="S767" s="21"/>
      <c r="T767" s="6"/>
      <c r="U767" s="6"/>
      <c r="V767" s="6"/>
      <c r="W767" s="6"/>
      <c r="X767" s="6"/>
      <c r="Y767" s="6"/>
      <c r="Z767" s="6"/>
      <c r="AA767" s="6"/>
      <c r="AB767" s="6"/>
    </row>
    <row r="768" ht="12.75" customHeight="1">
      <c r="A768" s="6"/>
      <c r="B768" s="6"/>
      <c r="C768" s="6"/>
      <c r="D768" s="6"/>
      <c r="E768" s="6"/>
      <c r="F768" s="6"/>
      <c r="G768" s="6"/>
      <c r="H768" s="6"/>
      <c r="I768" s="6"/>
      <c r="J768" s="6"/>
      <c r="K768" s="6"/>
      <c r="L768" s="6"/>
      <c r="M768" s="6"/>
      <c r="N768" s="21"/>
      <c r="O768" s="21"/>
      <c r="P768" s="21"/>
      <c r="Q768" s="21"/>
      <c r="R768" s="21"/>
      <c r="S768" s="21"/>
      <c r="T768" s="6"/>
      <c r="U768" s="6"/>
      <c r="V768" s="6"/>
      <c r="W768" s="6"/>
      <c r="X768" s="6"/>
      <c r="Y768" s="6"/>
      <c r="Z768" s="6"/>
      <c r="AA768" s="6"/>
      <c r="AB768" s="6"/>
    </row>
    <row r="769" ht="12.75" customHeight="1">
      <c r="A769" s="6"/>
      <c r="B769" s="6"/>
      <c r="C769" s="6"/>
      <c r="D769" s="6"/>
      <c r="E769" s="6"/>
      <c r="F769" s="6"/>
      <c r="G769" s="6"/>
      <c r="H769" s="6"/>
      <c r="I769" s="6"/>
      <c r="J769" s="6"/>
      <c r="K769" s="6"/>
      <c r="L769" s="6"/>
      <c r="M769" s="6"/>
      <c r="N769" s="21"/>
      <c r="O769" s="21"/>
      <c r="P769" s="21"/>
      <c r="Q769" s="21"/>
      <c r="R769" s="21"/>
      <c r="S769" s="21"/>
      <c r="T769" s="6"/>
      <c r="U769" s="6"/>
      <c r="V769" s="6"/>
      <c r="W769" s="6"/>
      <c r="X769" s="6"/>
      <c r="Y769" s="6"/>
      <c r="Z769" s="6"/>
      <c r="AA769" s="6"/>
      <c r="AB769" s="6"/>
    </row>
    <row r="770" ht="12.75" customHeight="1">
      <c r="A770" s="6"/>
      <c r="B770" s="6"/>
      <c r="C770" s="6"/>
      <c r="D770" s="6"/>
      <c r="E770" s="6"/>
      <c r="F770" s="6"/>
      <c r="G770" s="6"/>
      <c r="H770" s="6"/>
      <c r="I770" s="6"/>
      <c r="J770" s="6"/>
      <c r="K770" s="6"/>
      <c r="L770" s="6"/>
      <c r="M770" s="6"/>
      <c r="N770" s="21"/>
      <c r="O770" s="21"/>
      <c r="P770" s="21"/>
      <c r="Q770" s="21"/>
      <c r="R770" s="21"/>
      <c r="S770" s="21"/>
      <c r="T770" s="6"/>
      <c r="U770" s="6"/>
      <c r="V770" s="6"/>
      <c r="W770" s="6"/>
      <c r="X770" s="6"/>
      <c r="Y770" s="6"/>
      <c r="Z770" s="6"/>
      <c r="AA770" s="6"/>
      <c r="AB770" s="6"/>
    </row>
    <row r="771" ht="12.75" customHeight="1">
      <c r="A771" s="6"/>
      <c r="B771" s="6"/>
      <c r="C771" s="6"/>
      <c r="D771" s="6"/>
      <c r="E771" s="6"/>
      <c r="F771" s="6"/>
      <c r="G771" s="6"/>
      <c r="H771" s="6"/>
      <c r="I771" s="6"/>
      <c r="J771" s="6"/>
      <c r="K771" s="6"/>
      <c r="L771" s="6"/>
      <c r="M771" s="6"/>
      <c r="N771" s="21"/>
      <c r="O771" s="21"/>
      <c r="P771" s="21"/>
      <c r="Q771" s="21"/>
      <c r="R771" s="21"/>
      <c r="S771" s="21"/>
      <c r="T771" s="6"/>
      <c r="U771" s="6"/>
      <c r="V771" s="6"/>
      <c r="W771" s="6"/>
      <c r="X771" s="6"/>
      <c r="Y771" s="6"/>
      <c r="Z771" s="6"/>
      <c r="AA771" s="6"/>
      <c r="AB771" s="6"/>
    </row>
    <row r="772" ht="12.75" customHeight="1">
      <c r="A772" s="6"/>
      <c r="B772" s="6"/>
      <c r="C772" s="6"/>
      <c r="D772" s="6"/>
      <c r="E772" s="6"/>
      <c r="F772" s="6"/>
      <c r="G772" s="6"/>
      <c r="H772" s="6"/>
      <c r="I772" s="6"/>
      <c r="J772" s="6"/>
      <c r="K772" s="6"/>
      <c r="L772" s="6"/>
      <c r="M772" s="6"/>
      <c r="N772" s="21"/>
      <c r="O772" s="21"/>
      <c r="P772" s="21"/>
      <c r="Q772" s="21"/>
      <c r="R772" s="21"/>
      <c r="S772" s="21"/>
      <c r="T772" s="6"/>
      <c r="U772" s="6"/>
      <c r="V772" s="6"/>
      <c r="W772" s="6"/>
      <c r="X772" s="6"/>
      <c r="Y772" s="6"/>
      <c r="Z772" s="6"/>
      <c r="AA772" s="6"/>
      <c r="AB772" s="6"/>
    </row>
    <row r="773" ht="12.75" customHeight="1">
      <c r="A773" s="6"/>
      <c r="B773" s="6"/>
      <c r="C773" s="6"/>
      <c r="D773" s="6"/>
      <c r="E773" s="6"/>
      <c r="F773" s="6"/>
      <c r="G773" s="6"/>
      <c r="H773" s="6"/>
      <c r="I773" s="6"/>
      <c r="J773" s="6"/>
      <c r="K773" s="6"/>
      <c r="L773" s="6"/>
      <c r="M773" s="6"/>
      <c r="N773" s="21"/>
      <c r="O773" s="21"/>
      <c r="P773" s="21"/>
      <c r="Q773" s="21"/>
      <c r="R773" s="21"/>
      <c r="S773" s="21"/>
      <c r="T773" s="6"/>
      <c r="U773" s="6"/>
      <c r="V773" s="6"/>
      <c r="W773" s="6"/>
      <c r="X773" s="6"/>
      <c r="Y773" s="6"/>
      <c r="Z773" s="6"/>
      <c r="AA773" s="6"/>
      <c r="AB773" s="6"/>
    </row>
    <row r="774" ht="12.75" customHeight="1">
      <c r="A774" s="6"/>
      <c r="B774" s="6"/>
      <c r="C774" s="6"/>
      <c r="D774" s="6"/>
      <c r="E774" s="6"/>
      <c r="F774" s="6"/>
      <c r="G774" s="6"/>
      <c r="H774" s="6"/>
      <c r="I774" s="6"/>
      <c r="J774" s="6"/>
      <c r="K774" s="6"/>
      <c r="L774" s="6"/>
      <c r="M774" s="6"/>
      <c r="N774" s="21"/>
      <c r="O774" s="21"/>
      <c r="P774" s="21"/>
      <c r="Q774" s="21"/>
      <c r="R774" s="21"/>
      <c r="S774" s="21"/>
      <c r="T774" s="6"/>
      <c r="U774" s="6"/>
      <c r="V774" s="6"/>
      <c r="W774" s="6"/>
      <c r="X774" s="6"/>
      <c r="Y774" s="6"/>
      <c r="Z774" s="6"/>
      <c r="AA774" s="6"/>
      <c r="AB774" s="6"/>
    </row>
    <row r="775" ht="12.75" customHeight="1">
      <c r="A775" s="6"/>
      <c r="B775" s="6"/>
      <c r="C775" s="6"/>
      <c r="D775" s="6"/>
      <c r="E775" s="6"/>
      <c r="F775" s="6"/>
      <c r="G775" s="6"/>
      <c r="H775" s="6"/>
      <c r="I775" s="6"/>
      <c r="J775" s="6"/>
      <c r="K775" s="6"/>
      <c r="L775" s="6"/>
      <c r="M775" s="6"/>
      <c r="N775" s="21"/>
      <c r="O775" s="21"/>
      <c r="P775" s="21"/>
      <c r="Q775" s="21"/>
      <c r="R775" s="21"/>
      <c r="S775" s="21"/>
      <c r="T775" s="6"/>
      <c r="U775" s="6"/>
      <c r="V775" s="6"/>
      <c r="W775" s="6"/>
      <c r="X775" s="6"/>
      <c r="Y775" s="6"/>
      <c r="Z775" s="6"/>
      <c r="AA775" s="6"/>
      <c r="AB775" s="6"/>
    </row>
    <row r="776" ht="12.75" customHeight="1">
      <c r="A776" s="6"/>
      <c r="B776" s="6"/>
      <c r="C776" s="6"/>
      <c r="D776" s="6"/>
      <c r="E776" s="6"/>
      <c r="F776" s="6"/>
      <c r="G776" s="6"/>
      <c r="H776" s="6"/>
      <c r="I776" s="6"/>
      <c r="J776" s="6"/>
      <c r="K776" s="6"/>
      <c r="L776" s="6"/>
      <c r="M776" s="6"/>
      <c r="N776" s="21"/>
      <c r="O776" s="21"/>
      <c r="P776" s="21"/>
      <c r="Q776" s="21"/>
      <c r="R776" s="21"/>
      <c r="S776" s="21"/>
      <c r="T776" s="6"/>
      <c r="U776" s="6"/>
      <c r="V776" s="6"/>
      <c r="W776" s="6"/>
      <c r="X776" s="6"/>
      <c r="Y776" s="6"/>
      <c r="Z776" s="6"/>
      <c r="AA776" s="6"/>
      <c r="AB776" s="6"/>
    </row>
    <row r="777" ht="12.75" customHeight="1">
      <c r="A777" s="6"/>
      <c r="B777" s="6"/>
      <c r="C777" s="6"/>
      <c r="D777" s="6"/>
      <c r="E777" s="6"/>
      <c r="F777" s="6"/>
      <c r="G777" s="6"/>
      <c r="H777" s="6"/>
      <c r="I777" s="6"/>
      <c r="J777" s="6"/>
      <c r="K777" s="6"/>
      <c r="L777" s="6"/>
      <c r="M777" s="6"/>
      <c r="N777" s="21"/>
      <c r="O777" s="21"/>
      <c r="P777" s="21"/>
      <c r="Q777" s="21"/>
      <c r="R777" s="21"/>
      <c r="S777" s="21"/>
      <c r="T777" s="6"/>
      <c r="U777" s="6"/>
      <c r="V777" s="6"/>
      <c r="W777" s="6"/>
      <c r="X777" s="6"/>
      <c r="Y777" s="6"/>
      <c r="Z777" s="6"/>
      <c r="AA777" s="6"/>
      <c r="AB777" s="6"/>
    </row>
    <row r="778" ht="12.75" customHeight="1">
      <c r="A778" s="6"/>
      <c r="B778" s="6"/>
      <c r="C778" s="6"/>
      <c r="D778" s="6"/>
      <c r="E778" s="6"/>
      <c r="F778" s="6"/>
      <c r="G778" s="6"/>
      <c r="H778" s="6"/>
      <c r="I778" s="6"/>
      <c r="J778" s="6"/>
      <c r="K778" s="6"/>
      <c r="L778" s="6"/>
      <c r="M778" s="6"/>
      <c r="N778" s="21"/>
      <c r="O778" s="21"/>
      <c r="P778" s="21"/>
      <c r="Q778" s="21"/>
      <c r="R778" s="21"/>
      <c r="S778" s="21"/>
      <c r="T778" s="6"/>
      <c r="U778" s="6"/>
      <c r="V778" s="6"/>
      <c r="W778" s="6"/>
      <c r="X778" s="6"/>
      <c r="Y778" s="6"/>
      <c r="Z778" s="6"/>
      <c r="AA778" s="6"/>
      <c r="AB778" s="6"/>
    </row>
    <row r="779" ht="12.75" customHeight="1">
      <c r="A779" s="6"/>
      <c r="B779" s="6"/>
      <c r="C779" s="6"/>
      <c r="D779" s="6"/>
      <c r="E779" s="6"/>
      <c r="F779" s="6"/>
      <c r="G779" s="6"/>
      <c r="H779" s="6"/>
      <c r="I779" s="6"/>
      <c r="J779" s="6"/>
      <c r="K779" s="6"/>
      <c r="L779" s="6"/>
      <c r="M779" s="6"/>
      <c r="N779" s="21"/>
      <c r="O779" s="21"/>
      <c r="P779" s="21"/>
      <c r="Q779" s="21"/>
      <c r="R779" s="21"/>
      <c r="S779" s="21"/>
      <c r="T779" s="6"/>
      <c r="U779" s="6"/>
      <c r="V779" s="6"/>
      <c r="W779" s="6"/>
      <c r="X779" s="6"/>
      <c r="Y779" s="6"/>
      <c r="Z779" s="6"/>
      <c r="AA779" s="6"/>
      <c r="AB779" s="6"/>
    </row>
    <row r="780" ht="12.75" customHeight="1">
      <c r="A780" s="6"/>
      <c r="B780" s="6"/>
      <c r="C780" s="6"/>
      <c r="D780" s="6"/>
      <c r="E780" s="6"/>
      <c r="F780" s="6"/>
      <c r="G780" s="6"/>
      <c r="H780" s="6"/>
      <c r="I780" s="6"/>
      <c r="J780" s="6"/>
      <c r="K780" s="6"/>
      <c r="L780" s="6"/>
      <c r="M780" s="6"/>
      <c r="N780" s="21"/>
      <c r="O780" s="21"/>
      <c r="P780" s="21"/>
      <c r="Q780" s="21"/>
      <c r="R780" s="21"/>
      <c r="S780" s="21"/>
      <c r="T780" s="6"/>
      <c r="U780" s="6"/>
      <c r="V780" s="6"/>
      <c r="W780" s="6"/>
      <c r="X780" s="6"/>
      <c r="Y780" s="6"/>
      <c r="Z780" s="6"/>
      <c r="AA780" s="6"/>
      <c r="AB780" s="6"/>
    </row>
    <row r="781" ht="12.75" customHeight="1">
      <c r="A781" s="6"/>
      <c r="B781" s="6"/>
      <c r="C781" s="6"/>
      <c r="D781" s="6"/>
      <c r="E781" s="6"/>
      <c r="F781" s="6"/>
      <c r="G781" s="6"/>
      <c r="H781" s="6"/>
      <c r="I781" s="6"/>
      <c r="J781" s="6"/>
      <c r="K781" s="6"/>
      <c r="L781" s="6"/>
      <c r="M781" s="6"/>
      <c r="N781" s="21"/>
      <c r="O781" s="21"/>
      <c r="P781" s="21"/>
      <c r="Q781" s="21"/>
      <c r="R781" s="21"/>
      <c r="S781" s="21"/>
      <c r="T781" s="6"/>
      <c r="U781" s="6"/>
      <c r="V781" s="6"/>
      <c r="W781" s="6"/>
      <c r="X781" s="6"/>
      <c r="Y781" s="6"/>
      <c r="Z781" s="6"/>
      <c r="AA781" s="6"/>
      <c r="AB781" s="6"/>
    </row>
    <row r="782" ht="12.75" customHeight="1">
      <c r="A782" s="6"/>
      <c r="B782" s="6"/>
      <c r="C782" s="6"/>
      <c r="D782" s="6"/>
      <c r="E782" s="6"/>
      <c r="F782" s="6"/>
      <c r="G782" s="6"/>
      <c r="H782" s="6"/>
      <c r="I782" s="6"/>
      <c r="J782" s="6"/>
      <c r="K782" s="6"/>
      <c r="L782" s="6"/>
      <c r="M782" s="6"/>
      <c r="N782" s="21"/>
      <c r="O782" s="21"/>
      <c r="P782" s="21"/>
      <c r="Q782" s="21"/>
      <c r="R782" s="21"/>
      <c r="S782" s="21"/>
      <c r="T782" s="6"/>
      <c r="U782" s="6"/>
      <c r="V782" s="6"/>
      <c r="W782" s="6"/>
      <c r="X782" s="6"/>
      <c r="Y782" s="6"/>
      <c r="Z782" s="6"/>
      <c r="AA782" s="6"/>
      <c r="AB782" s="6"/>
    </row>
    <row r="783" ht="12.75" customHeight="1">
      <c r="A783" s="6"/>
      <c r="B783" s="6"/>
      <c r="C783" s="6"/>
      <c r="D783" s="6"/>
      <c r="E783" s="6"/>
      <c r="F783" s="6"/>
      <c r="G783" s="6"/>
      <c r="H783" s="6"/>
      <c r="I783" s="6"/>
      <c r="J783" s="6"/>
      <c r="K783" s="6"/>
      <c r="L783" s="6"/>
      <c r="M783" s="6"/>
      <c r="N783" s="21"/>
      <c r="O783" s="21"/>
      <c r="P783" s="21"/>
      <c r="Q783" s="21"/>
      <c r="R783" s="21"/>
      <c r="S783" s="21"/>
      <c r="T783" s="6"/>
      <c r="U783" s="6"/>
      <c r="V783" s="6"/>
      <c r="W783" s="6"/>
      <c r="X783" s="6"/>
      <c r="Y783" s="6"/>
      <c r="Z783" s="6"/>
      <c r="AA783" s="6"/>
      <c r="AB783" s="6"/>
    </row>
    <row r="784" ht="12.75" customHeight="1">
      <c r="A784" s="6"/>
      <c r="B784" s="6"/>
      <c r="C784" s="6"/>
      <c r="D784" s="6"/>
      <c r="E784" s="6"/>
      <c r="F784" s="6"/>
      <c r="G784" s="6"/>
      <c r="H784" s="6"/>
      <c r="I784" s="6"/>
      <c r="J784" s="6"/>
      <c r="K784" s="6"/>
      <c r="L784" s="6"/>
      <c r="M784" s="6"/>
      <c r="N784" s="21"/>
      <c r="O784" s="21"/>
      <c r="P784" s="21"/>
      <c r="Q784" s="21"/>
      <c r="R784" s="21"/>
      <c r="S784" s="21"/>
      <c r="T784" s="6"/>
      <c r="U784" s="6"/>
      <c r="V784" s="6"/>
      <c r="W784" s="6"/>
      <c r="X784" s="6"/>
      <c r="Y784" s="6"/>
      <c r="Z784" s="6"/>
      <c r="AA784" s="6"/>
      <c r="AB784" s="6"/>
    </row>
    <row r="785" ht="12.75" customHeight="1">
      <c r="A785" s="6"/>
      <c r="B785" s="6"/>
      <c r="C785" s="6"/>
      <c r="D785" s="6"/>
      <c r="E785" s="6"/>
      <c r="F785" s="6"/>
      <c r="G785" s="6"/>
      <c r="H785" s="6"/>
      <c r="I785" s="6"/>
      <c r="J785" s="6"/>
      <c r="K785" s="6"/>
      <c r="L785" s="6"/>
      <c r="M785" s="6"/>
      <c r="N785" s="21"/>
      <c r="O785" s="21"/>
      <c r="P785" s="21"/>
      <c r="Q785" s="21"/>
      <c r="R785" s="21"/>
      <c r="S785" s="21"/>
      <c r="T785" s="6"/>
      <c r="U785" s="6"/>
      <c r="V785" s="6"/>
      <c r="W785" s="6"/>
      <c r="X785" s="6"/>
      <c r="Y785" s="6"/>
      <c r="Z785" s="6"/>
      <c r="AA785" s="6"/>
      <c r="AB785" s="6"/>
    </row>
    <row r="786" ht="12.75" customHeight="1">
      <c r="A786" s="6"/>
      <c r="B786" s="6"/>
      <c r="C786" s="6"/>
      <c r="D786" s="6"/>
      <c r="E786" s="6"/>
      <c r="F786" s="6"/>
      <c r="G786" s="6"/>
      <c r="H786" s="6"/>
      <c r="I786" s="6"/>
      <c r="J786" s="6"/>
      <c r="K786" s="6"/>
      <c r="L786" s="6"/>
      <c r="M786" s="6"/>
      <c r="N786" s="21"/>
      <c r="O786" s="21"/>
      <c r="P786" s="21"/>
      <c r="Q786" s="21"/>
      <c r="R786" s="21"/>
      <c r="S786" s="21"/>
      <c r="T786" s="6"/>
      <c r="U786" s="6"/>
      <c r="V786" s="6"/>
      <c r="W786" s="6"/>
      <c r="X786" s="6"/>
      <c r="Y786" s="6"/>
      <c r="Z786" s="6"/>
      <c r="AA786" s="6"/>
      <c r="AB786" s="6"/>
    </row>
    <row r="787" ht="12.75" customHeight="1">
      <c r="A787" s="6"/>
      <c r="B787" s="6"/>
      <c r="C787" s="6"/>
      <c r="D787" s="6"/>
      <c r="E787" s="6"/>
      <c r="F787" s="6"/>
      <c r="G787" s="6"/>
      <c r="H787" s="6"/>
      <c r="I787" s="6"/>
      <c r="J787" s="6"/>
      <c r="K787" s="6"/>
      <c r="L787" s="6"/>
      <c r="M787" s="6"/>
      <c r="N787" s="21"/>
      <c r="O787" s="21"/>
      <c r="P787" s="21"/>
      <c r="Q787" s="21"/>
      <c r="R787" s="21"/>
      <c r="S787" s="21"/>
      <c r="T787" s="6"/>
      <c r="U787" s="6"/>
      <c r="V787" s="6"/>
      <c r="W787" s="6"/>
      <c r="X787" s="6"/>
      <c r="Y787" s="6"/>
      <c r="Z787" s="6"/>
      <c r="AA787" s="6"/>
      <c r="AB787" s="6"/>
    </row>
    <row r="788" ht="12.75" customHeight="1">
      <c r="A788" s="6"/>
      <c r="B788" s="6"/>
      <c r="C788" s="6"/>
      <c r="D788" s="6"/>
      <c r="E788" s="6"/>
      <c r="F788" s="6"/>
      <c r="G788" s="6"/>
      <c r="H788" s="6"/>
      <c r="I788" s="6"/>
      <c r="J788" s="6"/>
      <c r="K788" s="6"/>
      <c r="L788" s="6"/>
      <c r="M788" s="6"/>
      <c r="N788" s="21"/>
      <c r="O788" s="21"/>
      <c r="P788" s="21"/>
      <c r="Q788" s="21"/>
      <c r="R788" s="21"/>
      <c r="S788" s="21"/>
      <c r="T788" s="6"/>
      <c r="U788" s="6"/>
      <c r="V788" s="6"/>
      <c r="W788" s="6"/>
      <c r="X788" s="6"/>
      <c r="Y788" s="6"/>
      <c r="Z788" s="6"/>
      <c r="AA788" s="6"/>
      <c r="AB788" s="6"/>
    </row>
    <row r="789" ht="12.75" customHeight="1">
      <c r="A789" s="6"/>
      <c r="B789" s="6"/>
      <c r="C789" s="6"/>
      <c r="D789" s="6"/>
      <c r="E789" s="6"/>
      <c r="F789" s="6"/>
      <c r="G789" s="6"/>
      <c r="H789" s="6"/>
      <c r="I789" s="6"/>
      <c r="J789" s="6"/>
      <c r="K789" s="6"/>
      <c r="L789" s="6"/>
      <c r="M789" s="6"/>
      <c r="N789" s="21"/>
      <c r="O789" s="21"/>
      <c r="P789" s="21"/>
      <c r="Q789" s="21"/>
      <c r="R789" s="21"/>
      <c r="S789" s="21"/>
      <c r="T789" s="6"/>
      <c r="U789" s="6"/>
      <c r="V789" s="6"/>
      <c r="W789" s="6"/>
      <c r="X789" s="6"/>
      <c r="Y789" s="6"/>
      <c r="Z789" s="6"/>
      <c r="AA789" s="6"/>
      <c r="AB789" s="6"/>
    </row>
    <row r="790" ht="12.75" customHeight="1">
      <c r="A790" s="6"/>
      <c r="B790" s="6"/>
      <c r="C790" s="6"/>
      <c r="D790" s="6"/>
      <c r="E790" s="6"/>
      <c r="F790" s="6"/>
      <c r="G790" s="6"/>
      <c r="H790" s="6"/>
      <c r="I790" s="6"/>
      <c r="J790" s="6"/>
      <c r="K790" s="6"/>
      <c r="L790" s="6"/>
      <c r="M790" s="6"/>
      <c r="N790" s="21"/>
      <c r="O790" s="21"/>
      <c r="P790" s="21"/>
      <c r="Q790" s="21"/>
      <c r="R790" s="21"/>
      <c r="S790" s="21"/>
      <c r="T790" s="6"/>
      <c r="U790" s="6"/>
      <c r="V790" s="6"/>
      <c r="W790" s="6"/>
      <c r="X790" s="6"/>
      <c r="Y790" s="6"/>
      <c r="Z790" s="6"/>
      <c r="AA790" s="6"/>
      <c r="AB790" s="6"/>
    </row>
    <row r="791" ht="12.75" customHeight="1">
      <c r="A791" s="6"/>
      <c r="B791" s="6"/>
      <c r="C791" s="6"/>
      <c r="D791" s="6"/>
      <c r="E791" s="6"/>
      <c r="F791" s="6"/>
      <c r="G791" s="6"/>
      <c r="H791" s="6"/>
      <c r="I791" s="6"/>
      <c r="J791" s="6"/>
      <c r="K791" s="6"/>
      <c r="L791" s="6"/>
      <c r="M791" s="6"/>
      <c r="N791" s="21"/>
      <c r="O791" s="21"/>
      <c r="P791" s="21"/>
      <c r="Q791" s="21"/>
      <c r="R791" s="21"/>
      <c r="S791" s="21"/>
      <c r="T791" s="6"/>
      <c r="U791" s="6"/>
      <c r="V791" s="6"/>
      <c r="W791" s="6"/>
      <c r="X791" s="6"/>
      <c r="Y791" s="6"/>
      <c r="Z791" s="6"/>
      <c r="AA791" s="6"/>
      <c r="AB791" s="6"/>
    </row>
    <row r="792" ht="12.75" customHeight="1">
      <c r="A792" s="6"/>
      <c r="B792" s="6"/>
      <c r="C792" s="6"/>
      <c r="D792" s="6"/>
      <c r="E792" s="6"/>
      <c r="F792" s="6"/>
      <c r="G792" s="6"/>
      <c r="H792" s="6"/>
      <c r="I792" s="6"/>
      <c r="J792" s="6"/>
      <c r="K792" s="6"/>
      <c r="L792" s="6"/>
      <c r="M792" s="6"/>
      <c r="N792" s="21"/>
      <c r="O792" s="21"/>
      <c r="P792" s="21"/>
      <c r="Q792" s="21"/>
      <c r="R792" s="21"/>
      <c r="S792" s="21"/>
      <c r="T792" s="6"/>
      <c r="U792" s="6"/>
      <c r="V792" s="6"/>
      <c r="W792" s="6"/>
      <c r="X792" s="6"/>
      <c r="Y792" s="6"/>
      <c r="Z792" s="6"/>
      <c r="AA792" s="6"/>
      <c r="AB792" s="6"/>
    </row>
    <row r="793" ht="12.75" customHeight="1">
      <c r="A793" s="6"/>
      <c r="B793" s="6"/>
      <c r="C793" s="6"/>
      <c r="D793" s="6"/>
      <c r="E793" s="6"/>
      <c r="F793" s="6"/>
      <c r="G793" s="6"/>
      <c r="H793" s="6"/>
      <c r="I793" s="6"/>
      <c r="J793" s="6"/>
      <c r="K793" s="6"/>
      <c r="L793" s="6"/>
      <c r="M793" s="6"/>
      <c r="N793" s="21"/>
      <c r="O793" s="21"/>
      <c r="P793" s="21"/>
      <c r="Q793" s="21"/>
      <c r="R793" s="21"/>
      <c r="S793" s="21"/>
      <c r="T793" s="6"/>
      <c r="U793" s="6"/>
      <c r="V793" s="6"/>
      <c r="W793" s="6"/>
      <c r="X793" s="6"/>
      <c r="Y793" s="6"/>
      <c r="Z793" s="6"/>
      <c r="AA793" s="6"/>
      <c r="AB793" s="6"/>
    </row>
    <row r="794" ht="12.75" customHeight="1">
      <c r="A794" s="6"/>
      <c r="B794" s="6"/>
      <c r="C794" s="6"/>
      <c r="D794" s="6"/>
      <c r="E794" s="6"/>
      <c r="F794" s="6"/>
      <c r="G794" s="6"/>
      <c r="H794" s="6"/>
      <c r="I794" s="6"/>
      <c r="J794" s="6"/>
      <c r="K794" s="6"/>
      <c r="L794" s="6"/>
      <c r="M794" s="6"/>
      <c r="N794" s="21"/>
      <c r="O794" s="21"/>
      <c r="P794" s="21"/>
      <c r="Q794" s="21"/>
      <c r="R794" s="21"/>
      <c r="S794" s="21"/>
      <c r="T794" s="6"/>
      <c r="U794" s="6"/>
      <c r="V794" s="6"/>
      <c r="W794" s="6"/>
      <c r="X794" s="6"/>
      <c r="Y794" s="6"/>
      <c r="Z794" s="6"/>
      <c r="AA794" s="6"/>
      <c r="AB794" s="6"/>
    </row>
    <row r="795" ht="12.75" customHeight="1">
      <c r="A795" s="6"/>
      <c r="B795" s="6"/>
      <c r="C795" s="6"/>
      <c r="D795" s="6"/>
      <c r="E795" s="6"/>
      <c r="F795" s="6"/>
      <c r="G795" s="6"/>
      <c r="H795" s="6"/>
      <c r="I795" s="6"/>
      <c r="J795" s="6"/>
      <c r="K795" s="6"/>
      <c r="L795" s="6"/>
      <c r="M795" s="6"/>
      <c r="N795" s="21"/>
      <c r="O795" s="21"/>
      <c r="P795" s="21"/>
      <c r="Q795" s="21"/>
      <c r="R795" s="21"/>
      <c r="S795" s="21"/>
      <c r="T795" s="6"/>
      <c r="U795" s="6"/>
      <c r="V795" s="6"/>
      <c r="W795" s="6"/>
      <c r="X795" s="6"/>
      <c r="Y795" s="6"/>
      <c r="Z795" s="6"/>
      <c r="AA795" s="6"/>
      <c r="AB795" s="6"/>
    </row>
    <row r="796" ht="12.75" customHeight="1">
      <c r="A796" s="6"/>
      <c r="B796" s="6"/>
      <c r="C796" s="6"/>
      <c r="D796" s="6"/>
      <c r="E796" s="6"/>
      <c r="F796" s="6"/>
      <c r="G796" s="6"/>
      <c r="H796" s="6"/>
      <c r="I796" s="6"/>
      <c r="J796" s="6"/>
      <c r="K796" s="6"/>
      <c r="L796" s="6"/>
      <c r="M796" s="6"/>
      <c r="N796" s="21"/>
      <c r="O796" s="21"/>
      <c r="P796" s="21"/>
      <c r="Q796" s="21"/>
      <c r="R796" s="21"/>
      <c r="S796" s="21"/>
      <c r="T796" s="6"/>
      <c r="U796" s="6"/>
      <c r="V796" s="6"/>
      <c r="W796" s="6"/>
      <c r="X796" s="6"/>
      <c r="Y796" s="6"/>
      <c r="Z796" s="6"/>
      <c r="AA796" s="6"/>
      <c r="AB796" s="6"/>
    </row>
    <row r="797" ht="12.75" customHeight="1">
      <c r="A797" s="6"/>
      <c r="B797" s="6"/>
      <c r="C797" s="6"/>
      <c r="D797" s="6"/>
      <c r="E797" s="6"/>
      <c r="F797" s="6"/>
      <c r="G797" s="6"/>
      <c r="H797" s="6"/>
      <c r="I797" s="6"/>
      <c r="J797" s="6"/>
      <c r="K797" s="6"/>
      <c r="L797" s="6"/>
      <c r="M797" s="6"/>
      <c r="N797" s="21"/>
      <c r="O797" s="21"/>
      <c r="P797" s="21"/>
      <c r="Q797" s="21"/>
      <c r="R797" s="21"/>
      <c r="S797" s="21"/>
      <c r="T797" s="6"/>
      <c r="U797" s="6"/>
      <c r="V797" s="6"/>
      <c r="W797" s="6"/>
      <c r="X797" s="6"/>
      <c r="Y797" s="6"/>
      <c r="Z797" s="6"/>
      <c r="AA797" s="6"/>
      <c r="AB797" s="6"/>
    </row>
    <row r="798" ht="12.75" customHeight="1">
      <c r="A798" s="6"/>
      <c r="B798" s="6"/>
      <c r="C798" s="6"/>
      <c r="D798" s="6"/>
      <c r="E798" s="6"/>
      <c r="F798" s="6"/>
      <c r="G798" s="6"/>
      <c r="H798" s="6"/>
      <c r="I798" s="6"/>
      <c r="J798" s="6"/>
      <c r="K798" s="6"/>
      <c r="L798" s="6"/>
      <c r="M798" s="6"/>
      <c r="N798" s="21"/>
      <c r="O798" s="21"/>
      <c r="P798" s="21"/>
      <c r="Q798" s="21"/>
      <c r="R798" s="21"/>
      <c r="S798" s="21"/>
      <c r="T798" s="6"/>
      <c r="U798" s="6"/>
      <c r="V798" s="6"/>
      <c r="W798" s="6"/>
      <c r="X798" s="6"/>
      <c r="Y798" s="6"/>
      <c r="Z798" s="6"/>
      <c r="AA798" s="6"/>
      <c r="AB798" s="6"/>
    </row>
    <row r="799" ht="12.75" customHeight="1">
      <c r="A799" s="6"/>
      <c r="B799" s="6"/>
      <c r="C799" s="6"/>
      <c r="D799" s="6"/>
      <c r="E799" s="6"/>
      <c r="F799" s="6"/>
      <c r="G799" s="6"/>
      <c r="H799" s="6"/>
      <c r="I799" s="6"/>
      <c r="J799" s="6"/>
      <c r="K799" s="6"/>
      <c r="L799" s="6"/>
      <c r="M799" s="6"/>
      <c r="N799" s="21"/>
      <c r="O799" s="21"/>
      <c r="P799" s="21"/>
      <c r="Q799" s="21"/>
      <c r="R799" s="21"/>
      <c r="S799" s="21"/>
      <c r="T799" s="6"/>
      <c r="U799" s="6"/>
      <c r="V799" s="6"/>
      <c r="W799" s="6"/>
      <c r="X799" s="6"/>
      <c r="Y799" s="6"/>
      <c r="Z799" s="6"/>
      <c r="AA799" s="6"/>
      <c r="AB799" s="6"/>
    </row>
    <row r="800" ht="12.75" customHeight="1">
      <c r="A800" s="6"/>
      <c r="B800" s="6"/>
      <c r="C800" s="6"/>
      <c r="D800" s="6"/>
      <c r="E800" s="6"/>
      <c r="F800" s="6"/>
      <c r="G800" s="6"/>
      <c r="H800" s="6"/>
      <c r="I800" s="6"/>
      <c r="J800" s="6"/>
      <c r="K800" s="6"/>
      <c r="L800" s="6"/>
      <c r="M800" s="6"/>
      <c r="N800" s="21"/>
      <c r="O800" s="21"/>
      <c r="P800" s="21"/>
      <c r="Q800" s="21"/>
      <c r="R800" s="21"/>
      <c r="S800" s="21"/>
      <c r="T800" s="6"/>
      <c r="U800" s="6"/>
      <c r="V800" s="6"/>
      <c r="W800" s="6"/>
      <c r="X800" s="6"/>
      <c r="Y800" s="6"/>
      <c r="Z800" s="6"/>
      <c r="AA800" s="6"/>
      <c r="AB800" s="6"/>
    </row>
    <row r="801" ht="12.75" customHeight="1">
      <c r="A801" s="6"/>
      <c r="B801" s="6"/>
      <c r="C801" s="6"/>
      <c r="D801" s="6"/>
      <c r="E801" s="6"/>
      <c r="F801" s="6"/>
      <c r="G801" s="6"/>
      <c r="H801" s="6"/>
      <c r="I801" s="6"/>
      <c r="J801" s="6"/>
      <c r="K801" s="6"/>
      <c r="L801" s="6"/>
      <c r="M801" s="6"/>
      <c r="N801" s="21"/>
      <c r="O801" s="21"/>
      <c r="P801" s="21"/>
      <c r="Q801" s="21"/>
      <c r="R801" s="21"/>
      <c r="S801" s="21"/>
      <c r="T801" s="6"/>
      <c r="U801" s="6"/>
      <c r="V801" s="6"/>
      <c r="W801" s="6"/>
      <c r="X801" s="6"/>
      <c r="Y801" s="6"/>
      <c r="Z801" s="6"/>
      <c r="AA801" s="6"/>
      <c r="AB801" s="6"/>
    </row>
    <row r="802" ht="12.75" customHeight="1">
      <c r="A802" s="6"/>
      <c r="B802" s="6"/>
      <c r="C802" s="6"/>
      <c r="D802" s="6"/>
      <c r="E802" s="6"/>
      <c r="F802" s="6"/>
      <c r="G802" s="6"/>
      <c r="H802" s="6"/>
      <c r="I802" s="6"/>
      <c r="J802" s="6"/>
      <c r="K802" s="6"/>
      <c r="L802" s="6"/>
      <c r="M802" s="6"/>
      <c r="N802" s="21"/>
      <c r="O802" s="21"/>
      <c r="P802" s="21"/>
      <c r="Q802" s="21"/>
      <c r="R802" s="21"/>
      <c r="S802" s="21"/>
      <c r="T802" s="6"/>
      <c r="U802" s="6"/>
      <c r="V802" s="6"/>
      <c r="W802" s="6"/>
      <c r="X802" s="6"/>
      <c r="Y802" s="6"/>
      <c r="Z802" s="6"/>
      <c r="AA802" s="6"/>
      <c r="AB802" s="6"/>
    </row>
    <row r="803" ht="12.75" customHeight="1">
      <c r="A803" s="6"/>
      <c r="B803" s="6"/>
      <c r="C803" s="6"/>
      <c r="D803" s="6"/>
      <c r="E803" s="6"/>
      <c r="F803" s="6"/>
      <c r="G803" s="6"/>
      <c r="H803" s="6"/>
      <c r="I803" s="6"/>
      <c r="J803" s="6"/>
      <c r="K803" s="6"/>
      <c r="L803" s="6"/>
      <c r="M803" s="6"/>
      <c r="N803" s="21"/>
      <c r="O803" s="21"/>
      <c r="P803" s="21"/>
      <c r="Q803" s="21"/>
      <c r="R803" s="21"/>
      <c r="S803" s="21"/>
      <c r="T803" s="6"/>
      <c r="U803" s="6"/>
      <c r="V803" s="6"/>
      <c r="W803" s="6"/>
      <c r="X803" s="6"/>
      <c r="Y803" s="6"/>
      <c r="Z803" s="6"/>
      <c r="AA803" s="6"/>
      <c r="AB803" s="6"/>
    </row>
    <row r="804" ht="12.75" customHeight="1">
      <c r="A804" s="6"/>
      <c r="B804" s="6"/>
      <c r="C804" s="6"/>
      <c r="D804" s="6"/>
      <c r="E804" s="6"/>
      <c r="F804" s="6"/>
      <c r="G804" s="6"/>
      <c r="H804" s="6"/>
      <c r="I804" s="6"/>
      <c r="J804" s="6"/>
      <c r="K804" s="6"/>
      <c r="L804" s="6"/>
      <c r="M804" s="6"/>
      <c r="N804" s="21"/>
      <c r="O804" s="21"/>
      <c r="P804" s="21"/>
      <c r="Q804" s="21"/>
      <c r="R804" s="21"/>
      <c r="S804" s="21"/>
      <c r="T804" s="6"/>
      <c r="U804" s="6"/>
      <c r="V804" s="6"/>
      <c r="W804" s="6"/>
      <c r="X804" s="6"/>
      <c r="Y804" s="6"/>
      <c r="Z804" s="6"/>
      <c r="AA804" s="6"/>
      <c r="AB804" s="6"/>
    </row>
    <row r="805" ht="12.75" customHeight="1">
      <c r="A805" s="6"/>
      <c r="B805" s="6"/>
      <c r="C805" s="6"/>
      <c r="D805" s="6"/>
      <c r="E805" s="6"/>
      <c r="F805" s="6"/>
      <c r="G805" s="6"/>
      <c r="H805" s="6"/>
      <c r="I805" s="6"/>
      <c r="J805" s="6"/>
      <c r="K805" s="6"/>
      <c r="L805" s="6"/>
      <c r="M805" s="6"/>
      <c r="N805" s="21"/>
      <c r="O805" s="21"/>
      <c r="P805" s="21"/>
      <c r="Q805" s="21"/>
      <c r="R805" s="21"/>
      <c r="S805" s="21"/>
      <c r="T805" s="6"/>
      <c r="U805" s="6"/>
      <c r="V805" s="6"/>
      <c r="W805" s="6"/>
      <c r="X805" s="6"/>
      <c r="Y805" s="6"/>
      <c r="Z805" s="6"/>
      <c r="AA805" s="6"/>
      <c r="AB805" s="6"/>
    </row>
    <row r="806" ht="12.75" customHeight="1">
      <c r="A806" s="6"/>
      <c r="B806" s="6"/>
      <c r="C806" s="6"/>
      <c r="D806" s="6"/>
      <c r="E806" s="6"/>
      <c r="F806" s="6"/>
      <c r="G806" s="6"/>
      <c r="H806" s="6"/>
      <c r="I806" s="6"/>
      <c r="J806" s="6"/>
      <c r="K806" s="6"/>
      <c r="L806" s="6"/>
      <c r="M806" s="6"/>
      <c r="N806" s="21"/>
      <c r="O806" s="21"/>
      <c r="P806" s="21"/>
      <c r="Q806" s="21"/>
      <c r="R806" s="21"/>
      <c r="S806" s="21"/>
      <c r="T806" s="6"/>
      <c r="U806" s="6"/>
      <c r="V806" s="6"/>
      <c r="W806" s="6"/>
      <c r="X806" s="6"/>
      <c r="Y806" s="6"/>
      <c r="Z806" s="6"/>
      <c r="AA806" s="6"/>
      <c r="AB806" s="6"/>
    </row>
    <row r="807" ht="12.75" customHeight="1">
      <c r="A807" s="6"/>
      <c r="B807" s="6"/>
      <c r="C807" s="6"/>
      <c r="D807" s="6"/>
      <c r="E807" s="6"/>
      <c r="F807" s="6"/>
      <c r="G807" s="6"/>
      <c r="H807" s="6"/>
      <c r="I807" s="6"/>
      <c r="J807" s="6"/>
      <c r="K807" s="6"/>
      <c r="L807" s="6"/>
      <c r="M807" s="6"/>
      <c r="N807" s="21"/>
      <c r="O807" s="21"/>
      <c r="P807" s="21"/>
      <c r="Q807" s="21"/>
      <c r="R807" s="21"/>
      <c r="S807" s="21"/>
      <c r="T807" s="6"/>
      <c r="U807" s="6"/>
      <c r="V807" s="6"/>
      <c r="W807" s="6"/>
      <c r="X807" s="6"/>
      <c r="Y807" s="6"/>
      <c r="Z807" s="6"/>
      <c r="AA807" s="6"/>
      <c r="AB807" s="6"/>
    </row>
    <row r="808" ht="12.75" customHeight="1">
      <c r="A808" s="6"/>
      <c r="B808" s="6"/>
      <c r="C808" s="6"/>
      <c r="D808" s="6"/>
      <c r="E808" s="6"/>
      <c r="F808" s="6"/>
      <c r="G808" s="6"/>
      <c r="H808" s="6"/>
      <c r="I808" s="6"/>
      <c r="J808" s="6"/>
      <c r="K808" s="6"/>
      <c r="L808" s="6"/>
      <c r="M808" s="6"/>
      <c r="N808" s="21"/>
      <c r="O808" s="21"/>
      <c r="P808" s="21"/>
      <c r="Q808" s="21"/>
      <c r="R808" s="21"/>
      <c r="S808" s="21"/>
      <c r="T808" s="6"/>
      <c r="U808" s="6"/>
      <c r="V808" s="6"/>
      <c r="W808" s="6"/>
      <c r="X808" s="6"/>
      <c r="Y808" s="6"/>
      <c r="Z808" s="6"/>
      <c r="AA808" s="6"/>
      <c r="AB808" s="6"/>
    </row>
    <row r="809" ht="12.75" customHeight="1">
      <c r="A809" s="6"/>
      <c r="B809" s="6"/>
      <c r="C809" s="6"/>
      <c r="D809" s="6"/>
      <c r="E809" s="6"/>
      <c r="F809" s="6"/>
      <c r="G809" s="6"/>
      <c r="H809" s="6"/>
      <c r="I809" s="6"/>
      <c r="J809" s="6"/>
      <c r="K809" s="6"/>
      <c r="L809" s="6"/>
      <c r="M809" s="6"/>
      <c r="N809" s="21"/>
      <c r="O809" s="21"/>
      <c r="P809" s="21"/>
      <c r="Q809" s="21"/>
      <c r="R809" s="21"/>
      <c r="S809" s="21"/>
      <c r="T809" s="6"/>
      <c r="U809" s="6"/>
      <c r="V809" s="6"/>
      <c r="W809" s="6"/>
      <c r="X809" s="6"/>
      <c r="Y809" s="6"/>
      <c r="Z809" s="6"/>
      <c r="AA809" s="6"/>
      <c r="AB809" s="6"/>
    </row>
    <row r="810" ht="12.75" customHeight="1">
      <c r="A810" s="6"/>
      <c r="B810" s="6"/>
      <c r="C810" s="6"/>
      <c r="D810" s="6"/>
      <c r="E810" s="6"/>
      <c r="F810" s="6"/>
      <c r="G810" s="6"/>
      <c r="H810" s="6"/>
      <c r="I810" s="6"/>
      <c r="J810" s="6"/>
      <c r="K810" s="6"/>
      <c r="L810" s="6"/>
      <c r="M810" s="6"/>
      <c r="N810" s="21"/>
      <c r="O810" s="21"/>
      <c r="P810" s="21"/>
      <c r="Q810" s="21"/>
      <c r="R810" s="21"/>
      <c r="S810" s="21"/>
      <c r="T810" s="6"/>
      <c r="U810" s="6"/>
      <c r="V810" s="6"/>
      <c r="W810" s="6"/>
      <c r="X810" s="6"/>
      <c r="Y810" s="6"/>
      <c r="Z810" s="6"/>
      <c r="AA810" s="6"/>
      <c r="AB810" s="6"/>
    </row>
    <row r="811" ht="12.75" customHeight="1">
      <c r="A811" s="6"/>
      <c r="B811" s="6"/>
      <c r="C811" s="6"/>
      <c r="D811" s="6"/>
      <c r="E811" s="6"/>
      <c r="F811" s="6"/>
      <c r="G811" s="6"/>
      <c r="H811" s="6"/>
      <c r="I811" s="6"/>
      <c r="J811" s="6"/>
      <c r="K811" s="6"/>
      <c r="L811" s="6"/>
      <c r="M811" s="6"/>
      <c r="N811" s="21"/>
      <c r="O811" s="21"/>
      <c r="P811" s="21"/>
      <c r="Q811" s="21"/>
      <c r="R811" s="21"/>
      <c r="S811" s="21"/>
      <c r="T811" s="6"/>
      <c r="U811" s="6"/>
      <c r="V811" s="6"/>
      <c r="W811" s="6"/>
      <c r="X811" s="6"/>
      <c r="Y811" s="6"/>
      <c r="Z811" s="6"/>
      <c r="AA811" s="6"/>
      <c r="AB811" s="6"/>
    </row>
    <row r="812" ht="12.75" customHeight="1">
      <c r="A812" s="6"/>
      <c r="B812" s="6"/>
      <c r="C812" s="6"/>
      <c r="D812" s="6"/>
      <c r="E812" s="6"/>
      <c r="F812" s="6"/>
      <c r="G812" s="6"/>
      <c r="H812" s="6"/>
      <c r="I812" s="6"/>
      <c r="J812" s="6"/>
      <c r="K812" s="6"/>
      <c r="L812" s="6"/>
      <c r="M812" s="6"/>
      <c r="N812" s="21"/>
      <c r="O812" s="21"/>
      <c r="P812" s="21"/>
      <c r="Q812" s="21"/>
      <c r="R812" s="21"/>
      <c r="S812" s="21"/>
      <c r="T812" s="6"/>
      <c r="U812" s="6"/>
      <c r="V812" s="6"/>
      <c r="W812" s="6"/>
      <c r="X812" s="6"/>
      <c r="Y812" s="6"/>
      <c r="Z812" s="6"/>
      <c r="AA812" s="6"/>
      <c r="AB812" s="6"/>
    </row>
    <row r="813" ht="12.75" customHeight="1">
      <c r="A813" s="6"/>
      <c r="B813" s="6"/>
      <c r="C813" s="6"/>
      <c r="D813" s="6"/>
      <c r="E813" s="6"/>
      <c r="F813" s="6"/>
      <c r="G813" s="6"/>
      <c r="H813" s="6"/>
      <c r="I813" s="6"/>
      <c r="J813" s="6"/>
      <c r="K813" s="6"/>
      <c r="L813" s="6"/>
      <c r="M813" s="6"/>
      <c r="N813" s="21"/>
      <c r="O813" s="21"/>
      <c r="P813" s="21"/>
      <c r="Q813" s="21"/>
      <c r="R813" s="21"/>
      <c r="S813" s="21"/>
      <c r="T813" s="6"/>
      <c r="U813" s="6"/>
      <c r="V813" s="6"/>
      <c r="W813" s="6"/>
      <c r="X813" s="6"/>
      <c r="Y813" s="6"/>
      <c r="Z813" s="6"/>
      <c r="AA813" s="6"/>
      <c r="AB813" s="6"/>
    </row>
    <row r="814" ht="12.75" customHeight="1">
      <c r="A814" s="6"/>
      <c r="B814" s="6"/>
      <c r="C814" s="6"/>
      <c r="D814" s="6"/>
      <c r="E814" s="6"/>
      <c r="F814" s="6"/>
      <c r="G814" s="6"/>
      <c r="H814" s="6"/>
      <c r="I814" s="6"/>
      <c r="J814" s="6"/>
      <c r="K814" s="6"/>
      <c r="L814" s="6"/>
      <c r="M814" s="6"/>
      <c r="N814" s="21"/>
      <c r="O814" s="21"/>
      <c r="P814" s="21"/>
      <c r="Q814" s="21"/>
      <c r="R814" s="21"/>
      <c r="S814" s="21"/>
      <c r="T814" s="6"/>
      <c r="U814" s="6"/>
      <c r="V814" s="6"/>
      <c r="W814" s="6"/>
      <c r="X814" s="6"/>
      <c r="Y814" s="6"/>
      <c r="Z814" s="6"/>
      <c r="AA814" s="6"/>
      <c r="AB814" s="6"/>
    </row>
    <row r="815" ht="12.75" customHeight="1">
      <c r="A815" s="6"/>
      <c r="B815" s="6"/>
      <c r="C815" s="6"/>
      <c r="D815" s="6"/>
      <c r="E815" s="6"/>
      <c r="F815" s="6"/>
      <c r="G815" s="6"/>
      <c r="H815" s="6"/>
      <c r="I815" s="6"/>
      <c r="J815" s="6"/>
      <c r="K815" s="6"/>
      <c r="L815" s="6"/>
      <c r="M815" s="6"/>
      <c r="N815" s="21"/>
      <c r="O815" s="21"/>
      <c r="P815" s="21"/>
      <c r="Q815" s="21"/>
      <c r="R815" s="21"/>
      <c r="S815" s="21"/>
      <c r="T815" s="6"/>
      <c r="U815" s="6"/>
      <c r="V815" s="6"/>
      <c r="W815" s="6"/>
      <c r="X815" s="6"/>
      <c r="Y815" s="6"/>
      <c r="Z815" s="6"/>
      <c r="AA815" s="6"/>
      <c r="AB815" s="6"/>
    </row>
    <row r="816" ht="12.75" customHeight="1">
      <c r="A816" s="6"/>
      <c r="B816" s="6"/>
      <c r="C816" s="6"/>
      <c r="D816" s="6"/>
      <c r="E816" s="6"/>
      <c r="F816" s="6"/>
      <c r="G816" s="6"/>
      <c r="H816" s="6"/>
      <c r="I816" s="6"/>
      <c r="J816" s="6"/>
      <c r="K816" s="6"/>
      <c r="L816" s="6"/>
      <c r="M816" s="6"/>
      <c r="N816" s="21"/>
      <c r="O816" s="21"/>
      <c r="P816" s="21"/>
      <c r="Q816" s="21"/>
      <c r="R816" s="21"/>
      <c r="S816" s="21"/>
      <c r="T816" s="6"/>
      <c r="U816" s="6"/>
      <c r="V816" s="6"/>
      <c r="W816" s="6"/>
      <c r="X816" s="6"/>
      <c r="Y816" s="6"/>
      <c r="Z816" s="6"/>
      <c r="AA816" s="6"/>
      <c r="AB816" s="6"/>
    </row>
    <row r="817" ht="12.75" customHeight="1">
      <c r="A817" s="6"/>
      <c r="B817" s="6"/>
      <c r="C817" s="6"/>
      <c r="D817" s="6"/>
      <c r="E817" s="6"/>
      <c r="F817" s="6"/>
      <c r="G817" s="6"/>
      <c r="H817" s="6"/>
      <c r="I817" s="6"/>
      <c r="J817" s="6"/>
      <c r="K817" s="6"/>
      <c r="L817" s="6"/>
      <c r="M817" s="6"/>
      <c r="N817" s="21"/>
      <c r="O817" s="21"/>
      <c r="P817" s="21"/>
      <c r="Q817" s="21"/>
      <c r="R817" s="21"/>
      <c r="S817" s="21"/>
      <c r="T817" s="6"/>
      <c r="U817" s="6"/>
      <c r="V817" s="6"/>
      <c r="W817" s="6"/>
      <c r="X817" s="6"/>
      <c r="Y817" s="6"/>
      <c r="Z817" s="6"/>
      <c r="AA817" s="6"/>
      <c r="AB817" s="6"/>
    </row>
    <row r="818" ht="12.75" customHeight="1">
      <c r="A818" s="6"/>
      <c r="B818" s="6"/>
      <c r="C818" s="6"/>
      <c r="D818" s="6"/>
      <c r="E818" s="6"/>
      <c r="F818" s="6"/>
      <c r="G818" s="6"/>
      <c r="H818" s="6"/>
      <c r="I818" s="6"/>
      <c r="J818" s="6"/>
      <c r="K818" s="6"/>
      <c r="L818" s="6"/>
      <c r="M818" s="6"/>
      <c r="N818" s="21"/>
      <c r="O818" s="21"/>
      <c r="P818" s="21"/>
      <c r="Q818" s="21"/>
      <c r="R818" s="21"/>
      <c r="S818" s="21"/>
      <c r="T818" s="6"/>
      <c r="U818" s="6"/>
      <c r="V818" s="6"/>
      <c r="W818" s="6"/>
      <c r="X818" s="6"/>
      <c r="Y818" s="6"/>
      <c r="Z818" s="6"/>
      <c r="AA818" s="6"/>
      <c r="AB818" s="6"/>
    </row>
    <row r="819" ht="12.75" customHeight="1">
      <c r="A819" s="6"/>
      <c r="B819" s="6"/>
      <c r="C819" s="6"/>
      <c r="D819" s="6"/>
      <c r="E819" s="6"/>
      <c r="F819" s="6"/>
      <c r="G819" s="6"/>
      <c r="H819" s="6"/>
      <c r="I819" s="6"/>
      <c r="J819" s="6"/>
      <c r="K819" s="6"/>
      <c r="L819" s="6"/>
      <c r="M819" s="6"/>
      <c r="N819" s="21"/>
      <c r="O819" s="21"/>
      <c r="P819" s="21"/>
      <c r="Q819" s="21"/>
      <c r="R819" s="21"/>
      <c r="S819" s="21"/>
      <c r="T819" s="6"/>
      <c r="U819" s="6"/>
      <c r="V819" s="6"/>
      <c r="W819" s="6"/>
      <c r="X819" s="6"/>
      <c r="Y819" s="6"/>
      <c r="Z819" s="6"/>
      <c r="AA819" s="6"/>
      <c r="AB819" s="6"/>
    </row>
    <row r="820" ht="12.75" customHeight="1">
      <c r="A820" s="6"/>
      <c r="B820" s="6"/>
      <c r="C820" s="6"/>
      <c r="D820" s="6"/>
      <c r="E820" s="6"/>
      <c r="F820" s="6"/>
      <c r="G820" s="6"/>
      <c r="H820" s="6"/>
      <c r="I820" s="6"/>
      <c r="J820" s="6"/>
      <c r="K820" s="6"/>
      <c r="L820" s="6"/>
      <c r="M820" s="6"/>
      <c r="N820" s="21"/>
      <c r="O820" s="21"/>
      <c r="P820" s="21"/>
      <c r="Q820" s="21"/>
      <c r="R820" s="21"/>
      <c r="S820" s="21"/>
      <c r="T820" s="6"/>
      <c r="U820" s="6"/>
      <c r="V820" s="6"/>
      <c r="W820" s="6"/>
      <c r="X820" s="6"/>
      <c r="Y820" s="6"/>
      <c r="Z820" s="6"/>
      <c r="AA820" s="6"/>
      <c r="AB820" s="6"/>
    </row>
    <row r="821" ht="12.75" customHeight="1">
      <c r="A821" s="6"/>
      <c r="B821" s="6"/>
      <c r="C821" s="6"/>
      <c r="D821" s="6"/>
      <c r="E821" s="6"/>
      <c r="F821" s="6"/>
      <c r="G821" s="6"/>
      <c r="H821" s="6"/>
      <c r="I821" s="6"/>
      <c r="J821" s="6"/>
      <c r="K821" s="6"/>
      <c r="L821" s="6"/>
      <c r="M821" s="6"/>
      <c r="N821" s="21"/>
      <c r="O821" s="21"/>
      <c r="P821" s="21"/>
      <c r="Q821" s="21"/>
      <c r="R821" s="21"/>
      <c r="S821" s="21"/>
      <c r="T821" s="6"/>
      <c r="U821" s="6"/>
      <c r="V821" s="6"/>
      <c r="W821" s="6"/>
      <c r="X821" s="6"/>
      <c r="Y821" s="6"/>
      <c r="Z821" s="6"/>
      <c r="AA821" s="6"/>
      <c r="AB821" s="6"/>
    </row>
    <row r="822" ht="12.75" customHeight="1">
      <c r="A822" s="6"/>
      <c r="B822" s="6"/>
      <c r="C822" s="6"/>
      <c r="D822" s="6"/>
      <c r="E822" s="6"/>
      <c r="F822" s="6"/>
      <c r="G822" s="6"/>
      <c r="H822" s="6"/>
      <c r="I822" s="6"/>
      <c r="J822" s="6"/>
      <c r="K822" s="6"/>
      <c r="L822" s="6"/>
      <c r="M822" s="6"/>
      <c r="N822" s="21"/>
      <c r="O822" s="21"/>
      <c r="P822" s="21"/>
      <c r="Q822" s="21"/>
      <c r="R822" s="21"/>
      <c r="S822" s="21"/>
      <c r="T822" s="6"/>
      <c r="U822" s="6"/>
      <c r="V822" s="6"/>
      <c r="W822" s="6"/>
      <c r="X822" s="6"/>
      <c r="Y822" s="6"/>
      <c r="Z822" s="6"/>
      <c r="AA822" s="6"/>
      <c r="AB822" s="6"/>
    </row>
    <row r="823" ht="12.75" customHeight="1">
      <c r="A823" s="6"/>
      <c r="B823" s="6"/>
      <c r="C823" s="6"/>
      <c r="D823" s="6"/>
      <c r="E823" s="6"/>
      <c r="F823" s="6"/>
      <c r="G823" s="6"/>
      <c r="H823" s="6"/>
      <c r="I823" s="6"/>
      <c r="J823" s="6"/>
      <c r="K823" s="6"/>
      <c r="L823" s="6"/>
      <c r="M823" s="6"/>
      <c r="N823" s="21"/>
      <c r="O823" s="21"/>
      <c r="P823" s="21"/>
      <c r="Q823" s="21"/>
      <c r="R823" s="21"/>
      <c r="S823" s="21"/>
      <c r="T823" s="6"/>
      <c r="U823" s="6"/>
      <c r="V823" s="6"/>
      <c r="W823" s="6"/>
      <c r="X823" s="6"/>
      <c r="Y823" s="6"/>
      <c r="Z823" s="6"/>
      <c r="AA823" s="6"/>
      <c r="AB823" s="6"/>
    </row>
    <row r="824" ht="12.75" customHeight="1">
      <c r="A824" s="6"/>
      <c r="B824" s="6"/>
      <c r="C824" s="6"/>
      <c r="D824" s="6"/>
      <c r="E824" s="6"/>
      <c r="F824" s="6"/>
      <c r="G824" s="6"/>
      <c r="H824" s="6"/>
      <c r="I824" s="6"/>
      <c r="J824" s="6"/>
      <c r="K824" s="6"/>
      <c r="L824" s="6"/>
      <c r="M824" s="6"/>
      <c r="N824" s="21"/>
      <c r="O824" s="21"/>
      <c r="P824" s="21"/>
      <c r="Q824" s="21"/>
      <c r="R824" s="21"/>
      <c r="S824" s="21"/>
      <c r="T824" s="6"/>
      <c r="U824" s="6"/>
      <c r="V824" s="6"/>
      <c r="W824" s="6"/>
      <c r="X824" s="6"/>
      <c r="Y824" s="6"/>
      <c r="Z824" s="6"/>
      <c r="AA824" s="6"/>
      <c r="AB824" s="6"/>
    </row>
    <row r="825" ht="12.75" customHeight="1">
      <c r="A825" s="6"/>
      <c r="B825" s="6"/>
      <c r="C825" s="6"/>
      <c r="D825" s="6"/>
      <c r="E825" s="6"/>
      <c r="F825" s="6"/>
      <c r="G825" s="6"/>
      <c r="H825" s="6"/>
      <c r="I825" s="6"/>
      <c r="J825" s="6"/>
      <c r="K825" s="6"/>
      <c r="L825" s="6"/>
      <c r="M825" s="6"/>
      <c r="N825" s="21"/>
      <c r="O825" s="21"/>
      <c r="P825" s="21"/>
      <c r="Q825" s="21"/>
      <c r="R825" s="21"/>
      <c r="S825" s="21"/>
      <c r="T825" s="6"/>
      <c r="U825" s="6"/>
      <c r="V825" s="6"/>
      <c r="W825" s="6"/>
      <c r="X825" s="6"/>
      <c r="Y825" s="6"/>
      <c r="Z825" s="6"/>
      <c r="AA825" s="6"/>
      <c r="AB825" s="6"/>
    </row>
    <row r="826" ht="12.75" customHeight="1">
      <c r="A826" s="6"/>
      <c r="B826" s="6"/>
      <c r="C826" s="6"/>
      <c r="D826" s="6"/>
      <c r="E826" s="6"/>
      <c r="F826" s="6"/>
      <c r="G826" s="6"/>
      <c r="H826" s="6"/>
      <c r="I826" s="6"/>
      <c r="J826" s="6"/>
      <c r="K826" s="6"/>
      <c r="L826" s="6"/>
      <c r="M826" s="6"/>
      <c r="N826" s="21"/>
      <c r="O826" s="21"/>
      <c r="P826" s="21"/>
      <c r="Q826" s="21"/>
      <c r="R826" s="21"/>
      <c r="S826" s="21"/>
      <c r="T826" s="6"/>
      <c r="U826" s="6"/>
      <c r="V826" s="6"/>
      <c r="W826" s="6"/>
      <c r="X826" s="6"/>
      <c r="Y826" s="6"/>
      <c r="Z826" s="6"/>
      <c r="AA826" s="6"/>
      <c r="AB826" s="6"/>
    </row>
    <row r="827" ht="12.75" customHeight="1">
      <c r="A827" s="6"/>
      <c r="B827" s="6"/>
      <c r="C827" s="6"/>
      <c r="D827" s="6"/>
      <c r="E827" s="6"/>
      <c r="F827" s="6"/>
      <c r="G827" s="6"/>
      <c r="H827" s="6"/>
      <c r="I827" s="6"/>
      <c r="J827" s="6"/>
      <c r="K827" s="6"/>
      <c r="L827" s="6"/>
      <c r="M827" s="6"/>
      <c r="N827" s="21"/>
      <c r="O827" s="21"/>
      <c r="P827" s="21"/>
      <c r="Q827" s="21"/>
      <c r="R827" s="21"/>
      <c r="S827" s="21"/>
      <c r="T827" s="6"/>
      <c r="U827" s="6"/>
      <c r="V827" s="6"/>
      <c r="W827" s="6"/>
      <c r="X827" s="6"/>
      <c r="Y827" s="6"/>
      <c r="Z827" s="6"/>
      <c r="AA827" s="6"/>
      <c r="AB827" s="6"/>
    </row>
    <row r="828" ht="12.75" customHeight="1">
      <c r="A828" s="6"/>
      <c r="B828" s="6"/>
      <c r="C828" s="6"/>
      <c r="D828" s="6"/>
      <c r="E828" s="6"/>
      <c r="F828" s="6"/>
      <c r="G828" s="6"/>
      <c r="H828" s="6"/>
      <c r="I828" s="6"/>
      <c r="J828" s="6"/>
      <c r="K828" s="6"/>
      <c r="L828" s="6"/>
      <c r="M828" s="6"/>
      <c r="N828" s="21"/>
      <c r="O828" s="21"/>
      <c r="P828" s="21"/>
      <c r="Q828" s="21"/>
      <c r="R828" s="21"/>
      <c r="S828" s="21"/>
      <c r="T828" s="6"/>
      <c r="U828" s="6"/>
      <c r="V828" s="6"/>
      <c r="W828" s="6"/>
      <c r="X828" s="6"/>
      <c r="Y828" s="6"/>
      <c r="Z828" s="6"/>
      <c r="AA828" s="6"/>
      <c r="AB828" s="6"/>
    </row>
    <row r="829" ht="12.75" customHeight="1">
      <c r="A829" s="6"/>
      <c r="B829" s="6"/>
      <c r="C829" s="6"/>
      <c r="D829" s="6"/>
      <c r="E829" s="6"/>
      <c r="F829" s="6"/>
      <c r="G829" s="6"/>
      <c r="H829" s="6"/>
      <c r="I829" s="6"/>
      <c r="J829" s="6"/>
      <c r="K829" s="6"/>
      <c r="L829" s="6"/>
      <c r="M829" s="6"/>
      <c r="N829" s="21"/>
      <c r="O829" s="21"/>
      <c r="P829" s="21"/>
      <c r="Q829" s="21"/>
      <c r="R829" s="21"/>
      <c r="S829" s="21"/>
      <c r="T829" s="6"/>
      <c r="U829" s="6"/>
      <c r="V829" s="6"/>
      <c r="W829" s="6"/>
      <c r="X829" s="6"/>
      <c r="Y829" s="6"/>
      <c r="Z829" s="6"/>
      <c r="AA829" s="6"/>
      <c r="AB829" s="6"/>
    </row>
    <row r="830" ht="12.75" customHeight="1">
      <c r="A830" s="6"/>
      <c r="B830" s="6"/>
      <c r="C830" s="6"/>
      <c r="D830" s="6"/>
      <c r="E830" s="6"/>
      <c r="F830" s="6"/>
      <c r="G830" s="6"/>
      <c r="H830" s="6"/>
      <c r="I830" s="6"/>
      <c r="J830" s="6"/>
      <c r="K830" s="6"/>
      <c r="L830" s="6"/>
      <c r="M830" s="6"/>
      <c r="N830" s="21"/>
      <c r="O830" s="21"/>
      <c r="P830" s="21"/>
      <c r="Q830" s="21"/>
      <c r="R830" s="21"/>
      <c r="S830" s="21"/>
      <c r="T830" s="6"/>
      <c r="U830" s="6"/>
      <c r="V830" s="6"/>
      <c r="W830" s="6"/>
      <c r="X830" s="6"/>
      <c r="Y830" s="6"/>
      <c r="Z830" s="6"/>
      <c r="AA830" s="6"/>
      <c r="AB830" s="6"/>
    </row>
    <row r="831" ht="12.75" customHeight="1">
      <c r="A831" s="6"/>
      <c r="B831" s="6"/>
      <c r="C831" s="6"/>
      <c r="D831" s="6"/>
      <c r="E831" s="6"/>
      <c r="F831" s="6"/>
      <c r="G831" s="6"/>
      <c r="H831" s="6"/>
      <c r="I831" s="6"/>
      <c r="J831" s="6"/>
      <c r="K831" s="6"/>
      <c r="L831" s="6"/>
      <c r="M831" s="6"/>
      <c r="N831" s="21"/>
      <c r="O831" s="21"/>
      <c r="P831" s="21"/>
      <c r="Q831" s="21"/>
      <c r="R831" s="21"/>
      <c r="S831" s="21"/>
      <c r="T831" s="6"/>
      <c r="U831" s="6"/>
      <c r="V831" s="6"/>
      <c r="W831" s="6"/>
      <c r="X831" s="6"/>
      <c r="Y831" s="6"/>
      <c r="Z831" s="6"/>
      <c r="AA831" s="6"/>
      <c r="AB831" s="6"/>
    </row>
    <row r="832" ht="12.75" customHeight="1">
      <c r="A832" s="6"/>
      <c r="B832" s="6"/>
      <c r="C832" s="6"/>
      <c r="D832" s="6"/>
      <c r="E832" s="6"/>
      <c r="F832" s="6"/>
      <c r="G832" s="6"/>
      <c r="H832" s="6"/>
      <c r="I832" s="6"/>
      <c r="J832" s="6"/>
      <c r="K832" s="6"/>
      <c r="L832" s="6"/>
      <c r="M832" s="6"/>
      <c r="N832" s="21"/>
      <c r="O832" s="21"/>
      <c r="P832" s="21"/>
      <c r="Q832" s="21"/>
      <c r="R832" s="21"/>
      <c r="S832" s="21"/>
      <c r="T832" s="6"/>
      <c r="U832" s="6"/>
      <c r="V832" s="6"/>
      <c r="W832" s="6"/>
      <c r="X832" s="6"/>
      <c r="Y832" s="6"/>
      <c r="Z832" s="6"/>
      <c r="AA832" s="6"/>
      <c r="AB832" s="6"/>
    </row>
    <row r="833" ht="12.75" customHeight="1">
      <c r="A833" s="6"/>
      <c r="B833" s="6"/>
      <c r="C833" s="6"/>
      <c r="D833" s="6"/>
      <c r="E833" s="6"/>
      <c r="F833" s="6"/>
      <c r="G833" s="6"/>
      <c r="H833" s="6"/>
      <c r="I833" s="6"/>
      <c r="J833" s="6"/>
      <c r="K833" s="6"/>
      <c r="L833" s="6"/>
      <c r="M833" s="6"/>
      <c r="N833" s="21"/>
      <c r="O833" s="21"/>
      <c r="P833" s="21"/>
      <c r="Q833" s="21"/>
      <c r="R833" s="21"/>
      <c r="S833" s="21"/>
      <c r="T833" s="6"/>
      <c r="U833" s="6"/>
      <c r="V833" s="6"/>
      <c r="W833" s="6"/>
      <c r="X833" s="6"/>
      <c r="Y833" s="6"/>
      <c r="Z833" s="6"/>
      <c r="AA833" s="6"/>
      <c r="AB833" s="6"/>
    </row>
    <row r="834" ht="12.75" customHeight="1">
      <c r="A834" s="6"/>
      <c r="B834" s="6"/>
      <c r="C834" s="6"/>
      <c r="D834" s="6"/>
      <c r="E834" s="6"/>
      <c r="F834" s="6"/>
      <c r="G834" s="6"/>
      <c r="H834" s="6"/>
      <c r="I834" s="6"/>
      <c r="J834" s="6"/>
      <c r="K834" s="6"/>
      <c r="L834" s="6"/>
      <c r="M834" s="6"/>
      <c r="N834" s="21"/>
      <c r="O834" s="21"/>
      <c r="P834" s="21"/>
      <c r="Q834" s="21"/>
      <c r="R834" s="21"/>
      <c r="S834" s="21"/>
      <c r="T834" s="6"/>
      <c r="U834" s="6"/>
      <c r="V834" s="6"/>
      <c r="W834" s="6"/>
      <c r="X834" s="6"/>
      <c r="Y834" s="6"/>
      <c r="Z834" s="6"/>
      <c r="AA834" s="6"/>
      <c r="AB834" s="6"/>
    </row>
    <row r="835" ht="12.75" customHeight="1">
      <c r="A835" s="6"/>
      <c r="B835" s="6"/>
      <c r="C835" s="6"/>
      <c r="D835" s="6"/>
      <c r="E835" s="6"/>
      <c r="F835" s="6"/>
      <c r="G835" s="6"/>
      <c r="H835" s="6"/>
      <c r="I835" s="6"/>
      <c r="J835" s="6"/>
      <c r="K835" s="6"/>
      <c r="L835" s="6"/>
      <c r="M835" s="6"/>
      <c r="N835" s="21"/>
      <c r="O835" s="21"/>
      <c r="P835" s="21"/>
      <c r="Q835" s="21"/>
      <c r="R835" s="21"/>
      <c r="S835" s="21"/>
      <c r="T835" s="6"/>
      <c r="U835" s="6"/>
      <c r="V835" s="6"/>
      <c r="W835" s="6"/>
      <c r="X835" s="6"/>
      <c r="Y835" s="6"/>
      <c r="Z835" s="6"/>
      <c r="AA835" s="6"/>
      <c r="AB835" s="6"/>
    </row>
    <row r="836" ht="12.75" customHeight="1">
      <c r="A836" s="6"/>
      <c r="B836" s="6"/>
      <c r="C836" s="6"/>
      <c r="D836" s="6"/>
      <c r="E836" s="6"/>
      <c r="F836" s="6"/>
      <c r="G836" s="6"/>
      <c r="H836" s="6"/>
      <c r="I836" s="6"/>
      <c r="J836" s="6"/>
      <c r="K836" s="6"/>
      <c r="L836" s="6"/>
      <c r="M836" s="6"/>
      <c r="N836" s="21"/>
      <c r="O836" s="21"/>
      <c r="P836" s="21"/>
      <c r="Q836" s="21"/>
      <c r="R836" s="21"/>
      <c r="S836" s="21"/>
      <c r="T836" s="6"/>
      <c r="U836" s="6"/>
      <c r="V836" s="6"/>
      <c r="W836" s="6"/>
      <c r="X836" s="6"/>
      <c r="Y836" s="6"/>
      <c r="Z836" s="6"/>
      <c r="AA836" s="6"/>
      <c r="AB836" s="6"/>
    </row>
    <row r="837" ht="12.75" customHeight="1">
      <c r="A837" s="6"/>
      <c r="B837" s="6"/>
      <c r="C837" s="6"/>
      <c r="D837" s="6"/>
      <c r="E837" s="6"/>
      <c r="F837" s="6"/>
      <c r="G837" s="6"/>
      <c r="H837" s="6"/>
      <c r="I837" s="6"/>
      <c r="J837" s="6"/>
      <c r="K837" s="6"/>
      <c r="L837" s="6"/>
      <c r="M837" s="6"/>
      <c r="N837" s="21"/>
      <c r="O837" s="21"/>
      <c r="P837" s="21"/>
      <c r="Q837" s="21"/>
      <c r="R837" s="21"/>
      <c r="S837" s="21"/>
      <c r="T837" s="6"/>
      <c r="U837" s="6"/>
      <c r="V837" s="6"/>
      <c r="W837" s="6"/>
      <c r="X837" s="6"/>
      <c r="Y837" s="6"/>
      <c r="Z837" s="6"/>
      <c r="AA837" s="6"/>
      <c r="AB837" s="6"/>
    </row>
    <row r="838" ht="12.75" customHeight="1">
      <c r="A838" s="6"/>
      <c r="B838" s="6"/>
      <c r="C838" s="6"/>
      <c r="D838" s="6"/>
      <c r="E838" s="6"/>
      <c r="F838" s="6"/>
      <c r="G838" s="6"/>
      <c r="H838" s="6"/>
      <c r="I838" s="6"/>
      <c r="J838" s="6"/>
      <c r="K838" s="6"/>
      <c r="L838" s="6"/>
      <c r="M838" s="6"/>
      <c r="N838" s="21"/>
      <c r="O838" s="21"/>
      <c r="P838" s="21"/>
      <c r="Q838" s="21"/>
      <c r="R838" s="21"/>
      <c r="S838" s="21"/>
      <c r="T838" s="6"/>
      <c r="U838" s="6"/>
      <c r="V838" s="6"/>
      <c r="W838" s="6"/>
      <c r="X838" s="6"/>
      <c r="Y838" s="6"/>
      <c r="Z838" s="6"/>
      <c r="AA838" s="6"/>
      <c r="AB838" s="6"/>
    </row>
    <row r="839" ht="12.75" customHeight="1">
      <c r="A839" s="6"/>
      <c r="B839" s="6"/>
      <c r="C839" s="6"/>
      <c r="D839" s="6"/>
      <c r="E839" s="6"/>
      <c r="F839" s="6"/>
      <c r="G839" s="6"/>
      <c r="H839" s="6"/>
      <c r="I839" s="6"/>
      <c r="J839" s="6"/>
      <c r="K839" s="6"/>
      <c r="L839" s="6"/>
      <c r="M839" s="6"/>
      <c r="N839" s="21"/>
      <c r="O839" s="21"/>
      <c r="P839" s="21"/>
      <c r="Q839" s="21"/>
      <c r="R839" s="21"/>
      <c r="S839" s="21"/>
      <c r="T839" s="6"/>
      <c r="U839" s="6"/>
      <c r="V839" s="6"/>
      <c r="W839" s="6"/>
      <c r="X839" s="6"/>
      <c r="Y839" s="6"/>
      <c r="Z839" s="6"/>
      <c r="AA839" s="6"/>
      <c r="AB839" s="6"/>
    </row>
    <row r="840" ht="12.75" customHeight="1">
      <c r="A840" s="6"/>
      <c r="B840" s="6"/>
      <c r="C840" s="6"/>
      <c r="D840" s="6"/>
      <c r="E840" s="6"/>
      <c r="F840" s="6"/>
      <c r="G840" s="6"/>
      <c r="H840" s="6"/>
      <c r="I840" s="6"/>
      <c r="J840" s="6"/>
      <c r="K840" s="6"/>
      <c r="L840" s="6"/>
      <c r="M840" s="6"/>
      <c r="N840" s="21"/>
      <c r="O840" s="21"/>
      <c r="P840" s="21"/>
      <c r="Q840" s="21"/>
      <c r="R840" s="21"/>
      <c r="S840" s="21"/>
      <c r="T840" s="6"/>
      <c r="U840" s="6"/>
      <c r="V840" s="6"/>
      <c r="W840" s="6"/>
      <c r="X840" s="6"/>
      <c r="Y840" s="6"/>
      <c r="Z840" s="6"/>
      <c r="AA840" s="6"/>
      <c r="AB840" s="6"/>
    </row>
    <row r="841" ht="12.75" customHeight="1">
      <c r="A841" s="6"/>
      <c r="B841" s="6"/>
      <c r="C841" s="6"/>
      <c r="D841" s="6"/>
      <c r="E841" s="6"/>
      <c r="F841" s="6"/>
      <c r="G841" s="6"/>
      <c r="H841" s="6"/>
      <c r="I841" s="6"/>
      <c r="J841" s="6"/>
      <c r="K841" s="6"/>
      <c r="L841" s="6"/>
      <c r="M841" s="6"/>
      <c r="N841" s="21"/>
      <c r="O841" s="21"/>
      <c r="P841" s="21"/>
      <c r="Q841" s="21"/>
      <c r="R841" s="21"/>
      <c r="S841" s="21"/>
      <c r="T841" s="6"/>
      <c r="U841" s="6"/>
      <c r="V841" s="6"/>
      <c r="W841" s="6"/>
      <c r="X841" s="6"/>
      <c r="Y841" s="6"/>
      <c r="Z841" s="6"/>
      <c r="AA841" s="6"/>
      <c r="AB841" s="6"/>
    </row>
    <row r="842" ht="12.75" customHeight="1">
      <c r="A842" s="6"/>
      <c r="B842" s="6"/>
      <c r="C842" s="6"/>
      <c r="D842" s="6"/>
      <c r="E842" s="6"/>
      <c r="F842" s="6"/>
      <c r="G842" s="6"/>
      <c r="H842" s="6"/>
      <c r="I842" s="6"/>
      <c r="J842" s="6"/>
      <c r="K842" s="6"/>
      <c r="L842" s="6"/>
      <c r="M842" s="6"/>
      <c r="N842" s="21"/>
      <c r="O842" s="21"/>
      <c r="P842" s="21"/>
      <c r="Q842" s="21"/>
      <c r="R842" s="21"/>
      <c r="S842" s="21"/>
      <c r="T842" s="6"/>
      <c r="U842" s="6"/>
      <c r="V842" s="6"/>
      <c r="W842" s="6"/>
      <c r="X842" s="6"/>
      <c r="Y842" s="6"/>
      <c r="Z842" s="6"/>
      <c r="AA842" s="6"/>
      <c r="AB842" s="6"/>
    </row>
    <row r="843" ht="12.75" customHeight="1">
      <c r="A843" s="6"/>
      <c r="B843" s="6"/>
      <c r="C843" s="6"/>
      <c r="D843" s="6"/>
      <c r="E843" s="6"/>
      <c r="F843" s="6"/>
      <c r="G843" s="6"/>
      <c r="H843" s="6"/>
      <c r="I843" s="6"/>
      <c r="J843" s="6"/>
      <c r="K843" s="6"/>
      <c r="L843" s="6"/>
      <c r="M843" s="6"/>
      <c r="N843" s="21"/>
      <c r="O843" s="21"/>
      <c r="P843" s="21"/>
      <c r="Q843" s="21"/>
      <c r="R843" s="21"/>
      <c r="S843" s="21"/>
      <c r="T843" s="6"/>
      <c r="U843" s="6"/>
      <c r="V843" s="6"/>
      <c r="W843" s="6"/>
      <c r="X843" s="6"/>
      <c r="Y843" s="6"/>
      <c r="Z843" s="6"/>
      <c r="AA843" s="6"/>
      <c r="AB843" s="6"/>
    </row>
    <row r="844" ht="12.75" customHeight="1">
      <c r="A844" s="6"/>
      <c r="B844" s="6"/>
      <c r="C844" s="6"/>
      <c r="D844" s="6"/>
      <c r="E844" s="6"/>
      <c r="F844" s="6"/>
      <c r="G844" s="6"/>
      <c r="H844" s="6"/>
      <c r="I844" s="6"/>
      <c r="J844" s="6"/>
      <c r="K844" s="6"/>
      <c r="L844" s="6"/>
      <c r="M844" s="6"/>
      <c r="N844" s="21"/>
      <c r="O844" s="21"/>
      <c r="P844" s="21"/>
      <c r="Q844" s="21"/>
      <c r="R844" s="21"/>
      <c r="S844" s="21"/>
      <c r="T844" s="6"/>
      <c r="U844" s="6"/>
      <c r="V844" s="6"/>
      <c r="W844" s="6"/>
      <c r="X844" s="6"/>
      <c r="Y844" s="6"/>
      <c r="Z844" s="6"/>
      <c r="AA844" s="6"/>
      <c r="AB844" s="6"/>
    </row>
    <row r="845" ht="12.75" customHeight="1">
      <c r="A845" s="6"/>
      <c r="B845" s="6"/>
      <c r="C845" s="6"/>
      <c r="D845" s="6"/>
      <c r="E845" s="6"/>
      <c r="F845" s="6"/>
      <c r="G845" s="6"/>
      <c r="H845" s="6"/>
      <c r="I845" s="6"/>
      <c r="J845" s="6"/>
      <c r="K845" s="6"/>
      <c r="L845" s="6"/>
      <c r="M845" s="6"/>
      <c r="N845" s="21"/>
      <c r="O845" s="21"/>
      <c r="P845" s="21"/>
      <c r="Q845" s="21"/>
      <c r="R845" s="21"/>
      <c r="S845" s="21"/>
      <c r="T845" s="6"/>
      <c r="U845" s="6"/>
      <c r="V845" s="6"/>
      <c r="W845" s="6"/>
      <c r="X845" s="6"/>
      <c r="Y845" s="6"/>
      <c r="Z845" s="6"/>
      <c r="AA845" s="6"/>
      <c r="AB845" s="6"/>
    </row>
    <row r="846" ht="12.75" customHeight="1">
      <c r="A846" s="6"/>
      <c r="B846" s="6"/>
      <c r="C846" s="6"/>
      <c r="D846" s="6"/>
      <c r="E846" s="6"/>
      <c r="F846" s="6"/>
      <c r="G846" s="6"/>
      <c r="H846" s="6"/>
      <c r="I846" s="6"/>
      <c r="J846" s="6"/>
      <c r="K846" s="6"/>
      <c r="L846" s="6"/>
      <c r="M846" s="6"/>
      <c r="N846" s="21"/>
      <c r="O846" s="21"/>
      <c r="P846" s="21"/>
      <c r="Q846" s="21"/>
      <c r="R846" s="21"/>
      <c r="S846" s="21"/>
      <c r="T846" s="6"/>
      <c r="U846" s="6"/>
      <c r="V846" s="6"/>
      <c r="W846" s="6"/>
      <c r="X846" s="6"/>
      <c r="Y846" s="6"/>
      <c r="Z846" s="6"/>
      <c r="AA846" s="6"/>
      <c r="AB846" s="6"/>
    </row>
    <row r="847" ht="12.75" customHeight="1">
      <c r="A847" s="6"/>
      <c r="B847" s="6"/>
      <c r="C847" s="6"/>
      <c r="D847" s="6"/>
      <c r="E847" s="6"/>
      <c r="F847" s="6"/>
      <c r="G847" s="6"/>
      <c r="H847" s="6"/>
      <c r="I847" s="6"/>
      <c r="J847" s="6"/>
      <c r="K847" s="6"/>
      <c r="L847" s="6"/>
      <c r="M847" s="6"/>
      <c r="N847" s="21"/>
      <c r="O847" s="21"/>
      <c r="P847" s="21"/>
      <c r="Q847" s="21"/>
      <c r="R847" s="21"/>
      <c r="S847" s="21"/>
      <c r="T847" s="6"/>
      <c r="U847" s="6"/>
      <c r="V847" s="6"/>
      <c r="W847" s="6"/>
      <c r="X847" s="6"/>
      <c r="Y847" s="6"/>
      <c r="Z847" s="6"/>
      <c r="AA847" s="6"/>
      <c r="AB847" s="6"/>
    </row>
    <row r="848" ht="12.75" customHeight="1">
      <c r="A848" s="6"/>
      <c r="B848" s="6"/>
      <c r="C848" s="6"/>
      <c r="D848" s="6"/>
      <c r="E848" s="6"/>
      <c r="F848" s="6"/>
      <c r="G848" s="6"/>
      <c r="H848" s="6"/>
      <c r="I848" s="6"/>
      <c r="J848" s="6"/>
      <c r="K848" s="6"/>
      <c r="L848" s="6"/>
      <c r="M848" s="6"/>
      <c r="N848" s="21"/>
      <c r="O848" s="21"/>
      <c r="P848" s="21"/>
      <c r="Q848" s="21"/>
      <c r="R848" s="21"/>
      <c r="S848" s="21"/>
      <c r="T848" s="6"/>
      <c r="U848" s="6"/>
      <c r="V848" s="6"/>
      <c r="W848" s="6"/>
      <c r="X848" s="6"/>
      <c r="Y848" s="6"/>
      <c r="Z848" s="6"/>
      <c r="AA848" s="6"/>
      <c r="AB848" s="6"/>
    </row>
    <row r="849" ht="12.75" customHeight="1">
      <c r="A849" s="6"/>
      <c r="B849" s="6"/>
      <c r="C849" s="6"/>
      <c r="D849" s="6"/>
      <c r="E849" s="6"/>
      <c r="F849" s="6"/>
      <c r="G849" s="6"/>
      <c r="H849" s="6"/>
      <c r="I849" s="6"/>
      <c r="J849" s="6"/>
      <c r="K849" s="6"/>
      <c r="L849" s="6"/>
      <c r="M849" s="6"/>
      <c r="N849" s="21"/>
      <c r="O849" s="21"/>
      <c r="P849" s="21"/>
      <c r="Q849" s="21"/>
      <c r="R849" s="21"/>
      <c r="S849" s="21"/>
      <c r="T849" s="6"/>
      <c r="U849" s="6"/>
      <c r="V849" s="6"/>
      <c r="W849" s="6"/>
      <c r="X849" s="6"/>
      <c r="Y849" s="6"/>
      <c r="Z849" s="6"/>
      <c r="AA849" s="6"/>
      <c r="AB849" s="6"/>
    </row>
    <row r="850" ht="12.75" customHeight="1">
      <c r="A850" s="6"/>
      <c r="B850" s="6"/>
      <c r="C850" s="6"/>
      <c r="D850" s="6"/>
      <c r="E850" s="6"/>
      <c r="F850" s="6"/>
      <c r="G850" s="6"/>
      <c r="H850" s="6"/>
      <c r="I850" s="6"/>
      <c r="J850" s="6"/>
      <c r="K850" s="6"/>
      <c r="L850" s="6"/>
      <c r="M850" s="6"/>
      <c r="N850" s="21"/>
      <c r="O850" s="21"/>
      <c r="P850" s="21"/>
      <c r="Q850" s="21"/>
      <c r="R850" s="21"/>
      <c r="S850" s="21"/>
      <c r="T850" s="6"/>
      <c r="U850" s="6"/>
      <c r="V850" s="6"/>
      <c r="W850" s="6"/>
      <c r="X850" s="6"/>
      <c r="Y850" s="6"/>
      <c r="Z850" s="6"/>
      <c r="AA850" s="6"/>
      <c r="AB850" s="6"/>
    </row>
    <row r="851" ht="12.75" customHeight="1">
      <c r="A851" s="6"/>
      <c r="B851" s="6"/>
      <c r="C851" s="6"/>
      <c r="D851" s="6"/>
      <c r="E851" s="6"/>
      <c r="F851" s="6"/>
      <c r="G851" s="6"/>
      <c r="H851" s="6"/>
      <c r="I851" s="6"/>
      <c r="J851" s="6"/>
      <c r="K851" s="6"/>
      <c r="L851" s="6"/>
      <c r="M851" s="6"/>
      <c r="N851" s="21"/>
      <c r="O851" s="21"/>
      <c r="P851" s="21"/>
      <c r="Q851" s="21"/>
      <c r="R851" s="21"/>
      <c r="S851" s="21"/>
      <c r="T851" s="6"/>
      <c r="U851" s="6"/>
      <c r="V851" s="6"/>
      <c r="W851" s="6"/>
      <c r="X851" s="6"/>
      <c r="Y851" s="6"/>
      <c r="Z851" s="6"/>
      <c r="AA851" s="6"/>
      <c r="AB851" s="6"/>
    </row>
    <row r="852" ht="12.75" customHeight="1">
      <c r="A852" s="6"/>
      <c r="B852" s="6"/>
      <c r="C852" s="6"/>
      <c r="D852" s="6"/>
      <c r="E852" s="6"/>
      <c r="F852" s="6"/>
      <c r="G852" s="6"/>
      <c r="H852" s="6"/>
      <c r="I852" s="6"/>
      <c r="J852" s="6"/>
      <c r="K852" s="6"/>
      <c r="L852" s="6"/>
      <c r="M852" s="6"/>
      <c r="N852" s="21"/>
      <c r="O852" s="21"/>
      <c r="P852" s="21"/>
      <c r="Q852" s="21"/>
      <c r="R852" s="21"/>
      <c r="S852" s="21"/>
      <c r="T852" s="6"/>
      <c r="U852" s="6"/>
      <c r="V852" s="6"/>
      <c r="W852" s="6"/>
      <c r="X852" s="6"/>
      <c r="Y852" s="6"/>
      <c r="Z852" s="6"/>
      <c r="AA852" s="6"/>
      <c r="AB852" s="6"/>
    </row>
    <row r="853" ht="12.75" customHeight="1">
      <c r="A853" s="6"/>
      <c r="B853" s="6"/>
      <c r="C853" s="6"/>
      <c r="D853" s="6"/>
      <c r="E853" s="6"/>
      <c r="F853" s="6"/>
      <c r="G853" s="6"/>
      <c r="H853" s="6"/>
      <c r="I853" s="6"/>
      <c r="J853" s="6"/>
      <c r="K853" s="6"/>
      <c r="L853" s="6"/>
      <c r="M853" s="6"/>
      <c r="N853" s="21"/>
      <c r="O853" s="21"/>
      <c r="P853" s="21"/>
      <c r="Q853" s="21"/>
      <c r="R853" s="21"/>
      <c r="S853" s="21"/>
      <c r="T853" s="6"/>
      <c r="U853" s="6"/>
      <c r="V853" s="6"/>
      <c r="W853" s="6"/>
      <c r="X853" s="6"/>
      <c r="Y853" s="6"/>
      <c r="Z853" s="6"/>
      <c r="AA853" s="6"/>
      <c r="AB853" s="6"/>
    </row>
    <row r="854" ht="12.75" customHeight="1">
      <c r="A854" s="6"/>
      <c r="B854" s="6"/>
      <c r="C854" s="6"/>
      <c r="D854" s="6"/>
      <c r="E854" s="6"/>
      <c r="F854" s="6"/>
      <c r="G854" s="6"/>
      <c r="H854" s="6"/>
      <c r="I854" s="6"/>
      <c r="J854" s="6"/>
      <c r="K854" s="6"/>
      <c r="L854" s="6"/>
      <c r="M854" s="6"/>
      <c r="N854" s="21"/>
      <c r="O854" s="21"/>
      <c r="P854" s="21"/>
      <c r="Q854" s="21"/>
      <c r="R854" s="21"/>
      <c r="S854" s="21"/>
      <c r="T854" s="6"/>
      <c r="U854" s="6"/>
      <c r="V854" s="6"/>
      <c r="W854" s="6"/>
      <c r="X854" s="6"/>
      <c r="Y854" s="6"/>
      <c r="Z854" s="6"/>
      <c r="AA854" s="6"/>
      <c r="AB854" s="6"/>
    </row>
    <row r="855" ht="12.75" customHeight="1">
      <c r="A855" s="6"/>
      <c r="B855" s="6"/>
      <c r="C855" s="6"/>
      <c r="D855" s="6"/>
      <c r="E855" s="6"/>
      <c r="F855" s="6"/>
      <c r="G855" s="6"/>
      <c r="H855" s="6"/>
      <c r="I855" s="6"/>
      <c r="J855" s="6"/>
      <c r="K855" s="6"/>
      <c r="L855" s="6"/>
      <c r="M855" s="6"/>
      <c r="N855" s="21"/>
      <c r="O855" s="21"/>
      <c r="P855" s="21"/>
      <c r="Q855" s="21"/>
      <c r="R855" s="21"/>
      <c r="S855" s="21"/>
      <c r="T855" s="6"/>
      <c r="U855" s="6"/>
      <c r="V855" s="6"/>
      <c r="W855" s="6"/>
      <c r="X855" s="6"/>
      <c r="Y855" s="6"/>
      <c r="Z855" s="6"/>
      <c r="AA855" s="6"/>
      <c r="AB855" s="6"/>
    </row>
    <row r="856" ht="12.75" customHeight="1">
      <c r="A856" s="6"/>
      <c r="B856" s="6"/>
      <c r="C856" s="6"/>
      <c r="D856" s="6"/>
      <c r="E856" s="6"/>
      <c r="F856" s="6"/>
      <c r="G856" s="6"/>
      <c r="H856" s="6"/>
      <c r="I856" s="6"/>
      <c r="J856" s="6"/>
      <c r="K856" s="6"/>
      <c r="L856" s="6"/>
      <c r="M856" s="6"/>
      <c r="N856" s="21"/>
      <c r="O856" s="21"/>
      <c r="P856" s="21"/>
      <c r="Q856" s="21"/>
      <c r="R856" s="21"/>
      <c r="S856" s="21"/>
      <c r="T856" s="6"/>
      <c r="U856" s="6"/>
      <c r="V856" s="6"/>
      <c r="W856" s="6"/>
      <c r="X856" s="6"/>
      <c r="Y856" s="6"/>
      <c r="Z856" s="6"/>
      <c r="AA856" s="6"/>
      <c r="AB856" s="6"/>
    </row>
    <row r="857" ht="12.75" customHeight="1">
      <c r="A857" s="6"/>
      <c r="B857" s="6"/>
      <c r="C857" s="6"/>
      <c r="D857" s="6"/>
      <c r="E857" s="6"/>
      <c r="F857" s="6"/>
      <c r="G857" s="6"/>
      <c r="H857" s="6"/>
      <c r="I857" s="6"/>
      <c r="J857" s="6"/>
      <c r="K857" s="6"/>
      <c r="L857" s="6"/>
      <c r="M857" s="6"/>
      <c r="N857" s="21"/>
      <c r="O857" s="21"/>
      <c r="P857" s="21"/>
      <c r="Q857" s="21"/>
      <c r="R857" s="21"/>
      <c r="S857" s="21"/>
      <c r="T857" s="6"/>
      <c r="U857" s="6"/>
      <c r="V857" s="6"/>
      <c r="W857" s="6"/>
      <c r="X857" s="6"/>
      <c r="Y857" s="6"/>
      <c r="Z857" s="6"/>
      <c r="AA857" s="6"/>
      <c r="AB857" s="6"/>
    </row>
    <row r="858" ht="12.75" customHeight="1">
      <c r="A858" s="6"/>
      <c r="B858" s="6"/>
      <c r="C858" s="6"/>
      <c r="D858" s="6"/>
      <c r="E858" s="6"/>
      <c r="F858" s="6"/>
      <c r="G858" s="6"/>
      <c r="H858" s="6"/>
      <c r="I858" s="6"/>
      <c r="J858" s="6"/>
      <c r="K858" s="6"/>
      <c r="L858" s="6"/>
      <c r="M858" s="6"/>
      <c r="N858" s="21"/>
      <c r="O858" s="21"/>
      <c r="P858" s="21"/>
      <c r="Q858" s="21"/>
      <c r="R858" s="21"/>
      <c r="S858" s="21"/>
      <c r="T858" s="6"/>
      <c r="U858" s="6"/>
      <c r="V858" s="6"/>
      <c r="W858" s="6"/>
      <c r="X858" s="6"/>
      <c r="Y858" s="6"/>
      <c r="Z858" s="6"/>
      <c r="AA858" s="6"/>
      <c r="AB858" s="6"/>
    </row>
    <row r="859" ht="12.75" customHeight="1">
      <c r="A859" s="6"/>
      <c r="B859" s="6"/>
      <c r="C859" s="6"/>
      <c r="D859" s="6"/>
      <c r="E859" s="6"/>
      <c r="F859" s="6"/>
      <c r="G859" s="6"/>
      <c r="H859" s="6"/>
      <c r="I859" s="6"/>
      <c r="J859" s="6"/>
      <c r="K859" s="6"/>
      <c r="L859" s="6"/>
      <c r="M859" s="6"/>
      <c r="N859" s="21"/>
      <c r="O859" s="21"/>
      <c r="P859" s="21"/>
      <c r="Q859" s="21"/>
      <c r="R859" s="21"/>
      <c r="S859" s="21"/>
      <c r="T859" s="6"/>
      <c r="U859" s="6"/>
      <c r="V859" s="6"/>
      <c r="W859" s="6"/>
      <c r="X859" s="6"/>
      <c r="Y859" s="6"/>
      <c r="Z859" s="6"/>
      <c r="AA859" s="6"/>
      <c r="AB859" s="6"/>
    </row>
    <row r="860" ht="12.75" customHeight="1">
      <c r="A860" s="6"/>
      <c r="B860" s="6"/>
      <c r="C860" s="6"/>
      <c r="D860" s="6"/>
      <c r="E860" s="6"/>
      <c r="F860" s="6"/>
      <c r="G860" s="6"/>
      <c r="H860" s="6"/>
      <c r="I860" s="6"/>
      <c r="J860" s="6"/>
      <c r="K860" s="6"/>
      <c r="L860" s="6"/>
      <c r="M860" s="6"/>
      <c r="N860" s="21"/>
      <c r="O860" s="21"/>
      <c r="P860" s="21"/>
      <c r="Q860" s="21"/>
      <c r="R860" s="21"/>
      <c r="S860" s="21"/>
      <c r="T860" s="6"/>
      <c r="U860" s="6"/>
      <c r="V860" s="6"/>
      <c r="W860" s="6"/>
      <c r="X860" s="6"/>
      <c r="Y860" s="6"/>
      <c r="Z860" s="6"/>
      <c r="AA860" s="6"/>
      <c r="AB860" s="6"/>
    </row>
    <row r="861" ht="12.75" customHeight="1">
      <c r="A861" s="6"/>
      <c r="B861" s="6"/>
      <c r="C861" s="6"/>
      <c r="D861" s="6"/>
      <c r="E861" s="6"/>
      <c r="F861" s="6"/>
      <c r="G861" s="6"/>
      <c r="H861" s="6"/>
      <c r="I861" s="6"/>
      <c r="J861" s="6"/>
      <c r="K861" s="6"/>
      <c r="L861" s="6"/>
      <c r="M861" s="6"/>
      <c r="N861" s="21"/>
      <c r="O861" s="21"/>
      <c r="P861" s="21"/>
      <c r="Q861" s="21"/>
      <c r="R861" s="21"/>
      <c r="S861" s="21"/>
      <c r="T861" s="6"/>
      <c r="U861" s="6"/>
      <c r="V861" s="6"/>
      <c r="W861" s="6"/>
      <c r="X861" s="6"/>
      <c r="Y861" s="6"/>
      <c r="Z861" s="6"/>
      <c r="AA861" s="6"/>
      <c r="AB861" s="6"/>
    </row>
    <row r="862" ht="12.75" customHeight="1">
      <c r="A862" s="6"/>
      <c r="B862" s="6"/>
      <c r="C862" s="6"/>
      <c r="D862" s="6"/>
      <c r="E862" s="6"/>
      <c r="F862" s="6"/>
      <c r="G862" s="6"/>
      <c r="H862" s="6"/>
      <c r="I862" s="6"/>
      <c r="J862" s="6"/>
      <c r="K862" s="6"/>
      <c r="L862" s="6"/>
      <c r="M862" s="6"/>
      <c r="N862" s="21"/>
      <c r="O862" s="21"/>
      <c r="P862" s="21"/>
      <c r="Q862" s="21"/>
      <c r="R862" s="21"/>
      <c r="S862" s="21"/>
      <c r="T862" s="6"/>
      <c r="U862" s="6"/>
      <c r="V862" s="6"/>
      <c r="W862" s="6"/>
      <c r="X862" s="6"/>
      <c r="Y862" s="6"/>
      <c r="Z862" s="6"/>
      <c r="AA862" s="6"/>
      <c r="AB862" s="6"/>
    </row>
    <row r="863" ht="12.75" customHeight="1">
      <c r="A863" s="6"/>
      <c r="B863" s="6"/>
      <c r="C863" s="6"/>
      <c r="D863" s="6"/>
      <c r="E863" s="6"/>
      <c r="F863" s="6"/>
      <c r="G863" s="6"/>
      <c r="H863" s="6"/>
      <c r="I863" s="6"/>
      <c r="J863" s="6"/>
      <c r="K863" s="6"/>
      <c r="L863" s="6"/>
      <c r="M863" s="6"/>
      <c r="N863" s="21"/>
      <c r="O863" s="21"/>
      <c r="P863" s="21"/>
      <c r="Q863" s="21"/>
      <c r="R863" s="21"/>
      <c r="S863" s="21"/>
      <c r="T863" s="6"/>
      <c r="U863" s="6"/>
      <c r="V863" s="6"/>
      <c r="W863" s="6"/>
      <c r="X863" s="6"/>
      <c r="Y863" s="6"/>
      <c r="Z863" s="6"/>
      <c r="AA863" s="6"/>
      <c r="AB863" s="6"/>
    </row>
    <row r="864" ht="12.75" customHeight="1">
      <c r="A864" s="6"/>
      <c r="B864" s="6"/>
      <c r="C864" s="6"/>
      <c r="D864" s="6"/>
      <c r="E864" s="6"/>
      <c r="F864" s="6"/>
      <c r="G864" s="6"/>
      <c r="H864" s="6"/>
      <c r="I864" s="6"/>
      <c r="J864" s="6"/>
      <c r="K864" s="6"/>
      <c r="L864" s="6"/>
      <c r="M864" s="6"/>
      <c r="N864" s="21"/>
      <c r="O864" s="21"/>
      <c r="P864" s="21"/>
      <c r="Q864" s="21"/>
      <c r="R864" s="21"/>
      <c r="S864" s="21"/>
      <c r="T864" s="6"/>
      <c r="U864" s="6"/>
      <c r="V864" s="6"/>
      <c r="W864" s="6"/>
      <c r="X864" s="6"/>
      <c r="Y864" s="6"/>
      <c r="Z864" s="6"/>
      <c r="AA864" s="6"/>
      <c r="AB864" s="6"/>
    </row>
    <row r="865" ht="12.75" customHeight="1">
      <c r="A865" s="6"/>
      <c r="B865" s="6"/>
      <c r="C865" s="6"/>
      <c r="D865" s="6"/>
      <c r="E865" s="6"/>
      <c r="F865" s="6"/>
      <c r="G865" s="6"/>
      <c r="H865" s="6"/>
      <c r="I865" s="6"/>
      <c r="J865" s="6"/>
      <c r="K865" s="6"/>
      <c r="L865" s="6"/>
      <c r="M865" s="6"/>
      <c r="N865" s="21"/>
      <c r="O865" s="21"/>
      <c r="P865" s="21"/>
      <c r="Q865" s="21"/>
      <c r="R865" s="21"/>
      <c r="S865" s="21"/>
      <c r="T865" s="6"/>
      <c r="U865" s="6"/>
      <c r="V865" s="6"/>
      <c r="W865" s="6"/>
      <c r="X865" s="6"/>
      <c r="Y865" s="6"/>
      <c r="Z865" s="6"/>
      <c r="AA865" s="6"/>
      <c r="AB865" s="6"/>
    </row>
    <row r="866" ht="12.75" customHeight="1">
      <c r="A866" s="6"/>
      <c r="B866" s="6"/>
      <c r="C866" s="6"/>
      <c r="D866" s="6"/>
      <c r="E866" s="6"/>
      <c r="F866" s="6"/>
      <c r="G866" s="6"/>
      <c r="H866" s="6"/>
      <c r="I866" s="6"/>
      <c r="J866" s="6"/>
      <c r="K866" s="6"/>
      <c r="L866" s="6"/>
      <c r="M866" s="6"/>
      <c r="N866" s="21"/>
      <c r="O866" s="21"/>
      <c r="P866" s="21"/>
      <c r="Q866" s="21"/>
      <c r="R866" s="21"/>
      <c r="S866" s="21"/>
      <c r="T866" s="6"/>
      <c r="U866" s="6"/>
      <c r="V866" s="6"/>
      <c r="W866" s="6"/>
      <c r="X866" s="6"/>
      <c r="Y866" s="6"/>
      <c r="Z866" s="6"/>
      <c r="AA866" s="6"/>
      <c r="AB866" s="6"/>
    </row>
    <row r="867" ht="12.75" customHeight="1">
      <c r="A867" s="6"/>
      <c r="B867" s="6"/>
      <c r="C867" s="6"/>
      <c r="D867" s="6"/>
      <c r="E867" s="6"/>
      <c r="F867" s="6"/>
      <c r="G867" s="6"/>
      <c r="H867" s="6"/>
      <c r="I867" s="6"/>
      <c r="J867" s="6"/>
      <c r="K867" s="6"/>
      <c r="L867" s="6"/>
      <c r="M867" s="6"/>
      <c r="N867" s="21"/>
      <c r="O867" s="21"/>
      <c r="P867" s="21"/>
      <c r="Q867" s="21"/>
      <c r="R867" s="21"/>
      <c r="S867" s="21"/>
      <c r="T867" s="6"/>
      <c r="U867" s="6"/>
      <c r="V867" s="6"/>
      <c r="W867" s="6"/>
      <c r="X867" s="6"/>
      <c r="Y867" s="6"/>
      <c r="Z867" s="6"/>
      <c r="AA867" s="6"/>
      <c r="AB867" s="6"/>
    </row>
    <row r="868" ht="12.75" customHeight="1">
      <c r="A868" s="6"/>
      <c r="B868" s="6"/>
      <c r="C868" s="6"/>
      <c r="D868" s="6"/>
      <c r="E868" s="6"/>
      <c r="F868" s="6"/>
      <c r="G868" s="6"/>
      <c r="H868" s="6"/>
      <c r="I868" s="6"/>
      <c r="J868" s="6"/>
      <c r="K868" s="6"/>
      <c r="L868" s="6"/>
      <c r="M868" s="6"/>
      <c r="N868" s="21"/>
      <c r="O868" s="21"/>
      <c r="P868" s="21"/>
      <c r="Q868" s="21"/>
      <c r="R868" s="21"/>
      <c r="S868" s="21"/>
      <c r="T868" s="6"/>
      <c r="U868" s="6"/>
      <c r="V868" s="6"/>
      <c r="W868" s="6"/>
      <c r="X868" s="6"/>
      <c r="Y868" s="6"/>
      <c r="Z868" s="6"/>
      <c r="AA868" s="6"/>
      <c r="AB868" s="6"/>
    </row>
    <row r="869" ht="12.75" customHeight="1">
      <c r="A869" s="6"/>
      <c r="B869" s="6"/>
      <c r="C869" s="6"/>
      <c r="D869" s="6"/>
      <c r="E869" s="6"/>
      <c r="F869" s="6"/>
      <c r="G869" s="6"/>
      <c r="H869" s="6"/>
      <c r="I869" s="6"/>
      <c r="J869" s="6"/>
      <c r="K869" s="6"/>
      <c r="L869" s="6"/>
      <c r="M869" s="6"/>
      <c r="N869" s="21"/>
      <c r="O869" s="21"/>
      <c r="P869" s="21"/>
      <c r="Q869" s="21"/>
      <c r="R869" s="21"/>
      <c r="S869" s="21"/>
      <c r="T869" s="6"/>
      <c r="U869" s="6"/>
      <c r="V869" s="6"/>
      <c r="W869" s="6"/>
      <c r="X869" s="6"/>
      <c r="Y869" s="6"/>
      <c r="Z869" s="6"/>
      <c r="AA869" s="6"/>
      <c r="AB869" s="6"/>
    </row>
    <row r="870" ht="12.75" customHeight="1">
      <c r="A870" s="6"/>
      <c r="B870" s="6"/>
      <c r="C870" s="6"/>
      <c r="D870" s="6"/>
      <c r="E870" s="6"/>
      <c r="F870" s="6"/>
      <c r="G870" s="6"/>
      <c r="H870" s="6"/>
      <c r="I870" s="6"/>
      <c r="J870" s="6"/>
      <c r="K870" s="6"/>
      <c r="L870" s="6"/>
      <c r="M870" s="6"/>
      <c r="N870" s="21"/>
      <c r="O870" s="21"/>
      <c r="P870" s="21"/>
      <c r="Q870" s="21"/>
      <c r="R870" s="21"/>
      <c r="S870" s="21"/>
      <c r="T870" s="6"/>
      <c r="U870" s="6"/>
      <c r="V870" s="6"/>
      <c r="W870" s="6"/>
      <c r="X870" s="6"/>
      <c r="Y870" s="6"/>
      <c r="Z870" s="6"/>
      <c r="AA870" s="6"/>
      <c r="AB870" s="6"/>
    </row>
    <row r="871" ht="12.75" customHeight="1">
      <c r="A871" s="6"/>
      <c r="B871" s="6"/>
      <c r="C871" s="6"/>
      <c r="D871" s="6"/>
      <c r="E871" s="6"/>
      <c r="F871" s="6"/>
      <c r="G871" s="6"/>
      <c r="H871" s="6"/>
      <c r="I871" s="6"/>
      <c r="J871" s="6"/>
      <c r="K871" s="6"/>
      <c r="L871" s="6"/>
      <c r="M871" s="6"/>
      <c r="N871" s="21"/>
      <c r="O871" s="21"/>
      <c r="P871" s="21"/>
      <c r="Q871" s="21"/>
      <c r="R871" s="21"/>
      <c r="S871" s="21"/>
      <c r="T871" s="6"/>
      <c r="U871" s="6"/>
      <c r="V871" s="6"/>
      <c r="W871" s="6"/>
      <c r="X871" s="6"/>
      <c r="Y871" s="6"/>
      <c r="Z871" s="6"/>
      <c r="AA871" s="6"/>
      <c r="AB871" s="6"/>
    </row>
    <row r="872" ht="12.75" customHeight="1">
      <c r="A872" s="6"/>
      <c r="B872" s="6"/>
      <c r="C872" s="6"/>
      <c r="D872" s="6"/>
      <c r="E872" s="6"/>
      <c r="F872" s="6"/>
      <c r="G872" s="6"/>
      <c r="H872" s="6"/>
      <c r="I872" s="6"/>
      <c r="J872" s="6"/>
      <c r="K872" s="6"/>
      <c r="L872" s="6"/>
      <c r="M872" s="6"/>
      <c r="N872" s="21"/>
      <c r="O872" s="21"/>
      <c r="P872" s="21"/>
      <c r="Q872" s="21"/>
      <c r="R872" s="21"/>
      <c r="S872" s="21"/>
      <c r="T872" s="6"/>
      <c r="U872" s="6"/>
      <c r="V872" s="6"/>
      <c r="W872" s="6"/>
      <c r="X872" s="6"/>
      <c r="Y872" s="6"/>
      <c r="Z872" s="6"/>
      <c r="AA872" s="6"/>
      <c r="AB872" s="6"/>
    </row>
    <row r="873" ht="12.75" customHeight="1">
      <c r="A873" s="6"/>
      <c r="B873" s="6"/>
      <c r="C873" s="6"/>
      <c r="D873" s="6"/>
      <c r="E873" s="6"/>
      <c r="F873" s="6"/>
      <c r="G873" s="6"/>
      <c r="H873" s="6"/>
      <c r="I873" s="6"/>
      <c r="J873" s="6"/>
      <c r="K873" s="6"/>
      <c r="L873" s="6"/>
      <c r="M873" s="6"/>
      <c r="N873" s="21"/>
      <c r="O873" s="21"/>
      <c r="P873" s="21"/>
      <c r="Q873" s="21"/>
      <c r="R873" s="21"/>
      <c r="S873" s="21"/>
      <c r="T873" s="6"/>
      <c r="U873" s="6"/>
      <c r="V873" s="6"/>
      <c r="W873" s="6"/>
      <c r="X873" s="6"/>
      <c r="Y873" s="6"/>
      <c r="Z873" s="6"/>
      <c r="AA873" s="6"/>
      <c r="AB873" s="6"/>
    </row>
    <row r="874" ht="12.75" customHeight="1">
      <c r="A874" s="6"/>
      <c r="B874" s="6"/>
      <c r="C874" s="6"/>
      <c r="D874" s="6"/>
      <c r="E874" s="6"/>
      <c r="F874" s="6"/>
      <c r="G874" s="6"/>
      <c r="H874" s="6"/>
      <c r="I874" s="6"/>
      <c r="J874" s="6"/>
      <c r="K874" s="6"/>
      <c r="L874" s="6"/>
      <c r="M874" s="6"/>
      <c r="N874" s="21"/>
      <c r="O874" s="21"/>
      <c r="P874" s="21"/>
      <c r="Q874" s="21"/>
      <c r="R874" s="21"/>
      <c r="S874" s="21"/>
      <c r="T874" s="6"/>
      <c r="U874" s="6"/>
      <c r="V874" s="6"/>
      <c r="W874" s="6"/>
      <c r="X874" s="6"/>
      <c r="Y874" s="6"/>
      <c r="Z874" s="6"/>
      <c r="AA874" s="6"/>
      <c r="AB874" s="6"/>
    </row>
    <row r="875" ht="12.75" customHeight="1">
      <c r="A875" s="6"/>
      <c r="B875" s="6"/>
      <c r="C875" s="6"/>
      <c r="D875" s="6"/>
      <c r="E875" s="6"/>
      <c r="F875" s="6"/>
      <c r="G875" s="6"/>
      <c r="H875" s="6"/>
      <c r="I875" s="6"/>
      <c r="J875" s="6"/>
      <c r="K875" s="6"/>
      <c r="L875" s="6"/>
      <c r="M875" s="6"/>
      <c r="N875" s="21"/>
      <c r="O875" s="21"/>
      <c r="P875" s="21"/>
      <c r="Q875" s="21"/>
      <c r="R875" s="21"/>
      <c r="S875" s="21"/>
      <c r="T875" s="6"/>
      <c r="U875" s="6"/>
      <c r="V875" s="6"/>
      <c r="W875" s="6"/>
      <c r="X875" s="6"/>
      <c r="Y875" s="6"/>
      <c r="Z875" s="6"/>
      <c r="AA875" s="6"/>
      <c r="AB875" s="6"/>
    </row>
    <row r="876" ht="12.75" customHeight="1">
      <c r="A876" s="6"/>
      <c r="B876" s="6"/>
      <c r="C876" s="6"/>
      <c r="D876" s="6"/>
      <c r="E876" s="6"/>
      <c r="F876" s="6"/>
      <c r="G876" s="6"/>
      <c r="H876" s="6"/>
      <c r="I876" s="6"/>
      <c r="J876" s="6"/>
      <c r="K876" s="6"/>
      <c r="L876" s="6"/>
      <c r="M876" s="6"/>
      <c r="N876" s="21"/>
      <c r="O876" s="21"/>
      <c r="P876" s="21"/>
      <c r="Q876" s="21"/>
      <c r="R876" s="21"/>
      <c r="S876" s="21"/>
      <c r="T876" s="6"/>
      <c r="U876" s="6"/>
      <c r="V876" s="6"/>
      <c r="W876" s="6"/>
      <c r="X876" s="6"/>
      <c r="Y876" s="6"/>
      <c r="Z876" s="6"/>
      <c r="AA876" s="6"/>
      <c r="AB876" s="6"/>
    </row>
    <row r="877" ht="12.75" customHeight="1">
      <c r="A877" s="6"/>
      <c r="B877" s="6"/>
      <c r="C877" s="6"/>
      <c r="D877" s="6"/>
      <c r="E877" s="6"/>
      <c r="F877" s="6"/>
      <c r="G877" s="6"/>
      <c r="H877" s="6"/>
      <c r="I877" s="6"/>
      <c r="J877" s="6"/>
      <c r="K877" s="6"/>
      <c r="L877" s="6"/>
      <c r="M877" s="6"/>
      <c r="N877" s="21"/>
      <c r="O877" s="21"/>
      <c r="P877" s="21"/>
      <c r="Q877" s="21"/>
      <c r="R877" s="21"/>
      <c r="S877" s="21"/>
      <c r="T877" s="6"/>
      <c r="U877" s="6"/>
      <c r="V877" s="6"/>
      <c r="W877" s="6"/>
      <c r="X877" s="6"/>
      <c r="Y877" s="6"/>
      <c r="Z877" s="6"/>
      <c r="AA877" s="6"/>
      <c r="AB877" s="6"/>
    </row>
    <row r="878" ht="12.75" customHeight="1">
      <c r="A878" s="6"/>
      <c r="B878" s="6"/>
      <c r="C878" s="6"/>
      <c r="D878" s="6"/>
      <c r="E878" s="6"/>
      <c r="F878" s="6"/>
      <c r="G878" s="6"/>
      <c r="H878" s="6"/>
      <c r="I878" s="6"/>
      <c r="J878" s="6"/>
      <c r="K878" s="6"/>
      <c r="L878" s="6"/>
      <c r="M878" s="6"/>
      <c r="N878" s="21"/>
      <c r="O878" s="21"/>
      <c r="P878" s="21"/>
      <c r="Q878" s="21"/>
      <c r="R878" s="21"/>
      <c r="S878" s="21"/>
      <c r="T878" s="6"/>
      <c r="U878" s="6"/>
      <c r="V878" s="6"/>
      <c r="W878" s="6"/>
      <c r="X878" s="6"/>
      <c r="Y878" s="6"/>
      <c r="Z878" s="6"/>
      <c r="AA878" s="6"/>
      <c r="AB878" s="6"/>
    </row>
    <row r="879" ht="12.75" customHeight="1">
      <c r="A879" s="6"/>
      <c r="B879" s="6"/>
      <c r="C879" s="6"/>
      <c r="D879" s="6"/>
      <c r="E879" s="6"/>
      <c r="F879" s="6"/>
      <c r="G879" s="6"/>
      <c r="H879" s="6"/>
      <c r="I879" s="6"/>
      <c r="J879" s="6"/>
      <c r="K879" s="6"/>
      <c r="L879" s="6"/>
      <c r="M879" s="6"/>
      <c r="N879" s="21"/>
      <c r="O879" s="21"/>
      <c r="P879" s="21"/>
      <c r="Q879" s="21"/>
      <c r="R879" s="21"/>
      <c r="S879" s="21"/>
      <c r="T879" s="6"/>
      <c r="U879" s="6"/>
      <c r="V879" s="6"/>
      <c r="W879" s="6"/>
      <c r="X879" s="6"/>
      <c r="Y879" s="6"/>
      <c r="Z879" s="6"/>
      <c r="AA879" s="6"/>
      <c r="AB879" s="6"/>
    </row>
    <row r="880" ht="12.75" customHeight="1">
      <c r="A880" s="6"/>
      <c r="B880" s="6"/>
      <c r="C880" s="6"/>
      <c r="D880" s="6"/>
      <c r="E880" s="6"/>
      <c r="F880" s="6"/>
      <c r="G880" s="6"/>
      <c r="H880" s="6"/>
      <c r="I880" s="6"/>
      <c r="J880" s="6"/>
      <c r="K880" s="6"/>
      <c r="L880" s="6"/>
      <c r="M880" s="6"/>
      <c r="N880" s="21"/>
      <c r="O880" s="21"/>
      <c r="P880" s="21"/>
      <c r="Q880" s="21"/>
      <c r="R880" s="21"/>
      <c r="S880" s="21"/>
      <c r="T880" s="6"/>
      <c r="U880" s="6"/>
      <c r="V880" s="6"/>
      <c r="W880" s="6"/>
      <c r="X880" s="6"/>
      <c r="Y880" s="6"/>
      <c r="Z880" s="6"/>
      <c r="AA880" s="6"/>
      <c r="AB880" s="6"/>
    </row>
    <row r="881" ht="12.75" customHeight="1">
      <c r="A881" s="6"/>
      <c r="B881" s="6"/>
      <c r="C881" s="6"/>
      <c r="D881" s="6"/>
      <c r="E881" s="6"/>
      <c r="F881" s="6"/>
      <c r="G881" s="6"/>
      <c r="H881" s="6"/>
      <c r="I881" s="6"/>
      <c r="J881" s="6"/>
      <c r="K881" s="6"/>
      <c r="L881" s="6"/>
      <c r="M881" s="6"/>
      <c r="N881" s="21"/>
      <c r="O881" s="21"/>
      <c r="P881" s="21"/>
      <c r="Q881" s="21"/>
      <c r="R881" s="21"/>
      <c r="S881" s="21"/>
      <c r="T881" s="6"/>
      <c r="U881" s="6"/>
      <c r="V881" s="6"/>
      <c r="W881" s="6"/>
      <c r="X881" s="6"/>
      <c r="Y881" s="6"/>
      <c r="Z881" s="6"/>
      <c r="AA881" s="6"/>
      <c r="AB881" s="6"/>
    </row>
    <row r="882" ht="12.75" customHeight="1">
      <c r="A882" s="6"/>
      <c r="B882" s="6"/>
      <c r="C882" s="6"/>
      <c r="D882" s="6"/>
      <c r="E882" s="6"/>
      <c r="F882" s="6"/>
      <c r="G882" s="6"/>
      <c r="H882" s="6"/>
      <c r="I882" s="6"/>
      <c r="J882" s="6"/>
      <c r="K882" s="6"/>
      <c r="L882" s="6"/>
      <c r="M882" s="6"/>
      <c r="N882" s="21"/>
      <c r="O882" s="21"/>
      <c r="P882" s="21"/>
      <c r="Q882" s="21"/>
      <c r="R882" s="21"/>
      <c r="S882" s="21"/>
      <c r="T882" s="6"/>
      <c r="U882" s="6"/>
      <c r="V882" s="6"/>
      <c r="W882" s="6"/>
      <c r="X882" s="6"/>
      <c r="Y882" s="6"/>
      <c r="Z882" s="6"/>
      <c r="AA882" s="6"/>
      <c r="AB882" s="6"/>
    </row>
    <row r="883" ht="12.75" customHeight="1">
      <c r="A883" s="6"/>
      <c r="B883" s="6"/>
      <c r="C883" s="6"/>
      <c r="D883" s="6"/>
      <c r="E883" s="6"/>
      <c r="F883" s="6"/>
      <c r="G883" s="6"/>
      <c r="H883" s="6"/>
      <c r="I883" s="6"/>
      <c r="J883" s="6"/>
      <c r="K883" s="6"/>
      <c r="L883" s="6"/>
      <c r="M883" s="6"/>
      <c r="N883" s="21"/>
      <c r="O883" s="21"/>
      <c r="P883" s="21"/>
      <c r="Q883" s="21"/>
      <c r="R883" s="21"/>
      <c r="S883" s="21"/>
      <c r="T883" s="6"/>
      <c r="U883" s="6"/>
      <c r="V883" s="6"/>
      <c r="W883" s="6"/>
      <c r="X883" s="6"/>
      <c r="Y883" s="6"/>
      <c r="Z883" s="6"/>
      <c r="AA883" s="6"/>
      <c r="AB883" s="6"/>
    </row>
    <row r="884" ht="12.75" customHeight="1">
      <c r="A884" s="6"/>
      <c r="B884" s="6"/>
      <c r="C884" s="6"/>
      <c r="D884" s="6"/>
      <c r="E884" s="6"/>
      <c r="F884" s="6"/>
      <c r="G884" s="6"/>
      <c r="H884" s="6"/>
      <c r="I884" s="6"/>
      <c r="J884" s="6"/>
      <c r="K884" s="6"/>
      <c r="L884" s="6"/>
      <c r="M884" s="6"/>
      <c r="N884" s="21"/>
      <c r="O884" s="21"/>
      <c r="P884" s="21"/>
      <c r="Q884" s="21"/>
      <c r="R884" s="21"/>
      <c r="S884" s="21"/>
      <c r="T884" s="6"/>
      <c r="U884" s="6"/>
      <c r="V884" s="6"/>
      <c r="W884" s="6"/>
      <c r="X884" s="6"/>
      <c r="Y884" s="6"/>
      <c r="Z884" s="6"/>
      <c r="AA884" s="6"/>
      <c r="AB884" s="6"/>
    </row>
    <row r="885" ht="12.75" customHeight="1">
      <c r="A885" s="6"/>
      <c r="B885" s="6"/>
      <c r="C885" s="6"/>
      <c r="D885" s="6"/>
      <c r="E885" s="6"/>
      <c r="F885" s="6"/>
      <c r="G885" s="6"/>
      <c r="H885" s="6"/>
      <c r="I885" s="6"/>
      <c r="J885" s="6"/>
      <c r="K885" s="6"/>
      <c r="L885" s="6"/>
      <c r="M885" s="6"/>
      <c r="N885" s="21"/>
      <c r="O885" s="21"/>
      <c r="P885" s="21"/>
      <c r="Q885" s="21"/>
      <c r="R885" s="21"/>
      <c r="S885" s="21"/>
      <c r="T885" s="6"/>
      <c r="U885" s="6"/>
      <c r="V885" s="6"/>
      <c r="W885" s="6"/>
      <c r="X885" s="6"/>
      <c r="Y885" s="6"/>
      <c r="Z885" s="6"/>
      <c r="AA885" s="6"/>
      <c r="AB885" s="6"/>
    </row>
    <row r="886" ht="12.75" customHeight="1">
      <c r="A886" s="6"/>
      <c r="B886" s="6"/>
      <c r="C886" s="6"/>
      <c r="D886" s="6"/>
      <c r="E886" s="6"/>
      <c r="F886" s="6"/>
      <c r="G886" s="6"/>
      <c r="H886" s="6"/>
      <c r="I886" s="6"/>
      <c r="J886" s="6"/>
      <c r="K886" s="6"/>
      <c r="L886" s="6"/>
      <c r="M886" s="6"/>
      <c r="N886" s="21"/>
      <c r="O886" s="21"/>
      <c r="P886" s="21"/>
      <c r="Q886" s="21"/>
      <c r="R886" s="21"/>
      <c r="S886" s="21"/>
      <c r="T886" s="6"/>
      <c r="U886" s="6"/>
      <c r="V886" s="6"/>
      <c r="W886" s="6"/>
      <c r="X886" s="6"/>
      <c r="Y886" s="6"/>
      <c r="Z886" s="6"/>
      <c r="AA886" s="6"/>
      <c r="AB886" s="6"/>
    </row>
    <row r="887" ht="12.75" customHeight="1">
      <c r="A887" s="6"/>
      <c r="B887" s="6"/>
      <c r="C887" s="6"/>
      <c r="D887" s="6"/>
      <c r="E887" s="6"/>
      <c r="F887" s="6"/>
      <c r="G887" s="6"/>
      <c r="H887" s="6"/>
      <c r="I887" s="6"/>
      <c r="J887" s="6"/>
      <c r="K887" s="6"/>
      <c r="L887" s="6"/>
      <c r="M887" s="6"/>
      <c r="N887" s="21"/>
      <c r="O887" s="21"/>
      <c r="P887" s="21"/>
      <c r="Q887" s="21"/>
      <c r="R887" s="21"/>
      <c r="S887" s="21"/>
      <c r="T887" s="6"/>
      <c r="U887" s="6"/>
      <c r="V887" s="6"/>
      <c r="W887" s="6"/>
      <c r="X887" s="6"/>
      <c r="Y887" s="6"/>
      <c r="Z887" s="6"/>
      <c r="AA887" s="6"/>
      <c r="AB887" s="6"/>
    </row>
    <row r="888" ht="12.75" customHeight="1">
      <c r="A888" s="6"/>
      <c r="B888" s="6"/>
      <c r="C888" s="6"/>
      <c r="D888" s="6"/>
      <c r="E888" s="6"/>
      <c r="F888" s="6"/>
      <c r="G888" s="6"/>
      <c r="H888" s="6"/>
      <c r="I888" s="6"/>
      <c r="J888" s="6"/>
      <c r="K888" s="6"/>
      <c r="L888" s="6"/>
      <c r="M888" s="6"/>
      <c r="N888" s="21"/>
      <c r="O888" s="21"/>
      <c r="P888" s="21"/>
      <c r="Q888" s="21"/>
      <c r="R888" s="21"/>
      <c r="S888" s="21"/>
      <c r="T888" s="6"/>
      <c r="U888" s="6"/>
      <c r="V888" s="6"/>
      <c r="W888" s="6"/>
      <c r="X888" s="6"/>
      <c r="Y888" s="6"/>
      <c r="Z888" s="6"/>
      <c r="AA888" s="6"/>
      <c r="AB888" s="6"/>
    </row>
    <row r="889" ht="12.75" customHeight="1">
      <c r="A889" s="6"/>
      <c r="B889" s="6"/>
      <c r="C889" s="6"/>
      <c r="D889" s="6"/>
      <c r="E889" s="6"/>
      <c r="F889" s="6"/>
      <c r="G889" s="6"/>
      <c r="H889" s="6"/>
      <c r="I889" s="6"/>
      <c r="J889" s="6"/>
      <c r="K889" s="6"/>
      <c r="L889" s="6"/>
      <c r="M889" s="6"/>
      <c r="N889" s="21"/>
      <c r="O889" s="21"/>
      <c r="P889" s="21"/>
      <c r="Q889" s="21"/>
      <c r="R889" s="21"/>
      <c r="S889" s="21"/>
      <c r="T889" s="6"/>
      <c r="U889" s="6"/>
      <c r="V889" s="6"/>
      <c r="W889" s="6"/>
      <c r="X889" s="6"/>
      <c r="Y889" s="6"/>
      <c r="Z889" s="6"/>
      <c r="AA889" s="6"/>
      <c r="AB889" s="6"/>
    </row>
    <row r="890" ht="12.75" customHeight="1">
      <c r="A890" s="6"/>
      <c r="B890" s="6"/>
      <c r="C890" s="6"/>
      <c r="D890" s="6"/>
      <c r="E890" s="6"/>
      <c r="F890" s="6"/>
      <c r="G890" s="6"/>
      <c r="H890" s="6"/>
      <c r="I890" s="6"/>
      <c r="J890" s="6"/>
      <c r="K890" s="6"/>
      <c r="L890" s="6"/>
      <c r="M890" s="6"/>
      <c r="N890" s="21"/>
      <c r="O890" s="21"/>
      <c r="P890" s="21"/>
      <c r="Q890" s="21"/>
      <c r="R890" s="21"/>
      <c r="S890" s="21"/>
      <c r="T890" s="6"/>
      <c r="U890" s="6"/>
      <c r="V890" s="6"/>
      <c r="W890" s="6"/>
      <c r="X890" s="6"/>
      <c r="Y890" s="6"/>
      <c r="Z890" s="6"/>
      <c r="AA890" s="6"/>
      <c r="AB890" s="6"/>
    </row>
    <row r="891" ht="12.75" customHeight="1">
      <c r="A891" s="6"/>
      <c r="B891" s="6"/>
      <c r="C891" s="6"/>
      <c r="D891" s="6"/>
      <c r="E891" s="6"/>
      <c r="F891" s="6"/>
      <c r="G891" s="6"/>
      <c r="H891" s="6"/>
      <c r="I891" s="6"/>
      <c r="J891" s="6"/>
      <c r="K891" s="6"/>
      <c r="L891" s="6"/>
      <c r="M891" s="6"/>
      <c r="N891" s="21"/>
      <c r="O891" s="21"/>
      <c r="P891" s="21"/>
      <c r="Q891" s="21"/>
      <c r="R891" s="21"/>
      <c r="S891" s="21"/>
      <c r="T891" s="6"/>
      <c r="U891" s="6"/>
      <c r="V891" s="6"/>
      <c r="W891" s="6"/>
      <c r="X891" s="6"/>
      <c r="Y891" s="6"/>
      <c r="Z891" s="6"/>
      <c r="AA891" s="6"/>
      <c r="AB891" s="6"/>
    </row>
    <row r="892" ht="12.75" customHeight="1">
      <c r="A892" s="6"/>
      <c r="B892" s="6"/>
      <c r="C892" s="6"/>
      <c r="D892" s="6"/>
      <c r="E892" s="6"/>
      <c r="F892" s="6"/>
      <c r="G892" s="6"/>
      <c r="H892" s="6"/>
      <c r="I892" s="6"/>
      <c r="J892" s="6"/>
      <c r="K892" s="6"/>
      <c r="L892" s="6"/>
      <c r="M892" s="6"/>
      <c r="N892" s="21"/>
      <c r="O892" s="21"/>
      <c r="P892" s="21"/>
      <c r="Q892" s="21"/>
      <c r="R892" s="21"/>
      <c r="S892" s="21"/>
      <c r="T892" s="6"/>
      <c r="U892" s="6"/>
      <c r="V892" s="6"/>
      <c r="W892" s="6"/>
      <c r="X892" s="6"/>
      <c r="Y892" s="6"/>
      <c r="Z892" s="6"/>
      <c r="AA892" s="6"/>
      <c r="AB892" s="6"/>
    </row>
    <row r="893" ht="12.75" customHeight="1">
      <c r="A893" s="6"/>
      <c r="B893" s="6"/>
      <c r="C893" s="6"/>
      <c r="D893" s="6"/>
      <c r="E893" s="6"/>
      <c r="F893" s="6"/>
      <c r="G893" s="6"/>
      <c r="H893" s="6"/>
      <c r="I893" s="6"/>
      <c r="J893" s="6"/>
      <c r="K893" s="6"/>
      <c r="L893" s="6"/>
      <c r="M893" s="6"/>
      <c r="N893" s="21"/>
      <c r="O893" s="21"/>
      <c r="P893" s="21"/>
      <c r="Q893" s="21"/>
      <c r="R893" s="21"/>
      <c r="S893" s="21"/>
      <c r="T893" s="6"/>
      <c r="U893" s="6"/>
      <c r="V893" s="6"/>
      <c r="W893" s="6"/>
      <c r="X893" s="6"/>
      <c r="Y893" s="6"/>
      <c r="Z893" s="6"/>
      <c r="AA893" s="6"/>
      <c r="AB893" s="6"/>
    </row>
    <row r="894" ht="12.75" customHeight="1">
      <c r="A894" s="6"/>
      <c r="B894" s="6"/>
      <c r="C894" s="6"/>
      <c r="D894" s="6"/>
      <c r="E894" s="6"/>
      <c r="F894" s="6"/>
      <c r="G894" s="6"/>
      <c r="H894" s="6"/>
      <c r="I894" s="6"/>
      <c r="J894" s="6"/>
      <c r="K894" s="6"/>
      <c r="L894" s="6"/>
      <c r="M894" s="6"/>
      <c r="N894" s="21"/>
      <c r="O894" s="21"/>
      <c r="P894" s="21"/>
      <c r="Q894" s="21"/>
      <c r="R894" s="21"/>
      <c r="S894" s="21"/>
      <c r="T894" s="6"/>
      <c r="U894" s="6"/>
      <c r="V894" s="6"/>
      <c r="W894" s="6"/>
      <c r="X894" s="6"/>
      <c r="Y894" s="6"/>
      <c r="Z894" s="6"/>
      <c r="AA894" s="6"/>
      <c r="AB894" s="6"/>
    </row>
    <row r="895" ht="12.75" customHeight="1">
      <c r="A895" s="6"/>
      <c r="B895" s="6"/>
      <c r="C895" s="6"/>
      <c r="D895" s="6"/>
      <c r="E895" s="6"/>
      <c r="F895" s="6"/>
      <c r="G895" s="6"/>
      <c r="H895" s="6"/>
      <c r="I895" s="6"/>
      <c r="J895" s="6"/>
      <c r="K895" s="6"/>
      <c r="L895" s="6"/>
      <c r="M895" s="6"/>
      <c r="N895" s="21"/>
      <c r="O895" s="21"/>
      <c r="P895" s="21"/>
      <c r="Q895" s="21"/>
      <c r="R895" s="21"/>
      <c r="S895" s="21"/>
      <c r="T895" s="6"/>
      <c r="U895" s="6"/>
      <c r="V895" s="6"/>
      <c r="W895" s="6"/>
      <c r="X895" s="6"/>
      <c r="Y895" s="6"/>
      <c r="Z895" s="6"/>
      <c r="AA895" s="6"/>
      <c r="AB895" s="6"/>
    </row>
    <row r="896" ht="12.75" customHeight="1">
      <c r="A896" s="6"/>
      <c r="B896" s="6"/>
      <c r="C896" s="6"/>
      <c r="D896" s="6"/>
      <c r="E896" s="6"/>
      <c r="F896" s="6"/>
      <c r="G896" s="6"/>
      <c r="H896" s="6"/>
      <c r="I896" s="6"/>
      <c r="J896" s="6"/>
      <c r="K896" s="6"/>
      <c r="L896" s="6"/>
      <c r="M896" s="6"/>
      <c r="N896" s="21"/>
      <c r="O896" s="21"/>
      <c r="P896" s="21"/>
      <c r="Q896" s="21"/>
      <c r="R896" s="21"/>
      <c r="S896" s="21"/>
      <c r="T896" s="6"/>
      <c r="U896" s="6"/>
      <c r="V896" s="6"/>
      <c r="W896" s="6"/>
      <c r="X896" s="6"/>
      <c r="Y896" s="6"/>
      <c r="Z896" s="6"/>
      <c r="AA896" s="6"/>
      <c r="AB896" s="6"/>
    </row>
    <row r="897" ht="12.75" customHeight="1">
      <c r="A897" s="6"/>
      <c r="B897" s="6"/>
      <c r="C897" s="6"/>
      <c r="D897" s="6"/>
      <c r="E897" s="6"/>
      <c r="F897" s="6"/>
      <c r="G897" s="6"/>
      <c r="H897" s="6"/>
      <c r="I897" s="6"/>
      <c r="J897" s="6"/>
      <c r="K897" s="6"/>
      <c r="L897" s="6"/>
      <c r="M897" s="6"/>
      <c r="N897" s="21"/>
      <c r="O897" s="21"/>
      <c r="P897" s="21"/>
      <c r="Q897" s="21"/>
      <c r="R897" s="21"/>
      <c r="S897" s="21"/>
      <c r="T897" s="6"/>
      <c r="U897" s="6"/>
      <c r="V897" s="6"/>
      <c r="W897" s="6"/>
      <c r="X897" s="6"/>
      <c r="Y897" s="6"/>
      <c r="Z897" s="6"/>
      <c r="AA897" s="6"/>
      <c r="AB897" s="6"/>
    </row>
    <row r="898" ht="12.75" customHeight="1">
      <c r="A898" s="6"/>
      <c r="B898" s="6"/>
      <c r="C898" s="6"/>
      <c r="D898" s="6"/>
      <c r="E898" s="6"/>
      <c r="F898" s="6"/>
      <c r="G898" s="6"/>
      <c r="H898" s="6"/>
      <c r="I898" s="6"/>
      <c r="J898" s="6"/>
      <c r="K898" s="6"/>
      <c r="L898" s="6"/>
      <c r="M898" s="6"/>
      <c r="N898" s="21"/>
      <c r="O898" s="21"/>
      <c r="P898" s="21"/>
      <c r="Q898" s="21"/>
      <c r="R898" s="21"/>
      <c r="S898" s="21"/>
      <c r="T898" s="6"/>
      <c r="U898" s="6"/>
      <c r="V898" s="6"/>
      <c r="W898" s="6"/>
      <c r="X898" s="6"/>
      <c r="Y898" s="6"/>
      <c r="Z898" s="6"/>
      <c r="AA898" s="6"/>
      <c r="AB898" s="6"/>
    </row>
    <row r="899" ht="12.75" customHeight="1">
      <c r="A899" s="6"/>
      <c r="B899" s="6"/>
      <c r="C899" s="6"/>
      <c r="D899" s="6"/>
      <c r="E899" s="6"/>
      <c r="F899" s="6"/>
      <c r="G899" s="6"/>
      <c r="H899" s="6"/>
      <c r="I899" s="6"/>
      <c r="J899" s="6"/>
      <c r="K899" s="6"/>
      <c r="L899" s="6"/>
      <c r="M899" s="6"/>
      <c r="N899" s="21"/>
      <c r="O899" s="21"/>
      <c r="P899" s="21"/>
      <c r="Q899" s="21"/>
      <c r="R899" s="21"/>
      <c r="S899" s="21"/>
      <c r="T899" s="6"/>
      <c r="U899" s="6"/>
      <c r="V899" s="6"/>
      <c r="W899" s="6"/>
      <c r="X899" s="6"/>
      <c r="Y899" s="6"/>
      <c r="Z899" s="6"/>
      <c r="AA899" s="6"/>
      <c r="AB899" s="6"/>
    </row>
    <row r="900" ht="12.75" customHeight="1">
      <c r="A900" s="6"/>
      <c r="B900" s="6"/>
      <c r="C900" s="6"/>
      <c r="D900" s="6"/>
      <c r="E900" s="6"/>
      <c r="F900" s="6"/>
      <c r="G900" s="6"/>
      <c r="H900" s="6"/>
      <c r="I900" s="6"/>
      <c r="J900" s="6"/>
      <c r="K900" s="6"/>
      <c r="L900" s="6"/>
      <c r="M900" s="6"/>
      <c r="N900" s="21"/>
      <c r="O900" s="21"/>
      <c r="P900" s="21"/>
      <c r="Q900" s="21"/>
      <c r="R900" s="21"/>
      <c r="S900" s="21"/>
      <c r="T900" s="6"/>
      <c r="U900" s="6"/>
      <c r="V900" s="6"/>
      <c r="W900" s="6"/>
      <c r="X900" s="6"/>
      <c r="Y900" s="6"/>
      <c r="Z900" s="6"/>
      <c r="AA900" s="6"/>
      <c r="AB900" s="6"/>
    </row>
    <row r="901" ht="12.75" customHeight="1">
      <c r="A901" s="6"/>
      <c r="B901" s="6"/>
      <c r="C901" s="6"/>
      <c r="D901" s="6"/>
      <c r="E901" s="6"/>
      <c r="F901" s="6"/>
      <c r="G901" s="6"/>
      <c r="H901" s="6"/>
      <c r="I901" s="6"/>
      <c r="J901" s="6"/>
      <c r="K901" s="6"/>
      <c r="L901" s="6"/>
      <c r="M901" s="6"/>
      <c r="N901" s="21"/>
      <c r="O901" s="21"/>
      <c r="P901" s="21"/>
      <c r="Q901" s="21"/>
      <c r="R901" s="21"/>
      <c r="S901" s="21"/>
      <c r="T901" s="6"/>
      <c r="U901" s="6"/>
      <c r="V901" s="6"/>
      <c r="W901" s="6"/>
      <c r="X901" s="6"/>
      <c r="Y901" s="6"/>
      <c r="Z901" s="6"/>
      <c r="AA901" s="6"/>
      <c r="AB901" s="6"/>
    </row>
    <row r="902" ht="12.75" customHeight="1">
      <c r="A902" s="6"/>
      <c r="B902" s="6"/>
      <c r="C902" s="6"/>
      <c r="D902" s="6"/>
      <c r="E902" s="6"/>
      <c r="F902" s="6"/>
      <c r="G902" s="6"/>
      <c r="H902" s="6"/>
      <c r="I902" s="6"/>
      <c r="J902" s="6"/>
      <c r="K902" s="6"/>
      <c r="L902" s="6"/>
      <c r="M902" s="6"/>
      <c r="N902" s="21"/>
      <c r="O902" s="21"/>
      <c r="P902" s="21"/>
      <c r="Q902" s="21"/>
      <c r="R902" s="21"/>
      <c r="S902" s="21"/>
      <c r="T902" s="6"/>
      <c r="U902" s="6"/>
      <c r="V902" s="6"/>
      <c r="W902" s="6"/>
      <c r="X902" s="6"/>
      <c r="Y902" s="6"/>
      <c r="Z902" s="6"/>
      <c r="AA902" s="6"/>
      <c r="AB902" s="6"/>
    </row>
    <row r="903" ht="12.75" customHeight="1">
      <c r="A903" s="6"/>
      <c r="B903" s="6"/>
      <c r="C903" s="6"/>
      <c r="D903" s="6"/>
      <c r="E903" s="6"/>
      <c r="F903" s="6"/>
      <c r="G903" s="6"/>
      <c r="H903" s="6"/>
      <c r="I903" s="6"/>
      <c r="J903" s="6"/>
      <c r="K903" s="6"/>
      <c r="L903" s="6"/>
      <c r="M903" s="6"/>
      <c r="N903" s="21"/>
      <c r="O903" s="21"/>
      <c r="P903" s="21"/>
      <c r="Q903" s="21"/>
      <c r="R903" s="21"/>
      <c r="S903" s="21"/>
      <c r="T903" s="6"/>
      <c r="U903" s="6"/>
      <c r="V903" s="6"/>
      <c r="W903" s="6"/>
      <c r="X903" s="6"/>
      <c r="Y903" s="6"/>
      <c r="Z903" s="6"/>
      <c r="AA903" s="6"/>
      <c r="AB903" s="6"/>
    </row>
    <row r="904" ht="12.75" customHeight="1">
      <c r="A904" s="6"/>
      <c r="B904" s="6"/>
      <c r="C904" s="6"/>
      <c r="D904" s="6"/>
      <c r="E904" s="6"/>
      <c r="F904" s="6"/>
      <c r="G904" s="6"/>
      <c r="H904" s="6"/>
      <c r="I904" s="6"/>
      <c r="J904" s="6"/>
      <c r="K904" s="6"/>
      <c r="L904" s="6"/>
      <c r="M904" s="6"/>
      <c r="N904" s="21"/>
      <c r="O904" s="21"/>
      <c r="P904" s="21"/>
      <c r="Q904" s="21"/>
      <c r="R904" s="21"/>
      <c r="S904" s="21"/>
      <c r="T904" s="6"/>
      <c r="U904" s="6"/>
      <c r="V904" s="6"/>
      <c r="W904" s="6"/>
      <c r="X904" s="6"/>
      <c r="Y904" s="6"/>
      <c r="Z904" s="6"/>
      <c r="AA904" s="6"/>
      <c r="AB904" s="6"/>
    </row>
    <row r="905" ht="12.75" customHeight="1">
      <c r="A905" s="6"/>
      <c r="B905" s="6"/>
      <c r="C905" s="6"/>
      <c r="D905" s="6"/>
      <c r="E905" s="6"/>
      <c r="F905" s="6"/>
      <c r="G905" s="6"/>
      <c r="H905" s="6"/>
      <c r="I905" s="6"/>
      <c r="J905" s="6"/>
      <c r="K905" s="6"/>
      <c r="L905" s="6"/>
      <c r="M905" s="6"/>
      <c r="N905" s="21"/>
      <c r="O905" s="21"/>
      <c r="P905" s="21"/>
      <c r="Q905" s="21"/>
      <c r="R905" s="21"/>
      <c r="S905" s="21"/>
      <c r="T905" s="6"/>
      <c r="U905" s="6"/>
      <c r="V905" s="6"/>
      <c r="W905" s="6"/>
      <c r="X905" s="6"/>
      <c r="Y905" s="6"/>
      <c r="Z905" s="6"/>
      <c r="AA905" s="6"/>
      <c r="AB905" s="6"/>
    </row>
    <row r="906" ht="12.75" customHeight="1">
      <c r="A906" s="6"/>
      <c r="B906" s="6"/>
      <c r="C906" s="6"/>
      <c r="D906" s="6"/>
      <c r="E906" s="6"/>
      <c r="F906" s="6"/>
      <c r="G906" s="6"/>
      <c r="H906" s="6"/>
      <c r="I906" s="6"/>
      <c r="J906" s="6"/>
      <c r="K906" s="6"/>
      <c r="L906" s="6"/>
      <c r="M906" s="6"/>
      <c r="N906" s="21"/>
      <c r="O906" s="21"/>
      <c r="P906" s="21"/>
      <c r="Q906" s="21"/>
      <c r="R906" s="21"/>
      <c r="S906" s="21"/>
      <c r="T906" s="6"/>
      <c r="U906" s="6"/>
      <c r="V906" s="6"/>
      <c r="W906" s="6"/>
      <c r="X906" s="6"/>
      <c r="Y906" s="6"/>
      <c r="Z906" s="6"/>
      <c r="AA906" s="6"/>
      <c r="AB906" s="6"/>
    </row>
    <row r="907" ht="12.75" customHeight="1">
      <c r="A907" s="6"/>
      <c r="B907" s="6"/>
      <c r="C907" s="6"/>
      <c r="D907" s="6"/>
      <c r="E907" s="6"/>
      <c r="F907" s="6"/>
      <c r="G907" s="6"/>
      <c r="H907" s="6"/>
      <c r="I907" s="6"/>
      <c r="J907" s="6"/>
      <c r="K907" s="6"/>
      <c r="L907" s="6"/>
      <c r="M907" s="6"/>
      <c r="N907" s="21"/>
      <c r="O907" s="21"/>
      <c r="P907" s="21"/>
      <c r="Q907" s="21"/>
      <c r="R907" s="21"/>
      <c r="S907" s="21"/>
      <c r="T907" s="6"/>
      <c r="U907" s="6"/>
      <c r="V907" s="6"/>
      <c r="W907" s="6"/>
      <c r="X907" s="6"/>
      <c r="Y907" s="6"/>
      <c r="Z907" s="6"/>
      <c r="AA907" s="6"/>
      <c r="AB907" s="6"/>
    </row>
    <row r="908" ht="12.75" customHeight="1">
      <c r="A908" s="6"/>
      <c r="B908" s="6"/>
      <c r="C908" s="6"/>
      <c r="D908" s="6"/>
      <c r="E908" s="6"/>
      <c r="F908" s="6"/>
      <c r="G908" s="6"/>
      <c r="H908" s="6"/>
      <c r="I908" s="6"/>
      <c r="J908" s="6"/>
      <c r="K908" s="6"/>
      <c r="L908" s="6"/>
      <c r="M908" s="6"/>
      <c r="N908" s="21"/>
      <c r="O908" s="21"/>
      <c r="P908" s="21"/>
      <c r="Q908" s="21"/>
      <c r="R908" s="21"/>
      <c r="S908" s="21"/>
      <c r="T908" s="6"/>
      <c r="U908" s="6"/>
      <c r="V908" s="6"/>
      <c r="W908" s="6"/>
      <c r="X908" s="6"/>
      <c r="Y908" s="6"/>
      <c r="Z908" s="6"/>
      <c r="AA908" s="6"/>
      <c r="AB908" s="6"/>
    </row>
    <row r="909" ht="12.75" customHeight="1">
      <c r="A909" s="6"/>
      <c r="B909" s="6"/>
      <c r="C909" s="6"/>
      <c r="D909" s="6"/>
      <c r="E909" s="6"/>
      <c r="F909" s="6"/>
      <c r="G909" s="6"/>
      <c r="H909" s="6"/>
      <c r="I909" s="6"/>
      <c r="J909" s="6"/>
      <c r="K909" s="6"/>
      <c r="L909" s="6"/>
      <c r="M909" s="6"/>
      <c r="N909" s="21"/>
      <c r="O909" s="21"/>
      <c r="P909" s="21"/>
      <c r="Q909" s="21"/>
      <c r="R909" s="21"/>
      <c r="S909" s="21"/>
      <c r="T909" s="6"/>
      <c r="U909" s="6"/>
      <c r="V909" s="6"/>
      <c r="W909" s="6"/>
      <c r="X909" s="6"/>
      <c r="Y909" s="6"/>
      <c r="Z909" s="6"/>
      <c r="AA909" s="6"/>
      <c r="AB909" s="6"/>
    </row>
    <row r="910" ht="12.75" customHeight="1">
      <c r="A910" s="6"/>
      <c r="B910" s="6"/>
      <c r="C910" s="6"/>
      <c r="D910" s="6"/>
      <c r="E910" s="6"/>
      <c r="F910" s="6"/>
      <c r="G910" s="6"/>
      <c r="H910" s="6"/>
      <c r="I910" s="6"/>
      <c r="J910" s="6"/>
      <c r="K910" s="6"/>
      <c r="L910" s="6"/>
      <c r="M910" s="6"/>
      <c r="N910" s="21"/>
      <c r="O910" s="21"/>
      <c r="P910" s="21"/>
      <c r="Q910" s="21"/>
      <c r="R910" s="21"/>
      <c r="S910" s="21"/>
      <c r="T910" s="6"/>
      <c r="U910" s="6"/>
      <c r="V910" s="6"/>
      <c r="W910" s="6"/>
      <c r="X910" s="6"/>
      <c r="Y910" s="6"/>
      <c r="Z910" s="6"/>
      <c r="AA910" s="6"/>
      <c r="AB910" s="6"/>
    </row>
    <row r="911" ht="12.75" customHeight="1">
      <c r="A911" s="6"/>
      <c r="B911" s="6"/>
      <c r="C911" s="6"/>
      <c r="D911" s="6"/>
      <c r="E911" s="6"/>
      <c r="F911" s="6"/>
      <c r="G911" s="6"/>
      <c r="H911" s="6"/>
      <c r="I911" s="6"/>
      <c r="J911" s="6"/>
      <c r="K911" s="6"/>
      <c r="L911" s="6"/>
      <c r="M911" s="6"/>
      <c r="N911" s="21"/>
      <c r="O911" s="21"/>
      <c r="P911" s="21"/>
      <c r="Q911" s="21"/>
      <c r="R911" s="21"/>
      <c r="S911" s="21"/>
      <c r="T911" s="6"/>
      <c r="U911" s="6"/>
      <c r="V911" s="6"/>
      <c r="W911" s="6"/>
      <c r="X911" s="6"/>
      <c r="Y911" s="6"/>
      <c r="Z911" s="6"/>
      <c r="AA911" s="6"/>
      <c r="AB911" s="6"/>
    </row>
    <row r="912" ht="12.75" customHeight="1">
      <c r="A912" s="6"/>
      <c r="B912" s="6"/>
      <c r="C912" s="6"/>
      <c r="D912" s="6"/>
      <c r="E912" s="6"/>
      <c r="F912" s="6"/>
      <c r="G912" s="6"/>
      <c r="H912" s="6"/>
      <c r="I912" s="6"/>
      <c r="J912" s="6"/>
      <c r="K912" s="6"/>
      <c r="L912" s="6"/>
      <c r="M912" s="6"/>
      <c r="N912" s="21"/>
      <c r="O912" s="21"/>
      <c r="P912" s="21"/>
      <c r="Q912" s="21"/>
      <c r="R912" s="21"/>
      <c r="S912" s="21"/>
      <c r="T912" s="6"/>
      <c r="U912" s="6"/>
      <c r="V912" s="6"/>
      <c r="W912" s="6"/>
      <c r="X912" s="6"/>
      <c r="Y912" s="6"/>
      <c r="Z912" s="6"/>
      <c r="AA912" s="6"/>
      <c r="AB912" s="6"/>
    </row>
    <row r="913" ht="12.75" customHeight="1">
      <c r="A913" s="6"/>
      <c r="B913" s="6"/>
      <c r="C913" s="6"/>
      <c r="D913" s="6"/>
      <c r="E913" s="6"/>
      <c r="F913" s="6"/>
      <c r="G913" s="6"/>
      <c r="H913" s="6"/>
      <c r="I913" s="6"/>
      <c r="J913" s="6"/>
      <c r="K913" s="6"/>
      <c r="L913" s="6"/>
      <c r="M913" s="6"/>
      <c r="N913" s="21"/>
      <c r="O913" s="21"/>
      <c r="P913" s="21"/>
      <c r="Q913" s="21"/>
      <c r="R913" s="21"/>
      <c r="S913" s="21"/>
      <c r="T913" s="6"/>
      <c r="U913" s="6"/>
      <c r="V913" s="6"/>
      <c r="W913" s="6"/>
      <c r="X913" s="6"/>
      <c r="Y913" s="6"/>
      <c r="Z913" s="6"/>
      <c r="AA913" s="6"/>
      <c r="AB913" s="6"/>
    </row>
    <row r="914" ht="12.75" customHeight="1">
      <c r="A914" s="6"/>
      <c r="B914" s="6"/>
      <c r="C914" s="6"/>
      <c r="D914" s="6"/>
      <c r="E914" s="6"/>
      <c r="F914" s="6"/>
      <c r="G914" s="6"/>
      <c r="H914" s="6"/>
      <c r="I914" s="6"/>
      <c r="J914" s="6"/>
      <c r="K914" s="6"/>
      <c r="L914" s="6"/>
      <c r="M914" s="6"/>
      <c r="N914" s="21"/>
      <c r="O914" s="21"/>
      <c r="P914" s="21"/>
      <c r="Q914" s="21"/>
      <c r="R914" s="21"/>
      <c r="S914" s="21"/>
      <c r="T914" s="6"/>
      <c r="U914" s="6"/>
      <c r="V914" s="6"/>
      <c r="W914" s="6"/>
      <c r="X914" s="6"/>
      <c r="Y914" s="6"/>
      <c r="Z914" s="6"/>
      <c r="AA914" s="6"/>
      <c r="AB914" s="6"/>
    </row>
    <row r="915" ht="12.75" customHeight="1">
      <c r="A915" s="6"/>
      <c r="B915" s="6"/>
      <c r="C915" s="6"/>
      <c r="D915" s="6"/>
      <c r="E915" s="6"/>
      <c r="F915" s="6"/>
      <c r="G915" s="6"/>
      <c r="H915" s="6"/>
      <c r="I915" s="6"/>
      <c r="J915" s="6"/>
      <c r="K915" s="6"/>
      <c r="L915" s="6"/>
      <c r="M915" s="6"/>
      <c r="N915" s="21"/>
      <c r="O915" s="21"/>
      <c r="P915" s="21"/>
      <c r="Q915" s="21"/>
      <c r="R915" s="21"/>
      <c r="S915" s="21"/>
      <c r="T915" s="6"/>
      <c r="U915" s="6"/>
      <c r="V915" s="6"/>
      <c r="W915" s="6"/>
      <c r="X915" s="6"/>
      <c r="Y915" s="6"/>
      <c r="Z915" s="6"/>
      <c r="AA915" s="6"/>
      <c r="AB915" s="6"/>
    </row>
    <row r="916" ht="12.75" customHeight="1">
      <c r="A916" s="6"/>
      <c r="B916" s="6"/>
      <c r="C916" s="6"/>
      <c r="D916" s="6"/>
      <c r="E916" s="6"/>
      <c r="F916" s="6"/>
      <c r="G916" s="6"/>
      <c r="H916" s="6"/>
      <c r="I916" s="6"/>
      <c r="J916" s="6"/>
      <c r="K916" s="6"/>
      <c r="L916" s="6"/>
      <c r="M916" s="6"/>
      <c r="N916" s="21"/>
      <c r="O916" s="21"/>
      <c r="P916" s="21"/>
      <c r="Q916" s="21"/>
      <c r="R916" s="21"/>
      <c r="S916" s="21"/>
      <c r="T916" s="6"/>
      <c r="U916" s="6"/>
      <c r="V916" s="6"/>
      <c r="W916" s="6"/>
      <c r="X916" s="6"/>
      <c r="Y916" s="6"/>
      <c r="Z916" s="6"/>
      <c r="AA916" s="6"/>
      <c r="AB916" s="6"/>
    </row>
    <row r="917" ht="12.75" customHeight="1">
      <c r="A917" s="6"/>
      <c r="B917" s="6"/>
      <c r="C917" s="6"/>
      <c r="D917" s="6"/>
      <c r="E917" s="6"/>
      <c r="F917" s="6"/>
      <c r="G917" s="6"/>
      <c r="H917" s="6"/>
      <c r="I917" s="6"/>
      <c r="J917" s="6"/>
      <c r="K917" s="6"/>
      <c r="L917" s="6"/>
      <c r="M917" s="6"/>
      <c r="N917" s="21"/>
      <c r="O917" s="21"/>
      <c r="P917" s="21"/>
      <c r="Q917" s="21"/>
      <c r="R917" s="21"/>
      <c r="S917" s="21"/>
      <c r="T917" s="6"/>
      <c r="U917" s="6"/>
      <c r="V917" s="6"/>
      <c r="W917" s="6"/>
      <c r="X917" s="6"/>
      <c r="Y917" s="6"/>
      <c r="Z917" s="6"/>
      <c r="AA917" s="6"/>
      <c r="AB917" s="6"/>
    </row>
    <row r="918" ht="12.75" customHeight="1">
      <c r="A918" s="6"/>
      <c r="B918" s="6"/>
      <c r="C918" s="6"/>
      <c r="D918" s="6"/>
      <c r="E918" s="6"/>
      <c r="F918" s="6"/>
      <c r="G918" s="6"/>
      <c r="H918" s="6"/>
      <c r="I918" s="6"/>
      <c r="J918" s="6"/>
      <c r="K918" s="6"/>
      <c r="L918" s="6"/>
      <c r="M918" s="6"/>
      <c r="N918" s="21"/>
      <c r="O918" s="21"/>
      <c r="P918" s="21"/>
      <c r="Q918" s="21"/>
      <c r="R918" s="21"/>
      <c r="S918" s="21"/>
      <c r="T918" s="6"/>
      <c r="U918" s="6"/>
      <c r="V918" s="6"/>
      <c r="W918" s="6"/>
      <c r="X918" s="6"/>
      <c r="Y918" s="6"/>
      <c r="Z918" s="6"/>
      <c r="AA918" s="6"/>
      <c r="AB918" s="6"/>
    </row>
    <row r="919" ht="12.75" customHeight="1">
      <c r="A919" s="6"/>
      <c r="B919" s="6"/>
      <c r="C919" s="6"/>
      <c r="D919" s="6"/>
      <c r="E919" s="6"/>
      <c r="F919" s="6"/>
      <c r="G919" s="6"/>
      <c r="H919" s="6"/>
      <c r="I919" s="6"/>
      <c r="J919" s="6"/>
      <c r="K919" s="6"/>
      <c r="L919" s="6"/>
      <c r="M919" s="6"/>
      <c r="N919" s="21"/>
      <c r="O919" s="21"/>
      <c r="P919" s="21"/>
      <c r="Q919" s="21"/>
      <c r="R919" s="21"/>
      <c r="S919" s="21"/>
      <c r="T919" s="6"/>
      <c r="U919" s="6"/>
      <c r="V919" s="6"/>
      <c r="W919" s="6"/>
      <c r="X919" s="6"/>
      <c r="Y919" s="6"/>
      <c r="Z919" s="6"/>
      <c r="AA919" s="6"/>
      <c r="AB919" s="6"/>
    </row>
    <row r="920" ht="12.75" customHeight="1">
      <c r="A920" s="6"/>
      <c r="B920" s="6"/>
      <c r="C920" s="6"/>
      <c r="D920" s="6"/>
      <c r="E920" s="6"/>
      <c r="F920" s="6"/>
      <c r="G920" s="6"/>
      <c r="H920" s="6"/>
      <c r="I920" s="6"/>
      <c r="J920" s="6"/>
      <c r="K920" s="6"/>
      <c r="L920" s="6"/>
      <c r="M920" s="6"/>
      <c r="N920" s="21"/>
      <c r="O920" s="21"/>
      <c r="P920" s="21"/>
      <c r="Q920" s="21"/>
      <c r="R920" s="21"/>
      <c r="S920" s="21"/>
      <c r="T920" s="6"/>
      <c r="U920" s="6"/>
      <c r="V920" s="6"/>
      <c r="W920" s="6"/>
      <c r="X920" s="6"/>
      <c r="Y920" s="6"/>
      <c r="Z920" s="6"/>
      <c r="AA920" s="6"/>
      <c r="AB920" s="6"/>
    </row>
    <row r="921" ht="12.75" customHeight="1">
      <c r="A921" s="6"/>
      <c r="B921" s="6"/>
      <c r="C921" s="6"/>
      <c r="D921" s="6"/>
      <c r="E921" s="6"/>
      <c r="F921" s="6"/>
      <c r="G921" s="6"/>
      <c r="H921" s="6"/>
      <c r="I921" s="6"/>
      <c r="J921" s="6"/>
      <c r="K921" s="6"/>
      <c r="L921" s="6"/>
      <c r="M921" s="6"/>
      <c r="N921" s="21"/>
      <c r="O921" s="21"/>
      <c r="P921" s="21"/>
      <c r="Q921" s="21"/>
      <c r="R921" s="21"/>
      <c r="S921" s="21"/>
      <c r="T921" s="6"/>
      <c r="U921" s="6"/>
      <c r="V921" s="6"/>
      <c r="W921" s="6"/>
      <c r="X921" s="6"/>
      <c r="Y921" s="6"/>
      <c r="Z921" s="6"/>
      <c r="AA921" s="6"/>
      <c r="AB921" s="6"/>
    </row>
    <row r="922" ht="12.75" customHeight="1">
      <c r="A922" s="6"/>
      <c r="B922" s="6"/>
      <c r="C922" s="6"/>
      <c r="D922" s="6"/>
      <c r="E922" s="6"/>
      <c r="F922" s="6"/>
      <c r="G922" s="6"/>
      <c r="H922" s="6"/>
      <c r="I922" s="6"/>
      <c r="J922" s="6"/>
      <c r="K922" s="6"/>
      <c r="L922" s="6"/>
      <c r="M922" s="6"/>
      <c r="N922" s="21"/>
      <c r="O922" s="21"/>
      <c r="P922" s="21"/>
      <c r="Q922" s="21"/>
      <c r="R922" s="21"/>
      <c r="S922" s="21"/>
      <c r="T922" s="6"/>
      <c r="U922" s="6"/>
      <c r="V922" s="6"/>
      <c r="W922" s="6"/>
      <c r="X922" s="6"/>
      <c r="Y922" s="6"/>
      <c r="Z922" s="6"/>
      <c r="AA922" s="6"/>
      <c r="AB922" s="6"/>
    </row>
    <row r="923" ht="12.75" customHeight="1">
      <c r="A923" s="6"/>
      <c r="B923" s="6"/>
      <c r="C923" s="6"/>
      <c r="D923" s="6"/>
      <c r="E923" s="6"/>
      <c r="F923" s="6"/>
      <c r="G923" s="6"/>
      <c r="H923" s="6"/>
      <c r="I923" s="6"/>
      <c r="J923" s="6"/>
      <c r="K923" s="6"/>
      <c r="L923" s="6"/>
      <c r="M923" s="6"/>
      <c r="N923" s="21"/>
      <c r="O923" s="21"/>
      <c r="P923" s="21"/>
      <c r="Q923" s="21"/>
      <c r="R923" s="21"/>
      <c r="S923" s="21"/>
      <c r="T923" s="6"/>
      <c r="U923" s="6"/>
      <c r="V923" s="6"/>
      <c r="W923" s="6"/>
      <c r="X923" s="6"/>
      <c r="Y923" s="6"/>
      <c r="Z923" s="6"/>
      <c r="AA923" s="6"/>
      <c r="AB923" s="6"/>
    </row>
    <row r="924" ht="12.75" customHeight="1">
      <c r="A924" s="6"/>
      <c r="B924" s="6"/>
      <c r="C924" s="6"/>
      <c r="D924" s="6"/>
      <c r="E924" s="6"/>
      <c r="F924" s="6"/>
      <c r="G924" s="6"/>
      <c r="H924" s="6"/>
      <c r="I924" s="6"/>
      <c r="J924" s="6"/>
      <c r="K924" s="6"/>
      <c r="L924" s="6"/>
      <c r="M924" s="6"/>
      <c r="N924" s="21"/>
      <c r="O924" s="21"/>
      <c r="P924" s="21"/>
      <c r="Q924" s="21"/>
      <c r="R924" s="21"/>
      <c r="S924" s="21"/>
      <c r="T924" s="6"/>
      <c r="U924" s="6"/>
      <c r="V924" s="6"/>
      <c r="W924" s="6"/>
      <c r="X924" s="6"/>
      <c r="Y924" s="6"/>
      <c r="Z924" s="6"/>
      <c r="AA924" s="6"/>
      <c r="AB924" s="6"/>
    </row>
    <row r="925" ht="12.75" customHeight="1">
      <c r="A925" s="6"/>
      <c r="B925" s="6"/>
      <c r="C925" s="6"/>
      <c r="D925" s="6"/>
      <c r="E925" s="6"/>
      <c r="F925" s="6"/>
      <c r="G925" s="6"/>
      <c r="H925" s="6"/>
      <c r="I925" s="6"/>
      <c r="J925" s="6"/>
      <c r="K925" s="6"/>
      <c r="L925" s="6"/>
      <c r="M925" s="6"/>
      <c r="N925" s="21"/>
      <c r="O925" s="21"/>
      <c r="P925" s="21"/>
      <c r="Q925" s="21"/>
      <c r="R925" s="21"/>
      <c r="S925" s="21"/>
      <c r="T925" s="6"/>
      <c r="U925" s="6"/>
      <c r="V925" s="6"/>
      <c r="W925" s="6"/>
      <c r="X925" s="6"/>
      <c r="Y925" s="6"/>
      <c r="Z925" s="6"/>
      <c r="AA925" s="6"/>
      <c r="AB925" s="6"/>
    </row>
    <row r="926" ht="12.75" customHeight="1">
      <c r="A926" s="6"/>
      <c r="B926" s="6"/>
      <c r="C926" s="6"/>
      <c r="D926" s="6"/>
      <c r="E926" s="6"/>
      <c r="F926" s="6"/>
      <c r="G926" s="6"/>
      <c r="H926" s="6"/>
      <c r="I926" s="6"/>
      <c r="J926" s="6"/>
      <c r="K926" s="6"/>
      <c r="L926" s="6"/>
      <c r="M926" s="6"/>
      <c r="N926" s="21"/>
      <c r="O926" s="21"/>
      <c r="P926" s="21"/>
      <c r="Q926" s="21"/>
      <c r="R926" s="21"/>
      <c r="S926" s="21"/>
      <c r="T926" s="6"/>
      <c r="U926" s="6"/>
      <c r="V926" s="6"/>
      <c r="W926" s="6"/>
      <c r="X926" s="6"/>
      <c r="Y926" s="6"/>
      <c r="Z926" s="6"/>
      <c r="AA926" s="6"/>
      <c r="AB926" s="6"/>
    </row>
    <row r="927" ht="12.75" customHeight="1">
      <c r="A927" s="6"/>
      <c r="B927" s="6"/>
      <c r="C927" s="6"/>
      <c r="D927" s="6"/>
      <c r="E927" s="6"/>
      <c r="F927" s="6"/>
      <c r="G927" s="6"/>
      <c r="H927" s="6"/>
      <c r="I927" s="6"/>
      <c r="J927" s="6"/>
      <c r="K927" s="6"/>
      <c r="L927" s="6"/>
      <c r="M927" s="6"/>
      <c r="N927" s="21"/>
      <c r="O927" s="21"/>
      <c r="P927" s="21"/>
      <c r="Q927" s="21"/>
      <c r="R927" s="21"/>
      <c r="S927" s="21"/>
      <c r="T927" s="6"/>
      <c r="U927" s="6"/>
      <c r="V927" s="6"/>
      <c r="W927" s="6"/>
      <c r="X927" s="6"/>
      <c r="Y927" s="6"/>
      <c r="Z927" s="6"/>
      <c r="AA927" s="6"/>
      <c r="AB927" s="6"/>
    </row>
    <row r="928" ht="12.75" customHeight="1">
      <c r="A928" s="6"/>
      <c r="B928" s="6"/>
      <c r="C928" s="6"/>
      <c r="D928" s="6"/>
      <c r="E928" s="6"/>
      <c r="F928" s="6"/>
      <c r="G928" s="6"/>
      <c r="H928" s="6"/>
      <c r="I928" s="6"/>
      <c r="J928" s="6"/>
      <c r="K928" s="6"/>
      <c r="L928" s="6"/>
      <c r="M928" s="6"/>
      <c r="N928" s="21"/>
      <c r="O928" s="21"/>
      <c r="P928" s="21"/>
      <c r="Q928" s="21"/>
      <c r="R928" s="21"/>
      <c r="S928" s="21"/>
      <c r="T928" s="6"/>
      <c r="U928" s="6"/>
      <c r="V928" s="6"/>
      <c r="W928" s="6"/>
      <c r="X928" s="6"/>
      <c r="Y928" s="6"/>
      <c r="Z928" s="6"/>
      <c r="AA928" s="6"/>
      <c r="AB928" s="6"/>
    </row>
    <row r="929" ht="12.75" customHeight="1">
      <c r="A929" s="6"/>
      <c r="B929" s="6"/>
      <c r="C929" s="6"/>
      <c r="D929" s="6"/>
      <c r="E929" s="6"/>
      <c r="F929" s="6"/>
      <c r="G929" s="6"/>
      <c r="H929" s="6"/>
      <c r="I929" s="6"/>
      <c r="J929" s="6"/>
      <c r="K929" s="6"/>
      <c r="L929" s="6"/>
      <c r="M929" s="6"/>
      <c r="N929" s="21"/>
      <c r="O929" s="21"/>
      <c r="P929" s="21"/>
      <c r="Q929" s="21"/>
      <c r="R929" s="21"/>
      <c r="S929" s="21"/>
      <c r="T929" s="6"/>
      <c r="U929" s="6"/>
      <c r="V929" s="6"/>
      <c r="W929" s="6"/>
      <c r="X929" s="6"/>
      <c r="Y929" s="6"/>
      <c r="Z929" s="6"/>
      <c r="AA929" s="6"/>
      <c r="AB929" s="6"/>
    </row>
    <row r="930" ht="12.75" customHeight="1">
      <c r="A930" s="6"/>
      <c r="B930" s="6"/>
      <c r="C930" s="6"/>
      <c r="D930" s="6"/>
      <c r="E930" s="6"/>
      <c r="F930" s="6"/>
      <c r="G930" s="6"/>
      <c r="H930" s="6"/>
      <c r="I930" s="6"/>
      <c r="J930" s="6"/>
      <c r="K930" s="6"/>
      <c r="L930" s="6"/>
      <c r="M930" s="6"/>
      <c r="N930" s="21"/>
      <c r="O930" s="21"/>
      <c r="P930" s="21"/>
      <c r="Q930" s="21"/>
      <c r="R930" s="21"/>
      <c r="S930" s="21"/>
      <c r="T930" s="6"/>
      <c r="U930" s="6"/>
      <c r="V930" s="6"/>
      <c r="W930" s="6"/>
      <c r="X930" s="6"/>
      <c r="Y930" s="6"/>
      <c r="Z930" s="6"/>
      <c r="AA930" s="6"/>
      <c r="AB930" s="6"/>
    </row>
    <row r="931" ht="12.75" customHeight="1">
      <c r="A931" s="6"/>
      <c r="B931" s="6"/>
      <c r="C931" s="6"/>
      <c r="D931" s="6"/>
      <c r="E931" s="6"/>
      <c r="F931" s="6"/>
      <c r="G931" s="6"/>
      <c r="H931" s="6"/>
      <c r="I931" s="6"/>
      <c r="J931" s="6"/>
      <c r="K931" s="6"/>
      <c r="L931" s="6"/>
      <c r="M931" s="6"/>
      <c r="N931" s="21"/>
      <c r="O931" s="21"/>
      <c r="P931" s="21"/>
      <c r="Q931" s="21"/>
      <c r="R931" s="21"/>
      <c r="S931" s="21"/>
      <c r="T931" s="6"/>
      <c r="U931" s="6"/>
      <c r="V931" s="6"/>
      <c r="W931" s="6"/>
      <c r="X931" s="6"/>
      <c r="Y931" s="6"/>
      <c r="Z931" s="6"/>
      <c r="AA931" s="6"/>
      <c r="AB931" s="6"/>
    </row>
    <row r="932" ht="12.75" customHeight="1">
      <c r="A932" s="6"/>
      <c r="B932" s="6"/>
      <c r="C932" s="6"/>
      <c r="D932" s="6"/>
      <c r="E932" s="6"/>
      <c r="F932" s="6"/>
      <c r="G932" s="6"/>
      <c r="H932" s="6"/>
      <c r="I932" s="6"/>
      <c r="J932" s="6"/>
      <c r="K932" s="6"/>
      <c r="L932" s="6"/>
      <c r="M932" s="6"/>
      <c r="N932" s="21"/>
      <c r="O932" s="21"/>
      <c r="P932" s="21"/>
      <c r="Q932" s="21"/>
      <c r="R932" s="21"/>
      <c r="S932" s="21"/>
      <c r="T932" s="6"/>
      <c r="U932" s="6"/>
      <c r="V932" s="6"/>
      <c r="W932" s="6"/>
      <c r="X932" s="6"/>
      <c r="Y932" s="6"/>
      <c r="Z932" s="6"/>
      <c r="AA932" s="6"/>
      <c r="AB932" s="6"/>
    </row>
    <row r="933" ht="12.75" customHeight="1">
      <c r="A933" s="6"/>
      <c r="B933" s="6"/>
      <c r="C933" s="6"/>
      <c r="D933" s="6"/>
      <c r="E933" s="6"/>
      <c r="F933" s="6"/>
      <c r="G933" s="6"/>
      <c r="H933" s="6"/>
      <c r="I933" s="6"/>
      <c r="J933" s="6"/>
      <c r="K933" s="6"/>
      <c r="L933" s="6"/>
      <c r="M933" s="6"/>
      <c r="N933" s="21"/>
      <c r="O933" s="21"/>
      <c r="P933" s="21"/>
      <c r="Q933" s="21"/>
      <c r="R933" s="21"/>
      <c r="S933" s="21"/>
      <c r="T933" s="6"/>
      <c r="U933" s="6"/>
      <c r="V933" s="6"/>
      <c r="W933" s="6"/>
      <c r="X933" s="6"/>
      <c r="Y933" s="6"/>
      <c r="Z933" s="6"/>
      <c r="AA933" s="6"/>
      <c r="AB933" s="6"/>
    </row>
    <row r="934" ht="12.75" customHeight="1">
      <c r="A934" s="6"/>
      <c r="B934" s="6"/>
      <c r="C934" s="6"/>
      <c r="D934" s="6"/>
      <c r="E934" s="6"/>
      <c r="F934" s="6"/>
      <c r="G934" s="6"/>
      <c r="H934" s="6"/>
      <c r="I934" s="6"/>
      <c r="J934" s="6"/>
      <c r="K934" s="6"/>
      <c r="L934" s="6"/>
      <c r="M934" s="6"/>
      <c r="N934" s="21"/>
      <c r="O934" s="21"/>
      <c r="P934" s="21"/>
      <c r="Q934" s="21"/>
      <c r="R934" s="21"/>
      <c r="S934" s="21"/>
      <c r="T934" s="6"/>
      <c r="U934" s="6"/>
      <c r="V934" s="6"/>
      <c r="W934" s="6"/>
      <c r="X934" s="6"/>
      <c r="Y934" s="6"/>
      <c r="Z934" s="6"/>
      <c r="AA934" s="6"/>
      <c r="AB934" s="6"/>
    </row>
    <row r="935" ht="12.75" customHeight="1">
      <c r="A935" s="6"/>
      <c r="B935" s="6"/>
      <c r="C935" s="6"/>
      <c r="D935" s="6"/>
      <c r="E935" s="6"/>
      <c r="F935" s="6"/>
      <c r="G935" s="6"/>
      <c r="H935" s="6"/>
      <c r="I935" s="6"/>
      <c r="J935" s="6"/>
      <c r="K935" s="6"/>
      <c r="L935" s="6"/>
      <c r="M935" s="6"/>
      <c r="N935" s="21"/>
      <c r="O935" s="21"/>
      <c r="P935" s="21"/>
      <c r="Q935" s="21"/>
      <c r="R935" s="21"/>
      <c r="S935" s="21"/>
      <c r="T935" s="6"/>
      <c r="U935" s="6"/>
      <c r="V935" s="6"/>
      <c r="W935" s="6"/>
      <c r="X935" s="6"/>
      <c r="Y935" s="6"/>
      <c r="Z935" s="6"/>
      <c r="AA935" s="6"/>
      <c r="AB935" s="6"/>
    </row>
    <row r="936" ht="12.75" customHeight="1">
      <c r="A936" s="6"/>
      <c r="B936" s="6"/>
      <c r="C936" s="6"/>
      <c r="D936" s="6"/>
      <c r="E936" s="6"/>
      <c r="F936" s="6"/>
      <c r="G936" s="6"/>
      <c r="H936" s="6"/>
      <c r="I936" s="6"/>
      <c r="J936" s="6"/>
      <c r="K936" s="6"/>
      <c r="L936" s="6"/>
      <c r="M936" s="6"/>
      <c r="N936" s="21"/>
      <c r="O936" s="21"/>
      <c r="P936" s="21"/>
      <c r="Q936" s="21"/>
      <c r="R936" s="21"/>
      <c r="S936" s="21"/>
      <c r="T936" s="6"/>
      <c r="U936" s="6"/>
      <c r="V936" s="6"/>
      <c r="W936" s="6"/>
      <c r="X936" s="6"/>
      <c r="Y936" s="6"/>
      <c r="Z936" s="6"/>
      <c r="AA936" s="6"/>
      <c r="AB936" s="6"/>
    </row>
    <row r="937" ht="12.75" customHeight="1">
      <c r="A937" s="6"/>
      <c r="B937" s="6"/>
      <c r="C937" s="6"/>
      <c r="D937" s="6"/>
      <c r="E937" s="6"/>
      <c r="F937" s="6"/>
      <c r="G937" s="6"/>
      <c r="H937" s="6"/>
      <c r="I937" s="6"/>
      <c r="J937" s="6"/>
      <c r="K937" s="6"/>
      <c r="L937" s="6"/>
      <c r="M937" s="6"/>
      <c r="N937" s="21"/>
      <c r="O937" s="21"/>
      <c r="P937" s="21"/>
      <c r="Q937" s="21"/>
      <c r="R937" s="21"/>
      <c r="S937" s="21"/>
      <c r="T937" s="6"/>
      <c r="U937" s="6"/>
      <c r="V937" s="6"/>
      <c r="W937" s="6"/>
      <c r="X937" s="6"/>
      <c r="Y937" s="6"/>
      <c r="Z937" s="6"/>
      <c r="AA937" s="6"/>
      <c r="AB937" s="6"/>
    </row>
    <row r="938" ht="12.75" customHeight="1">
      <c r="A938" s="6"/>
      <c r="B938" s="6"/>
      <c r="C938" s="6"/>
      <c r="D938" s="6"/>
      <c r="E938" s="6"/>
      <c r="F938" s="6"/>
      <c r="G938" s="6"/>
      <c r="H938" s="6"/>
      <c r="I938" s="6"/>
      <c r="J938" s="6"/>
      <c r="K938" s="6"/>
      <c r="L938" s="6"/>
      <c r="M938" s="6"/>
      <c r="N938" s="21"/>
      <c r="O938" s="21"/>
      <c r="P938" s="21"/>
      <c r="Q938" s="21"/>
      <c r="R938" s="21"/>
      <c r="S938" s="21"/>
      <c r="T938" s="6"/>
      <c r="U938" s="6"/>
      <c r="V938" s="6"/>
      <c r="W938" s="6"/>
      <c r="X938" s="6"/>
      <c r="Y938" s="6"/>
      <c r="Z938" s="6"/>
      <c r="AA938" s="6"/>
      <c r="AB938" s="6"/>
    </row>
    <row r="939" ht="12.75" customHeight="1">
      <c r="A939" s="6"/>
      <c r="B939" s="6"/>
      <c r="C939" s="6"/>
      <c r="D939" s="6"/>
      <c r="E939" s="6"/>
      <c r="F939" s="6"/>
      <c r="G939" s="6"/>
      <c r="H939" s="6"/>
      <c r="I939" s="6"/>
      <c r="J939" s="6"/>
      <c r="K939" s="6"/>
      <c r="L939" s="6"/>
      <c r="M939" s="6"/>
      <c r="N939" s="21"/>
      <c r="O939" s="21"/>
      <c r="P939" s="21"/>
      <c r="Q939" s="21"/>
      <c r="R939" s="21"/>
      <c r="S939" s="21"/>
      <c r="T939" s="6"/>
      <c r="U939" s="6"/>
      <c r="V939" s="6"/>
      <c r="W939" s="6"/>
      <c r="X939" s="6"/>
      <c r="Y939" s="6"/>
      <c r="Z939" s="6"/>
      <c r="AA939" s="6"/>
      <c r="AB939" s="6"/>
    </row>
    <row r="940" ht="12.75" customHeight="1">
      <c r="A940" s="6"/>
      <c r="B940" s="6"/>
      <c r="C940" s="6"/>
      <c r="D940" s="6"/>
      <c r="E940" s="6"/>
      <c r="F940" s="6"/>
      <c r="G940" s="6"/>
      <c r="H940" s="6"/>
      <c r="I940" s="6"/>
      <c r="J940" s="6"/>
      <c r="K940" s="6"/>
      <c r="L940" s="6"/>
      <c r="M940" s="6"/>
      <c r="N940" s="21"/>
      <c r="O940" s="21"/>
      <c r="P940" s="21"/>
      <c r="Q940" s="21"/>
      <c r="R940" s="21"/>
      <c r="S940" s="21"/>
      <c r="T940" s="6"/>
      <c r="U940" s="6"/>
      <c r="V940" s="6"/>
      <c r="W940" s="6"/>
      <c r="X940" s="6"/>
      <c r="Y940" s="6"/>
      <c r="Z940" s="6"/>
      <c r="AA940" s="6"/>
      <c r="AB940" s="6"/>
    </row>
    <row r="941" ht="12.75" customHeight="1">
      <c r="A941" s="6"/>
      <c r="B941" s="6"/>
      <c r="C941" s="6"/>
      <c r="D941" s="6"/>
      <c r="E941" s="6"/>
      <c r="F941" s="6"/>
      <c r="G941" s="6"/>
      <c r="H941" s="6"/>
      <c r="I941" s="6"/>
      <c r="J941" s="6"/>
      <c r="K941" s="6"/>
      <c r="L941" s="6"/>
      <c r="M941" s="6"/>
      <c r="N941" s="21"/>
      <c r="O941" s="21"/>
      <c r="P941" s="21"/>
      <c r="Q941" s="21"/>
      <c r="R941" s="21"/>
      <c r="S941" s="21"/>
      <c r="T941" s="6"/>
      <c r="U941" s="6"/>
      <c r="V941" s="6"/>
      <c r="W941" s="6"/>
      <c r="X941" s="6"/>
      <c r="Y941" s="6"/>
      <c r="Z941" s="6"/>
      <c r="AA941" s="6"/>
      <c r="AB941" s="6"/>
    </row>
    <row r="942" ht="12.75" customHeight="1">
      <c r="A942" s="6"/>
      <c r="B942" s="6"/>
      <c r="C942" s="6"/>
      <c r="D942" s="6"/>
      <c r="E942" s="6"/>
      <c r="F942" s="6"/>
      <c r="G942" s="6"/>
      <c r="H942" s="6"/>
      <c r="I942" s="6"/>
      <c r="J942" s="6"/>
      <c r="K942" s="6"/>
      <c r="L942" s="6"/>
      <c r="M942" s="6"/>
      <c r="N942" s="21"/>
      <c r="O942" s="21"/>
      <c r="P942" s="21"/>
      <c r="Q942" s="21"/>
      <c r="R942" s="21"/>
      <c r="S942" s="21"/>
      <c r="T942" s="6"/>
      <c r="U942" s="6"/>
      <c r="V942" s="6"/>
      <c r="W942" s="6"/>
      <c r="X942" s="6"/>
      <c r="Y942" s="6"/>
      <c r="Z942" s="6"/>
      <c r="AA942" s="6"/>
      <c r="AB942" s="6"/>
    </row>
    <row r="943" ht="12.75" customHeight="1">
      <c r="A943" s="6"/>
      <c r="B943" s="6"/>
      <c r="C943" s="6"/>
      <c r="D943" s="6"/>
      <c r="E943" s="6"/>
      <c r="F943" s="6"/>
      <c r="G943" s="6"/>
      <c r="H943" s="6"/>
      <c r="I943" s="6"/>
      <c r="J943" s="6"/>
      <c r="K943" s="6"/>
      <c r="L943" s="6"/>
      <c r="M943" s="6"/>
      <c r="N943" s="21"/>
      <c r="O943" s="21"/>
      <c r="P943" s="21"/>
      <c r="Q943" s="21"/>
      <c r="R943" s="21"/>
      <c r="S943" s="21"/>
      <c r="T943" s="6"/>
      <c r="U943" s="6"/>
      <c r="V943" s="6"/>
      <c r="W943" s="6"/>
      <c r="X943" s="6"/>
      <c r="Y943" s="6"/>
      <c r="Z943" s="6"/>
      <c r="AA943" s="6"/>
      <c r="AB943" s="6"/>
    </row>
    <row r="944" ht="12.75" customHeight="1">
      <c r="A944" s="6"/>
      <c r="B944" s="6"/>
      <c r="C944" s="6"/>
      <c r="D944" s="6"/>
      <c r="E944" s="6"/>
      <c r="F944" s="6"/>
      <c r="G944" s="6"/>
      <c r="H944" s="6"/>
      <c r="I944" s="6"/>
      <c r="J944" s="6"/>
      <c r="K944" s="6"/>
      <c r="L944" s="6"/>
      <c r="M944" s="6"/>
      <c r="N944" s="21"/>
      <c r="O944" s="21"/>
      <c r="P944" s="21"/>
      <c r="Q944" s="21"/>
      <c r="R944" s="21"/>
      <c r="S944" s="21"/>
      <c r="T944" s="6"/>
      <c r="U944" s="6"/>
      <c r="V944" s="6"/>
      <c r="W944" s="6"/>
      <c r="X944" s="6"/>
      <c r="Y944" s="6"/>
      <c r="Z944" s="6"/>
      <c r="AA944" s="6"/>
      <c r="AB944" s="6"/>
    </row>
    <row r="945" ht="12.75" customHeight="1">
      <c r="A945" s="6"/>
      <c r="B945" s="6"/>
      <c r="C945" s="6"/>
      <c r="D945" s="6"/>
      <c r="E945" s="6"/>
      <c r="F945" s="6"/>
      <c r="G945" s="6"/>
      <c r="H945" s="6"/>
      <c r="I945" s="6"/>
      <c r="J945" s="6"/>
      <c r="K945" s="6"/>
      <c r="L945" s="6"/>
      <c r="M945" s="6"/>
      <c r="N945" s="21"/>
      <c r="O945" s="21"/>
      <c r="P945" s="21"/>
      <c r="Q945" s="21"/>
      <c r="R945" s="21"/>
      <c r="S945" s="21"/>
      <c r="T945" s="6"/>
      <c r="U945" s="6"/>
      <c r="V945" s="6"/>
      <c r="W945" s="6"/>
      <c r="X945" s="6"/>
      <c r="Y945" s="6"/>
      <c r="Z945" s="6"/>
      <c r="AA945" s="6"/>
      <c r="AB945" s="6"/>
    </row>
    <row r="946" ht="12.75" customHeight="1">
      <c r="A946" s="6"/>
      <c r="B946" s="6"/>
      <c r="C946" s="6"/>
      <c r="D946" s="6"/>
      <c r="E946" s="6"/>
      <c r="F946" s="6"/>
      <c r="G946" s="6"/>
      <c r="H946" s="6"/>
      <c r="I946" s="6"/>
      <c r="J946" s="6"/>
      <c r="K946" s="6"/>
      <c r="L946" s="6"/>
      <c r="M946" s="6"/>
      <c r="N946" s="21"/>
      <c r="O946" s="21"/>
      <c r="P946" s="21"/>
      <c r="Q946" s="21"/>
      <c r="R946" s="21"/>
      <c r="S946" s="21"/>
      <c r="T946" s="6"/>
      <c r="U946" s="6"/>
      <c r="V946" s="6"/>
      <c r="W946" s="6"/>
      <c r="X946" s="6"/>
      <c r="Y946" s="6"/>
      <c r="Z946" s="6"/>
      <c r="AA946" s="6"/>
      <c r="AB946" s="6"/>
    </row>
    <row r="947" ht="12.75" customHeight="1">
      <c r="A947" s="6"/>
      <c r="B947" s="6"/>
      <c r="C947" s="6"/>
      <c r="D947" s="6"/>
      <c r="E947" s="6"/>
      <c r="F947" s="6"/>
      <c r="G947" s="6"/>
      <c r="H947" s="6"/>
      <c r="I947" s="6"/>
      <c r="J947" s="6"/>
      <c r="K947" s="6"/>
      <c r="L947" s="6"/>
      <c r="M947" s="6"/>
      <c r="N947" s="21"/>
      <c r="O947" s="21"/>
      <c r="P947" s="21"/>
      <c r="Q947" s="21"/>
      <c r="R947" s="21"/>
      <c r="S947" s="21"/>
      <c r="T947" s="6"/>
      <c r="U947" s="6"/>
      <c r="V947" s="6"/>
      <c r="W947" s="6"/>
      <c r="X947" s="6"/>
      <c r="Y947" s="6"/>
      <c r="Z947" s="6"/>
      <c r="AA947" s="6"/>
      <c r="AB947" s="6"/>
    </row>
    <row r="948" ht="12.75" customHeight="1">
      <c r="A948" s="6"/>
      <c r="B948" s="6"/>
      <c r="C948" s="6"/>
      <c r="D948" s="6"/>
      <c r="E948" s="6"/>
      <c r="F948" s="6"/>
      <c r="G948" s="6"/>
      <c r="H948" s="6"/>
      <c r="I948" s="6"/>
      <c r="J948" s="6"/>
      <c r="K948" s="6"/>
      <c r="L948" s="6"/>
      <c r="M948" s="6"/>
      <c r="N948" s="21"/>
      <c r="O948" s="21"/>
      <c r="P948" s="21"/>
      <c r="Q948" s="21"/>
      <c r="R948" s="21"/>
      <c r="S948" s="21"/>
      <c r="T948" s="6"/>
      <c r="U948" s="6"/>
      <c r="V948" s="6"/>
      <c r="W948" s="6"/>
      <c r="X948" s="6"/>
      <c r="Y948" s="6"/>
      <c r="Z948" s="6"/>
      <c r="AA948" s="6"/>
      <c r="AB948" s="6"/>
    </row>
    <row r="949" ht="12.75" customHeight="1">
      <c r="A949" s="6"/>
      <c r="B949" s="6"/>
      <c r="C949" s="6"/>
      <c r="D949" s="6"/>
      <c r="E949" s="6"/>
      <c r="F949" s="6"/>
      <c r="G949" s="6"/>
      <c r="H949" s="6"/>
      <c r="I949" s="6"/>
      <c r="J949" s="6"/>
      <c r="K949" s="6"/>
      <c r="L949" s="6"/>
      <c r="M949" s="6"/>
      <c r="N949" s="21"/>
      <c r="O949" s="21"/>
      <c r="P949" s="21"/>
      <c r="Q949" s="21"/>
      <c r="R949" s="21"/>
      <c r="S949" s="21"/>
      <c r="T949" s="6"/>
      <c r="U949" s="6"/>
      <c r="V949" s="6"/>
      <c r="W949" s="6"/>
      <c r="X949" s="6"/>
      <c r="Y949" s="6"/>
      <c r="Z949" s="6"/>
      <c r="AA949" s="6"/>
      <c r="AB949" s="6"/>
    </row>
    <row r="950" ht="12.75" customHeight="1">
      <c r="A950" s="6"/>
      <c r="B950" s="6"/>
      <c r="C950" s="6"/>
      <c r="D950" s="6"/>
      <c r="E950" s="6"/>
      <c r="F950" s="6"/>
      <c r="G950" s="6"/>
      <c r="H950" s="6"/>
      <c r="I950" s="6"/>
      <c r="J950" s="6"/>
      <c r="K950" s="6"/>
      <c r="L950" s="6"/>
      <c r="M950" s="6"/>
      <c r="N950" s="21"/>
      <c r="O950" s="21"/>
      <c r="P950" s="21"/>
      <c r="Q950" s="21"/>
      <c r="R950" s="21"/>
      <c r="S950" s="21"/>
      <c r="T950" s="6"/>
      <c r="U950" s="6"/>
      <c r="V950" s="6"/>
      <c r="W950" s="6"/>
      <c r="X950" s="6"/>
      <c r="Y950" s="6"/>
      <c r="Z950" s="6"/>
      <c r="AA950" s="6"/>
      <c r="AB950" s="6"/>
    </row>
    <row r="951" ht="12.75" customHeight="1">
      <c r="A951" s="6"/>
      <c r="B951" s="6"/>
      <c r="C951" s="6"/>
      <c r="D951" s="6"/>
      <c r="E951" s="6"/>
      <c r="F951" s="6"/>
      <c r="G951" s="6"/>
      <c r="H951" s="6"/>
      <c r="I951" s="6"/>
      <c r="J951" s="6"/>
      <c r="K951" s="6"/>
      <c r="L951" s="6"/>
      <c r="M951" s="6"/>
      <c r="N951" s="21"/>
      <c r="O951" s="21"/>
      <c r="P951" s="21"/>
      <c r="Q951" s="21"/>
      <c r="R951" s="21"/>
      <c r="S951" s="21"/>
      <c r="T951" s="6"/>
      <c r="U951" s="6"/>
      <c r="V951" s="6"/>
      <c r="W951" s="6"/>
      <c r="X951" s="6"/>
      <c r="Y951" s="6"/>
      <c r="Z951" s="6"/>
      <c r="AA951" s="6"/>
      <c r="AB951" s="6"/>
    </row>
    <row r="952" ht="12.75" customHeight="1">
      <c r="A952" s="6"/>
      <c r="B952" s="6"/>
      <c r="C952" s="6"/>
      <c r="D952" s="6"/>
      <c r="E952" s="6"/>
      <c r="F952" s="6"/>
      <c r="G952" s="6"/>
      <c r="H952" s="6"/>
      <c r="I952" s="6"/>
      <c r="J952" s="6"/>
      <c r="K952" s="6"/>
      <c r="L952" s="6"/>
      <c r="M952" s="6"/>
      <c r="N952" s="21"/>
      <c r="O952" s="21"/>
      <c r="P952" s="21"/>
      <c r="Q952" s="21"/>
      <c r="R952" s="21"/>
      <c r="S952" s="21"/>
      <c r="T952" s="6"/>
      <c r="U952" s="6"/>
      <c r="V952" s="6"/>
      <c r="W952" s="6"/>
      <c r="X952" s="6"/>
      <c r="Y952" s="6"/>
      <c r="Z952" s="6"/>
      <c r="AA952" s="6"/>
      <c r="AB952" s="6"/>
    </row>
    <row r="953" ht="12.75" customHeight="1">
      <c r="A953" s="6"/>
      <c r="B953" s="6"/>
      <c r="C953" s="6"/>
      <c r="D953" s="6"/>
      <c r="E953" s="6"/>
      <c r="F953" s="6"/>
      <c r="G953" s="6"/>
      <c r="H953" s="6"/>
      <c r="I953" s="6"/>
      <c r="J953" s="6"/>
      <c r="K953" s="6"/>
      <c r="L953" s="6"/>
      <c r="M953" s="6"/>
      <c r="N953" s="21"/>
      <c r="O953" s="21"/>
      <c r="P953" s="21"/>
      <c r="Q953" s="21"/>
      <c r="R953" s="21"/>
      <c r="S953" s="21"/>
      <c r="T953" s="6"/>
      <c r="U953" s="6"/>
      <c r="V953" s="6"/>
      <c r="W953" s="6"/>
      <c r="X953" s="6"/>
      <c r="Y953" s="6"/>
      <c r="Z953" s="6"/>
      <c r="AA953" s="6"/>
      <c r="AB953" s="6"/>
    </row>
    <row r="954" ht="12.75" customHeight="1">
      <c r="A954" s="6"/>
      <c r="B954" s="6"/>
      <c r="C954" s="6"/>
      <c r="D954" s="6"/>
      <c r="E954" s="6"/>
      <c r="F954" s="6"/>
      <c r="G954" s="6"/>
      <c r="H954" s="6"/>
      <c r="I954" s="6"/>
      <c r="J954" s="6"/>
      <c r="K954" s="6"/>
      <c r="L954" s="6"/>
      <c r="M954" s="6"/>
      <c r="N954" s="21"/>
      <c r="O954" s="21"/>
      <c r="P954" s="21"/>
      <c r="Q954" s="21"/>
      <c r="R954" s="21"/>
      <c r="S954" s="21"/>
      <c r="T954" s="6"/>
      <c r="U954" s="6"/>
      <c r="V954" s="6"/>
      <c r="W954" s="6"/>
      <c r="X954" s="6"/>
      <c r="Y954" s="6"/>
      <c r="Z954" s="6"/>
      <c r="AA954" s="6"/>
      <c r="AB954" s="6"/>
    </row>
    <row r="955" ht="12.75" customHeight="1">
      <c r="A955" s="6"/>
      <c r="B955" s="6"/>
      <c r="C955" s="6"/>
      <c r="D955" s="6"/>
      <c r="E955" s="6"/>
      <c r="F955" s="6"/>
      <c r="G955" s="6"/>
      <c r="H955" s="6"/>
      <c r="I955" s="6"/>
      <c r="J955" s="6"/>
      <c r="K955" s="6"/>
      <c r="L955" s="6"/>
      <c r="M955" s="6"/>
      <c r="N955" s="21"/>
      <c r="O955" s="21"/>
      <c r="P955" s="21"/>
      <c r="Q955" s="21"/>
      <c r="R955" s="21"/>
      <c r="S955" s="21"/>
      <c r="T955" s="6"/>
      <c r="U955" s="6"/>
      <c r="V955" s="6"/>
      <c r="W955" s="6"/>
      <c r="X955" s="6"/>
      <c r="Y955" s="6"/>
      <c r="Z955" s="6"/>
      <c r="AA955" s="6"/>
      <c r="AB955" s="6"/>
    </row>
    <row r="956" ht="12.75" customHeight="1">
      <c r="A956" s="6"/>
      <c r="B956" s="6"/>
      <c r="C956" s="6"/>
      <c r="D956" s="6"/>
      <c r="E956" s="6"/>
      <c r="F956" s="6"/>
      <c r="G956" s="6"/>
      <c r="H956" s="6"/>
      <c r="I956" s="6"/>
      <c r="J956" s="6"/>
      <c r="K956" s="6"/>
      <c r="L956" s="6"/>
      <c r="M956" s="6"/>
      <c r="N956" s="21"/>
      <c r="O956" s="21"/>
      <c r="P956" s="21"/>
      <c r="Q956" s="21"/>
      <c r="R956" s="21"/>
      <c r="S956" s="21"/>
      <c r="T956" s="6"/>
      <c r="U956" s="6"/>
      <c r="V956" s="6"/>
      <c r="W956" s="6"/>
      <c r="X956" s="6"/>
      <c r="Y956" s="6"/>
      <c r="Z956" s="6"/>
      <c r="AA956" s="6"/>
      <c r="AB956" s="6"/>
    </row>
    <row r="957" ht="12.75" customHeight="1">
      <c r="A957" s="6"/>
      <c r="B957" s="6"/>
      <c r="C957" s="6"/>
      <c r="D957" s="6"/>
      <c r="E957" s="6"/>
      <c r="F957" s="6"/>
      <c r="G957" s="6"/>
      <c r="H957" s="6"/>
      <c r="I957" s="6"/>
      <c r="J957" s="6"/>
      <c r="K957" s="6"/>
      <c r="L957" s="6"/>
      <c r="M957" s="6"/>
      <c r="N957" s="21"/>
      <c r="O957" s="21"/>
      <c r="P957" s="21"/>
      <c r="Q957" s="21"/>
      <c r="R957" s="21"/>
      <c r="S957" s="21"/>
      <c r="T957" s="6"/>
      <c r="U957" s="6"/>
      <c r="V957" s="6"/>
      <c r="W957" s="6"/>
      <c r="X957" s="6"/>
      <c r="Y957" s="6"/>
      <c r="Z957" s="6"/>
      <c r="AA957" s="6"/>
      <c r="AB957" s="6"/>
    </row>
    <row r="958" ht="12.75" customHeight="1">
      <c r="A958" s="6"/>
      <c r="B958" s="6"/>
      <c r="C958" s="6"/>
      <c r="D958" s="6"/>
      <c r="E958" s="6"/>
      <c r="F958" s="6"/>
      <c r="G958" s="6"/>
      <c r="H958" s="6"/>
      <c r="I958" s="6"/>
      <c r="J958" s="6"/>
      <c r="K958" s="6"/>
      <c r="L958" s="6"/>
      <c r="M958" s="6"/>
      <c r="N958" s="21"/>
      <c r="O958" s="21"/>
      <c r="P958" s="21"/>
      <c r="Q958" s="21"/>
      <c r="R958" s="21"/>
      <c r="S958" s="21"/>
      <c r="T958" s="6"/>
      <c r="U958" s="6"/>
      <c r="V958" s="6"/>
      <c r="W958" s="6"/>
      <c r="X958" s="6"/>
      <c r="Y958" s="6"/>
      <c r="Z958" s="6"/>
      <c r="AA958" s="6"/>
      <c r="AB958" s="6"/>
    </row>
    <row r="959" ht="12.75" customHeight="1">
      <c r="A959" s="6"/>
      <c r="B959" s="6"/>
      <c r="C959" s="6"/>
      <c r="D959" s="6"/>
      <c r="E959" s="6"/>
      <c r="F959" s="6"/>
      <c r="G959" s="6"/>
      <c r="H959" s="6"/>
      <c r="I959" s="6"/>
      <c r="J959" s="6"/>
      <c r="K959" s="6"/>
      <c r="L959" s="6"/>
      <c r="M959" s="6"/>
      <c r="N959" s="21"/>
      <c r="O959" s="21"/>
      <c r="P959" s="21"/>
      <c r="Q959" s="21"/>
      <c r="R959" s="21"/>
      <c r="S959" s="21"/>
      <c r="T959" s="6"/>
      <c r="U959" s="6"/>
      <c r="V959" s="6"/>
      <c r="W959" s="6"/>
      <c r="X959" s="6"/>
      <c r="Y959" s="6"/>
      <c r="Z959" s="6"/>
      <c r="AA959" s="6"/>
      <c r="AB959" s="6"/>
    </row>
    <row r="960" ht="12.75" customHeight="1">
      <c r="A960" s="6"/>
      <c r="B960" s="6"/>
      <c r="C960" s="6"/>
      <c r="D960" s="6"/>
      <c r="E960" s="6"/>
      <c r="F960" s="6"/>
      <c r="G960" s="6"/>
      <c r="H960" s="6"/>
      <c r="I960" s="6"/>
      <c r="J960" s="6"/>
      <c r="K960" s="6"/>
      <c r="L960" s="6"/>
      <c r="M960" s="6"/>
      <c r="N960" s="21"/>
      <c r="O960" s="21"/>
      <c r="P960" s="21"/>
      <c r="Q960" s="21"/>
      <c r="R960" s="21"/>
      <c r="S960" s="21"/>
      <c r="T960" s="6"/>
      <c r="U960" s="6"/>
      <c r="V960" s="6"/>
      <c r="W960" s="6"/>
      <c r="X960" s="6"/>
      <c r="Y960" s="6"/>
      <c r="Z960" s="6"/>
      <c r="AA960" s="6"/>
      <c r="AB960" s="6"/>
    </row>
    <row r="961" ht="12.75" customHeight="1">
      <c r="A961" s="6"/>
      <c r="B961" s="6"/>
      <c r="C961" s="6"/>
      <c r="D961" s="6"/>
      <c r="E961" s="6"/>
      <c r="F961" s="6"/>
      <c r="G961" s="6"/>
      <c r="H961" s="6"/>
      <c r="I961" s="6"/>
      <c r="J961" s="6"/>
      <c r="K961" s="6"/>
      <c r="L961" s="6"/>
      <c r="M961" s="6"/>
      <c r="N961" s="21"/>
      <c r="O961" s="21"/>
      <c r="P961" s="21"/>
      <c r="Q961" s="21"/>
      <c r="R961" s="21"/>
      <c r="S961" s="21"/>
      <c r="T961" s="6"/>
      <c r="U961" s="6"/>
      <c r="V961" s="6"/>
      <c r="W961" s="6"/>
      <c r="X961" s="6"/>
      <c r="Y961" s="6"/>
      <c r="Z961" s="6"/>
      <c r="AA961" s="6"/>
      <c r="AB961" s="6"/>
    </row>
    <row r="962" ht="12.75" customHeight="1">
      <c r="A962" s="6"/>
      <c r="B962" s="6"/>
      <c r="C962" s="6"/>
      <c r="D962" s="6"/>
      <c r="E962" s="6"/>
      <c r="F962" s="6"/>
      <c r="G962" s="6"/>
      <c r="H962" s="6"/>
      <c r="I962" s="6"/>
      <c r="J962" s="6"/>
      <c r="K962" s="6"/>
      <c r="L962" s="6"/>
      <c r="M962" s="6"/>
      <c r="N962" s="21"/>
      <c r="O962" s="21"/>
      <c r="P962" s="21"/>
      <c r="Q962" s="21"/>
      <c r="R962" s="21"/>
      <c r="S962" s="21"/>
      <c r="T962" s="6"/>
      <c r="U962" s="6"/>
      <c r="V962" s="6"/>
      <c r="W962" s="6"/>
      <c r="X962" s="6"/>
      <c r="Y962" s="6"/>
      <c r="Z962" s="6"/>
      <c r="AA962" s="6"/>
      <c r="AB962" s="6"/>
    </row>
    <row r="963" ht="12.75" customHeight="1">
      <c r="A963" s="6"/>
      <c r="B963" s="6"/>
      <c r="C963" s="6"/>
      <c r="D963" s="6"/>
      <c r="E963" s="6"/>
      <c r="F963" s="6"/>
      <c r="G963" s="6"/>
      <c r="H963" s="6"/>
      <c r="I963" s="6"/>
      <c r="J963" s="6"/>
      <c r="K963" s="6"/>
      <c r="L963" s="6"/>
      <c r="M963" s="6"/>
      <c r="N963" s="21"/>
      <c r="O963" s="21"/>
      <c r="P963" s="21"/>
      <c r="Q963" s="21"/>
      <c r="R963" s="21"/>
      <c r="S963" s="21"/>
      <c r="T963" s="6"/>
      <c r="U963" s="6"/>
      <c r="V963" s="6"/>
      <c r="W963" s="6"/>
      <c r="X963" s="6"/>
      <c r="Y963" s="6"/>
      <c r="Z963" s="6"/>
      <c r="AA963" s="6"/>
      <c r="AB963" s="6"/>
    </row>
    <row r="964" ht="12.75" customHeight="1">
      <c r="A964" s="6"/>
      <c r="B964" s="6"/>
      <c r="C964" s="6"/>
      <c r="D964" s="6"/>
      <c r="E964" s="6"/>
      <c r="F964" s="6"/>
      <c r="G964" s="6"/>
      <c r="H964" s="6"/>
      <c r="I964" s="6"/>
      <c r="J964" s="6"/>
      <c r="K964" s="6"/>
      <c r="L964" s="6"/>
      <c r="M964" s="6"/>
      <c r="N964" s="21"/>
      <c r="O964" s="21"/>
      <c r="P964" s="21"/>
      <c r="Q964" s="21"/>
      <c r="R964" s="21"/>
      <c r="S964" s="21"/>
      <c r="T964" s="6"/>
      <c r="U964" s="6"/>
      <c r="V964" s="6"/>
      <c r="W964" s="6"/>
      <c r="X964" s="6"/>
      <c r="Y964" s="6"/>
      <c r="Z964" s="6"/>
      <c r="AA964" s="6"/>
      <c r="AB964" s="6"/>
    </row>
    <row r="965" ht="12.75" customHeight="1">
      <c r="A965" s="6"/>
      <c r="B965" s="6"/>
      <c r="C965" s="6"/>
      <c r="D965" s="6"/>
      <c r="E965" s="6"/>
      <c r="F965" s="6"/>
      <c r="G965" s="6"/>
      <c r="H965" s="6"/>
      <c r="I965" s="6"/>
      <c r="J965" s="6"/>
      <c r="K965" s="6"/>
      <c r="L965" s="6"/>
      <c r="M965" s="6"/>
      <c r="N965" s="21"/>
      <c r="O965" s="21"/>
      <c r="P965" s="21"/>
      <c r="Q965" s="21"/>
      <c r="R965" s="21"/>
      <c r="S965" s="21"/>
      <c r="T965" s="6"/>
      <c r="U965" s="6"/>
      <c r="V965" s="6"/>
      <c r="W965" s="6"/>
      <c r="X965" s="6"/>
      <c r="Y965" s="6"/>
      <c r="Z965" s="6"/>
      <c r="AA965" s="6"/>
      <c r="AB965" s="6"/>
    </row>
    <row r="966" ht="12.75" customHeight="1">
      <c r="A966" s="6"/>
      <c r="B966" s="6"/>
      <c r="C966" s="6"/>
      <c r="D966" s="6"/>
      <c r="E966" s="6"/>
      <c r="F966" s="6"/>
      <c r="G966" s="6"/>
      <c r="H966" s="6"/>
      <c r="I966" s="6"/>
      <c r="J966" s="6"/>
      <c r="K966" s="6"/>
      <c r="L966" s="6"/>
      <c r="M966" s="6"/>
      <c r="N966" s="21"/>
      <c r="O966" s="21"/>
      <c r="P966" s="21"/>
      <c r="Q966" s="21"/>
      <c r="R966" s="21"/>
      <c r="S966" s="21"/>
      <c r="T966" s="6"/>
      <c r="U966" s="6"/>
      <c r="V966" s="6"/>
      <c r="W966" s="6"/>
      <c r="X966" s="6"/>
      <c r="Y966" s="6"/>
      <c r="Z966" s="6"/>
      <c r="AA966" s="6"/>
      <c r="AB966" s="6"/>
    </row>
    <row r="967" ht="12.75" customHeight="1">
      <c r="A967" s="6"/>
      <c r="B967" s="6"/>
      <c r="C967" s="6"/>
      <c r="D967" s="6"/>
      <c r="E967" s="6"/>
      <c r="F967" s="6"/>
      <c r="G967" s="6"/>
      <c r="H967" s="6"/>
      <c r="I967" s="6"/>
      <c r="J967" s="6"/>
      <c r="K967" s="6"/>
      <c r="L967" s="6"/>
      <c r="M967" s="6"/>
      <c r="N967" s="21"/>
      <c r="O967" s="21"/>
      <c r="P967" s="21"/>
      <c r="Q967" s="21"/>
      <c r="R967" s="21"/>
      <c r="S967" s="21"/>
      <c r="T967" s="6"/>
      <c r="U967" s="6"/>
      <c r="V967" s="6"/>
      <c r="W967" s="6"/>
      <c r="X967" s="6"/>
      <c r="Y967" s="6"/>
      <c r="Z967" s="6"/>
      <c r="AA967" s="6"/>
      <c r="AB967" s="6"/>
    </row>
    <row r="968" ht="12.75" customHeight="1">
      <c r="A968" s="6"/>
      <c r="B968" s="6"/>
      <c r="C968" s="6"/>
      <c r="D968" s="6"/>
      <c r="E968" s="6"/>
      <c r="F968" s="6"/>
      <c r="G968" s="6"/>
      <c r="H968" s="6"/>
      <c r="I968" s="6"/>
      <c r="J968" s="6"/>
      <c r="K968" s="6"/>
      <c r="L968" s="6"/>
      <c r="M968" s="6"/>
      <c r="N968" s="21"/>
      <c r="O968" s="21"/>
      <c r="P968" s="21"/>
      <c r="Q968" s="21"/>
      <c r="R968" s="21"/>
      <c r="S968" s="21"/>
      <c r="T968" s="6"/>
      <c r="U968" s="6"/>
      <c r="V968" s="6"/>
      <c r="W968" s="6"/>
      <c r="X968" s="6"/>
      <c r="Y968" s="6"/>
      <c r="Z968" s="6"/>
      <c r="AA968" s="6"/>
      <c r="AB968" s="6"/>
    </row>
    <row r="969" ht="12.75" customHeight="1">
      <c r="A969" s="6"/>
      <c r="B969" s="6"/>
      <c r="C969" s="6"/>
      <c r="D969" s="6"/>
      <c r="E969" s="6"/>
      <c r="F969" s="6"/>
      <c r="G969" s="6"/>
      <c r="H969" s="6"/>
      <c r="I969" s="6"/>
      <c r="J969" s="6"/>
      <c r="K969" s="6"/>
      <c r="L969" s="6"/>
      <c r="M969" s="6"/>
      <c r="N969" s="21"/>
      <c r="O969" s="21"/>
      <c r="P969" s="21"/>
      <c r="Q969" s="21"/>
      <c r="R969" s="21"/>
      <c r="S969" s="21"/>
      <c r="T969" s="6"/>
      <c r="U969" s="6"/>
      <c r="V969" s="6"/>
      <c r="W969" s="6"/>
      <c r="X969" s="6"/>
      <c r="Y969" s="6"/>
      <c r="Z969" s="6"/>
      <c r="AA969" s="6"/>
      <c r="AB969" s="6"/>
    </row>
    <row r="970" ht="12.75" customHeight="1">
      <c r="A970" s="6"/>
      <c r="B970" s="6"/>
      <c r="C970" s="6"/>
      <c r="D970" s="6"/>
      <c r="E970" s="6"/>
      <c r="F970" s="6"/>
      <c r="G970" s="6"/>
      <c r="H970" s="6"/>
      <c r="I970" s="6"/>
      <c r="J970" s="6"/>
      <c r="K970" s="6"/>
      <c r="L970" s="6"/>
      <c r="M970" s="6"/>
      <c r="N970" s="21"/>
      <c r="O970" s="21"/>
      <c r="P970" s="21"/>
      <c r="Q970" s="21"/>
      <c r="R970" s="21"/>
      <c r="S970" s="21"/>
      <c r="T970" s="6"/>
      <c r="U970" s="6"/>
      <c r="V970" s="6"/>
      <c r="W970" s="6"/>
      <c r="X970" s="6"/>
      <c r="Y970" s="6"/>
      <c r="Z970" s="6"/>
      <c r="AA970" s="6"/>
      <c r="AB970" s="6"/>
    </row>
    <row r="971" ht="12.75" customHeight="1">
      <c r="A971" s="6"/>
      <c r="B971" s="6"/>
      <c r="C971" s="6"/>
      <c r="D971" s="6"/>
      <c r="E971" s="6"/>
      <c r="F971" s="6"/>
      <c r="G971" s="6"/>
      <c r="H971" s="6"/>
      <c r="I971" s="6"/>
      <c r="J971" s="6"/>
      <c r="K971" s="6"/>
      <c r="L971" s="6"/>
      <c r="M971" s="6"/>
      <c r="N971" s="21"/>
      <c r="O971" s="21"/>
      <c r="P971" s="21"/>
      <c r="Q971" s="21"/>
      <c r="R971" s="21"/>
      <c r="S971" s="21"/>
      <c r="T971" s="6"/>
      <c r="U971" s="6"/>
      <c r="V971" s="6"/>
      <c r="W971" s="6"/>
      <c r="X971" s="6"/>
      <c r="Y971" s="6"/>
      <c r="Z971" s="6"/>
      <c r="AA971" s="6"/>
      <c r="AB971" s="6"/>
    </row>
    <row r="972" ht="12.75" customHeight="1">
      <c r="A972" s="6"/>
      <c r="B972" s="6"/>
      <c r="C972" s="6"/>
      <c r="D972" s="6"/>
      <c r="E972" s="6"/>
      <c r="F972" s="6"/>
      <c r="G972" s="6"/>
      <c r="H972" s="6"/>
      <c r="I972" s="6"/>
      <c r="J972" s="6"/>
      <c r="K972" s="6"/>
      <c r="L972" s="6"/>
      <c r="M972" s="6"/>
      <c r="N972" s="21"/>
      <c r="O972" s="21"/>
      <c r="P972" s="21"/>
      <c r="Q972" s="21"/>
      <c r="R972" s="21"/>
      <c r="S972" s="21"/>
      <c r="T972" s="6"/>
      <c r="U972" s="6"/>
      <c r="V972" s="6"/>
      <c r="W972" s="6"/>
      <c r="X972" s="6"/>
      <c r="Y972" s="6"/>
      <c r="Z972" s="6"/>
      <c r="AA972" s="6"/>
      <c r="AB972" s="6"/>
    </row>
    <row r="973" ht="12.75" customHeight="1">
      <c r="A973" s="6"/>
      <c r="B973" s="6"/>
      <c r="C973" s="6"/>
      <c r="D973" s="6"/>
      <c r="E973" s="6"/>
      <c r="F973" s="6"/>
      <c r="G973" s="6"/>
      <c r="H973" s="6"/>
      <c r="I973" s="6"/>
      <c r="J973" s="6"/>
      <c r="K973" s="6"/>
      <c r="L973" s="6"/>
      <c r="M973" s="6"/>
      <c r="N973" s="21"/>
      <c r="O973" s="21"/>
      <c r="P973" s="21"/>
      <c r="Q973" s="21"/>
      <c r="R973" s="21"/>
      <c r="S973" s="21"/>
      <c r="T973" s="6"/>
      <c r="U973" s="6"/>
      <c r="V973" s="6"/>
      <c r="W973" s="6"/>
      <c r="X973" s="6"/>
      <c r="Y973" s="6"/>
      <c r="Z973" s="6"/>
      <c r="AA973" s="6"/>
      <c r="AB973" s="6"/>
    </row>
    <row r="974" ht="12.75" customHeight="1">
      <c r="A974" s="6"/>
      <c r="B974" s="6"/>
      <c r="C974" s="6"/>
      <c r="D974" s="6"/>
      <c r="E974" s="6"/>
      <c r="F974" s="6"/>
      <c r="G974" s="6"/>
      <c r="H974" s="6"/>
      <c r="I974" s="6"/>
      <c r="J974" s="6"/>
      <c r="K974" s="6"/>
      <c r="L974" s="6"/>
      <c r="M974" s="6"/>
      <c r="N974" s="21"/>
      <c r="O974" s="21"/>
      <c r="P974" s="21"/>
      <c r="Q974" s="21"/>
      <c r="R974" s="21"/>
      <c r="S974" s="21"/>
      <c r="T974" s="6"/>
      <c r="U974" s="6"/>
      <c r="V974" s="6"/>
      <c r="W974" s="6"/>
      <c r="X974" s="6"/>
      <c r="Y974" s="6"/>
      <c r="Z974" s="6"/>
      <c r="AA974" s="6"/>
      <c r="AB974" s="6"/>
    </row>
    <row r="975" ht="12.75" customHeight="1">
      <c r="A975" s="6"/>
      <c r="B975" s="6"/>
      <c r="C975" s="6"/>
      <c r="D975" s="6"/>
      <c r="E975" s="6"/>
      <c r="F975" s="6"/>
      <c r="G975" s="6"/>
      <c r="H975" s="6"/>
      <c r="I975" s="6"/>
      <c r="J975" s="6"/>
      <c r="K975" s="6"/>
      <c r="L975" s="6"/>
      <c r="M975" s="6"/>
      <c r="N975" s="21"/>
      <c r="O975" s="21"/>
      <c r="P975" s="21"/>
      <c r="Q975" s="21"/>
      <c r="R975" s="21"/>
      <c r="S975" s="21"/>
      <c r="T975" s="6"/>
      <c r="U975" s="6"/>
      <c r="V975" s="6"/>
      <c r="W975" s="6"/>
      <c r="X975" s="6"/>
      <c r="Y975" s="6"/>
      <c r="Z975" s="6"/>
      <c r="AA975" s="6"/>
      <c r="AB975" s="6"/>
    </row>
    <row r="976" ht="12.75" customHeight="1">
      <c r="A976" s="6"/>
      <c r="B976" s="6"/>
      <c r="C976" s="6"/>
      <c r="D976" s="6"/>
      <c r="E976" s="6"/>
      <c r="F976" s="6"/>
      <c r="G976" s="6"/>
      <c r="H976" s="6"/>
      <c r="I976" s="6"/>
      <c r="J976" s="6"/>
      <c r="K976" s="6"/>
      <c r="L976" s="6"/>
      <c r="M976" s="6"/>
      <c r="N976" s="21"/>
      <c r="O976" s="21"/>
      <c r="P976" s="21"/>
      <c r="Q976" s="21"/>
      <c r="R976" s="21"/>
      <c r="S976" s="21"/>
      <c r="T976" s="6"/>
      <c r="U976" s="6"/>
      <c r="V976" s="6"/>
      <c r="W976" s="6"/>
      <c r="X976" s="6"/>
      <c r="Y976" s="6"/>
      <c r="Z976" s="6"/>
      <c r="AA976" s="6"/>
      <c r="AB976" s="6"/>
    </row>
    <row r="977" ht="12.75" customHeight="1">
      <c r="A977" s="6"/>
      <c r="B977" s="6"/>
      <c r="C977" s="6"/>
      <c r="D977" s="6"/>
      <c r="E977" s="6"/>
      <c r="F977" s="6"/>
      <c r="G977" s="6"/>
      <c r="H977" s="6"/>
      <c r="I977" s="6"/>
      <c r="J977" s="6"/>
      <c r="K977" s="6"/>
      <c r="L977" s="6"/>
      <c r="M977" s="6"/>
      <c r="N977" s="21"/>
      <c r="O977" s="21"/>
      <c r="P977" s="21"/>
      <c r="Q977" s="21"/>
      <c r="R977" s="21"/>
      <c r="S977" s="21"/>
      <c r="T977" s="6"/>
      <c r="U977" s="6"/>
      <c r="V977" s="6"/>
      <c r="W977" s="6"/>
      <c r="X977" s="6"/>
      <c r="Y977" s="6"/>
      <c r="Z977" s="6"/>
      <c r="AA977" s="6"/>
      <c r="AB977" s="6"/>
    </row>
    <row r="978" ht="12.75" customHeight="1">
      <c r="A978" s="6"/>
      <c r="B978" s="6"/>
      <c r="C978" s="6"/>
      <c r="D978" s="6"/>
      <c r="E978" s="6"/>
      <c r="F978" s="6"/>
      <c r="G978" s="6"/>
      <c r="H978" s="6"/>
      <c r="I978" s="6"/>
      <c r="J978" s="6"/>
      <c r="K978" s="6"/>
      <c r="L978" s="6"/>
      <c r="M978" s="6"/>
      <c r="N978" s="21"/>
      <c r="O978" s="21"/>
      <c r="P978" s="21"/>
      <c r="Q978" s="21"/>
      <c r="R978" s="21"/>
      <c r="S978" s="21"/>
      <c r="T978" s="6"/>
      <c r="U978" s="6"/>
      <c r="V978" s="6"/>
      <c r="W978" s="6"/>
      <c r="X978" s="6"/>
      <c r="Y978" s="6"/>
      <c r="Z978" s="6"/>
      <c r="AA978" s="6"/>
      <c r="AB978" s="6"/>
    </row>
    <row r="979" ht="12.75" customHeight="1">
      <c r="A979" s="6"/>
      <c r="B979" s="6"/>
      <c r="C979" s="6"/>
      <c r="D979" s="6"/>
      <c r="E979" s="6"/>
      <c r="F979" s="6"/>
      <c r="G979" s="6"/>
      <c r="H979" s="6"/>
      <c r="I979" s="6"/>
      <c r="J979" s="6"/>
      <c r="K979" s="6"/>
      <c r="L979" s="6"/>
      <c r="M979" s="6"/>
      <c r="N979" s="21"/>
      <c r="O979" s="21"/>
      <c r="P979" s="21"/>
      <c r="Q979" s="21"/>
      <c r="R979" s="21"/>
      <c r="S979" s="21"/>
      <c r="T979" s="6"/>
      <c r="U979" s="6"/>
      <c r="V979" s="6"/>
      <c r="W979" s="6"/>
      <c r="X979" s="6"/>
      <c r="Y979" s="6"/>
      <c r="Z979" s="6"/>
      <c r="AA979" s="6"/>
      <c r="AB979" s="6"/>
    </row>
    <row r="980" ht="12.75" customHeight="1">
      <c r="A980" s="6"/>
      <c r="B980" s="6"/>
      <c r="C980" s="6"/>
      <c r="D980" s="6"/>
      <c r="E980" s="6"/>
      <c r="F980" s="6"/>
      <c r="G980" s="6"/>
      <c r="H980" s="6"/>
      <c r="I980" s="6"/>
      <c r="J980" s="6"/>
      <c r="K980" s="6"/>
      <c r="L980" s="6"/>
      <c r="M980" s="6"/>
      <c r="N980" s="21"/>
      <c r="O980" s="21"/>
      <c r="P980" s="21"/>
      <c r="Q980" s="21"/>
      <c r="R980" s="21"/>
      <c r="S980" s="21"/>
      <c r="T980" s="6"/>
      <c r="U980" s="6"/>
      <c r="V980" s="6"/>
      <c r="W980" s="6"/>
      <c r="X980" s="6"/>
      <c r="Y980" s="6"/>
      <c r="Z980" s="6"/>
      <c r="AA980" s="6"/>
      <c r="AB980" s="6"/>
    </row>
    <row r="981" ht="12.75" customHeight="1">
      <c r="A981" s="6"/>
      <c r="B981" s="6"/>
      <c r="C981" s="6"/>
      <c r="D981" s="6"/>
      <c r="E981" s="6"/>
      <c r="F981" s="6"/>
      <c r="G981" s="6"/>
      <c r="H981" s="6"/>
      <c r="I981" s="6"/>
      <c r="J981" s="6"/>
      <c r="K981" s="6"/>
      <c r="L981" s="6"/>
      <c r="M981" s="6"/>
      <c r="N981" s="21"/>
      <c r="O981" s="21"/>
      <c r="P981" s="21"/>
      <c r="Q981" s="21"/>
      <c r="R981" s="21"/>
      <c r="S981" s="21"/>
      <c r="T981" s="6"/>
      <c r="U981" s="6"/>
      <c r="V981" s="6"/>
      <c r="W981" s="6"/>
      <c r="X981" s="6"/>
      <c r="Y981" s="6"/>
      <c r="Z981" s="6"/>
      <c r="AA981" s="6"/>
      <c r="AB981" s="6"/>
    </row>
    <row r="982" ht="12.75" customHeight="1">
      <c r="A982" s="6"/>
      <c r="B982" s="6"/>
      <c r="C982" s="6"/>
      <c r="D982" s="6"/>
      <c r="E982" s="6"/>
      <c r="F982" s="6"/>
      <c r="G982" s="6"/>
      <c r="H982" s="6"/>
      <c r="I982" s="6"/>
      <c r="J982" s="6"/>
      <c r="K982" s="6"/>
      <c r="L982" s="6"/>
      <c r="M982" s="6"/>
      <c r="N982" s="21"/>
      <c r="O982" s="21"/>
      <c r="P982" s="21"/>
      <c r="Q982" s="21"/>
      <c r="R982" s="21"/>
      <c r="S982" s="21"/>
      <c r="T982" s="6"/>
      <c r="U982" s="6"/>
      <c r="V982" s="6"/>
      <c r="W982" s="6"/>
      <c r="X982" s="6"/>
      <c r="Y982" s="6"/>
      <c r="Z982" s="6"/>
      <c r="AA982" s="6"/>
      <c r="AB982" s="6"/>
    </row>
    <row r="983" ht="12.75" customHeight="1">
      <c r="A983" s="6"/>
      <c r="B983" s="6"/>
      <c r="C983" s="6"/>
      <c r="D983" s="6"/>
      <c r="E983" s="6"/>
      <c r="F983" s="6"/>
      <c r="G983" s="6"/>
      <c r="H983" s="6"/>
      <c r="I983" s="6"/>
      <c r="J983" s="6"/>
      <c r="K983" s="6"/>
      <c r="L983" s="6"/>
      <c r="M983" s="6"/>
      <c r="N983" s="21"/>
      <c r="O983" s="21"/>
      <c r="P983" s="21"/>
      <c r="Q983" s="21"/>
      <c r="R983" s="21"/>
      <c r="S983" s="21"/>
      <c r="T983" s="6"/>
      <c r="U983" s="6"/>
      <c r="V983" s="6"/>
      <c r="W983" s="6"/>
      <c r="X983" s="6"/>
      <c r="Y983" s="6"/>
      <c r="Z983" s="6"/>
      <c r="AA983" s="6"/>
      <c r="AB983" s="6"/>
    </row>
    <row r="984" ht="12.75" customHeight="1">
      <c r="A984" s="6"/>
      <c r="B984" s="6"/>
      <c r="C984" s="6"/>
      <c r="D984" s="6"/>
      <c r="E984" s="6"/>
      <c r="F984" s="6"/>
      <c r="G984" s="6"/>
      <c r="H984" s="6"/>
      <c r="I984" s="6"/>
      <c r="J984" s="6"/>
      <c r="K984" s="6"/>
      <c r="L984" s="6"/>
      <c r="M984" s="6"/>
      <c r="N984" s="21"/>
      <c r="O984" s="21"/>
      <c r="P984" s="21"/>
      <c r="Q984" s="21"/>
      <c r="R984" s="21"/>
      <c r="S984" s="21"/>
      <c r="T984" s="6"/>
      <c r="U984" s="6"/>
      <c r="V984" s="6"/>
      <c r="W984" s="6"/>
      <c r="X984" s="6"/>
      <c r="Y984" s="6"/>
      <c r="Z984" s="6"/>
      <c r="AA984" s="6"/>
      <c r="AB984" s="6"/>
    </row>
    <row r="985" ht="12.75" customHeight="1">
      <c r="A985" s="6"/>
      <c r="B985" s="6"/>
      <c r="C985" s="6"/>
      <c r="D985" s="6"/>
      <c r="E985" s="6"/>
      <c r="F985" s="6"/>
      <c r="G985" s="6"/>
      <c r="H985" s="6"/>
      <c r="I985" s="6"/>
      <c r="J985" s="6"/>
      <c r="K985" s="6"/>
      <c r="L985" s="6"/>
      <c r="M985" s="6"/>
      <c r="N985" s="21"/>
      <c r="O985" s="21"/>
      <c r="P985" s="21"/>
      <c r="Q985" s="21"/>
      <c r="R985" s="21"/>
      <c r="S985" s="21"/>
      <c r="T985" s="6"/>
      <c r="U985" s="6"/>
      <c r="V985" s="6"/>
      <c r="W985" s="6"/>
      <c r="X985" s="6"/>
      <c r="Y985" s="6"/>
      <c r="Z985" s="6"/>
      <c r="AA985" s="6"/>
      <c r="AB985" s="6"/>
    </row>
    <row r="986" ht="12.75" customHeight="1">
      <c r="A986" s="6"/>
      <c r="B986" s="6"/>
      <c r="C986" s="6"/>
      <c r="D986" s="6"/>
      <c r="E986" s="6"/>
      <c r="F986" s="6"/>
      <c r="G986" s="6"/>
      <c r="H986" s="6"/>
      <c r="I986" s="6"/>
      <c r="J986" s="6"/>
      <c r="K986" s="6"/>
      <c r="L986" s="6"/>
      <c r="M986" s="6"/>
      <c r="N986" s="21"/>
      <c r="O986" s="21"/>
      <c r="P986" s="21"/>
      <c r="Q986" s="21"/>
      <c r="R986" s="21"/>
      <c r="S986" s="21"/>
      <c r="T986" s="6"/>
      <c r="U986" s="6"/>
      <c r="V986" s="6"/>
      <c r="W986" s="6"/>
      <c r="X986" s="6"/>
      <c r="Y986" s="6"/>
      <c r="Z986" s="6"/>
      <c r="AA986" s="6"/>
      <c r="AB986" s="6"/>
    </row>
    <row r="987" ht="12.75" customHeight="1">
      <c r="A987" s="6"/>
      <c r="B987" s="6"/>
      <c r="C987" s="6"/>
      <c r="D987" s="6"/>
      <c r="E987" s="6"/>
      <c r="F987" s="6"/>
      <c r="G987" s="6"/>
      <c r="H987" s="6"/>
      <c r="I987" s="6"/>
      <c r="J987" s="6"/>
      <c r="K987" s="6"/>
      <c r="L987" s="6"/>
      <c r="M987" s="6"/>
      <c r="N987" s="21"/>
      <c r="O987" s="21"/>
      <c r="P987" s="21"/>
      <c r="Q987" s="21"/>
      <c r="R987" s="21"/>
      <c r="S987" s="21"/>
      <c r="T987" s="6"/>
      <c r="U987" s="6"/>
      <c r="V987" s="6"/>
      <c r="W987" s="6"/>
      <c r="X987" s="6"/>
      <c r="Y987" s="6"/>
      <c r="Z987" s="6"/>
      <c r="AA987" s="6"/>
      <c r="AB987" s="6"/>
    </row>
    <row r="988" ht="12.75" customHeight="1">
      <c r="A988" s="6"/>
      <c r="B988" s="6"/>
      <c r="C988" s="6"/>
      <c r="D988" s="6"/>
      <c r="E988" s="6"/>
      <c r="F988" s="6"/>
      <c r="G988" s="6"/>
      <c r="H988" s="6"/>
      <c r="I988" s="6"/>
      <c r="J988" s="6"/>
      <c r="K988" s="6"/>
      <c r="L988" s="6"/>
      <c r="M988" s="6"/>
      <c r="N988" s="21"/>
      <c r="O988" s="21"/>
      <c r="P988" s="21"/>
      <c r="Q988" s="21"/>
      <c r="R988" s="21"/>
      <c r="S988" s="21"/>
      <c r="T988" s="6"/>
      <c r="U988" s="6"/>
      <c r="V988" s="6"/>
      <c r="W988" s="6"/>
      <c r="X988" s="6"/>
      <c r="Y988" s="6"/>
      <c r="Z988" s="6"/>
      <c r="AA988" s="6"/>
      <c r="AB988" s="6"/>
    </row>
    <row r="989" ht="12.75" customHeight="1">
      <c r="A989" s="6"/>
      <c r="B989" s="6"/>
      <c r="C989" s="6"/>
      <c r="D989" s="6"/>
      <c r="E989" s="6"/>
      <c r="F989" s="6"/>
      <c r="G989" s="6"/>
      <c r="H989" s="6"/>
      <c r="I989" s="6"/>
      <c r="J989" s="6"/>
      <c r="K989" s="6"/>
      <c r="L989" s="6"/>
      <c r="M989" s="6"/>
      <c r="N989" s="21"/>
      <c r="O989" s="21"/>
      <c r="P989" s="21"/>
      <c r="Q989" s="21"/>
      <c r="R989" s="21"/>
      <c r="S989" s="21"/>
      <c r="T989" s="6"/>
      <c r="U989" s="6"/>
      <c r="V989" s="6"/>
      <c r="W989" s="6"/>
      <c r="X989" s="6"/>
      <c r="Y989" s="6"/>
      <c r="Z989" s="6"/>
      <c r="AA989" s="6"/>
      <c r="AB989" s="6"/>
    </row>
    <row r="990" ht="12.75" customHeight="1">
      <c r="A990" s="6"/>
      <c r="B990" s="6"/>
      <c r="C990" s="6"/>
      <c r="D990" s="6"/>
      <c r="E990" s="6"/>
      <c r="F990" s="6"/>
      <c r="G990" s="6"/>
      <c r="H990" s="6"/>
      <c r="I990" s="6"/>
      <c r="J990" s="6"/>
      <c r="K990" s="6"/>
      <c r="L990" s="6"/>
      <c r="M990" s="6"/>
      <c r="N990" s="21"/>
      <c r="O990" s="21"/>
      <c r="P990" s="21"/>
      <c r="Q990" s="21"/>
      <c r="R990" s="21"/>
      <c r="S990" s="21"/>
      <c r="T990" s="6"/>
      <c r="U990" s="6"/>
      <c r="V990" s="6"/>
      <c r="W990" s="6"/>
      <c r="X990" s="6"/>
      <c r="Y990" s="6"/>
      <c r="Z990" s="6"/>
      <c r="AA990" s="6"/>
      <c r="AB990" s="6"/>
    </row>
    <row r="991" ht="12.75" customHeight="1">
      <c r="A991" s="6"/>
      <c r="B991" s="6"/>
      <c r="C991" s="6"/>
      <c r="D991" s="6"/>
      <c r="E991" s="6"/>
      <c r="F991" s="6"/>
      <c r="G991" s="6"/>
      <c r="H991" s="6"/>
      <c r="I991" s="6"/>
      <c r="J991" s="6"/>
      <c r="K991" s="6"/>
      <c r="L991" s="6"/>
      <c r="M991" s="6"/>
      <c r="N991" s="21"/>
      <c r="O991" s="21"/>
      <c r="P991" s="21"/>
      <c r="Q991" s="21"/>
      <c r="R991" s="21"/>
      <c r="S991" s="21"/>
      <c r="T991" s="6"/>
      <c r="U991" s="6"/>
      <c r="V991" s="6"/>
      <c r="W991" s="6"/>
      <c r="X991" s="6"/>
      <c r="Y991" s="6"/>
      <c r="Z991" s="6"/>
      <c r="AA991" s="6"/>
      <c r="AB991" s="6"/>
    </row>
    <row r="992" ht="12.75" customHeight="1">
      <c r="A992" s="6"/>
      <c r="B992" s="6"/>
      <c r="C992" s="6"/>
      <c r="D992" s="6"/>
      <c r="E992" s="6"/>
      <c r="F992" s="6"/>
      <c r="G992" s="6"/>
      <c r="H992" s="6"/>
      <c r="I992" s="6"/>
      <c r="J992" s="6"/>
      <c r="K992" s="6"/>
      <c r="L992" s="6"/>
      <c r="M992" s="6"/>
      <c r="N992" s="21"/>
      <c r="O992" s="21"/>
      <c r="P992" s="21"/>
      <c r="Q992" s="21"/>
      <c r="R992" s="21"/>
      <c r="S992" s="21"/>
      <c r="T992" s="6"/>
      <c r="U992" s="6"/>
      <c r="V992" s="6"/>
      <c r="W992" s="6"/>
      <c r="X992" s="6"/>
      <c r="Y992" s="6"/>
      <c r="Z992" s="6"/>
      <c r="AA992" s="6"/>
      <c r="AB992" s="6"/>
    </row>
    <row r="993" ht="12.75" customHeight="1">
      <c r="A993" s="6"/>
      <c r="B993" s="6"/>
      <c r="C993" s="6"/>
      <c r="D993" s="6"/>
      <c r="E993" s="6"/>
      <c r="F993" s="6"/>
      <c r="G993" s="6"/>
      <c r="H993" s="6"/>
      <c r="I993" s="6"/>
      <c r="J993" s="6"/>
      <c r="K993" s="6"/>
      <c r="L993" s="6"/>
      <c r="M993" s="6"/>
      <c r="N993" s="21"/>
      <c r="O993" s="21"/>
      <c r="P993" s="21"/>
      <c r="Q993" s="21"/>
      <c r="R993" s="21"/>
      <c r="S993" s="21"/>
      <c r="T993" s="6"/>
      <c r="U993" s="6"/>
      <c r="V993" s="6"/>
      <c r="W993" s="6"/>
      <c r="X993" s="6"/>
      <c r="Y993" s="6"/>
      <c r="Z993" s="6"/>
      <c r="AA993" s="6"/>
      <c r="AB993" s="6"/>
    </row>
    <row r="994" ht="12.75" customHeight="1">
      <c r="A994" s="6"/>
      <c r="B994" s="6"/>
      <c r="C994" s="6"/>
      <c r="D994" s="6"/>
      <c r="E994" s="6"/>
      <c r="F994" s="6"/>
      <c r="G994" s="6"/>
      <c r="H994" s="6"/>
      <c r="I994" s="6"/>
      <c r="J994" s="6"/>
      <c r="K994" s="6"/>
      <c r="L994" s="6"/>
      <c r="M994" s="6"/>
      <c r="N994" s="21"/>
      <c r="O994" s="21"/>
      <c r="P994" s="21"/>
      <c r="Q994" s="21"/>
      <c r="R994" s="21"/>
      <c r="S994" s="21"/>
      <c r="T994" s="6"/>
      <c r="U994" s="6"/>
      <c r="V994" s="6"/>
      <c r="W994" s="6"/>
      <c r="X994" s="6"/>
      <c r="Y994" s="6"/>
      <c r="Z994" s="6"/>
      <c r="AA994" s="6"/>
      <c r="AB994" s="6"/>
    </row>
    <row r="995" ht="12.75" customHeight="1">
      <c r="A995" s="6"/>
      <c r="B995" s="6"/>
      <c r="C995" s="6"/>
      <c r="D995" s="6"/>
      <c r="E995" s="6"/>
      <c r="F995" s="6"/>
      <c r="G995" s="6"/>
      <c r="H995" s="6"/>
      <c r="I995" s="6"/>
      <c r="J995" s="6"/>
      <c r="K995" s="6"/>
      <c r="L995" s="6"/>
      <c r="M995" s="6"/>
      <c r="N995" s="21"/>
      <c r="O995" s="21"/>
      <c r="P995" s="21"/>
      <c r="Q995" s="21"/>
      <c r="R995" s="21"/>
      <c r="S995" s="21"/>
      <c r="T995" s="6"/>
      <c r="U995" s="6"/>
      <c r="V995" s="6"/>
      <c r="W995" s="6"/>
      <c r="X995" s="6"/>
      <c r="Y995" s="6"/>
      <c r="Z995" s="6"/>
      <c r="AA995" s="6"/>
      <c r="AB995" s="6"/>
    </row>
    <row r="996" ht="12.75" customHeight="1">
      <c r="A996" s="6"/>
      <c r="B996" s="6"/>
      <c r="C996" s="6"/>
      <c r="D996" s="6"/>
      <c r="E996" s="6"/>
      <c r="F996" s="6"/>
      <c r="G996" s="6"/>
      <c r="H996" s="6"/>
      <c r="I996" s="6"/>
      <c r="J996" s="6"/>
      <c r="K996" s="6"/>
      <c r="L996" s="6"/>
      <c r="M996" s="6"/>
      <c r="N996" s="21"/>
      <c r="O996" s="21"/>
      <c r="P996" s="21"/>
      <c r="Q996" s="21"/>
      <c r="R996" s="21"/>
      <c r="S996" s="21"/>
      <c r="T996" s="6"/>
      <c r="U996" s="6"/>
      <c r="V996" s="6"/>
      <c r="W996" s="6"/>
      <c r="X996" s="6"/>
      <c r="Y996" s="6"/>
      <c r="Z996" s="6"/>
      <c r="AA996" s="6"/>
      <c r="AB996" s="6"/>
    </row>
    <row r="997" ht="12.75" customHeight="1">
      <c r="A997" s="6"/>
      <c r="B997" s="6"/>
      <c r="C997" s="6"/>
      <c r="D997" s="6"/>
      <c r="E997" s="6"/>
      <c r="F997" s="6"/>
      <c r="G997" s="6"/>
      <c r="H997" s="6"/>
      <c r="I997" s="6"/>
      <c r="J997" s="6"/>
      <c r="K997" s="6"/>
      <c r="L997" s="6"/>
      <c r="M997" s="6"/>
      <c r="N997" s="21"/>
      <c r="O997" s="21"/>
      <c r="P997" s="21"/>
      <c r="Q997" s="21"/>
      <c r="R997" s="21"/>
      <c r="S997" s="21"/>
      <c r="T997" s="6"/>
      <c r="U997" s="6"/>
      <c r="V997" s="6"/>
      <c r="W997" s="6"/>
      <c r="X997" s="6"/>
      <c r="Y997" s="6"/>
      <c r="Z997" s="6"/>
      <c r="AA997" s="6"/>
      <c r="AB997" s="6"/>
    </row>
    <row r="998" ht="12.75" customHeight="1">
      <c r="A998" s="6"/>
      <c r="B998" s="6"/>
      <c r="C998" s="6"/>
      <c r="D998" s="6"/>
      <c r="E998" s="6"/>
      <c r="F998" s="6"/>
      <c r="G998" s="6"/>
      <c r="H998" s="6"/>
      <c r="I998" s="6"/>
      <c r="J998" s="6"/>
      <c r="K998" s="6"/>
      <c r="L998" s="6"/>
      <c r="M998" s="6"/>
      <c r="N998" s="21"/>
      <c r="O998" s="21"/>
      <c r="P998" s="21"/>
      <c r="Q998" s="21"/>
      <c r="R998" s="21"/>
      <c r="S998" s="21"/>
      <c r="T998" s="6"/>
      <c r="U998" s="6"/>
      <c r="V998" s="6"/>
      <c r="W998" s="6"/>
      <c r="X998" s="6"/>
      <c r="Y998" s="6"/>
      <c r="Z998" s="6"/>
      <c r="AA998" s="6"/>
      <c r="AB998" s="6"/>
    </row>
    <row r="999" ht="12.75" customHeight="1">
      <c r="A999" s="6"/>
      <c r="B999" s="6"/>
      <c r="C999" s="6"/>
      <c r="D999" s="6"/>
      <c r="E999" s="6"/>
      <c r="F999" s="6"/>
      <c r="G999" s="6"/>
      <c r="H999" s="6"/>
      <c r="I999" s="6"/>
      <c r="J999" s="6"/>
      <c r="K999" s="6"/>
      <c r="L999" s="6"/>
      <c r="M999" s="6"/>
      <c r="N999" s="21"/>
      <c r="O999" s="21"/>
      <c r="P999" s="21"/>
      <c r="Q999" s="21"/>
      <c r="R999" s="21"/>
      <c r="S999" s="21"/>
      <c r="T999" s="6"/>
      <c r="U999" s="6"/>
      <c r="V999" s="6"/>
      <c r="W999" s="6"/>
      <c r="X999" s="6"/>
      <c r="Y999" s="6"/>
      <c r="Z999" s="6"/>
      <c r="AA999" s="6"/>
      <c r="AB999" s="6"/>
    </row>
    <row r="1000" ht="12.75" customHeight="1">
      <c r="A1000" s="6"/>
      <c r="B1000" s="6"/>
      <c r="C1000" s="6"/>
      <c r="D1000" s="6"/>
      <c r="E1000" s="6"/>
      <c r="F1000" s="6"/>
      <c r="G1000" s="6"/>
      <c r="H1000" s="6"/>
      <c r="I1000" s="6"/>
      <c r="J1000" s="6"/>
      <c r="K1000" s="6"/>
      <c r="L1000" s="6"/>
      <c r="M1000" s="6"/>
      <c r="N1000" s="21"/>
      <c r="O1000" s="21"/>
      <c r="P1000" s="21"/>
      <c r="Q1000" s="21"/>
      <c r="R1000" s="21"/>
      <c r="S1000" s="21"/>
      <c r="T1000" s="6"/>
      <c r="U1000" s="6"/>
      <c r="V1000" s="6"/>
      <c r="W1000" s="6"/>
      <c r="X1000" s="6"/>
      <c r="Y1000" s="6"/>
      <c r="Z1000" s="6"/>
      <c r="AA1000" s="6"/>
      <c r="AB1000" s="6"/>
    </row>
    <row r="1001" ht="15.75" customHeight="1">
      <c r="A1001" s="66"/>
      <c r="B1001" s="66"/>
      <c r="C1001" s="66"/>
      <c r="D1001" s="66" t="s">
        <v>3018</v>
      </c>
      <c r="E1001" s="66"/>
      <c r="F1001" s="66"/>
      <c r="G1001" s="66"/>
      <c r="H1001" s="66"/>
      <c r="I1001" s="66"/>
      <c r="J1001" s="66"/>
      <c r="K1001" s="66"/>
      <c r="L1001" s="66"/>
      <c r="M1001" s="66"/>
      <c r="N1001" s="21"/>
      <c r="O1001" s="21"/>
      <c r="P1001" s="21"/>
      <c r="Q1001" s="21"/>
      <c r="R1001" s="21"/>
      <c r="S1001" s="21"/>
      <c r="T1001" s="66"/>
      <c r="U1001" s="66"/>
      <c r="V1001" s="66"/>
      <c r="W1001" s="66"/>
      <c r="X1001" s="66"/>
      <c r="Y1001" s="66"/>
      <c r="Z1001" s="66"/>
      <c r="AA1001" s="66"/>
      <c r="AB1001" s="66"/>
    </row>
    <row r="1002" ht="15.75" customHeight="1">
      <c r="A1002" s="66"/>
      <c r="B1002" s="66"/>
      <c r="C1002" s="66"/>
      <c r="D1002" s="66" t="s">
        <v>3019</v>
      </c>
      <c r="E1002" s="66"/>
      <c r="F1002" s="66"/>
      <c r="G1002" s="66"/>
      <c r="H1002" s="66"/>
      <c r="I1002" s="66"/>
      <c r="J1002" s="66"/>
      <c r="K1002" s="66"/>
      <c r="L1002" s="66"/>
      <c r="M1002" s="66"/>
      <c r="N1002" s="21"/>
      <c r="O1002" s="21"/>
      <c r="P1002" s="21"/>
      <c r="Q1002" s="21"/>
      <c r="R1002" s="21"/>
      <c r="S1002" s="21"/>
      <c r="T1002" s="66"/>
      <c r="U1002" s="66"/>
      <c r="V1002" s="66"/>
      <c r="W1002" s="66"/>
      <c r="X1002" s="66"/>
      <c r="Y1002" s="66"/>
      <c r="Z1002" s="66"/>
      <c r="AA1002" s="66"/>
      <c r="AB1002" s="66"/>
    </row>
    <row r="1003" ht="15.75" customHeight="1">
      <c r="A1003" s="66"/>
      <c r="B1003" s="66"/>
      <c r="C1003" s="66"/>
      <c r="D1003" s="66"/>
      <c r="E1003" s="66"/>
      <c r="F1003" s="66"/>
      <c r="G1003" s="66"/>
      <c r="H1003" s="66"/>
      <c r="I1003" s="66"/>
      <c r="J1003" s="66"/>
      <c r="K1003" s="66"/>
      <c r="L1003" s="66"/>
      <c r="M1003" s="66"/>
      <c r="N1003" s="259"/>
      <c r="O1003" s="259"/>
      <c r="P1003" s="259"/>
      <c r="Q1003" s="259"/>
      <c r="R1003" s="259"/>
      <c r="S1003" s="259"/>
      <c r="T1003" s="66"/>
      <c r="U1003" s="66"/>
      <c r="V1003" s="66"/>
      <c r="W1003" s="66"/>
      <c r="X1003" s="66"/>
      <c r="Y1003" s="66"/>
      <c r="Z1003" s="66"/>
      <c r="AA1003" s="66"/>
      <c r="AB1003" s="66"/>
    </row>
    <row r="1004" ht="15.75" customHeight="1">
      <c r="A1004" s="66"/>
      <c r="B1004" s="66"/>
      <c r="C1004" s="66"/>
      <c r="D1004" s="66"/>
      <c r="E1004" s="66"/>
      <c r="F1004" s="66"/>
      <c r="G1004" s="66"/>
      <c r="H1004" s="66"/>
      <c r="I1004" s="66"/>
      <c r="J1004" s="66"/>
      <c r="K1004" s="66"/>
      <c r="L1004" s="66"/>
      <c r="M1004" s="66"/>
      <c r="N1004" s="259"/>
      <c r="O1004" s="259"/>
      <c r="P1004" s="259"/>
      <c r="Q1004" s="259"/>
      <c r="R1004" s="259"/>
      <c r="S1004" s="259"/>
      <c r="T1004" s="66"/>
      <c r="U1004" s="66"/>
      <c r="V1004" s="66"/>
      <c r="W1004" s="66"/>
      <c r="X1004" s="66"/>
      <c r="Y1004" s="66"/>
      <c r="Z1004" s="66"/>
      <c r="AA1004" s="66"/>
      <c r="AB1004" s="66"/>
    </row>
    <row r="1005" ht="15.0" customHeight="1">
      <c r="A1005" s="66"/>
      <c r="B1005" s="66"/>
      <c r="C1005" s="66"/>
      <c r="D1005" s="66"/>
      <c r="E1005" s="66"/>
      <c r="F1005" s="66"/>
      <c r="G1005" s="66"/>
      <c r="H1005" s="66"/>
      <c r="I1005" s="66"/>
      <c r="J1005" s="66"/>
      <c r="K1005" s="261">
        <f>ROUND(SUM(K83:K93),0)</f>
        <v>0</v>
      </c>
      <c r="L1005" s="66"/>
      <c r="M1005" s="66"/>
      <c r="N1005" s="21"/>
      <c r="O1005" s="21"/>
      <c r="P1005" s="21"/>
      <c r="Q1005" s="21"/>
      <c r="R1005" s="21"/>
      <c r="S1005" s="21"/>
      <c r="T1005" s="66"/>
      <c r="U1005" s="66"/>
      <c r="V1005" s="66"/>
      <c r="W1005" s="66"/>
      <c r="X1005" s="66"/>
      <c r="Y1005" s="66"/>
      <c r="Z1005" s="66"/>
      <c r="AA1005" s="66"/>
      <c r="AB1005" s="66"/>
    </row>
    <row r="1006" ht="15.75" customHeight="1">
      <c r="A1006" s="66"/>
      <c r="B1006" s="66"/>
      <c r="C1006" s="66"/>
      <c r="D1006" s="66"/>
      <c r="E1006" s="66"/>
      <c r="F1006" s="66"/>
      <c r="G1006" s="66"/>
      <c r="H1006" s="66"/>
      <c r="I1006" s="66"/>
      <c r="J1006" s="66"/>
      <c r="K1006" s="66"/>
      <c r="L1006" s="66"/>
      <c r="M1006" s="66"/>
      <c r="N1006" s="259"/>
      <c r="O1006" s="259"/>
      <c r="P1006" s="259"/>
      <c r="Q1006" s="259"/>
      <c r="R1006" s="259"/>
      <c r="S1006" s="259"/>
      <c r="T1006" s="66"/>
      <c r="U1006" s="66"/>
      <c r="V1006" s="66"/>
      <c r="W1006" s="66"/>
      <c r="X1006" s="66"/>
      <c r="Y1006" s="66"/>
      <c r="Z1006" s="66"/>
      <c r="AA1006" s="66"/>
      <c r="AB1006" s="66"/>
    </row>
    <row r="1007" ht="15.75" customHeight="1">
      <c r="A1007" s="66"/>
      <c r="B1007" s="66"/>
      <c r="C1007" s="66"/>
      <c r="D1007" s="66"/>
      <c r="E1007" s="66"/>
      <c r="F1007" s="66"/>
      <c r="G1007" s="66"/>
      <c r="H1007" s="66"/>
      <c r="I1007" s="66"/>
      <c r="J1007" s="66"/>
      <c r="K1007" s="66"/>
      <c r="L1007" s="66"/>
      <c r="M1007" s="66"/>
      <c r="N1007" s="259"/>
      <c r="O1007" s="259"/>
      <c r="P1007" s="259"/>
      <c r="Q1007" s="259"/>
      <c r="R1007" s="259"/>
      <c r="S1007" s="259"/>
      <c r="T1007" s="66"/>
      <c r="U1007" s="66"/>
      <c r="V1007" s="66"/>
      <c r="W1007" s="66"/>
      <c r="X1007" s="66"/>
      <c r="Y1007" s="66"/>
      <c r="Z1007" s="66"/>
      <c r="AA1007" s="66"/>
      <c r="AB1007" s="66"/>
    </row>
    <row r="1008" ht="15.0" customHeight="1">
      <c r="A1008" s="66"/>
      <c r="B1008" s="66"/>
      <c r="C1008" s="66"/>
      <c r="D1008" s="262"/>
      <c r="E1008" s="66"/>
      <c r="F1008" s="66"/>
      <c r="G1008" s="66"/>
      <c r="H1008" s="66"/>
      <c r="I1008" s="66"/>
      <c r="J1008" s="66"/>
      <c r="K1008" s="66"/>
      <c r="L1008" s="66"/>
      <c r="M1008" s="66"/>
      <c r="N1008" s="21"/>
      <c r="O1008" s="21"/>
      <c r="P1008" s="21"/>
      <c r="Q1008" s="21"/>
      <c r="R1008" s="21"/>
      <c r="S1008" s="21"/>
      <c r="T1008" s="66"/>
      <c r="U1008" s="66"/>
      <c r="V1008" s="66"/>
      <c r="W1008" s="66"/>
      <c r="X1008" s="66"/>
      <c r="Y1008" s="66"/>
      <c r="Z1008" s="66"/>
      <c r="AA1008" s="66"/>
      <c r="AB1008" s="66"/>
    </row>
    <row r="1009" ht="15.75" customHeight="1">
      <c r="A1009" s="66"/>
      <c r="B1009" s="66"/>
      <c r="C1009" s="66"/>
      <c r="D1009" s="66"/>
      <c r="E1009" s="66"/>
      <c r="F1009" s="66"/>
      <c r="G1009" s="66"/>
      <c r="H1009" s="66"/>
      <c r="I1009" s="66"/>
      <c r="J1009" s="66"/>
      <c r="K1009" s="66"/>
      <c r="L1009" s="66"/>
      <c r="M1009" s="66"/>
      <c r="N1009" s="259"/>
      <c r="O1009" s="259"/>
      <c r="P1009" s="259"/>
      <c r="Q1009" s="259"/>
      <c r="R1009" s="259"/>
      <c r="S1009" s="259"/>
      <c r="T1009" s="66"/>
      <c r="U1009" s="66"/>
      <c r="V1009" s="66"/>
      <c r="W1009" s="66"/>
      <c r="X1009" s="66"/>
      <c r="Y1009" s="66"/>
      <c r="Z1009" s="66"/>
      <c r="AA1009" s="66"/>
      <c r="AB1009" s="66"/>
    </row>
    <row r="1010" ht="15.75" customHeight="1">
      <c r="A1010" s="66"/>
      <c r="B1010" s="66"/>
      <c r="C1010" s="66"/>
      <c r="D1010" s="66"/>
      <c r="E1010" s="66"/>
      <c r="F1010" s="66"/>
      <c r="G1010" s="66"/>
      <c r="H1010" s="66"/>
      <c r="I1010" s="66"/>
      <c r="J1010" s="66"/>
      <c r="K1010" s="66"/>
      <c r="L1010" s="66"/>
      <c r="M1010" s="66"/>
      <c r="N1010" s="259"/>
      <c r="O1010" s="259"/>
      <c r="P1010" s="259"/>
      <c r="Q1010" s="259"/>
      <c r="R1010" s="259"/>
      <c r="S1010" s="259"/>
      <c r="T1010" s="66"/>
      <c r="U1010" s="66"/>
      <c r="V1010" s="66"/>
      <c r="W1010" s="66"/>
      <c r="X1010" s="66"/>
      <c r="Y1010" s="66"/>
      <c r="Z1010" s="66"/>
      <c r="AA1010" s="66"/>
      <c r="AB1010" s="66"/>
    </row>
    <row r="1011" ht="15.75" customHeight="1">
      <c r="A1011" s="66"/>
      <c r="B1011" s="66"/>
      <c r="C1011" s="66"/>
      <c r="D1011" s="66"/>
      <c r="E1011" s="66"/>
      <c r="F1011" s="66"/>
      <c r="G1011" s="66"/>
      <c r="H1011" s="66"/>
      <c r="I1011" s="66"/>
      <c r="J1011" s="66"/>
      <c r="K1011" s="66"/>
      <c r="L1011" s="66"/>
      <c r="M1011" s="66"/>
      <c r="N1011" s="259"/>
      <c r="O1011" s="259"/>
      <c r="P1011" s="259"/>
      <c r="Q1011" s="259"/>
      <c r="R1011" s="259"/>
      <c r="S1011" s="259"/>
      <c r="T1011" s="66"/>
      <c r="U1011" s="66"/>
      <c r="V1011" s="66"/>
      <c r="W1011" s="66"/>
      <c r="X1011" s="66"/>
      <c r="Y1011" s="66"/>
      <c r="Z1011" s="66"/>
      <c r="AA1011" s="66"/>
      <c r="AB1011" s="66"/>
    </row>
    <row r="1012" ht="15.75" customHeight="1">
      <c r="A1012" s="66"/>
      <c r="B1012" s="66"/>
      <c r="C1012" s="66"/>
      <c r="D1012" s="66"/>
      <c r="E1012" s="66"/>
      <c r="F1012" s="66"/>
      <c r="G1012" s="66"/>
      <c r="H1012" s="66"/>
      <c r="I1012" s="66"/>
      <c r="J1012" s="66"/>
      <c r="K1012" s="66"/>
      <c r="L1012" s="66"/>
      <c r="M1012" s="66"/>
      <c r="N1012" s="259"/>
      <c r="O1012" s="259"/>
      <c r="P1012" s="259"/>
      <c r="Q1012" s="259"/>
      <c r="R1012" s="259"/>
      <c r="S1012" s="259"/>
      <c r="T1012" s="66"/>
      <c r="U1012" s="66"/>
      <c r="V1012" s="66"/>
      <c r="W1012" s="66"/>
      <c r="X1012" s="66"/>
      <c r="Y1012" s="66"/>
      <c r="Z1012" s="66"/>
      <c r="AA1012" s="66"/>
      <c r="AB1012" s="66"/>
    </row>
    <row r="1013" ht="15.75" customHeight="1">
      <c r="A1013" s="66"/>
      <c r="B1013" s="66"/>
      <c r="C1013" s="66"/>
      <c r="D1013" s="66"/>
      <c r="E1013" s="66"/>
      <c r="F1013" s="66"/>
      <c r="G1013" s="66"/>
      <c r="H1013" s="66"/>
      <c r="I1013" s="66"/>
      <c r="J1013" s="66"/>
      <c r="K1013" s="66"/>
      <c r="L1013" s="66"/>
      <c r="M1013" s="66"/>
      <c r="N1013" s="259"/>
      <c r="O1013" s="259"/>
      <c r="P1013" s="259"/>
      <c r="Q1013" s="259"/>
      <c r="R1013" s="259"/>
      <c r="S1013" s="259"/>
      <c r="T1013" s="66"/>
      <c r="U1013" s="66"/>
      <c r="V1013" s="66"/>
      <c r="W1013" s="66"/>
      <c r="X1013" s="66"/>
      <c r="Y1013" s="66"/>
      <c r="Z1013" s="66"/>
      <c r="AA1013" s="66"/>
      <c r="AB1013" s="66"/>
    </row>
    <row r="1014" ht="15.75" customHeight="1">
      <c r="A1014" s="66"/>
      <c r="B1014" s="66"/>
      <c r="C1014" s="66"/>
      <c r="D1014" s="66"/>
      <c r="E1014" s="66"/>
      <c r="F1014" s="66"/>
      <c r="G1014" s="66"/>
      <c r="H1014" s="66"/>
      <c r="I1014" s="66"/>
      <c r="J1014" s="66"/>
      <c r="K1014" s="66"/>
      <c r="L1014" s="66"/>
      <c r="M1014" s="66"/>
      <c r="N1014" s="259"/>
      <c r="O1014" s="259"/>
      <c r="P1014" s="259"/>
      <c r="Q1014" s="259"/>
      <c r="R1014" s="259"/>
      <c r="S1014" s="259"/>
      <c r="T1014" s="66"/>
      <c r="U1014" s="66"/>
      <c r="V1014" s="66"/>
      <c r="W1014" s="66"/>
      <c r="X1014" s="66"/>
      <c r="Y1014" s="66"/>
      <c r="Z1014" s="66"/>
      <c r="AA1014" s="66"/>
      <c r="AB1014" s="66"/>
    </row>
    <row r="1015" ht="15.75" customHeight="1">
      <c r="A1015" s="66"/>
      <c r="B1015" s="66"/>
      <c r="C1015" s="66"/>
      <c r="D1015" s="66"/>
      <c r="E1015" s="66"/>
      <c r="F1015" s="66"/>
      <c r="G1015" s="66"/>
      <c r="H1015" s="66"/>
      <c r="I1015" s="66"/>
      <c r="J1015" s="66"/>
      <c r="K1015" s="66"/>
      <c r="L1015" s="66"/>
      <c r="M1015" s="66"/>
      <c r="N1015" s="259"/>
      <c r="O1015" s="259"/>
      <c r="P1015" s="259"/>
      <c r="Q1015" s="259"/>
      <c r="R1015" s="259"/>
      <c r="S1015" s="259"/>
      <c r="T1015" s="66"/>
      <c r="U1015" s="66"/>
      <c r="V1015" s="66"/>
      <c r="W1015" s="66"/>
      <c r="X1015" s="66"/>
      <c r="Y1015" s="66"/>
      <c r="Z1015" s="66"/>
      <c r="AA1015" s="66"/>
      <c r="AB1015" s="66"/>
    </row>
    <row r="1016" ht="15.0" customHeight="1">
      <c r="A1016" s="66"/>
      <c r="B1016" s="66"/>
      <c r="C1016" s="268"/>
      <c r="D1016" s="270"/>
      <c r="E1016" s="66"/>
      <c r="F1016" s="66"/>
      <c r="G1016" s="66"/>
      <c r="H1016" s="66"/>
      <c r="I1016" s="66"/>
      <c r="J1016" s="66"/>
      <c r="K1016" s="66"/>
      <c r="L1016" s="66"/>
      <c r="M1016" s="66"/>
      <c r="N1016" s="21"/>
      <c r="O1016" s="21"/>
      <c r="P1016" s="21"/>
      <c r="Q1016" s="21"/>
      <c r="R1016" s="21"/>
      <c r="S1016" s="21"/>
      <c r="T1016" s="66"/>
      <c r="U1016" s="66"/>
      <c r="V1016" s="66"/>
      <c r="W1016" s="66"/>
      <c r="X1016" s="66"/>
      <c r="Y1016" s="66"/>
      <c r="Z1016" s="66"/>
      <c r="AA1016" s="66"/>
      <c r="AB1016" s="66"/>
    </row>
    <row r="1017" ht="15.0" customHeight="1">
      <c r="A1017" s="66"/>
      <c r="B1017" s="66"/>
      <c r="C1017" s="271"/>
      <c r="D1017" s="270"/>
      <c r="E1017" s="66"/>
      <c r="F1017" s="66"/>
      <c r="G1017" s="66"/>
      <c r="H1017" s="66"/>
      <c r="I1017" s="66"/>
      <c r="J1017" s="66"/>
      <c r="K1017" s="66"/>
      <c r="L1017" s="66"/>
      <c r="M1017" s="66"/>
      <c r="N1017" s="21"/>
      <c r="O1017" s="21"/>
      <c r="P1017" s="21"/>
      <c r="Q1017" s="21"/>
      <c r="R1017" s="21"/>
      <c r="S1017" s="21"/>
      <c r="T1017" s="66"/>
      <c r="U1017" s="66"/>
      <c r="V1017" s="66"/>
      <c r="W1017" s="66"/>
      <c r="X1017" s="66"/>
      <c r="Y1017" s="66"/>
      <c r="Z1017" s="66"/>
      <c r="AA1017" s="66"/>
      <c r="AB1017" s="66"/>
    </row>
    <row r="1018" ht="15.0" customHeight="1">
      <c r="A1018" s="66"/>
      <c r="B1018" s="66"/>
      <c r="C1018" s="271"/>
      <c r="D1018" s="270"/>
      <c r="E1018" s="66"/>
      <c r="F1018" s="66"/>
      <c r="G1018" s="66"/>
      <c r="H1018" s="66"/>
      <c r="I1018" s="66"/>
      <c r="J1018" s="66"/>
      <c r="K1018" s="66"/>
      <c r="L1018" s="66"/>
      <c r="M1018" s="66"/>
      <c r="N1018" s="21"/>
      <c r="O1018" s="21"/>
      <c r="P1018" s="21"/>
      <c r="Q1018" s="21"/>
      <c r="R1018" s="21"/>
      <c r="S1018" s="21"/>
      <c r="T1018" s="66"/>
      <c r="U1018" s="66"/>
      <c r="V1018" s="66"/>
      <c r="W1018" s="66"/>
      <c r="X1018" s="66"/>
      <c r="Y1018" s="66"/>
      <c r="Z1018" s="66"/>
      <c r="AA1018" s="66"/>
      <c r="AB1018" s="66"/>
    </row>
    <row r="1019" ht="28.5" customHeight="1">
      <c r="A1019" s="66"/>
      <c r="B1019" s="66"/>
      <c r="C1019" s="66"/>
      <c r="D1019" s="270"/>
      <c r="E1019" s="66"/>
      <c r="F1019" s="66"/>
      <c r="G1019" s="66"/>
      <c r="H1019" s="66"/>
      <c r="I1019" s="66"/>
      <c r="J1019" s="66"/>
      <c r="K1019" s="66"/>
      <c r="L1019" s="66"/>
      <c r="M1019" s="66"/>
      <c r="N1019" s="21"/>
      <c r="O1019" s="21"/>
      <c r="P1019" s="21"/>
      <c r="Q1019" s="21"/>
      <c r="R1019" s="21"/>
      <c r="S1019" s="21"/>
      <c r="T1019" s="66"/>
      <c r="U1019" s="66"/>
      <c r="V1019" s="66"/>
      <c r="W1019" s="66"/>
      <c r="X1019" s="66"/>
      <c r="Y1019" s="66"/>
      <c r="Z1019" s="66"/>
      <c r="AA1019" s="66"/>
      <c r="AB1019" s="66"/>
    </row>
    <row r="1020" ht="49.5" customHeight="1">
      <c r="A1020" s="66"/>
      <c r="B1020" s="66"/>
      <c r="C1020" s="276"/>
      <c r="D1020" s="270"/>
      <c r="E1020" s="66"/>
      <c r="F1020" s="66"/>
      <c r="G1020" s="66"/>
      <c r="H1020" s="66"/>
      <c r="I1020" s="66"/>
      <c r="J1020" s="66"/>
      <c r="K1020" s="66"/>
      <c r="L1020" s="66"/>
      <c r="M1020" s="66"/>
      <c r="N1020" s="21"/>
      <c r="O1020" s="21"/>
      <c r="P1020" s="21"/>
      <c r="Q1020" s="21"/>
      <c r="R1020" s="21"/>
      <c r="S1020" s="21"/>
      <c r="T1020" s="66"/>
      <c r="U1020" s="66"/>
      <c r="V1020" s="66"/>
      <c r="W1020" s="66"/>
      <c r="X1020" s="66"/>
      <c r="Y1020" s="66"/>
      <c r="Z1020" s="66"/>
      <c r="AA1020" s="66"/>
      <c r="AB1020" s="66"/>
    </row>
    <row r="1021" ht="15.0" customHeight="1">
      <c r="A1021" s="66"/>
      <c r="B1021" s="66"/>
      <c r="C1021" s="268"/>
      <c r="D1021" s="270"/>
      <c r="E1021" s="66"/>
      <c r="F1021" s="66"/>
      <c r="G1021" s="66"/>
      <c r="H1021" s="66"/>
      <c r="I1021" s="66"/>
      <c r="J1021" s="66"/>
      <c r="K1021" s="66"/>
      <c r="L1021" s="66"/>
      <c r="M1021" s="66"/>
      <c r="N1021" s="21"/>
      <c r="O1021" s="21"/>
      <c r="P1021" s="21"/>
      <c r="Q1021" s="21"/>
      <c r="R1021" s="21"/>
      <c r="S1021" s="21"/>
      <c r="T1021" s="66"/>
      <c r="U1021" s="66"/>
      <c r="V1021" s="66"/>
      <c r="W1021" s="66"/>
      <c r="X1021" s="66"/>
      <c r="Y1021" s="66"/>
      <c r="Z1021" s="66"/>
      <c r="AA1021" s="66"/>
      <c r="AB1021" s="66"/>
    </row>
    <row r="1022" ht="15.0" customHeight="1">
      <c r="A1022" s="66"/>
      <c r="B1022" s="66"/>
      <c r="C1022" s="66"/>
      <c r="D1022" s="277"/>
      <c r="E1022" s="66"/>
      <c r="F1022" s="66"/>
      <c r="G1022" s="66"/>
      <c r="H1022" s="66"/>
      <c r="I1022" s="66"/>
      <c r="J1022" s="66"/>
      <c r="K1022" s="66"/>
      <c r="L1022" s="66"/>
      <c r="M1022" s="66"/>
      <c r="N1022" s="21"/>
      <c r="O1022" s="21"/>
      <c r="P1022" s="21"/>
      <c r="Q1022" s="21"/>
      <c r="R1022" s="21"/>
      <c r="S1022" s="21"/>
      <c r="T1022" s="66"/>
      <c r="U1022" s="66"/>
      <c r="V1022" s="66"/>
      <c r="W1022" s="66"/>
      <c r="X1022" s="66"/>
      <c r="Y1022" s="66"/>
      <c r="Z1022" s="66"/>
      <c r="AA1022" s="66"/>
      <c r="AB1022" s="66"/>
    </row>
    <row r="1023" ht="15.75" customHeight="1">
      <c r="A1023" s="66"/>
      <c r="B1023" s="66"/>
      <c r="C1023" s="66"/>
      <c r="D1023" s="66"/>
      <c r="E1023" s="66"/>
      <c r="F1023" s="66"/>
      <c r="G1023" s="66"/>
      <c r="H1023" s="66"/>
      <c r="I1023" s="66"/>
      <c r="J1023" s="66"/>
      <c r="K1023" s="66"/>
      <c r="L1023" s="66"/>
      <c r="M1023" s="66"/>
      <c r="N1023" s="259"/>
      <c r="O1023" s="259"/>
      <c r="P1023" s="259"/>
      <c r="Q1023" s="259"/>
      <c r="R1023" s="259"/>
      <c r="S1023" s="259"/>
      <c r="T1023" s="66"/>
      <c r="U1023" s="66"/>
      <c r="V1023" s="66"/>
      <c r="W1023" s="66"/>
      <c r="X1023" s="66"/>
      <c r="Y1023" s="66"/>
      <c r="Z1023" s="66"/>
      <c r="AA1023" s="66"/>
      <c r="AB1023" s="66"/>
    </row>
    <row r="1024" ht="15.75" customHeight="1">
      <c r="A1024" s="66"/>
      <c r="B1024" s="66"/>
      <c r="C1024" s="66"/>
      <c r="D1024" s="66"/>
      <c r="E1024" s="66"/>
      <c r="F1024" s="66"/>
      <c r="G1024" s="66"/>
      <c r="H1024" s="66"/>
      <c r="I1024" s="66"/>
      <c r="J1024" s="66"/>
      <c r="K1024" s="66"/>
      <c r="L1024" s="66"/>
      <c r="M1024" s="66"/>
      <c r="N1024" s="259"/>
      <c r="O1024" s="259"/>
      <c r="P1024" s="259"/>
      <c r="Q1024" s="259"/>
      <c r="R1024" s="259"/>
      <c r="S1024" s="259"/>
      <c r="T1024" s="66"/>
      <c r="U1024" s="66"/>
      <c r="V1024" s="66"/>
      <c r="W1024" s="66"/>
      <c r="X1024" s="66"/>
      <c r="Y1024" s="66"/>
      <c r="Z1024" s="66"/>
      <c r="AA1024" s="66"/>
      <c r="AB1024" s="66"/>
    </row>
    <row r="1025" ht="15.75" customHeight="1">
      <c r="A1025" s="66"/>
      <c r="B1025" s="66"/>
      <c r="C1025" s="66"/>
      <c r="D1025" s="66"/>
      <c r="E1025" s="66"/>
      <c r="F1025" s="66"/>
      <c r="G1025" s="66"/>
      <c r="H1025" s="66"/>
      <c r="I1025" s="66"/>
      <c r="J1025" s="66"/>
      <c r="K1025" s="66"/>
      <c r="L1025" s="66"/>
      <c r="M1025" s="66"/>
      <c r="N1025" s="259"/>
      <c r="O1025" s="259"/>
      <c r="P1025" s="259"/>
      <c r="Q1025" s="259"/>
      <c r="R1025" s="259"/>
      <c r="S1025" s="259"/>
      <c r="T1025" s="66"/>
      <c r="U1025" s="66"/>
      <c r="V1025" s="66"/>
      <c r="W1025" s="66"/>
      <c r="X1025" s="66"/>
      <c r="Y1025" s="66"/>
      <c r="Z1025" s="66"/>
      <c r="AA1025" s="66"/>
      <c r="AB1025" s="66"/>
    </row>
    <row r="1026" ht="15.75" customHeight="1">
      <c r="A1026" s="66"/>
      <c r="B1026" s="66"/>
      <c r="C1026" s="66"/>
      <c r="D1026" s="66"/>
      <c r="E1026" s="66"/>
      <c r="F1026" s="66"/>
      <c r="G1026" s="66"/>
      <c r="H1026" s="66"/>
      <c r="I1026" s="66"/>
      <c r="J1026" s="66"/>
      <c r="K1026" s="66"/>
      <c r="L1026" s="66"/>
      <c r="M1026" s="66"/>
      <c r="N1026" s="259"/>
      <c r="O1026" s="259"/>
      <c r="P1026" s="259"/>
      <c r="Q1026" s="259"/>
      <c r="R1026" s="259"/>
      <c r="S1026" s="259"/>
      <c r="T1026" s="66"/>
      <c r="U1026" s="66"/>
      <c r="V1026" s="66"/>
      <c r="W1026" s="66"/>
      <c r="X1026" s="66"/>
      <c r="Y1026" s="66"/>
      <c r="Z1026" s="66"/>
      <c r="AA1026" s="66"/>
      <c r="AB1026" s="66"/>
    </row>
    <row r="1027" ht="15.75" customHeight="1">
      <c r="A1027" s="66"/>
      <c r="B1027" s="66"/>
      <c r="C1027" s="66"/>
      <c r="D1027" s="66"/>
      <c r="E1027" s="66"/>
      <c r="F1027" s="66"/>
      <c r="G1027" s="66"/>
      <c r="H1027" s="66"/>
      <c r="I1027" s="66"/>
      <c r="J1027" s="66"/>
      <c r="K1027" s="66"/>
      <c r="L1027" s="66"/>
      <c r="M1027" s="66"/>
      <c r="N1027" s="259"/>
      <c r="O1027" s="259"/>
      <c r="P1027" s="259"/>
      <c r="Q1027" s="259"/>
      <c r="R1027" s="259"/>
      <c r="S1027" s="259"/>
      <c r="T1027" s="66"/>
      <c r="U1027" s="66"/>
      <c r="V1027" s="66"/>
      <c r="W1027" s="66"/>
      <c r="X1027" s="66"/>
      <c r="Y1027" s="66"/>
      <c r="Z1027" s="66"/>
      <c r="AA1027" s="66"/>
      <c r="AB1027" s="66"/>
    </row>
    <row r="1028" ht="15.0" customHeight="1">
      <c r="A1028" s="66"/>
      <c r="B1028" s="66"/>
      <c r="C1028" s="283"/>
      <c r="D1028" s="66"/>
      <c r="E1028" s="66"/>
      <c r="F1028" s="66"/>
      <c r="G1028" s="66"/>
      <c r="H1028" s="66"/>
      <c r="I1028" s="66"/>
      <c r="J1028" s="66"/>
      <c r="K1028" s="66"/>
      <c r="L1028" s="66"/>
      <c r="M1028" s="66"/>
      <c r="N1028" s="21"/>
      <c r="O1028" s="21"/>
      <c r="P1028" s="21"/>
      <c r="Q1028" s="21"/>
      <c r="R1028" s="21"/>
      <c r="S1028" s="21"/>
      <c r="T1028" s="66"/>
      <c r="U1028" s="66"/>
      <c r="V1028" s="66"/>
      <c r="W1028" s="66"/>
      <c r="X1028" s="66"/>
      <c r="Y1028" s="66"/>
      <c r="Z1028" s="66"/>
      <c r="AA1028" s="66"/>
      <c r="AB1028" s="66"/>
    </row>
    <row r="1029" ht="15.0" customHeight="1">
      <c r="A1029" s="66"/>
      <c r="B1029" s="66"/>
      <c r="C1029" s="284"/>
      <c r="D1029" s="66"/>
      <c r="E1029" s="66"/>
      <c r="F1029" s="66"/>
      <c r="G1029" s="66"/>
      <c r="H1029" s="66"/>
      <c r="I1029" s="66"/>
      <c r="J1029" s="66"/>
      <c r="K1029" s="66"/>
      <c r="L1029" s="66"/>
      <c r="M1029" s="66"/>
      <c r="N1029" s="21"/>
      <c r="O1029" s="21"/>
      <c r="P1029" s="21"/>
      <c r="Q1029" s="21"/>
      <c r="R1029" s="21"/>
      <c r="S1029" s="21"/>
      <c r="T1029" s="66"/>
      <c r="U1029" s="66"/>
      <c r="V1029" s="66"/>
      <c r="W1029" s="66"/>
      <c r="X1029" s="66"/>
      <c r="Y1029" s="66"/>
      <c r="Z1029" s="66"/>
      <c r="AA1029" s="66"/>
      <c r="AB1029" s="66"/>
    </row>
    <row r="1030" ht="15.75" customHeight="1">
      <c r="A1030" s="66"/>
      <c r="B1030" s="66"/>
      <c r="C1030" s="66"/>
      <c r="D1030" s="66"/>
      <c r="E1030" s="66"/>
      <c r="F1030" s="66"/>
      <c r="G1030" s="66"/>
      <c r="H1030" s="66"/>
      <c r="I1030" s="66"/>
      <c r="J1030" s="66"/>
      <c r="K1030" s="66"/>
      <c r="L1030" s="66"/>
      <c r="M1030" s="66"/>
      <c r="N1030" s="259"/>
      <c r="O1030" s="259"/>
      <c r="P1030" s="259"/>
      <c r="Q1030" s="259"/>
      <c r="R1030" s="259"/>
      <c r="S1030" s="259"/>
      <c r="T1030" s="66"/>
      <c r="U1030" s="66"/>
      <c r="V1030" s="66"/>
      <c r="W1030" s="66"/>
      <c r="X1030" s="66"/>
      <c r="Y1030" s="66"/>
      <c r="Z1030" s="66"/>
      <c r="AA1030" s="66"/>
      <c r="AB1030" s="66"/>
    </row>
    <row r="1031" ht="15.0" customHeight="1">
      <c r="A1031" s="66"/>
      <c r="B1031" s="66"/>
      <c r="C1031" s="268"/>
      <c r="D1031" s="268"/>
      <c r="E1031" s="288"/>
      <c r="F1031" s="66"/>
      <c r="G1031" s="66"/>
      <c r="H1031" s="66"/>
      <c r="I1031" s="66"/>
      <c r="J1031" s="66"/>
      <c r="K1031" s="66"/>
      <c r="L1031" s="66"/>
      <c r="M1031" s="66"/>
      <c r="N1031" s="21"/>
      <c r="O1031" s="21"/>
      <c r="P1031" s="21"/>
      <c r="Q1031" s="21"/>
      <c r="R1031" s="21"/>
      <c r="S1031" s="21"/>
      <c r="T1031" s="66"/>
      <c r="U1031" s="66"/>
      <c r="V1031" s="66"/>
      <c r="W1031" s="66"/>
      <c r="X1031" s="66"/>
      <c r="Y1031" s="66"/>
      <c r="Z1031" s="66"/>
      <c r="AA1031" s="66"/>
      <c r="AB1031" s="66"/>
    </row>
    <row r="1032" ht="15.0" customHeight="1">
      <c r="A1032" s="66"/>
      <c r="B1032" s="66"/>
      <c r="C1032" s="268"/>
      <c r="D1032" s="289"/>
      <c r="E1032" s="262"/>
      <c r="F1032" s="66"/>
      <c r="G1032" s="66"/>
      <c r="H1032" s="66"/>
      <c r="I1032" s="66"/>
      <c r="J1032" s="66"/>
      <c r="K1032" s="66"/>
      <c r="L1032" s="66"/>
      <c r="M1032" s="66"/>
      <c r="N1032" s="21"/>
      <c r="O1032" s="21"/>
      <c r="P1032" s="21"/>
      <c r="Q1032" s="21"/>
      <c r="R1032" s="21"/>
      <c r="S1032" s="21"/>
      <c r="T1032" s="66"/>
      <c r="U1032" s="66"/>
      <c r="V1032" s="66"/>
      <c r="W1032" s="66"/>
      <c r="X1032" s="66"/>
      <c r="Y1032" s="66"/>
      <c r="Z1032" s="66"/>
      <c r="AA1032" s="66"/>
      <c r="AB1032" s="66"/>
    </row>
    <row r="1033" ht="15.0" customHeight="1">
      <c r="A1033" s="66"/>
      <c r="B1033" s="66"/>
      <c r="C1033" s="268"/>
      <c r="D1033" s="292"/>
      <c r="E1033" s="262"/>
      <c r="F1033" s="66"/>
      <c r="G1033" s="66"/>
      <c r="H1033" s="66"/>
      <c r="I1033" s="66"/>
      <c r="J1033" s="66"/>
      <c r="K1033" s="66"/>
      <c r="L1033" s="66"/>
      <c r="M1033" s="66"/>
      <c r="N1033" s="21"/>
      <c r="O1033" s="21"/>
      <c r="P1033" s="21"/>
      <c r="Q1033" s="21"/>
      <c r="R1033" s="21"/>
      <c r="S1033" s="21"/>
      <c r="T1033" s="66"/>
      <c r="U1033" s="66"/>
      <c r="V1033" s="66"/>
      <c r="W1033" s="66"/>
      <c r="X1033" s="66"/>
      <c r="Y1033" s="66"/>
      <c r="Z1033" s="66"/>
      <c r="AA1033" s="66"/>
      <c r="AB1033" s="66"/>
    </row>
    <row r="1034" ht="15.0" customHeight="1">
      <c r="A1034" s="66"/>
      <c r="B1034" s="66"/>
      <c r="C1034" s="268"/>
      <c r="D1034" s="292"/>
      <c r="E1034" s="262"/>
      <c r="F1034" s="66"/>
      <c r="G1034" s="66"/>
      <c r="H1034" s="66"/>
      <c r="I1034" s="66"/>
      <c r="J1034" s="66"/>
      <c r="K1034" s="66"/>
      <c r="L1034" s="66"/>
      <c r="M1034" s="66"/>
      <c r="N1034" s="21"/>
      <c r="O1034" s="21"/>
      <c r="P1034" s="21"/>
      <c r="Q1034" s="21"/>
      <c r="R1034" s="21"/>
      <c r="S1034" s="21"/>
      <c r="T1034" s="66"/>
      <c r="U1034" s="66"/>
      <c r="V1034" s="66"/>
      <c r="W1034" s="66"/>
      <c r="X1034" s="66"/>
      <c r="Y1034" s="66"/>
      <c r="Z1034" s="66"/>
      <c r="AA1034" s="66"/>
      <c r="AB1034" s="66"/>
    </row>
    <row r="1035" ht="15.0" customHeight="1">
      <c r="A1035" s="66"/>
      <c r="B1035" s="66"/>
      <c r="C1035" s="268"/>
      <c r="D1035" s="292"/>
      <c r="E1035" s="262"/>
      <c r="F1035" s="66"/>
      <c r="G1035" s="66"/>
      <c r="H1035" s="66"/>
      <c r="I1035" s="66"/>
      <c r="J1035" s="66"/>
      <c r="K1035" s="66"/>
      <c r="L1035" s="66"/>
      <c r="M1035" s="66"/>
      <c r="N1035" s="21"/>
      <c r="O1035" s="21"/>
      <c r="P1035" s="21"/>
      <c r="Q1035" s="21"/>
      <c r="R1035" s="21"/>
      <c r="S1035" s="21"/>
      <c r="T1035" s="66"/>
      <c r="U1035" s="66"/>
      <c r="V1035" s="66"/>
      <c r="W1035" s="66"/>
      <c r="X1035" s="66"/>
      <c r="Y1035" s="66"/>
      <c r="Z1035" s="66"/>
      <c r="AA1035" s="66"/>
      <c r="AB1035" s="66"/>
    </row>
    <row r="1036" ht="15.0" customHeight="1">
      <c r="A1036" s="66"/>
      <c r="B1036" s="66"/>
      <c r="C1036" s="66"/>
      <c r="D1036" s="66"/>
      <c r="E1036" s="277"/>
      <c r="F1036" s="66"/>
      <c r="G1036" s="66"/>
      <c r="H1036" s="66"/>
      <c r="I1036" s="66"/>
      <c r="J1036" s="66"/>
      <c r="K1036" s="66"/>
      <c r="L1036" s="66"/>
      <c r="M1036" s="66"/>
      <c r="N1036" s="21"/>
      <c r="O1036" s="21"/>
      <c r="P1036" s="21"/>
      <c r="Q1036" s="21"/>
      <c r="R1036" s="21"/>
      <c r="S1036" s="21"/>
      <c r="T1036" s="66"/>
      <c r="U1036" s="66"/>
      <c r="V1036" s="66"/>
      <c r="W1036" s="66"/>
      <c r="X1036" s="66"/>
      <c r="Y1036" s="66"/>
      <c r="Z1036" s="66"/>
      <c r="AA1036" s="66"/>
      <c r="AB1036" s="66"/>
    </row>
  </sheetData>
  <mergeCells count="77">
    <mergeCell ref="G37:H37"/>
    <mergeCell ref="G40:H40"/>
    <mergeCell ref="G41:H41"/>
    <mergeCell ref="C34:C35"/>
    <mergeCell ref="D34:D35"/>
    <mergeCell ref="B36:I36"/>
    <mergeCell ref="B39:I39"/>
    <mergeCell ref="B42:C42"/>
    <mergeCell ref="G42:H42"/>
    <mergeCell ref="B43:H43"/>
    <mergeCell ref="B60:G60"/>
    <mergeCell ref="B61:G61"/>
    <mergeCell ref="B62:G62"/>
    <mergeCell ref="B63:G63"/>
    <mergeCell ref="B64:G64"/>
    <mergeCell ref="B65:H65"/>
    <mergeCell ref="B66:H66"/>
    <mergeCell ref="B67:G67"/>
    <mergeCell ref="B68:G68"/>
    <mergeCell ref="B69:H69"/>
    <mergeCell ref="B71:H71"/>
    <mergeCell ref="B72:C72"/>
    <mergeCell ref="B73:B77"/>
    <mergeCell ref="B80:H80"/>
    <mergeCell ref="B91:H91"/>
    <mergeCell ref="B92:H92"/>
    <mergeCell ref="B93:H93"/>
    <mergeCell ref="B95:H95"/>
    <mergeCell ref="B82:H82"/>
    <mergeCell ref="B83:H83"/>
    <mergeCell ref="B85:H85"/>
    <mergeCell ref="B86:H86"/>
    <mergeCell ref="B87:H87"/>
    <mergeCell ref="B88:H88"/>
    <mergeCell ref="B90:H90"/>
    <mergeCell ref="B1:B4"/>
    <mergeCell ref="C1:H4"/>
    <mergeCell ref="I1:I3"/>
    <mergeCell ref="C6:I6"/>
    <mergeCell ref="C7:I7"/>
    <mergeCell ref="C8:I8"/>
    <mergeCell ref="F15:G15"/>
    <mergeCell ref="F16:G16"/>
    <mergeCell ref="B24:I24"/>
    <mergeCell ref="C25:C26"/>
    <mergeCell ref="D25:D26"/>
    <mergeCell ref="G25:H25"/>
    <mergeCell ref="J26:L26"/>
    <mergeCell ref="B27:I27"/>
    <mergeCell ref="T32:V32"/>
    <mergeCell ref="W32:Y32"/>
    <mergeCell ref="T34:V34"/>
    <mergeCell ref="W34:Y34"/>
    <mergeCell ref="M26:O26"/>
    <mergeCell ref="T26:V26"/>
    <mergeCell ref="W26:Y26"/>
    <mergeCell ref="T28:V28"/>
    <mergeCell ref="W28:Y28"/>
    <mergeCell ref="T30:V30"/>
    <mergeCell ref="W30:Y30"/>
    <mergeCell ref="G34:H34"/>
    <mergeCell ref="G35:H35"/>
    <mergeCell ref="J35:L35"/>
    <mergeCell ref="G26:H26"/>
    <mergeCell ref="G28:H28"/>
    <mergeCell ref="G29:H29"/>
    <mergeCell ref="G30:H30"/>
    <mergeCell ref="G31:H31"/>
    <mergeCell ref="G32:H32"/>
    <mergeCell ref="G33:H33"/>
    <mergeCell ref="B50:H50"/>
    <mergeCell ref="B52:H52"/>
    <mergeCell ref="B53:H53"/>
    <mergeCell ref="B55:I55"/>
    <mergeCell ref="B57:G57"/>
    <mergeCell ref="B58:G58"/>
    <mergeCell ref="B59:G59"/>
  </mergeCells>
  <printOptions horizontalCentered="1" verticalCentered="1"/>
  <pageMargins bottom="0.7480314960629921" footer="0.0" header="0.0" left="0.7086614173228347" right="0.7086614173228347" top="0.7480314960629921"/>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7.71"/>
    <col customWidth="1" min="2" max="2" width="20.14"/>
    <col customWidth="1" min="3" max="3" width="16.43"/>
    <col customWidth="1" min="4" max="4" width="22.29"/>
    <col customWidth="1" min="5" max="5" width="22.14"/>
    <col customWidth="1" min="6" max="6" width="18.0"/>
    <col customWidth="1" min="7" max="26" width="10.71"/>
  </cols>
  <sheetData>
    <row r="1" ht="14.25" customHeight="1">
      <c r="A1" s="1" t="s">
        <v>0</v>
      </c>
      <c r="B1" s="1" t="s">
        <v>1</v>
      </c>
      <c r="E1" s="2" t="s">
        <v>2</v>
      </c>
      <c r="F1" s="2" t="s">
        <v>3</v>
      </c>
    </row>
    <row r="2" ht="14.25" customHeight="1">
      <c r="A2" s="3" t="s">
        <v>5</v>
      </c>
      <c r="B2" s="5">
        <v>4.398765492E9</v>
      </c>
      <c r="C2" s="7"/>
      <c r="D2" s="7"/>
      <c r="E2" s="7">
        <v>3.404727E9</v>
      </c>
      <c r="F2" s="7">
        <v>4.48522143E9</v>
      </c>
    </row>
    <row r="3" ht="14.25" customHeight="1">
      <c r="A3" s="9" t="s">
        <v>13</v>
      </c>
      <c r="B3" s="11">
        <v>3.9109232E8</v>
      </c>
    </row>
    <row r="4" ht="14.25" customHeight="1">
      <c r="A4" s="9" t="s">
        <v>19</v>
      </c>
      <c r="B4" s="13">
        <v>4.74617809E8</v>
      </c>
    </row>
    <row r="5" ht="14.25" customHeight="1">
      <c r="A5" s="3" t="s">
        <v>22</v>
      </c>
      <c r="B5" s="14">
        <v>0.01</v>
      </c>
    </row>
    <row r="6" ht="14.25" customHeight="1">
      <c r="A6" s="3" t="s">
        <v>25</v>
      </c>
      <c r="B6" s="14">
        <v>0.05</v>
      </c>
    </row>
    <row r="7" ht="14.25" customHeight="1">
      <c r="A7" s="3" t="s">
        <v>26</v>
      </c>
      <c r="B7" s="16"/>
    </row>
    <row r="8" ht="14.25" customHeight="1">
      <c r="A8" s="18"/>
      <c r="B8" s="18"/>
    </row>
    <row r="9" ht="14.25" customHeight="1">
      <c r="A9" s="3" t="s">
        <v>30</v>
      </c>
      <c r="B9" s="23">
        <f>B3+B4</f>
        <v>865710129</v>
      </c>
    </row>
    <row r="10" ht="14.25" customHeight="1">
      <c r="A10" s="3" t="s">
        <v>53</v>
      </c>
      <c r="B10" s="14">
        <f>B5+B6+(B6*B7)</f>
        <v>0.06</v>
      </c>
    </row>
    <row r="11" ht="14.25" customHeight="1">
      <c r="A11" s="25" t="s">
        <v>60</v>
      </c>
      <c r="B11" s="28">
        <f>(B2-B9)/(1+B10)</f>
        <v>3333071097</v>
      </c>
    </row>
    <row r="12" ht="14.25" customHeight="1">
      <c r="A12" s="25" t="s">
        <v>67</v>
      </c>
      <c r="B12" s="28">
        <f>B11*B5</f>
        <v>33330710.97</v>
      </c>
    </row>
    <row r="13" ht="14.25" customHeight="1">
      <c r="A13" s="25" t="s">
        <v>72</v>
      </c>
      <c r="B13" s="28">
        <f>B11*B6</f>
        <v>166653554.9</v>
      </c>
    </row>
    <row r="14" ht="14.25" customHeight="1">
      <c r="A14" s="3" t="s">
        <v>75</v>
      </c>
      <c r="B14" s="23">
        <f>B13*B7</f>
        <v>0</v>
      </c>
    </row>
    <row r="15" ht="14.25" customHeight="1">
      <c r="A15" s="3" t="s">
        <v>78</v>
      </c>
      <c r="B15" s="14">
        <f>B9/B11</f>
        <v>0.2597334722</v>
      </c>
      <c r="E15" s="30"/>
    </row>
    <row r="16" ht="14.25" customHeight="1">
      <c r="A16" s="3" t="s">
        <v>83</v>
      </c>
      <c r="B16" s="23">
        <f>B11+B9+B12+B13+B14</f>
        <v>4398765492</v>
      </c>
      <c r="E16" s="30"/>
    </row>
    <row r="17" ht="14.25" customHeight="1">
      <c r="E17" s="30"/>
    </row>
    <row r="18" ht="14.25" customHeight="1">
      <c r="E18" s="30"/>
    </row>
    <row r="19" ht="14.25" customHeight="1">
      <c r="E19" s="30"/>
    </row>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4.43" defaultRowHeight="15.0"/>
  <cols>
    <col customWidth="1" min="1" max="3" width="26.43"/>
    <col customWidth="1" min="4" max="4" width="112.57"/>
    <col customWidth="1" min="5" max="6" width="26.43"/>
    <col customWidth="1" min="7" max="7" width="48.86"/>
    <col customWidth="1" min="8" max="8" width="33.86"/>
    <col customWidth="1" min="9" max="13" width="10.14"/>
    <col customWidth="1" min="14" max="26" width="11.43"/>
  </cols>
  <sheetData>
    <row r="1" ht="33.75" customHeight="1">
      <c r="A1" s="4" t="s">
        <v>4</v>
      </c>
      <c r="B1" s="4" t="s">
        <v>6</v>
      </c>
      <c r="C1" s="4" t="s">
        <v>7</v>
      </c>
      <c r="D1" s="4" t="s">
        <v>8</v>
      </c>
      <c r="E1" s="4" t="s">
        <v>9</v>
      </c>
      <c r="F1" s="4" t="s">
        <v>10</v>
      </c>
      <c r="G1" s="4" t="s">
        <v>11</v>
      </c>
    </row>
    <row r="2" ht="13.5" customHeight="1">
      <c r="A2" s="8" t="s">
        <v>12</v>
      </c>
      <c r="B2" s="8" t="s">
        <v>14</v>
      </c>
      <c r="C2" s="8">
        <v>322.0</v>
      </c>
      <c r="D2" s="8" t="s">
        <v>15</v>
      </c>
      <c r="E2" s="8" t="s">
        <v>16</v>
      </c>
      <c r="F2" s="10">
        <v>536920.0</v>
      </c>
      <c r="G2" s="8" t="s">
        <v>17</v>
      </c>
    </row>
    <row r="3" ht="13.5" customHeight="1">
      <c r="A3" s="8" t="s">
        <v>12</v>
      </c>
      <c r="B3" s="8" t="s">
        <v>14</v>
      </c>
      <c r="C3" s="8">
        <v>323.0</v>
      </c>
      <c r="D3" s="8" t="s">
        <v>18</v>
      </c>
      <c r="E3" s="8" t="s">
        <v>16</v>
      </c>
      <c r="F3" s="10">
        <v>575187.0</v>
      </c>
      <c r="G3" s="8" t="s">
        <v>17</v>
      </c>
    </row>
    <row r="4" ht="13.5" customHeight="1">
      <c r="A4" s="8" t="s">
        <v>12</v>
      </c>
      <c r="B4" s="8" t="s">
        <v>14</v>
      </c>
      <c r="C4" s="8">
        <v>324.0</v>
      </c>
      <c r="D4" s="8" t="s">
        <v>20</v>
      </c>
      <c r="E4" s="8" t="s">
        <v>16</v>
      </c>
      <c r="F4" s="10">
        <v>573851.0</v>
      </c>
      <c r="G4" s="8" t="s">
        <v>17</v>
      </c>
    </row>
    <row r="5" ht="13.5" customHeight="1">
      <c r="A5" s="8" t="s">
        <v>12</v>
      </c>
      <c r="B5" s="8" t="s">
        <v>14</v>
      </c>
      <c r="C5" s="8">
        <v>325.0</v>
      </c>
      <c r="D5" s="8" t="s">
        <v>21</v>
      </c>
      <c r="E5" s="8" t="s">
        <v>16</v>
      </c>
      <c r="F5" s="10">
        <v>589499.0</v>
      </c>
      <c r="G5" s="8" t="s">
        <v>17</v>
      </c>
    </row>
    <row r="6" ht="13.5" customHeight="1">
      <c r="A6" s="8" t="s">
        <v>12</v>
      </c>
      <c r="B6" s="8" t="s">
        <v>14</v>
      </c>
      <c r="C6" s="8">
        <v>326.0</v>
      </c>
      <c r="D6" s="8" t="s">
        <v>23</v>
      </c>
      <c r="E6" s="8" t="s">
        <v>16</v>
      </c>
      <c r="F6" s="10">
        <v>610583.0</v>
      </c>
      <c r="G6" s="8" t="s">
        <v>17</v>
      </c>
    </row>
    <row r="7" ht="13.5" customHeight="1">
      <c r="A7" s="8" t="s">
        <v>12</v>
      </c>
      <c r="B7" s="8" t="s">
        <v>14</v>
      </c>
      <c r="C7" s="8">
        <v>328.0</v>
      </c>
      <c r="D7" s="8" t="s">
        <v>27</v>
      </c>
      <c r="E7" s="8" t="s">
        <v>16</v>
      </c>
      <c r="F7" s="10">
        <v>637049.0</v>
      </c>
      <c r="G7" s="8" t="s">
        <v>17</v>
      </c>
    </row>
    <row r="8" ht="13.5" customHeight="1">
      <c r="A8" s="8" t="s">
        <v>12</v>
      </c>
      <c r="B8" s="8" t="s">
        <v>14</v>
      </c>
      <c r="C8" s="8">
        <v>333.0</v>
      </c>
      <c r="D8" s="8" t="s">
        <v>28</v>
      </c>
      <c r="E8" s="8" t="s">
        <v>16</v>
      </c>
      <c r="F8" s="10">
        <v>586995.0</v>
      </c>
      <c r="G8" s="8" t="s">
        <v>17</v>
      </c>
    </row>
    <row r="9" ht="13.5" customHeight="1">
      <c r="A9" s="8" t="s">
        <v>12</v>
      </c>
      <c r="B9" s="8" t="s">
        <v>14</v>
      </c>
      <c r="C9" s="8">
        <v>366.0</v>
      </c>
      <c r="D9" s="8" t="s">
        <v>29</v>
      </c>
      <c r="E9" s="8" t="s">
        <v>16</v>
      </c>
      <c r="F9" s="10">
        <v>623456.0</v>
      </c>
      <c r="G9" s="8" t="s">
        <v>17</v>
      </c>
    </row>
    <row r="10" ht="13.5" customHeight="1">
      <c r="A10" s="8" t="s">
        <v>12</v>
      </c>
      <c r="B10" s="8" t="s">
        <v>31</v>
      </c>
      <c r="C10" s="8">
        <v>1505.0</v>
      </c>
      <c r="D10" s="8" t="s">
        <v>32</v>
      </c>
      <c r="E10" s="8" t="s">
        <v>33</v>
      </c>
      <c r="F10" s="10">
        <v>189970.0</v>
      </c>
      <c r="G10" s="8" t="s">
        <v>17</v>
      </c>
    </row>
    <row r="11" ht="13.5" customHeight="1">
      <c r="A11" s="8" t="s">
        <v>12</v>
      </c>
      <c r="B11" s="8" t="s">
        <v>34</v>
      </c>
      <c r="C11" s="8">
        <v>1512.0</v>
      </c>
      <c r="D11" s="8" t="s">
        <v>35</v>
      </c>
      <c r="E11" s="8" t="s">
        <v>36</v>
      </c>
      <c r="F11" s="10">
        <v>18794.0</v>
      </c>
      <c r="G11" s="8" t="s">
        <v>37</v>
      </c>
    </row>
    <row r="12" ht="13.5" customHeight="1">
      <c r="A12" s="8" t="s">
        <v>12</v>
      </c>
      <c r="B12" s="8" t="s">
        <v>38</v>
      </c>
      <c r="C12" s="8">
        <v>1515.0</v>
      </c>
      <c r="D12" s="8" t="s">
        <v>39</v>
      </c>
      <c r="E12" s="8" t="s">
        <v>40</v>
      </c>
      <c r="F12" s="10">
        <v>1131.0</v>
      </c>
      <c r="G12" s="8" t="s">
        <v>17</v>
      </c>
    </row>
    <row r="13" ht="13.5" customHeight="1">
      <c r="A13" s="8" t="s">
        <v>12</v>
      </c>
      <c r="B13" s="8" t="s">
        <v>41</v>
      </c>
      <c r="C13" s="8">
        <v>1794.0</v>
      </c>
      <c r="D13" s="8" t="s">
        <v>42</v>
      </c>
      <c r="E13" s="8" t="s">
        <v>43</v>
      </c>
      <c r="F13" s="10">
        <v>5501.0</v>
      </c>
      <c r="G13" s="8" t="s">
        <v>17</v>
      </c>
    </row>
    <row r="14" ht="13.5" customHeight="1">
      <c r="A14" s="8" t="s">
        <v>12</v>
      </c>
      <c r="B14" s="8" t="s">
        <v>44</v>
      </c>
      <c r="C14" s="8">
        <v>2273.0</v>
      </c>
      <c r="D14" s="8" t="s">
        <v>45</v>
      </c>
      <c r="E14" s="8" t="s">
        <v>46</v>
      </c>
      <c r="F14" s="10">
        <v>967.0</v>
      </c>
      <c r="G14" s="8" t="s">
        <v>17</v>
      </c>
    </row>
    <row r="15" ht="13.5" customHeight="1">
      <c r="A15" s="8" t="s">
        <v>12</v>
      </c>
      <c r="B15" s="8" t="s">
        <v>47</v>
      </c>
      <c r="C15" s="8">
        <v>2307.0</v>
      </c>
      <c r="D15" s="8" t="s">
        <v>48</v>
      </c>
      <c r="E15" s="8" t="s">
        <v>16</v>
      </c>
      <c r="F15" s="10">
        <v>65450.0</v>
      </c>
      <c r="G15" s="8" t="s">
        <v>17</v>
      </c>
    </row>
    <row r="16" ht="13.5" customHeight="1">
      <c r="A16" s="8" t="s">
        <v>12</v>
      </c>
      <c r="B16" s="8" t="s">
        <v>47</v>
      </c>
      <c r="C16" s="8">
        <v>2308.0</v>
      </c>
      <c r="D16" s="8" t="s">
        <v>49</v>
      </c>
      <c r="E16" s="8" t="s">
        <v>16</v>
      </c>
      <c r="F16" s="10">
        <v>130900.0</v>
      </c>
      <c r="G16" s="8" t="s">
        <v>17</v>
      </c>
    </row>
    <row r="17" ht="13.5" customHeight="1">
      <c r="A17" s="8" t="s">
        <v>12</v>
      </c>
      <c r="B17" s="8" t="s">
        <v>50</v>
      </c>
      <c r="C17" s="8">
        <v>2551.0</v>
      </c>
      <c r="D17" s="8" t="s">
        <v>51</v>
      </c>
      <c r="E17" s="8" t="s">
        <v>46</v>
      </c>
      <c r="F17" s="10">
        <v>178500.0</v>
      </c>
      <c r="G17" s="8" t="s">
        <v>17</v>
      </c>
    </row>
    <row r="18" ht="13.5" customHeight="1">
      <c r="A18" s="8" t="s">
        <v>12</v>
      </c>
      <c r="B18" s="8" t="s">
        <v>44</v>
      </c>
      <c r="C18" s="8">
        <v>2798.0</v>
      </c>
      <c r="D18" s="8" t="s">
        <v>52</v>
      </c>
      <c r="E18" s="8" t="s">
        <v>46</v>
      </c>
      <c r="F18" s="10">
        <v>700.0</v>
      </c>
      <c r="G18" s="8" t="s">
        <v>17</v>
      </c>
    </row>
    <row r="19" ht="13.5" customHeight="1">
      <c r="A19" s="8" t="s">
        <v>12</v>
      </c>
      <c r="B19" s="8" t="s">
        <v>47</v>
      </c>
      <c r="C19" s="8">
        <v>2910.0</v>
      </c>
      <c r="D19" s="8" t="s">
        <v>54</v>
      </c>
      <c r="E19" s="8" t="s">
        <v>16</v>
      </c>
      <c r="F19" s="10">
        <v>7140.0</v>
      </c>
      <c r="G19" s="8" t="s">
        <v>17</v>
      </c>
    </row>
    <row r="20" ht="13.5" customHeight="1">
      <c r="A20" s="8" t="s">
        <v>12</v>
      </c>
      <c r="B20" s="8" t="s">
        <v>38</v>
      </c>
      <c r="C20" s="8">
        <v>3386.0</v>
      </c>
      <c r="D20" s="8" t="s">
        <v>55</v>
      </c>
      <c r="E20" s="8" t="s">
        <v>56</v>
      </c>
      <c r="F20" s="10">
        <v>12134.0</v>
      </c>
      <c r="G20" s="8" t="s">
        <v>17</v>
      </c>
    </row>
    <row r="21" ht="13.5" customHeight="1">
      <c r="A21" s="8" t="s">
        <v>12</v>
      </c>
      <c r="B21" s="8" t="s">
        <v>38</v>
      </c>
      <c r="C21" s="8">
        <v>3995.0</v>
      </c>
      <c r="D21" s="8" t="s">
        <v>57</v>
      </c>
      <c r="E21" s="8" t="s">
        <v>36</v>
      </c>
      <c r="F21" s="10">
        <v>30615.0</v>
      </c>
      <c r="G21" s="8" t="s">
        <v>17</v>
      </c>
    </row>
    <row r="22" ht="13.5" customHeight="1">
      <c r="A22" s="8" t="s">
        <v>12</v>
      </c>
      <c r="B22" s="8" t="s">
        <v>58</v>
      </c>
      <c r="C22" s="8">
        <v>4513.0</v>
      </c>
      <c r="D22" s="8" t="s">
        <v>59</v>
      </c>
      <c r="E22" s="8" t="s">
        <v>61</v>
      </c>
      <c r="F22" s="10">
        <v>16925.0</v>
      </c>
      <c r="G22" s="8" t="s">
        <v>17</v>
      </c>
    </row>
    <row r="23" ht="13.5" customHeight="1">
      <c r="A23" s="8" t="s">
        <v>12</v>
      </c>
      <c r="B23" s="8" t="s">
        <v>58</v>
      </c>
      <c r="C23" s="8">
        <v>4514.0</v>
      </c>
      <c r="D23" s="8" t="s">
        <v>62</v>
      </c>
      <c r="E23" s="8" t="s">
        <v>61</v>
      </c>
      <c r="F23" s="10">
        <v>29139.0</v>
      </c>
      <c r="G23" s="8" t="s">
        <v>17</v>
      </c>
    </row>
    <row r="24" ht="13.5" customHeight="1">
      <c r="A24" s="8" t="s">
        <v>12</v>
      </c>
      <c r="B24" s="8" t="s">
        <v>58</v>
      </c>
      <c r="C24" s="8">
        <v>4520.0</v>
      </c>
      <c r="D24" s="8" t="s">
        <v>63</v>
      </c>
      <c r="E24" s="8" t="s">
        <v>61</v>
      </c>
      <c r="F24" s="10">
        <v>24074.0</v>
      </c>
      <c r="G24" s="8" t="s">
        <v>17</v>
      </c>
    </row>
    <row r="25" ht="13.5" customHeight="1">
      <c r="A25" s="8" t="s">
        <v>12</v>
      </c>
      <c r="B25" s="8" t="s">
        <v>58</v>
      </c>
      <c r="C25" s="8">
        <v>4521.0</v>
      </c>
      <c r="D25" s="8" t="s">
        <v>64</v>
      </c>
      <c r="E25" s="8" t="s">
        <v>61</v>
      </c>
      <c r="F25" s="10">
        <v>28524.0</v>
      </c>
      <c r="G25" s="8" t="s">
        <v>17</v>
      </c>
    </row>
    <row r="26" ht="13.5" customHeight="1">
      <c r="A26" s="8" t="s">
        <v>12</v>
      </c>
      <c r="B26" s="8" t="s">
        <v>65</v>
      </c>
      <c r="C26" s="8">
        <v>4594.0</v>
      </c>
      <c r="D26" s="8" t="s">
        <v>66</v>
      </c>
      <c r="E26" s="8" t="s">
        <v>46</v>
      </c>
      <c r="F26" s="10">
        <v>88599.0</v>
      </c>
      <c r="G26" s="8" t="s">
        <v>17</v>
      </c>
    </row>
    <row r="27" ht="13.5" customHeight="1">
      <c r="A27" s="8" t="s">
        <v>12</v>
      </c>
      <c r="B27" s="8" t="s">
        <v>65</v>
      </c>
      <c r="C27" s="8">
        <v>4596.0</v>
      </c>
      <c r="D27" s="8" t="s">
        <v>68</v>
      </c>
      <c r="E27" s="8" t="s">
        <v>46</v>
      </c>
      <c r="F27" s="10">
        <v>176735.0</v>
      </c>
      <c r="G27" s="8" t="s">
        <v>17</v>
      </c>
    </row>
    <row r="28" ht="13.5" customHeight="1">
      <c r="A28" s="8" t="s">
        <v>12</v>
      </c>
      <c r="B28" s="8" t="s">
        <v>65</v>
      </c>
      <c r="C28" s="8">
        <v>4598.0</v>
      </c>
      <c r="D28" s="8" t="s">
        <v>69</v>
      </c>
      <c r="E28" s="8" t="s">
        <v>46</v>
      </c>
      <c r="F28" s="10">
        <v>1323832.0</v>
      </c>
      <c r="G28" s="8" t="s">
        <v>17</v>
      </c>
    </row>
    <row r="29" ht="13.5" customHeight="1">
      <c r="A29" s="8" t="s">
        <v>12</v>
      </c>
      <c r="B29" s="8" t="s">
        <v>65</v>
      </c>
      <c r="C29" s="8">
        <v>4600.0</v>
      </c>
      <c r="D29" s="8" t="s">
        <v>70</v>
      </c>
      <c r="E29" s="8" t="s">
        <v>46</v>
      </c>
      <c r="F29" s="10">
        <v>3907698.0</v>
      </c>
      <c r="G29" s="8" t="s">
        <v>17</v>
      </c>
    </row>
    <row r="30" ht="13.5" customHeight="1">
      <c r="A30" s="8" t="s">
        <v>12</v>
      </c>
      <c r="B30" s="8" t="s">
        <v>65</v>
      </c>
      <c r="C30" s="8">
        <v>4608.0</v>
      </c>
      <c r="D30" s="8" t="s">
        <v>71</v>
      </c>
      <c r="E30" s="8" t="s">
        <v>46</v>
      </c>
      <c r="F30" s="10">
        <v>42792.0</v>
      </c>
      <c r="G30" s="8" t="s">
        <v>17</v>
      </c>
    </row>
    <row r="31" ht="13.5" customHeight="1">
      <c r="A31" s="8" t="s">
        <v>12</v>
      </c>
      <c r="B31" s="8" t="s">
        <v>65</v>
      </c>
      <c r="C31" s="8">
        <v>4609.0</v>
      </c>
      <c r="D31" s="8" t="s">
        <v>73</v>
      </c>
      <c r="E31" s="8" t="s">
        <v>46</v>
      </c>
      <c r="F31" s="10">
        <v>70485.0</v>
      </c>
      <c r="G31" s="8" t="s">
        <v>17</v>
      </c>
    </row>
    <row r="32" ht="13.5" customHeight="1">
      <c r="A32" s="8" t="s">
        <v>12</v>
      </c>
      <c r="B32" s="8" t="s">
        <v>65</v>
      </c>
      <c r="C32" s="8">
        <v>4610.0</v>
      </c>
      <c r="D32" s="8" t="s">
        <v>74</v>
      </c>
      <c r="E32" s="8" t="s">
        <v>46</v>
      </c>
      <c r="F32" s="10">
        <v>102656.0</v>
      </c>
      <c r="G32" s="8" t="s">
        <v>17</v>
      </c>
    </row>
    <row r="33" ht="13.5" customHeight="1">
      <c r="A33" s="8" t="s">
        <v>12</v>
      </c>
      <c r="B33" s="8" t="s">
        <v>65</v>
      </c>
      <c r="C33" s="8">
        <v>4611.0</v>
      </c>
      <c r="D33" s="8" t="s">
        <v>76</v>
      </c>
      <c r="E33" s="8" t="s">
        <v>46</v>
      </c>
      <c r="F33" s="10">
        <v>239697.0</v>
      </c>
      <c r="G33" s="8" t="s">
        <v>17</v>
      </c>
    </row>
    <row r="34" ht="13.5" customHeight="1">
      <c r="A34" s="8" t="s">
        <v>12</v>
      </c>
      <c r="B34" s="8" t="s">
        <v>65</v>
      </c>
      <c r="C34" s="8">
        <v>4612.0</v>
      </c>
      <c r="D34" s="8" t="s">
        <v>77</v>
      </c>
      <c r="E34" s="8" t="s">
        <v>46</v>
      </c>
      <c r="F34" s="10">
        <v>440388.0</v>
      </c>
      <c r="G34" s="8" t="s">
        <v>17</v>
      </c>
    </row>
    <row r="35" ht="13.5" customHeight="1">
      <c r="A35" s="8" t="s">
        <v>12</v>
      </c>
      <c r="B35" s="8" t="s">
        <v>65</v>
      </c>
      <c r="C35" s="8">
        <v>4613.0</v>
      </c>
      <c r="D35" s="8" t="s">
        <v>79</v>
      </c>
      <c r="E35" s="8" t="s">
        <v>46</v>
      </c>
      <c r="F35" s="10">
        <v>786838.0</v>
      </c>
      <c r="G35" s="8" t="s">
        <v>17</v>
      </c>
    </row>
    <row r="36" ht="13.5" customHeight="1">
      <c r="A36" s="8" t="s">
        <v>12</v>
      </c>
      <c r="B36" s="8" t="s">
        <v>65</v>
      </c>
      <c r="C36" s="8">
        <v>4614.0</v>
      </c>
      <c r="D36" s="8" t="s">
        <v>80</v>
      </c>
      <c r="E36" s="8" t="s">
        <v>46</v>
      </c>
      <c r="F36" s="10">
        <v>1219423.0</v>
      </c>
      <c r="G36" s="8" t="s">
        <v>17</v>
      </c>
    </row>
    <row r="37" ht="13.5" customHeight="1">
      <c r="A37" s="8" t="s">
        <v>12</v>
      </c>
      <c r="B37" s="8" t="s">
        <v>81</v>
      </c>
      <c r="C37" s="8">
        <v>4675.0</v>
      </c>
      <c r="D37" s="8" t="s">
        <v>82</v>
      </c>
      <c r="E37" s="8" t="s">
        <v>46</v>
      </c>
      <c r="F37" s="10">
        <v>32500.0</v>
      </c>
      <c r="G37" s="8" t="s">
        <v>17</v>
      </c>
    </row>
    <row r="38" ht="13.5" customHeight="1">
      <c r="A38" s="8" t="s">
        <v>12</v>
      </c>
      <c r="B38" s="8" t="s">
        <v>84</v>
      </c>
      <c r="C38" s="8">
        <v>4694.0</v>
      </c>
      <c r="D38" s="8" t="s">
        <v>85</v>
      </c>
      <c r="E38" s="8" t="s">
        <v>61</v>
      </c>
      <c r="F38" s="10">
        <v>40737.0</v>
      </c>
      <c r="G38" s="8" t="s">
        <v>37</v>
      </c>
    </row>
    <row r="39" ht="13.5" customHeight="1">
      <c r="A39" s="8" t="s">
        <v>12</v>
      </c>
      <c r="B39" s="8" t="s">
        <v>84</v>
      </c>
      <c r="C39" s="8">
        <v>4697.0</v>
      </c>
      <c r="D39" s="8" t="s">
        <v>87</v>
      </c>
      <c r="E39" s="8" t="s">
        <v>61</v>
      </c>
      <c r="F39" s="10">
        <v>43372.0</v>
      </c>
      <c r="G39" s="8" t="s">
        <v>37</v>
      </c>
    </row>
    <row r="40" ht="13.5" customHeight="1">
      <c r="A40" s="8" t="s">
        <v>12</v>
      </c>
      <c r="B40" s="8" t="s">
        <v>41</v>
      </c>
      <c r="C40" s="8">
        <v>5038.0</v>
      </c>
      <c r="D40" s="8" t="s">
        <v>88</v>
      </c>
      <c r="E40" s="8" t="s">
        <v>43</v>
      </c>
      <c r="F40" s="10">
        <v>4657.0</v>
      </c>
      <c r="G40" s="8" t="s">
        <v>17</v>
      </c>
    </row>
    <row r="41" ht="13.5" customHeight="1">
      <c r="A41" s="8" t="s">
        <v>12</v>
      </c>
      <c r="B41" s="8" t="s">
        <v>41</v>
      </c>
      <c r="C41" s="8">
        <v>5041.0</v>
      </c>
      <c r="D41" s="8" t="s">
        <v>90</v>
      </c>
      <c r="E41" s="8" t="s">
        <v>43</v>
      </c>
      <c r="F41" s="10">
        <v>4665.0</v>
      </c>
      <c r="G41" s="8" t="s">
        <v>17</v>
      </c>
    </row>
    <row r="42" ht="13.5" customHeight="1">
      <c r="A42" s="8" t="s">
        <v>12</v>
      </c>
      <c r="B42" s="8" t="s">
        <v>41</v>
      </c>
      <c r="C42" s="8">
        <v>5042.0</v>
      </c>
      <c r="D42" s="8" t="s">
        <v>91</v>
      </c>
      <c r="E42" s="8" t="s">
        <v>43</v>
      </c>
      <c r="F42" s="10">
        <v>4665.0</v>
      </c>
      <c r="G42" s="8" t="s">
        <v>17</v>
      </c>
    </row>
    <row r="43" ht="13.5" customHeight="1">
      <c r="A43" s="8" t="s">
        <v>12</v>
      </c>
      <c r="B43" s="8" t="s">
        <v>14</v>
      </c>
      <c r="C43" s="8">
        <v>5056.0</v>
      </c>
      <c r="D43" s="8" t="s">
        <v>92</v>
      </c>
      <c r="E43" s="8" t="s">
        <v>16</v>
      </c>
      <c r="F43" s="10">
        <v>612389.0</v>
      </c>
      <c r="G43" s="8" t="s">
        <v>17</v>
      </c>
    </row>
    <row r="44" ht="13.5" customHeight="1">
      <c r="A44" s="8" t="s">
        <v>12</v>
      </c>
      <c r="B44" s="8" t="s">
        <v>93</v>
      </c>
      <c r="C44" s="8">
        <v>5115.0</v>
      </c>
      <c r="D44" s="8" t="s">
        <v>94</v>
      </c>
      <c r="E44" s="8" t="s">
        <v>95</v>
      </c>
      <c r="F44" s="10">
        <v>10481.0</v>
      </c>
      <c r="G44" s="8" t="s">
        <v>17</v>
      </c>
    </row>
    <row r="45" ht="13.5" customHeight="1">
      <c r="A45" s="8" t="s">
        <v>12</v>
      </c>
      <c r="B45" s="8" t="s">
        <v>44</v>
      </c>
      <c r="C45" s="8">
        <v>5481.0</v>
      </c>
      <c r="D45" s="8" t="s">
        <v>96</v>
      </c>
      <c r="E45" s="8" t="s">
        <v>46</v>
      </c>
      <c r="F45" s="10">
        <v>9500.0</v>
      </c>
      <c r="G45" s="8" t="s">
        <v>17</v>
      </c>
    </row>
    <row r="46" ht="13.5" customHeight="1">
      <c r="A46" s="8" t="s">
        <v>12</v>
      </c>
      <c r="B46" s="8" t="s">
        <v>98</v>
      </c>
      <c r="C46" s="8">
        <v>5661.0</v>
      </c>
      <c r="D46" s="8" t="s">
        <v>99</v>
      </c>
      <c r="E46" s="8" t="s">
        <v>100</v>
      </c>
      <c r="F46" s="10">
        <v>61982.0</v>
      </c>
      <c r="G46" s="8" t="s">
        <v>37</v>
      </c>
    </row>
    <row r="47" ht="13.5" customHeight="1">
      <c r="A47" s="8" t="s">
        <v>12</v>
      </c>
      <c r="B47" s="8" t="s">
        <v>31</v>
      </c>
      <c r="C47" s="8">
        <v>5890.0</v>
      </c>
      <c r="D47" s="8" t="s">
        <v>101</v>
      </c>
      <c r="E47" s="8" t="s">
        <v>33</v>
      </c>
      <c r="F47" s="10">
        <v>88387.0</v>
      </c>
      <c r="G47" s="8" t="s">
        <v>17</v>
      </c>
    </row>
    <row r="48" ht="13.5" customHeight="1">
      <c r="A48" s="8" t="s">
        <v>12</v>
      </c>
      <c r="B48" s="8" t="s">
        <v>47</v>
      </c>
      <c r="C48" s="8">
        <v>5915.0</v>
      </c>
      <c r="D48" s="8" t="s">
        <v>102</v>
      </c>
      <c r="E48" s="8" t="s">
        <v>16</v>
      </c>
      <c r="F48" s="10">
        <v>95081.0</v>
      </c>
      <c r="G48" s="8" t="s">
        <v>17</v>
      </c>
    </row>
    <row r="49" ht="13.5" customHeight="1">
      <c r="A49" s="8" t="s">
        <v>12</v>
      </c>
      <c r="B49" s="8" t="s">
        <v>31</v>
      </c>
      <c r="C49" s="8">
        <v>6013.0</v>
      </c>
      <c r="D49" s="8" t="s">
        <v>103</v>
      </c>
      <c r="E49" s="8" t="s">
        <v>33</v>
      </c>
      <c r="F49" s="10">
        <v>302067.0</v>
      </c>
      <c r="G49" s="8" t="s">
        <v>17</v>
      </c>
    </row>
    <row r="50" ht="13.5" customHeight="1">
      <c r="A50" s="8" t="s">
        <v>12</v>
      </c>
      <c r="B50" s="8" t="s">
        <v>31</v>
      </c>
      <c r="C50" s="8">
        <v>6026.0</v>
      </c>
      <c r="D50" s="8" t="s">
        <v>105</v>
      </c>
      <c r="E50" s="8" t="s">
        <v>33</v>
      </c>
      <c r="F50" s="10">
        <v>164951.0</v>
      </c>
      <c r="G50" s="8" t="s">
        <v>17</v>
      </c>
    </row>
    <row r="51" ht="13.5" customHeight="1">
      <c r="A51" s="8" t="s">
        <v>12</v>
      </c>
      <c r="B51" s="8" t="s">
        <v>31</v>
      </c>
      <c r="C51" s="8">
        <v>6062.0</v>
      </c>
      <c r="D51" s="8" t="s">
        <v>106</v>
      </c>
      <c r="E51" s="8" t="s">
        <v>33</v>
      </c>
      <c r="F51" s="10">
        <v>194119.0</v>
      </c>
      <c r="G51" s="8" t="s">
        <v>17</v>
      </c>
    </row>
    <row r="52" ht="13.5" customHeight="1">
      <c r="A52" s="8" t="s">
        <v>12</v>
      </c>
      <c r="B52" s="8" t="s">
        <v>14</v>
      </c>
      <c r="C52" s="8">
        <v>6072.0</v>
      </c>
      <c r="D52" s="8" t="s">
        <v>107</v>
      </c>
      <c r="E52" s="8" t="s">
        <v>16</v>
      </c>
      <c r="F52" s="10">
        <v>702338.0</v>
      </c>
      <c r="G52" s="8" t="s">
        <v>17</v>
      </c>
    </row>
    <row r="53" ht="13.5" customHeight="1">
      <c r="A53" s="8" t="s">
        <v>12</v>
      </c>
      <c r="B53" s="8" t="s">
        <v>14</v>
      </c>
      <c r="C53" s="8">
        <v>6073.0</v>
      </c>
      <c r="D53" s="8" t="s">
        <v>108</v>
      </c>
      <c r="E53" s="8" t="s">
        <v>16</v>
      </c>
      <c r="F53" s="10">
        <v>716425.0</v>
      </c>
      <c r="G53" s="8" t="s">
        <v>17</v>
      </c>
    </row>
    <row r="54" ht="13.5" customHeight="1">
      <c r="A54" s="8" t="s">
        <v>12</v>
      </c>
      <c r="B54" s="8" t="s">
        <v>109</v>
      </c>
      <c r="C54" s="8">
        <v>6087.0</v>
      </c>
      <c r="D54" s="8" t="s">
        <v>110</v>
      </c>
      <c r="E54" s="8" t="s">
        <v>111</v>
      </c>
      <c r="F54" s="10">
        <v>97414.0</v>
      </c>
      <c r="G54" s="8" t="s">
        <v>112</v>
      </c>
    </row>
    <row r="55" ht="13.5" customHeight="1">
      <c r="A55" s="8" t="s">
        <v>12</v>
      </c>
      <c r="B55" s="8" t="s">
        <v>109</v>
      </c>
      <c r="C55" s="8">
        <v>6088.0</v>
      </c>
      <c r="D55" s="8" t="s">
        <v>113</v>
      </c>
      <c r="E55" s="8" t="s">
        <v>111</v>
      </c>
      <c r="F55" s="10">
        <v>121212.0</v>
      </c>
      <c r="G55" s="8" t="s">
        <v>112</v>
      </c>
    </row>
    <row r="56" ht="13.5" customHeight="1">
      <c r="A56" s="8" t="s">
        <v>12</v>
      </c>
      <c r="B56" s="8" t="s">
        <v>98</v>
      </c>
      <c r="C56" s="8">
        <v>6092.0</v>
      </c>
      <c r="D56" s="8" t="s">
        <v>114</v>
      </c>
      <c r="E56" s="8" t="s">
        <v>115</v>
      </c>
      <c r="F56" s="10">
        <v>2000.0</v>
      </c>
      <c r="G56" s="8" t="s">
        <v>116</v>
      </c>
    </row>
    <row r="57" ht="13.5" customHeight="1">
      <c r="A57" s="8" t="s">
        <v>12</v>
      </c>
      <c r="B57" s="8" t="s">
        <v>81</v>
      </c>
      <c r="C57" s="8">
        <v>6098.0</v>
      </c>
      <c r="D57" s="8" t="s">
        <v>117</v>
      </c>
      <c r="E57" s="8" t="s">
        <v>118</v>
      </c>
      <c r="F57" s="10">
        <v>25.0</v>
      </c>
      <c r="G57" s="8" t="s">
        <v>17</v>
      </c>
    </row>
    <row r="58" ht="13.5" customHeight="1">
      <c r="A58" s="8" t="s">
        <v>12</v>
      </c>
      <c r="B58" s="8" t="s">
        <v>14</v>
      </c>
      <c r="C58" s="8">
        <v>6107.0</v>
      </c>
      <c r="D58" s="8" t="s">
        <v>119</v>
      </c>
      <c r="E58" s="8" t="s">
        <v>16</v>
      </c>
      <c r="F58" s="10">
        <v>838593.0</v>
      </c>
      <c r="G58" s="8" t="s">
        <v>17</v>
      </c>
    </row>
    <row r="59" ht="13.5" customHeight="1">
      <c r="A59" s="8" t="s">
        <v>12</v>
      </c>
      <c r="B59" s="8" t="s">
        <v>120</v>
      </c>
      <c r="C59" s="8">
        <v>6109.0</v>
      </c>
      <c r="D59" s="8" t="s">
        <v>121</v>
      </c>
      <c r="E59" s="8" t="s">
        <v>46</v>
      </c>
      <c r="F59" s="10">
        <v>48991.0</v>
      </c>
      <c r="G59" s="8" t="s">
        <v>17</v>
      </c>
    </row>
    <row r="60" ht="13.5" customHeight="1">
      <c r="A60" s="8" t="s">
        <v>12</v>
      </c>
      <c r="B60" s="8" t="s">
        <v>120</v>
      </c>
      <c r="C60" s="8">
        <v>6115.0</v>
      </c>
      <c r="D60" s="8" t="s">
        <v>123</v>
      </c>
      <c r="E60" s="8" t="s">
        <v>36</v>
      </c>
      <c r="F60" s="10">
        <v>95223.0</v>
      </c>
      <c r="G60" s="8" t="s">
        <v>17</v>
      </c>
    </row>
    <row r="61" ht="13.5" customHeight="1">
      <c r="A61" s="8" t="s">
        <v>12</v>
      </c>
      <c r="B61" s="8" t="s">
        <v>120</v>
      </c>
      <c r="C61" s="8">
        <v>6116.0</v>
      </c>
      <c r="D61" s="8" t="s">
        <v>124</v>
      </c>
      <c r="E61" s="8" t="s">
        <v>46</v>
      </c>
      <c r="F61" s="10">
        <v>40004.0</v>
      </c>
      <c r="G61" s="8" t="s">
        <v>17</v>
      </c>
    </row>
    <row r="62" ht="13.5" customHeight="1">
      <c r="A62" s="8" t="s">
        <v>12</v>
      </c>
      <c r="B62" s="8" t="s">
        <v>120</v>
      </c>
      <c r="C62" s="8">
        <v>6117.0</v>
      </c>
      <c r="D62" s="8" t="s">
        <v>125</v>
      </c>
      <c r="E62" s="8" t="s">
        <v>46</v>
      </c>
      <c r="F62" s="10">
        <v>81601.0</v>
      </c>
      <c r="G62" s="8" t="s">
        <v>17</v>
      </c>
    </row>
    <row r="63" ht="13.5" customHeight="1">
      <c r="A63" s="8" t="s">
        <v>12</v>
      </c>
      <c r="B63" s="8" t="s">
        <v>120</v>
      </c>
      <c r="C63" s="8">
        <v>6118.0</v>
      </c>
      <c r="D63" s="8" t="s">
        <v>126</v>
      </c>
      <c r="E63" s="8" t="s">
        <v>46</v>
      </c>
      <c r="F63" s="10">
        <v>42280.0</v>
      </c>
      <c r="G63" s="8" t="s">
        <v>17</v>
      </c>
    </row>
    <row r="64" ht="13.5" customHeight="1">
      <c r="A64" s="8" t="s">
        <v>12</v>
      </c>
      <c r="B64" s="8" t="s">
        <v>120</v>
      </c>
      <c r="C64" s="8">
        <v>6122.0</v>
      </c>
      <c r="D64" s="8" t="s">
        <v>127</v>
      </c>
      <c r="E64" s="8" t="s">
        <v>46</v>
      </c>
      <c r="F64" s="10">
        <v>380800.0</v>
      </c>
      <c r="G64" s="8" t="s">
        <v>17</v>
      </c>
    </row>
    <row r="65" ht="13.5" customHeight="1">
      <c r="A65" s="8" t="s">
        <v>12</v>
      </c>
      <c r="B65" s="8" t="s">
        <v>129</v>
      </c>
      <c r="C65" s="8">
        <v>6126.0</v>
      </c>
      <c r="D65" s="8" t="s">
        <v>130</v>
      </c>
      <c r="E65" s="8" t="s">
        <v>61</v>
      </c>
      <c r="F65" s="10">
        <v>27659.0</v>
      </c>
      <c r="G65" s="8" t="s">
        <v>17</v>
      </c>
    </row>
    <row r="66" ht="13.5" customHeight="1">
      <c r="A66" s="8" t="s">
        <v>12</v>
      </c>
      <c r="B66" s="8" t="s">
        <v>129</v>
      </c>
      <c r="C66" s="8">
        <v>6127.0</v>
      </c>
      <c r="D66" s="8" t="s">
        <v>131</v>
      </c>
      <c r="E66" s="8" t="s">
        <v>61</v>
      </c>
      <c r="F66" s="10">
        <v>52567.0</v>
      </c>
      <c r="G66" s="8" t="s">
        <v>17</v>
      </c>
    </row>
    <row r="67" ht="13.5" customHeight="1">
      <c r="A67" s="8" t="s">
        <v>12</v>
      </c>
      <c r="B67" s="8" t="s">
        <v>129</v>
      </c>
      <c r="C67" s="8">
        <v>6128.0</v>
      </c>
      <c r="D67" s="8" t="s">
        <v>132</v>
      </c>
      <c r="E67" s="8" t="s">
        <v>61</v>
      </c>
      <c r="F67" s="10">
        <v>75144.0</v>
      </c>
      <c r="G67" s="8" t="s">
        <v>17</v>
      </c>
    </row>
    <row r="68" ht="13.5" customHeight="1">
      <c r="A68" s="8" t="s">
        <v>12</v>
      </c>
      <c r="B68" s="8" t="s">
        <v>129</v>
      </c>
      <c r="C68" s="8">
        <v>6129.0</v>
      </c>
      <c r="D68" s="8" t="s">
        <v>133</v>
      </c>
      <c r="E68" s="8" t="s">
        <v>61</v>
      </c>
      <c r="F68" s="10">
        <v>109752.0</v>
      </c>
      <c r="G68" s="8" t="s">
        <v>17</v>
      </c>
    </row>
    <row r="69" ht="13.5" customHeight="1">
      <c r="A69" s="8" t="s">
        <v>12</v>
      </c>
      <c r="B69" s="8" t="s">
        <v>129</v>
      </c>
      <c r="C69" s="8">
        <v>6130.0</v>
      </c>
      <c r="D69" s="8" t="s">
        <v>134</v>
      </c>
      <c r="E69" s="8" t="s">
        <v>61</v>
      </c>
      <c r="F69" s="10">
        <v>157926.0</v>
      </c>
      <c r="G69" s="8" t="s">
        <v>17</v>
      </c>
    </row>
    <row r="70" ht="13.5" customHeight="1">
      <c r="A70" s="8" t="s">
        <v>12</v>
      </c>
      <c r="B70" s="8" t="s">
        <v>129</v>
      </c>
      <c r="C70" s="8">
        <v>6131.0</v>
      </c>
      <c r="D70" s="8" t="s">
        <v>135</v>
      </c>
      <c r="E70" s="8" t="s">
        <v>61</v>
      </c>
      <c r="F70" s="10">
        <v>289477.0</v>
      </c>
      <c r="G70" s="8" t="s">
        <v>17</v>
      </c>
    </row>
    <row r="71" ht="13.5" customHeight="1">
      <c r="A71" s="8" t="s">
        <v>12</v>
      </c>
      <c r="B71" s="8" t="s">
        <v>129</v>
      </c>
      <c r="C71" s="8">
        <v>6132.0</v>
      </c>
      <c r="D71" s="8" t="s">
        <v>136</v>
      </c>
      <c r="E71" s="8" t="s">
        <v>61</v>
      </c>
      <c r="F71" s="10">
        <v>397651.0</v>
      </c>
      <c r="G71" s="8" t="s">
        <v>17</v>
      </c>
    </row>
    <row r="72" ht="13.5" customHeight="1">
      <c r="A72" s="8" t="s">
        <v>12</v>
      </c>
      <c r="B72" s="8" t="s">
        <v>129</v>
      </c>
      <c r="C72" s="8">
        <v>6133.0</v>
      </c>
      <c r="D72" s="8" t="s">
        <v>138</v>
      </c>
      <c r="E72" s="8" t="s">
        <v>61</v>
      </c>
      <c r="F72" s="10">
        <v>487403.0</v>
      </c>
      <c r="G72" s="8" t="s">
        <v>17</v>
      </c>
    </row>
    <row r="73" ht="13.5" customHeight="1">
      <c r="A73" s="8" t="s">
        <v>12</v>
      </c>
      <c r="B73" s="8" t="s">
        <v>98</v>
      </c>
      <c r="C73" s="8">
        <v>6140.0</v>
      </c>
      <c r="D73" s="8" t="s">
        <v>139</v>
      </c>
      <c r="E73" s="8" t="s">
        <v>33</v>
      </c>
      <c r="F73" s="10">
        <v>70709.0</v>
      </c>
      <c r="G73" s="8" t="s">
        <v>37</v>
      </c>
    </row>
    <row r="74" ht="13.5" customHeight="1">
      <c r="A74" s="8" t="s">
        <v>12</v>
      </c>
      <c r="B74" s="8" t="s">
        <v>140</v>
      </c>
      <c r="C74" s="8">
        <v>6143.0</v>
      </c>
      <c r="D74" s="8" t="s">
        <v>141</v>
      </c>
      <c r="E74" s="8" t="s">
        <v>43</v>
      </c>
      <c r="F74" s="10">
        <v>15545.0</v>
      </c>
      <c r="G74" s="8" t="s">
        <v>37</v>
      </c>
    </row>
    <row r="75" ht="13.5" customHeight="1">
      <c r="A75" s="8" t="s">
        <v>12</v>
      </c>
      <c r="B75" s="8" t="s">
        <v>143</v>
      </c>
      <c r="C75" s="8">
        <v>6147.0</v>
      </c>
      <c r="D75" s="8" t="s">
        <v>144</v>
      </c>
      <c r="E75" s="8" t="s">
        <v>61</v>
      </c>
      <c r="F75" s="10">
        <v>47841.0</v>
      </c>
      <c r="G75" s="8" t="s">
        <v>17</v>
      </c>
    </row>
    <row r="76" ht="13.5" customHeight="1">
      <c r="A76" s="8" t="s">
        <v>12</v>
      </c>
      <c r="B76" s="8" t="s">
        <v>143</v>
      </c>
      <c r="C76" s="8">
        <v>6148.0</v>
      </c>
      <c r="D76" s="8" t="s">
        <v>145</v>
      </c>
      <c r="E76" s="8" t="s">
        <v>61</v>
      </c>
      <c r="F76" s="10">
        <v>80018.0</v>
      </c>
      <c r="G76" s="8" t="s">
        <v>17</v>
      </c>
    </row>
    <row r="77" ht="13.5" customHeight="1">
      <c r="A77" s="8" t="s">
        <v>12</v>
      </c>
      <c r="B77" s="8" t="s">
        <v>143</v>
      </c>
      <c r="C77" s="8">
        <v>6149.0</v>
      </c>
      <c r="D77" s="8" t="s">
        <v>146</v>
      </c>
      <c r="E77" s="8" t="s">
        <v>61</v>
      </c>
      <c r="F77" s="10">
        <v>98207.0</v>
      </c>
      <c r="G77" s="8" t="s">
        <v>17</v>
      </c>
    </row>
    <row r="78" ht="13.5" customHeight="1">
      <c r="A78" s="8" t="s">
        <v>12</v>
      </c>
      <c r="B78" s="8" t="s">
        <v>143</v>
      </c>
      <c r="C78" s="8">
        <v>6150.0</v>
      </c>
      <c r="D78" s="8" t="s">
        <v>147</v>
      </c>
      <c r="E78" s="8" t="s">
        <v>61</v>
      </c>
      <c r="F78" s="10">
        <v>116626.0</v>
      </c>
      <c r="G78" s="8" t="s">
        <v>17</v>
      </c>
    </row>
    <row r="79" ht="13.5" customHeight="1">
      <c r="A79" s="8" t="s">
        <v>12</v>
      </c>
      <c r="B79" s="8" t="s">
        <v>143</v>
      </c>
      <c r="C79" s="8">
        <v>6151.0</v>
      </c>
      <c r="D79" s="8" t="s">
        <v>149</v>
      </c>
      <c r="E79" s="8" t="s">
        <v>61</v>
      </c>
      <c r="F79" s="10">
        <v>146782.0</v>
      </c>
      <c r="G79" s="8" t="s">
        <v>17</v>
      </c>
    </row>
    <row r="80" ht="21.75" customHeight="1">
      <c r="A80" s="8" t="s">
        <v>12</v>
      </c>
      <c r="B80" s="8" t="s">
        <v>143</v>
      </c>
      <c r="C80" s="8">
        <v>6152.0</v>
      </c>
      <c r="D80" s="8" t="s">
        <v>150</v>
      </c>
      <c r="E80" s="8" t="s">
        <v>61</v>
      </c>
      <c r="F80" s="10">
        <v>193351.0</v>
      </c>
      <c r="G80" s="8" t="s">
        <v>17</v>
      </c>
    </row>
    <row r="81" ht="13.5" customHeight="1">
      <c r="A81" s="8" t="s">
        <v>12</v>
      </c>
      <c r="B81" s="8" t="s">
        <v>143</v>
      </c>
      <c r="C81" s="8">
        <v>6153.0</v>
      </c>
      <c r="D81" s="8" t="s">
        <v>151</v>
      </c>
      <c r="E81" s="8" t="s">
        <v>61</v>
      </c>
      <c r="F81" s="10">
        <v>251003.0</v>
      </c>
      <c r="G81" s="8" t="s">
        <v>17</v>
      </c>
    </row>
    <row r="82" ht="13.5" customHeight="1">
      <c r="A82" s="8" t="s">
        <v>12</v>
      </c>
      <c r="B82" s="8" t="s">
        <v>143</v>
      </c>
      <c r="C82" s="8">
        <v>6154.0</v>
      </c>
      <c r="D82" s="8" t="s">
        <v>153</v>
      </c>
      <c r="E82" s="8" t="s">
        <v>61</v>
      </c>
      <c r="F82" s="10">
        <v>324890.0</v>
      </c>
      <c r="G82" s="8" t="s">
        <v>17</v>
      </c>
    </row>
    <row r="83" ht="13.5" customHeight="1">
      <c r="A83" s="8" t="s">
        <v>12</v>
      </c>
      <c r="B83" s="8" t="s">
        <v>143</v>
      </c>
      <c r="C83" s="8">
        <v>6155.0</v>
      </c>
      <c r="D83" s="8" t="s">
        <v>154</v>
      </c>
      <c r="E83" s="8" t="s">
        <v>61</v>
      </c>
      <c r="F83" s="10">
        <v>478755.0</v>
      </c>
      <c r="G83" s="8" t="s">
        <v>17</v>
      </c>
    </row>
    <row r="84" ht="13.5" customHeight="1">
      <c r="A84" s="8" t="s">
        <v>12</v>
      </c>
      <c r="B84" s="8" t="s">
        <v>143</v>
      </c>
      <c r="C84" s="8">
        <v>6156.0</v>
      </c>
      <c r="D84" s="8" t="s">
        <v>156</v>
      </c>
      <c r="E84" s="8" t="s">
        <v>61</v>
      </c>
      <c r="F84" s="10">
        <v>58027.0</v>
      </c>
      <c r="G84" s="8" t="s">
        <v>17</v>
      </c>
    </row>
    <row r="85" ht="13.5" customHeight="1">
      <c r="A85" s="8" t="s">
        <v>12</v>
      </c>
      <c r="B85" s="8" t="s">
        <v>143</v>
      </c>
      <c r="C85" s="8">
        <v>6157.0</v>
      </c>
      <c r="D85" s="8" t="s">
        <v>157</v>
      </c>
      <c r="E85" s="8" t="s">
        <v>61</v>
      </c>
      <c r="F85" s="10">
        <v>98392.0</v>
      </c>
      <c r="G85" s="8" t="s">
        <v>17</v>
      </c>
    </row>
    <row r="86" ht="13.5" customHeight="1">
      <c r="A86" s="8" t="s">
        <v>12</v>
      </c>
      <c r="B86" s="8" t="s">
        <v>143</v>
      </c>
      <c r="C86" s="8">
        <v>6158.0</v>
      </c>
      <c r="D86" s="8" t="s">
        <v>158</v>
      </c>
      <c r="E86" s="8" t="s">
        <v>61</v>
      </c>
      <c r="F86" s="10">
        <v>126006.0</v>
      </c>
      <c r="G86" s="8" t="s">
        <v>17</v>
      </c>
    </row>
    <row r="87" ht="13.5" customHeight="1">
      <c r="A87" s="8" t="s">
        <v>12</v>
      </c>
      <c r="B87" s="8" t="s">
        <v>143</v>
      </c>
      <c r="C87" s="8">
        <v>6159.0</v>
      </c>
      <c r="D87" s="8" t="s">
        <v>160</v>
      </c>
      <c r="E87" s="8" t="s">
        <v>61</v>
      </c>
      <c r="F87" s="10">
        <v>160742.0</v>
      </c>
      <c r="G87" s="8" t="s">
        <v>17</v>
      </c>
    </row>
    <row r="88" ht="13.5" customHeight="1">
      <c r="A88" s="8" t="s">
        <v>12</v>
      </c>
      <c r="B88" s="8" t="s">
        <v>143</v>
      </c>
      <c r="C88" s="8">
        <v>6160.0</v>
      </c>
      <c r="D88" s="8" t="s">
        <v>162</v>
      </c>
      <c r="E88" s="8" t="s">
        <v>61</v>
      </c>
      <c r="F88" s="10">
        <v>213366.0</v>
      </c>
      <c r="G88" s="8" t="s">
        <v>17</v>
      </c>
    </row>
    <row r="89" ht="13.5" customHeight="1">
      <c r="A89" s="8" t="s">
        <v>12</v>
      </c>
      <c r="B89" s="8" t="s">
        <v>143</v>
      </c>
      <c r="C89" s="8">
        <v>6161.0</v>
      </c>
      <c r="D89" s="8" t="s">
        <v>163</v>
      </c>
      <c r="E89" s="8" t="s">
        <v>61</v>
      </c>
      <c r="F89" s="10">
        <v>277502.0</v>
      </c>
      <c r="G89" s="8" t="s">
        <v>17</v>
      </c>
    </row>
    <row r="90" ht="13.5" customHeight="1">
      <c r="A90" s="8" t="s">
        <v>12</v>
      </c>
      <c r="B90" s="8" t="s">
        <v>143</v>
      </c>
      <c r="C90" s="8">
        <v>6162.0</v>
      </c>
      <c r="D90" s="8" t="s">
        <v>164</v>
      </c>
      <c r="E90" s="8" t="s">
        <v>61</v>
      </c>
      <c r="F90" s="10">
        <v>373794.0</v>
      </c>
      <c r="G90" s="8" t="s">
        <v>17</v>
      </c>
    </row>
    <row r="91" ht="13.5" customHeight="1">
      <c r="A91" s="8" t="s">
        <v>12</v>
      </c>
      <c r="B91" s="8" t="s">
        <v>143</v>
      </c>
      <c r="C91" s="8">
        <v>6163.0</v>
      </c>
      <c r="D91" s="8" t="s">
        <v>165</v>
      </c>
      <c r="E91" s="8" t="s">
        <v>61</v>
      </c>
      <c r="F91" s="10">
        <v>447630.0</v>
      </c>
      <c r="G91" s="8" t="s">
        <v>17</v>
      </c>
    </row>
    <row r="92" ht="13.5" customHeight="1">
      <c r="A92" s="8" t="s">
        <v>12</v>
      </c>
      <c r="B92" s="8" t="s">
        <v>143</v>
      </c>
      <c r="C92" s="8">
        <v>6164.0</v>
      </c>
      <c r="D92" s="8" t="s">
        <v>166</v>
      </c>
      <c r="E92" s="8" t="s">
        <v>61</v>
      </c>
      <c r="F92" s="10">
        <v>643742.0</v>
      </c>
      <c r="G92" s="8" t="s">
        <v>17</v>
      </c>
    </row>
    <row r="93" ht="13.5" customHeight="1">
      <c r="A93" s="8" t="s">
        <v>12</v>
      </c>
      <c r="B93" s="8" t="s">
        <v>143</v>
      </c>
      <c r="C93" s="8">
        <v>6165.0</v>
      </c>
      <c r="D93" s="8" t="s">
        <v>167</v>
      </c>
      <c r="E93" s="8" t="s">
        <v>61</v>
      </c>
      <c r="F93" s="10">
        <v>701999.0</v>
      </c>
      <c r="G93" s="8" t="s">
        <v>17</v>
      </c>
    </row>
    <row r="94" ht="13.5" customHeight="1">
      <c r="A94" s="8" t="s">
        <v>12</v>
      </c>
      <c r="B94" s="8" t="s">
        <v>143</v>
      </c>
      <c r="C94" s="8">
        <v>6166.0</v>
      </c>
      <c r="D94" s="8" t="s">
        <v>169</v>
      </c>
      <c r="E94" s="8" t="s">
        <v>61</v>
      </c>
      <c r="F94" s="10">
        <v>856954.0</v>
      </c>
      <c r="G94" s="8" t="s">
        <v>17</v>
      </c>
    </row>
    <row r="95" ht="13.5" customHeight="1">
      <c r="A95" s="8" t="s">
        <v>12</v>
      </c>
      <c r="B95" s="8" t="s">
        <v>143</v>
      </c>
      <c r="C95" s="8">
        <v>6167.0</v>
      </c>
      <c r="D95" s="8" t="s">
        <v>170</v>
      </c>
      <c r="E95" s="8" t="s">
        <v>61</v>
      </c>
      <c r="F95" s="10">
        <v>1070247.0</v>
      </c>
      <c r="G95" s="8" t="s">
        <v>17</v>
      </c>
    </row>
    <row r="96" ht="13.5" customHeight="1">
      <c r="A96" s="8" t="s">
        <v>12</v>
      </c>
      <c r="B96" s="8" t="s">
        <v>143</v>
      </c>
      <c r="C96" s="8">
        <v>6168.0</v>
      </c>
      <c r="D96" s="8" t="s">
        <v>171</v>
      </c>
      <c r="E96" s="8" t="s">
        <v>61</v>
      </c>
      <c r="F96" s="10">
        <v>1346405.0</v>
      </c>
      <c r="G96" s="8" t="s">
        <v>17</v>
      </c>
    </row>
    <row r="97" ht="13.5" customHeight="1">
      <c r="A97" s="8" t="s">
        <v>12</v>
      </c>
      <c r="B97" s="8" t="s">
        <v>143</v>
      </c>
      <c r="C97" s="8">
        <v>6169.0</v>
      </c>
      <c r="D97" s="8" t="s">
        <v>172</v>
      </c>
      <c r="E97" s="8" t="s">
        <v>61</v>
      </c>
      <c r="F97" s="10">
        <v>1684080.0</v>
      </c>
      <c r="G97" s="8" t="s">
        <v>17</v>
      </c>
    </row>
    <row r="98" ht="13.5" customHeight="1">
      <c r="A98" s="8" t="s">
        <v>12</v>
      </c>
      <c r="B98" s="8" t="s">
        <v>143</v>
      </c>
      <c r="C98" s="8">
        <v>6170.0</v>
      </c>
      <c r="D98" s="8" t="s">
        <v>173</v>
      </c>
      <c r="E98" s="8" t="s">
        <v>61</v>
      </c>
      <c r="F98" s="10">
        <v>1895037.0</v>
      </c>
      <c r="G98" s="8" t="s">
        <v>17</v>
      </c>
    </row>
    <row r="99" ht="13.5" customHeight="1">
      <c r="A99" s="8" t="s">
        <v>12</v>
      </c>
      <c r="B99" s="8" t="s">
        <v>143</v>
      </c>
      <c r="C99" s="8">
        <v>6171.0</v>
      </c>
      <c r="D99" s="8" t="s">
        <v>174</v>
      </c>
      <c r="E99" s="8" t="s">
        <v>61</v>
      </c>
      <c r="F99" s="10">
        <v>2211051.0</v>
      </c>
      <c r="G99" s="8" t="s">
        <v>17</v>
      </c>
    </row>
    <row r="100" ht="13.5" customHeight="1">
      <c r="A100" s="8" t="s">
        <v>12</v>
      </c>
      <c r="B100" s="8" t="s">
        <v>143</v>
      </c>
      <c r="C100" s="8">
        <v>6172.0</v>
      </c>
      <c r="D100" s="8" t="s">
        <v>177</v>
      </c>
      <c r="E100" s="8" t="s">
        <v>61</v>
      </c>
      <c r="F100" s="10">
        <v>2448244.0</v>
      </c>
      <c r="G100" s="8" t="s">
        <v>17</v>
      </c>
    </row>
    <row r="101" ht="13.5" customHeight="1">
      <c r="A101" s="8" t="s">
        <v>12</v>
      </c>
      <c r="B101" s="8" t="s">
        <v>143</v>
      </c>
      <c r="C101" s="8">
        <v>6173.0</v>
      </c>
      <c r="D101" s="8" t="s">
        <v>179</v>
      </c>
      <c r="E101" s="8" t="s">
        <v>61</v>
      </c>
      <c r="F101" s="10">
        <v>2748707.0</v>
      </c>
      <c r="G101" s="8" t="s">
        <v>17</v>
      </c>
    </row>
    <row r="102" ht="13.5" customHeight="1">
      <c r="A102" s="8" t="s">
        <v>12</v>
      </c>
      <c r="B102" s="8" t="s">
        <v>143</v>
      </c>
      <c r="C102" s="8">
        <v>6174.0</v>
      </c>
      <c r="D102" s="8" t="s">
        <v>180</v>
      </c>
      <c r="E102" s="8" t="s">
        <v>61</v>
      </c>
      <c r="F102" s="10">
        <v>3052879.0</v>
      </c>
      <c r="G102" s="8" t="s">
        <v>17</v>
      </c>
    </row>
    <row r="103" ht="13.5" customHeight="1">
      <c r="A103" s="8" t="s">
        <v>12</v>
      </c>
      <c r="B103" s="8" t="s">
        <v>143</v>
      </c>
      <c r="C103" s="8">
        <v>6175.0</v>
      </c>
      <c r="D103" s="8" t="s">
        <v>181</v>
      </c>
      <c r="E103" s="8" t="s">
        <v>61</v>
      </c>
      <c r="F103" s="10">
        <v>3454091.0</v>
      </c>
      <c r="G103" s="8" t="s">
        <v>17</v>
      </c>
    </row>
    <row r="104" ht="13.5" customHeight="1">
      <c r="A104" s="8" t="s">
        <v>12</v>
      </c>
      <c r="B104" s="8" t="s">
        <v>143</v>
      </c>
      <c r="C104" s="8">
        <v>6176.0</v>
      </c>
      <c r="D104" s="8" t="s">
        <v>183</v>
      </c>
      <c r="E104" s="8" t="s">
        <v>61</v>
      </c>
      <c r="F104" s="10">
        <v>3904172.0</v>
      </c>
      <c r="G104" s="8" t="s">
        <v>17</v>
      </c>
    </row>
    <row r="105" ht="13.5" customHeight="1">
      <c r="A105" s="8" t="s">
        <v>12</v>
      </c>
      <c r="B105" s="8" t="s">
        <v>143</v>
      </c>
      <c r="C105" s="8">
        <v>6177.0</v>
      </c>
      <c r="D105" s="8" t="s">
        <v>184</v>
      </c>
      <c r="E105" s="8" t="s">
        <v>61</v>
      </c>
      <c r="F105" s="10">
        <v>4404663.0</v>
      </c>
      <c r="G105" s="8" t="s">
        <v>17</v>
      </c>
    </row>
    <row r="106" ht="13.5" customHeight="1">
      <c r="A106" s="8" t="s">
        <v>12</v>
      </c>
      <c r="B106" s="8" t="s">
        <v>143</v>
      </c>
      <c r="C106" s="8">
        <v>6178.0</v>
      </c>
      <c r="D106" s="8" t="s">
        <v>186</v>
      </c>
      <c r="E106" s="8" t="s">
        <v>61</v>
      </c>
      <c r="F106" s="10">
        <v>5536994.0</v>
      </c>
      <c r="G106" s="8" t="s">
        <v>17</v>
      </c>
    </row>
    <row r="107" ht="13.5" customHeight="1">
      <c r="A107" s="8" t="s">
        <v>12</v>
      </c>
      <c r="B107" s="8" t="s">
        <v>143</v>
      </c>
      <c r="C107" s="8">
        <v>6179.0</v>
      </c>
      <c r="D107" s="8" t="s">
        <v>187</v>
      </c>
      <c r="E107" s="8" t="s">
        <v>61</v>
      </c>
      <c r="F107" s="10">
        <v>6248396.0</v>
      </c>
      <c r="G107" s="8" t="s">
        <v>17</v>
      </c>
    </row>
    <row r="108" ht="13.5" customHeight="1">
      <c r="A108" s="8" t="s">
        <v>12</v>
      </c>
      <c r="B108" s="8" t="s">
        <v>143</v>
      </c>
      <c r="C108" s="8">
        <v>6180.0</v>
      </c>
      <c r="D108" s="8" t="s">
        <v>190</v>
      </c>
      <c r="E108" s="8" t="s">
        <v>61</v>
      </c>
      <c r="F108" s="10">
        <v>7032110.0</v>
      </c>
      <c r="G108" s="8" t="s">
        <v>17</v>
      </c>
    </row>
    <row r="109" ht="13.5" customHeight="1">
      <c r="A109" s="8" t="s">
        <v>12</v>
      </c>
      <c r="B109" s="8" t="s">
        <v>143</v>
      </c>
      <c r="C109" s="8">
        <v>6181.0</v>
      </c>
      <c r="D109" s="8" t="s">
        <v>191</v>
      </c>
      <c r="E109" s="8" t="s">
        <v>61</v>
      </c>
      <c r="F109" s="10">
        <v>701999.0</v>
      </c>
      <c r="G109" s="8" t="s">
        <v>17</v>
      </c>
    </row>
    <row r="110" ht="13.5" customHeight="1">
      <c r="A110" s="8" t="s">
        <v>12</v>
      </c>
      <c r="B110" s="8" t="s">
        <v>143</v>
      </c>
      <c r="C110" s="8">
        <v>6182.0</v>
      </c>
      <c r="D110" s="8" t="s">
        <v>193</v>
      </c>
      <c r="E110" s="8" t="s">
        <v>61</v>
      </c>
      <c r="F110" s="10">
        <v>881896.0</v>
      </c>
      <c r="G110" s="8" t="s">
        <v>17</v>
      </c>
    </row>
    <row r="111" ht="13.5" customHeight="1">
      <c r="A111" s="8" t="s">
        <v>12</v>
      </c>
      <c r="B111" s="8" t="s">
        <v>143</v>
      </c>
      <c r="C111" s="8">
        <v>6183.0</v>
      </c>
      <c r="D111" s="8" t="s">
        <v>195</v>
      </c>
      <c r="E111" s="8" t="s">
        <v>61</v>
      </c>
      <c r="F111" s="10">
        <v>1101139.0</v>
      </c>
      <c r="G111" s="8" t="s">
        <v>17</v>
      </c>
    </row>
    <row r="112" ht="13.5" customHeight="1">
      <c r="A112" s="8" t="s">
        <v>12</v>
      </c>
      <c r="B112" s="8" t="s">
        <v>143</v>
      </c>
      <c r="C112" s="8">
        <v>6184.0</v>
      </c>
      <c r="D112" s="8" t="s">
        <v>197</v>
      </c>
      <c r="E112" s="8" t="s">
        <v>61</v>
      </c>
      <c r="F112" s="10">
        <v>1381058.0</v>
      </c>
      <c r="G112" s="8" t="s">
        <v>17</v>
      </c>
    </row>
    <row r="113" ht="13.5" customHeight="1">
      <c r="A113" s="8" t="s">
        <v>12</v>
      </c>
      <c r="B113" s="8" t="s">
        <v>143</v>
      </c>
      <c r="C113" s="8">
        <v>6185.0</v>
      </c>
      <c r="D113" s="8" t="s">
        <v>199</v>
      </c>
      <c r="E113" s="8" t="s">
        <v>61</v>
      </c>
      <c r="F113" s="10">
        <v>1728300.0</v>
      </c>
      <c r="G113" s="8" t="s">
        <v>17</v>
      </c>
    </row>
    <row r="114" ht="13.5" customHeight="1">
      <c r="A114" s="8" t="s">
        <v>12</v>
      </c>
      <c r="B114" s="8" t="s">
        <v>143</v>
      </c>
      <c r="C114" s="8">
        <v>6188.0</v>
      </c>
      <c r="D114" s="8" t="s">
        <v>201</v>
      </c>
      <c r="E114" s="8" t="s">
        <v>61</v>
      </c>
      <c r="F114" s="10">
        <v>1935545.0</v>
      </c>
      <c r="G114" s="8" t="s">
        <v>17</v>
      </c>
    </row>
    <row r="115" ht="13.5" customHeight="1">
      <c r="A115" s="8" t="s">
        <v>12</v>
      </c>
      <c r="B115" s="8" t="s">
        <v>143</v>
      </c>
      <c r="C115" s="8">
        <v>6189.0</v>
      </c>
      <c r="D115" s="8" t="s">
        <v>202</v>
      </c>
      <c r="E115" s="8" t="s">
        <v>61</v>
      </c>
      <c r="F115" s="10">
        <v>2268790.0</v>
      </c>
      <c r="G115" s="8" t="s">
        <v>17</v>
      </c>
    </row>
    <row r="116" ht="13.5" customHeight="1">
      <c r="A116" s="8" t="s">
        <v>12</v>
      </c>
      <c r="B116" s="8" t="s">
        <v>143</v>
      </c>
      <c r="C116" s="8">
        <v>6190.0</v>
      </c>
      <c r="D116" s="8" t="s">
        <v>204</v>
      </c>
      <c r="E116" s="8" t="s">
        <v>61</v>
      </c>
      <c r="F116" s="10">
        <v>2517502.0</v>
      </c>
      <c r="G116" s="8" t="s">
        <v>17</v>
      </c>
    </row>
    <row r="117" ht="13.5" customHeight="1">
      <c r="A117" s="8" t="s">
        <v>12</v>
      </c>
      <c r="B117" s="8" t="s">
        <v>143</v>
      </c>
      <c r="C117" s="8">
        <v>6191.0</v>
      </c>
      <c r="D117" s="8" t="s">
        <v>207</v>
      </c>
      <c r="E117" s="8" t="s">
        <v>61</v>
      </c>
      <c r="F117" s="10">
        <v>2789262.0</v>
      </c>
      <c r="G117" s="8" t="s">
        <v>17</v>
      </c>
    </row>
    <row r="118" ht="13.5" customHeight="1">
      <c r="A118" s="8" t="s">
        <v>12</v>
      </c>
      <c r="B118" s="8" t="s">
        <v>143</v>
      </c>
      <c r="C118" s="8">
        <v>6192.0</v>
      </c>
      <c r="D118" s="8" t="s">
        <v>208</v>
      </c>
      <c r="E118" s="8" t="s">
        <v>61</v>
      </c>
      <c r="F118" s="10">
        <v>3116473.0</v>
      </c>
      <c r="G118" s="8" t="s">
        <v>17</v>
      </c>
    </row>
    <row r="119" ht="13.5" customHeight="1">
      <c r="A119" s="8" t="s">
        <v>12</v>
      </c>
      <c r="B119" s="8" t="s">
        <v>143</v>
      </c>
      <c r="C119" s="8">
        <v>6193.0</v>
      </c>
      <c r="D119" s="8" t="s">
        <v>209</v>
      </c>
      <c r="E119" s="8" t="s">
        <v>61</v>
      </c>
      <c r="F119" s="10">
        <v>3542532.0</v>
      </c>
      <c r="G119" s="8" t="s">
        <v>17</v>
      </c>
    </row>
    <row r="120" ht="13.5" customHeight="1">
      <c r="A120" s="8" t="s">
        <v>12</v>
      </c>
      <c r="B120" s="8" t="s">
        <v>143</v>
      </c>
      <c r="C120" s="8">
        <v>6194.0</v>
      </c>
      <c r="D120" s="8" t="s">
        <v>210</v>
      </c>
      <c r="E120" s="8" t="s">
        <v>61</v>
      </c>
      <c r="F120" s="10">
        <v>4004179.0</v>
      </c>
      <c r="G120" s="8" t="s">
        <v>17</v>
      </c>
    </row>
    <row r="121" ht="13.5" customHeight="1">
      <c r="A121" s="8" t="s">
        <v>12</v>
      </c>
      <c r="B121" s="8" t="s">
        <v>143</v>
      </c>
      <c r="C121" s="8">
        <v>6195.0</v>
      </c>
      <c r="D121" s="8" t="s">
        <v>211</v>
      </c>
      <c r="E121" s="8" t="s">
        <v>61</v>
      </c>
      <c r="F121" s="10">
        <v>4425750.0</v>
      </c>
      <c r="G121" s="8" t="s">
        <v>17</v>
      </c>
    </row>
    <row r="122" ht="13.5" customHeight="1">
      <c r="A122" s="8" t="s">
        <v>12</v>
      </c>
      <c r="B122" s="8" t="s">
        <v>143</v>
      </c>
      <c r="C122" s="8">
        <v>6196.0</v>
      </c>
      <c r="D122" s="8" t="s">
        <v>212</v>
      </c>
      <c r="E122" s="8" t="s">
        <v>61</v>
      </c>
      <c r="F122" s="10">
        <v>5563888.0</v>
      </c>
      <c r="G122" s="8" t="s">
        <v>17</v>
      </c>
    </row>
    <row r="123" ht="13.5" customHeight="1">
      <c r="A123" s="8" t="s">
        <v>12</v>
      </c>
      <c r="B123" s="8" t="s">
        <v>143</v>
      </c>
      <c r="C123" s="8">
        <v>6197.0</v>
      </c>
      <c r="D123" s="8" t="s">
        <v>213</v>
      </c>
      <c r="E123" s="8" t="s">
        <v>61</v>
      </c>
      <c r="F123" s="10">
        <v>6352354.0</v>
      </c>
      <c r="G123" s="8" t="s">
        <v>17</v>
      </c>
    </row>
    <row r="124" ht="13.5" customHeight="1">
      <c r="A124" s="8" t="s">
        <v>12</v>
      </c>
      <c r="B124" s="8" t="s">
        <v>143</v>
      </c>
      <c r="C124" s="8">
        <v>6198.0</v>
      </c>
      <c r="D124" s="8" t="s">
        <v>214</v>
      </c>
      <c r="E124" s="8" t="s">
        <v>61</v>
      </c>
      <c r="F124" s="10">
        <v>7147683.0</v>
      </c>
      <c r="G124" s="8" t="s">
        <v>17</v>
      </c>
    </row>
    <row r="125" ht="13.5" customHeight="1">
      <c r="A125" s="8" t="s">
        <v>12</v>
      </c>
      <c r="B125" s="8" t="s">
        <v>143</v>
      </c>
      <c r="C125" s="8">
        <v>6199.0</v>
      </c>
      <c r="D125" s="8" t="s">
        <v>216</v>
      </c>
      <c r="E125" s="8" t="s">
        <v>61</v>
      </c>
      <c r="F125" s="10">
        <v>701999.0</v>
      </c>
      <c r="G125" s="8" t="s">
        <v>17</v>
      </c>
    </row>
    <row r="126" ht="13.5" customHeight="1">
      <c r="A126" s="8" t="s">
        <v>12</v>
      </c>
      <c r="B126" s="8" t="s">
        <v>143</v>
      </c>
      <c r="C126" s="8">
        <v>6200.0</v>
      </c>
      <c r="D126" s="8" t="s">
        <v>217</v>
      </c>
      <c r="E126" s="8" t="s">
        <v>61</v>
      </c>
      <c r="F126" s="10">
        <v>934114.0</v>
      </c>
      <c r="G126" s="8" t="s">
        <v>17</v>
      </c>
    </row>
    <row r="127" ht="13.5" customHeight="1">
      <c r="A127" s="8" t="s">
        <v>12</v>
      </c>
      <c r="B127" s="8" t="s">
        <v>143</v>
      </c>
      <c r="C127" s="8">
        <v>6201.0</v>
      </c>
      <c r="D127" s="8" t="s">
        <v>218</v>
      </c>
      <c r="E127" s="8" t="s">
        <v>61</v>
      </c>
      <c r="F127" s="10">
        <v>1164638.0</v>
      </c>
      <c r="G127" s="8" t="s">
        <v>17</v>
      </c>
    </row>
    <row r="128" ht="13.5" customHeight="1">
      <c r="A128" s="8" t="s">
        <v>12</v>
      </c>
      <c r="B128" s="8" t="s">
        <v>143</v>
      </c>
      <c r="C128" s="8">
        <v>6202.0</v>
      </c>
      <c r="D128" s="8" t="s">
        <v>219</v>
      </c>
      <c r="E128" s="8" t="s">
        <v>61</v>
      </c>
      <c r="F128" s="10">
        <v>1460026.0</v>
      </c>
      <c r="G128" s="8" t="s">
        <v>17</v>
      </c>
    </row>
    <row r="129" ht="13.5" customHeight="1">
      <c r="A129" s="8" t="s">
        <v>12</v>
      </c>
      <c r="B129" s="8" t="s">
        <v>143</v>
      </c>
      <c r="C129" s="8">
        <v>6203.0</v>
      </c>
      <c r="D129" s="8" t="s">
        <v>220</v>
      </c>
      <c r="E129" s="8" t="s">
        <v>61</v>
      </c>
      <c r="F129" s="10">
        <v>1830212.0</v>
      </c>
      <c r="G129" s="8" t="s">
        <v>17</v>
      </c>
    </row>
    <row r="130" ht="13.5" customHeight="1">
      <c r="A130" s="8" t="s">
        <v>12</v>
      </c>
      <c r="B130" s="8" t="s">
        <v>143</v>
      </c>
      <c r="C130" s="8">
        <v>6204.0</v>
      </c>
      <c r="D130" s="8" t="s">
        <v>221</v>
      </c>
      <c r="E130" s="8" t="s">
        <v>61</v>
      </c>
      <c r="F130" s="10">
        <v>2046929.0</v>
      </c>
      <c r="G130" s="8" t="s">
        <v>17</v>
      </c>
    </row>
    <row r="131" ht="13.5" customHeight="1">
      <c r="A131" s="8" t="s">
        <v>12</v>
      </c>
      <c r="B131" s="8" t="s">
        <v>143</v>
      </c>
      <c r="C131" s="8">
        <v>6205.0</v>
      </c>
      <c r="D131" s="8" t="s">
        <v>224</v>
      </c>
      <c r="E131" s="8" t="s">
        <v>61</v>
      </c>
      <c r="F131" s="10">
        <v>2401689.0</v>
      </c>
      <c r="G131" s="8" t="s">
        <v>17</v>
      </c>
    </row>
    <row r="132" ht="13.5" customHeight="1">
      <c r="A132" s="8" t="s">
        <v>12</v>
      </c>
      <c r="B132" s="8" t="s">
        <v>143</v>
      </c>
      <c r="C132" s="8">
        <v>6206.0</v>
      </c>
      <c r="D132" s="8" t="s">
        <v>225</v>
      </c>
      <c r="E132" s="8" t="s">
        <v>61</v>
      </c>
      <c r="F132" s="10">
        <v>2663872.0</v>
      </c>
      <c r="G132" s="8" t="s">
        <v>17</v>
      </c>
    </row>
    <row r="133" ht="13.5" customHeight="1">
      <c r="A133" s="8" t="s">
        <v>12</v>
      </c>
      <c r="B133" s="8" t="s">
        <v>143</v>
      </c>
      <c r="C133" s="8">
        <v>6207.0</v>
      </c>
      <c r="D133" s="8" t="s">
        <v>226</v>
      </c>
      <c r="E133" s="8" t="s">
        <v>61</v>
      </c>
      <c r="F133" s="10">
        <v>2947104.0</v>
      </c>
      <c r="G133" s="8" t="s">
        <v>17</v>
      </c>
    </row>
    <row r="134" ht="13.5" customHeight="1">
      <c r="A134" s="8" t="s">
        <v>12</v>
      </c>
      <c r="B134" s="8" t="s">
        <v>143</v>
      </c>
      <c r="C134" s="8">
        <v>6208.0</v>
      </c>
      <c r="D134" s="8" t="s">
        <v>227</v>
      </c>
      <c r="E134" s="8" t="s">
        <v>61</v>
      </c>
      <c r="F134" s="10">
        <v>3514885.0</v>
      </c>
      <c r="G134" s="8" t="s">
        <v>17</v>
      </c>
    </row>
    <row r="135" ht="13.5" customHeight="1">
      <c r="A135" s="8" t="s">
        <v>12</v>
      </c>
      <c r="B135" s="8" t="s">
        <v>143</v>
      </c>
      <c r="C135" s="8">
        <v>6209.0</v>
      </c>
      <c r="D135" s="8" t="s">
        <v>228</v>
      </c>
      <c r="E135" s="8" t="s">
        <v>61</v>
      </c>
      <c r="F135" s="10">
        <v>3702278.0</v>
      </c>
      <c r="G135" s="8" t="s">
        <v>17</v>
      </c>
    </row>
    <row r="136" ht="13.5" customHeight="1">
      <c r="A136" s="8" t="s">
        <v>12</v>
      </c>
      <c r="B136" s="8" t="s">
        <v>143</v>
      </c>
      <c r="C136" s="8">
        <v>6210.0</v>
      </c>
      <c r="D136" s="8" t="s">
        <v>229</v>
      </c>
      <c r="E136" s="8" t="s">
        <v>61</v>
      </c>
      <c r="F136" s="10">
        <v>4187058.0</v>
      </c>
      <c r="G136" s="8" t="s">
        <v>17</v>
      </c>
    </row>
    <row r="137" ht="13.5" customHeight="1">
      <c r="A137" s="8" t="s">
        <v>12</v>
      </c>
      <c r="B137" s="8" t="s">
        <v>143</v>
      </c>
      <c r="C137" s="8">
        <v>6211.0</v>
      </c>
      <c r="D137" s="8" t="s">
        <v>231</v>
      </c>
      <c r="E137" s="8" t="s">
        <v>61</v>
      </c>
      <c r="F137" s="10">
        <v>4889660.0</v>
      </c>
      <c r="G137" s="8" t="s">
        <v>17</v>
      </c>
    </row>
    <row r="138" ht="13.5" customHeight="1">
      <c r="A138" s="8" t="s">
        <v>12</v>
      </c>
      <c r="B138" s="8" t="s">
        <v>143</v>
      </c>
      <c r="C138" s="8">
        <v>6212.0</v>
      </c>
      <c r="D138" s="8" t="s">
        <v>232</v>
      </c>
      <c r="E138" s="8" t="s">
        <v>61</v>
      </c>
      <c r="F138" s="10">
        <v>5808362.0</v>
      </c>
      <c r="G138" s="8" t="s">
        <v>17</v>
      </c>
    </row>
    <row r="139" ht="13.5" customHeight="1">
      <c r="A139" s="8" t="s">
        <v>12</v>
      </c>
      <c r="B139" s="8" t="s">
        <v>143</v>
      </c>
      <c r="C139" s="8">
        <v>6213.0</v>
      </c>
      <c r="D139" s="8" t="s">
        <v>233</v>
      </c>
      <c r="E139" s="8" t="s">
        <v>61</v>
      </c>
      <c r="F139" s="10">
        <v>6519764.0</v>
      </c>
      <c r="G139" s="8" t="s">
        <v>17</v>
      </c>
    </row>
    <row r="140" ht="13.5" customHeight="1">
      <c r="A140" s="8" t="s">
        <v>12</v>
      </c>
      <c r="B140" s="8" t="s">
        <v>143</v>
      </c>
      <c r="C140" s="8">
        <v>6214.0</v>
      </c>
      <c r="D140" s="8" t="s">
        <v>234</v>
      </c>
      <c r="E140" s="8" t="s">
        <v>61</v>
      </c>
      <c r="F140" s="10">
        <v>7272728.0</v>
      </c>
      <c r="G140" s="8" t="s">
        <v>17</v>
      </c>
    </row>
    <row r="141" ht="13.5" customHeight="1">
      <c r="A141" s="8" t="s">
        <v>12</v>
      </c>
      <c r="B141" s="8" t="s">
        <v>143</v>
      </c>
      <c r="C141" s="8">
        <v>6215.0</v>
      </c>
      <c r="D141" s="8" t="s">
        <v>235</v>
      </c>
      <c r="E141" s="8" t="s">
        <v>61</v>
      </c>
      <c r="F141" s="10">
        <v>796295.0</v>
      </c>
      <c r="G141" s="8" t="s">
        <v>17</v>
      </c>
    </row>
    <row r="142" ht="13.5" customHeight="1">
      <c r="A142" s="8" t="s">
        <v>12</v>
      </c>
      <c r="B142" s="8" t="s">
        <v>143</v>
      </c>
      <c r="C142" s="8">
        <v>6216.0</v>
      </c>
      <c r="D142" s="8" t="s">
        <v>236</v>
      </c>
      <c r="E142" s="8" t="s">
        <v>61</v>
      </c>
      <c r="F142" s="10">
        <v>1062872.0</v>
      </c>
      <c r="G142" s="8" t="s">
        <v>17</v>
      </c>
    </row>
    <row r="143" ht="13.5" customHeight="1">
      <c r="A143" s="8" t="s">
        <v>12</v>
      </c>
      <c r="B143" s="8" t="s">
        <v>143</v>
      </c>
      <c r="C143" s="8">
        <v>6217.0</v>
      </c>
      <c r="D143" s="8" t="s">
        <v>237</v>
      </c>
      <c r="E143" s="8" t="s">
        <v>61</v>
      </c>
      <c r="F143" s="10">
        <v>1331952.0</v>
      </c>
      <c r="G143" s="8" t="s">
        <v>17</v>
      </c>
    </row>
    <row r="144" ht="13.5" customHeight="1">
      <c r="A144" s="8" t="s">
        <v>12</v>
      </c>
      <c r="B144" s="8" t="s">
        <v>143</v>
      </c>
      <c r="C144" s="8">
        <v>6218.0</v>
      </c>
      <c r="D144" s="8" t="s">
        <v>239</v>
      </c>
      <c r="E144" s="8" t="s">
        <v>61</v>
      </c>
      <c r="F144" s="10">
        <v>1669562.0</v>
      </c>
      <c r="G144" s="8" t="s">
        <v>17</v>
      </c>
    </row>
    <row r="145" ht="13.5" customHeight="1">
      <c r="A145" s="8" t="s">
        <v>12</v>
      </c>
      <c r="B145" s="8" t="s">
        <v>143</v>
      </c>
      <c r="C145" s="8">
        <v>6219.0</v>
      </c>
      <c r="D145" s="8" t="s">
        <v>240</v>
      </c>
      <c r="E145" s="8" t="s">
        <v>61</v>
      </c>
      <c r="F145" s="10">
        <v>2090155.0</v>
      </c>
      <c r="G145" s="8" t="s">
        <v>17</v>
      </c>
    </row>
    <row r="146" ht="13.5" customHeight="1">
      <c r="A146" s="8" t="s">
        <v>12</v>
      </c>
      <c r="B146" s="8" t="s">
        <v>143</v>
      </c>
      <c r="C146" s="8">
        <v>6220.0</v>
      </c>
      <c r="D146" s="8" t="s">
        <v>241</v>
      </c>
      <c r="E146" s="8" t="s">
        <v>61</v>
      </c>
      <c r="F146" s="10">
        <v>2339574.0</v>
      </c>
      <c r="G146" s="8" t="s">
        <v>17</v>
      </c>
    </row>
    <row r="147" ht="13.5" customHeight="1">
      <c r="A147" s="8" t="s">
        <v>12</v>
      </c>
      <c r="B147" s="8" t="s">
        <v>143</v>
      </c>
      <c r="C147" s="8">
        <v>6221.0</v>
      </c>
      <c r="D147" s="8" t="s">
        <v>242</v>
      </c>
      <c r="E147" s="8" t="s">
        <v>61</v>
      </c>
      <c r="F147" s="10">
        <v>2744504.0</v>
      </c>
      <c r="G147" s="8" t="s">
        <v>17</v>
      </c>
    </row>
    <row r="148" ht="13.5" customHeight="1">
      <c r="A148" s="8" t="s">
        <v>12</v>
      </c>
      <c r="B148" s="8" t="s">
        <v>143</v>
      </c>
      <c r="C148" s="8">
        <v>6222.0</v>
      </c>
      <c r="D148" s="8" t="s">
        <v>243</v>
      </c>
      <c r="E148" s="8" t="s">
        <v>61</v>
      </c>
      <c r="F148" s="10">
        <v>3067996.0</v>
      </c>
      <c r="G148" s="8" t="s">
        <v>17</v>
      </c>
    </row>
    <row r="149" ht="13.5" customHeight="1">
      <c r="A149" s="8" t="s">
        <v>12</v>
      </c>
      <c r="B149" s="8" t="s">
        <v>143</v>
      </c>
      <c r="C149" s="8">
        <v>6223.0</v>
      </c>
      <c r="D149" s="8" t="s">
        <v>244</v>
      </c>
      <c r="E149" s="8" t="s">
        <v>61</v>
      </c>
      <c r="F149" s="10">
        <v>3251125.0</v>
      </c>
      <c r="G149" s="8" t="s">
        <v>17</v>
      </c>
    </row>
    <row r="150" ht="13.5" customHeight="1">
      <c r="A150" s="8" t="s">
        <v>12</v>
      </c>
      <c r="B150" s="8" t="s">
        <v>143</v>
      </c>
      <c r="C150" s="8">
        <v>6224.0</v>
      </c>
      <c r="D150" s="8" t="s">
        <v>245</v>
      </c>
      <c r="E150" s="8" t="s">
        <v>61</v>
      </c>
      <c r="F150" s="10">
        <v>3724563.0</v>
      </c>
      <c r="G150" s="8" t="s">
        <v>17</v>
      </c>
    </row>
    <row r="151" ht="13.5" customHeight="1">
      <c r="A151" s="8" t="s">
        <v>12</v>
      </c>
      <c r="B151" s="8" t="s">
        <v>143</v>
      </c>
      <c r="C151" s="8">
        <v>6225.0</v>
      </c>
      <c r="D151" s="8" t="s">
        <v>246</v>
      </c>
      <c r="E151" s="8" t="s">
        <v>61</v>
      </c>
      <c r="F151" s="10">
        <v>4235445.0</v>
      </c>
      <c r="G151" s="8" t="s">
        <v>17</v>
      </c>
    </row>
    <row r="152" ht="13.5" customHeight="1">
      <c r="A152" s="8" t="s">
        <v>12</v>
      </c>
      <c r="B152" s="8" t="s">
        <v>143</v>
      </c>
      <c r="C152" s="8">
        <v>6226.0</v>
      </c>
      <c r="D152" s="8" t="s">
        <v>248</v>
      </c>
      <c r="E152" s="8" t="s">
        <v>61</v>
      </c>
      <c r="F152" s="10">
        <v>4793340.0</v>
      </c>
      <c r="G152" s="8" t="s">
        <v>17</v>
      </c>
    </row>
    <row r="153" ht="13.5" customHeight="1">
      <c r="A153" s="8" t="s">
        <v>12</v>
      </c>
      <c r="B153" s="8" t="s">
        <v>143</v>
      </c>
      <c r="C153" s="8">
        <v>6227.0</v>
      </c>
      <c r="D153" s="8" t="s">
        <v>249</v>
      </c>
      <c r="E153" s="8" t="s">
        <v>61</v>
      </c>
      <c r="F153" s="10">
        <v>5359472.0</v>
      </c>
      <c r="G153" s="8" t="s">
        <v>17</v>
      </c>
    </row>
    <row r="154" ht="13.5" customHeight="1">
      <c r="A154" s="8" t="s">
        <v>12</v>
      </c>
      <c r="B154" s="8" t="s">
        <v>143</v>
      </c>
      <c r="C154" s="8">
        <v>6228.0</v>
      </c>
      <c r="D154" s="8" t="s">
        <v>251</v>
      </c>
      <c r="E154" s="8" t="s">
        <v>61</v>
      </c>
      <c r="F154" s="10">
        <v>6643790.0</v>
      </c>
      <c r="G154" s="8" t="s">
        <v>17</v>
      </c>
    </row>
    <row r="155" ht="13.5" customHeight="1">
      <c r="A155" s="8" t="s">
        <v>12</v>
      </c>
      <c r="B155" s="8" t="s">
        <v>143</v>
      </c>
      <c r="C155" s="8">
        <v>6229.0</v>
      </c>
      <c r="D155" s="8" t="s">
        <v>252</v>
      </c>
      <c r="E155" s="8" t="s">
        <v>61</v>
      </c>
      <c r="F155" s="10">
        <v>7967089.0</v>
      </c>
      <c r="G155" s="8" t="s">
        <v>17</v>
      </c>
    </row>
    <row r="156" ht="13.5" customHeight="1">
      <c r="A156" s="8" t="s">
        <v>12</v>
      </c>
      <c r="B156" s="8" t="s">
        <v>143</v>
      </c>
      <c r="C156" s="8">
        <v>6230.0</v>
      </c>
      <c r="D156" s="8" t="s">
        <v>254</v>
      </c>
      <c r="E156" s="8" t="s">
        <v>61</v>
      </c>
      <c r="F156" s="10">
        <v>8704679.0</v>
      </c>
      <c r="G156" s="8" t="s">
        <v>17</v>
      </c>
    </row>
    <row r="157" ht="13.5" customHeight="1">
      <c r="A157" s="8" t="s">
        <v>12</v>
      </c>
      <c r="B157" s="8" t="s">
        <v>143</v>
      </c>
      <c r="C157" s="8">
        <v>6236.0</v>
      </c>
      <c r="D157" s="8" t="s">
        <v>256</v>
      </c>
      <c r="E157" s="8" t="s">
        <v>46</v>
      </c>
      <c r="F157" s="10">
        <v>134085.0</v>
      </c>
      <c r="G157" s="8" t="s">
        <v>17</v>
      </c>
    </row>
    <row r="158" ht="13.5" customHeight="1">
      <c r="A158" s="8" t="s">
        <v>12</v>
      </c>
      <c r="B158" s="8" t="s">
        <v>143</v>
      </c>
      <c r="C158" s="8">
        <v>6237.0</v>
      </c>
      <c r="D158" s="8" t="s">
        <v>257</v>
      </c>
      <c r="E158" s="8" t="s">
        <v>46</v>
      </c>
      <c r="F158" s="10">
        <v>236138.0</v>
      </c>
      <c r="G158" s="8" t="s">
        <v>17</v>
      </c>
    </row>
    <row r="159" ht="13.5" customHeight="1">
      <c r="A159" s="8" t="s">
        <v>12</v>
      </c>
      <c r="B159" s="8" t="s">
        <v>143</v>
      </c>
      <c r="C159" s="8">
        <v>6238.0</v>
      </c>
      <c r="D159" s="8" t="s">
        <v>260</v>
      </c>
      <c r="E159" s="8" t="s">
        <v>46</v>
      </c>
      <c r="F159" s="10">
        <v>303093.0</v>
      </c>
      <c r="G159" s="8" t="s">
        <v>17</v>
      </c>
    </row>
    <row r="160" ht="13.5" customHeight="1">
      <c r="A160" s="8" t="s">
        <v>12</v>
      </c>
      <c r="B160" s="8" t="s">
        <v>143</v>
      </c>
      <c r="C160" s="8">
        <v>6239.0</v>
      </c>
      <c r="D160" s="8" t="s">
        <v>261</v>
      </c>
      <c r="E160" s="8" t="s">
        <v>46</v>
      </c>
      <c r="F160" s="10">
        <v>361501.0</v>
      </c>
      <c r="G160" s="8" t="s">
        <v>17</v>
      </c>
    </row>
    <row r="161" ht="13.5" customHeight="1">
      <c r="A161" s="8" t="s">
        <v>12</v>
      </c>
      <c r="B161" s="8" t="s">
        <v>143</v>
      </c>
      <c r="C161" s="8">
        <v>6240.0</v>
      </c>
      <c r="D161" s="8" t="s">
        <v>264</v>
      </c>
      <c r="E161" s="8" t="s">
        <v>46</v>
      </c>
      <c r="F161" s="10">
        <v>461867.0</v>
      </c>
      <c r="G161" s="8" t="s">
        <v>17</v>
      </c>
    </row>
    <row r="162" ht="13.5" customHeight="1">
      <c r="A162" s="8" t="s">
        <v>12</v>
      </c>
      <c r="B162" s="8" t="s">
        <v>143</v>
      </c>
      <c r="C162" s="8">
        <v>6241.0</v>
      </c>
      <c r="D162" s="8" t="s">
        <v>265</v>
      </c>
      <c r="E162" s="8" t="s">
        <v>46</v>
      </c>
      <c r="F162" s="10">
        <v>543816.0</v>
      </c>
      <c r="G162" s="8" t="s">
        <v>17</v>
      </c>
    </row>
    <row r="163" ht="13.5" customHeight="1">
      <c r="A163" s="8" t="s">
        <v>12</v>
      </c>
      <c r="B163" s="8" t="s">
        <v>143</v>
      </c>
      <c r="C163" s="8">
        <v>6242.0</v>
      </c>
      <c r="D163" s="8" t="s">
        <v>266</v>
      </c>
      <c r="E163" s="8" t="s">
        <v>46</v>
      </c>
      <c r="F163" s="10">
        <v>655823.0</v>
      </c>
      <c r="G163" s="8" t="s">
        <v>17</v>
      </c>
    </row>
    <row r="164" ht="13.5" customHeight="1">
      <c r="A164" s="8" t="s">
        <v>12</v>
      </c>
      <c r="B164" s="8" t="s">
        <v>143</v>
      </c>
      <c r="C164" s="8">
        <v>6243.0</v>
      </c>
      <c r="D164" s="8" t="s">
        <v>267</v>
      </c>
      <c r="E164" s="8" t="s">
        <v>46</v>
      </c>
      <c r="F164" s="10">
        <v>974974.0</v>
      </c>
      <c r="G164" s="8" t="s">
        <v>17</v>
      </c>
    </row>
    <row r="165" ht="13.5" customHeight="1">
      <c r="A165" s="8" t="s">
        <v>12</v>
      </c>
      <c r="B165" s="8" t="s">
        <v>65</v>
      </c>
      <c r="C165" s="8">
        <v>6257.0</v>
      </c>
      <c r="D165" s="8" t="s">
        <v>269</v>
      </c>
      <c r="E165" s="8" t="s">
        <v>61</v>
      </c>
      <c r="F165" s="10">
        <v>19650.0</v>
      </c>
      <c r="G165" s="8" t="s">
        <v>17</v>
      </c>
    </row>
    <row r="166" ht="13.5" customHeight="1">
      <c r="A166" s="8" t="s">
        <v>12</v>
      </c>
      <c r="B166" s="8" t="s">
        <v>65</v>
      </c>
      <c r="C166" s="8">
        <v>6258.0</v>
      </c>
      <c r="D166" s="8" t="s">
        <v>270</v>
      </c>
      <c r="E166" s="8" t="s">
        <v>61</v>
      </c>
      <c r="F166" s="10">
        <v>29250.0</v>
      </c>
      <c r="G166" s="8" t="s">
        <v>17</v>
      </c>
    </row>
    <row r="167" ht="13.5" customHeight="1">
      <c r="A167" s="8" t="s">
        <v>12</v>
      </c>
      <c r="B167" s="8" t="s">
        <v>65</v>
      </c>
      <c r="C167" s="8">
        <v>6259.0</v>
      </c>
      <c r="D167" s="8" t="s">
        <v>271</v>
      </c>
      <c r="E167" s="8" t="s">
        <v>61</v>
      </c>
      <c r="F167" s="10">
        <v>51431.0</v>
      </c>
      <c r="G167" s="8" t="s">
        <v>17</v>
      </c>
    </row>
    <row r="168" ht="13.5" customHeight="1">
      <c r="A168" s="8" t="s">
        <v>12</v>
      </c>
      <c r="B168" s="8" t="s">
        <v>65</v>
      </c>
      <c r="C168" s="8">
        <v>6260.0</v>
      </c>
      <c r="D168" s="8" t="s">
        <v>272</v>
      </c>
      <c r="E168" s="8" t="s">
        <v>61</v>
      </c>
      <c r="F168" s="10">
        <v>64984.0</v>
      </c>
      <c r="G168" s="8" t="s">
        <v>17</v>
      </c>
    </row>
    <row r="169" ht="13.5" customHeight="1">
      <c r="A169" s="8" t="s">
        <v>12</v>
      </c>
      <c r="B169" s="8" t="s">
        <v>65</v>
      </c>
      <c r="C169" s="8">
        <v>6261.0</v>
      </c>
      <c r="D169" s="8" t="s">
        <v>273</v>
      </c>
      <c r="E169" s="8" t="s">
        <v>61</v>
      </c>
      <c r="F169" s="10">
        <v>133504.0</v>
      </c>
      <c r="G169" s="8" t="s">
        <v>17</v>
      </c>
    </row>
    <row r="170" ht="13.5" customHeight="1">
      <c r="A170" s="8" t="s">
        <v>12</v>
      </c>
      <c r="B170" s="8" t="s">
        <v>65</v>
      </c>
      <c r="C170" s="8">
        <v>6262.0</v>
      </c>
      <c r="D170" s="8" t="s">
        <v>274</v>
      </c>
      <c r="E170" s="8" t="s">
        <v>61</v>
      </c>
      <c r="F170" s="10">
        <v>226138.0</v>
      </c>
      <c r="G170" s="8" t="s">
        <v>17</v>
      </c>
    </row>
    <row r="171" ht="13.5" customHeight="1">
      <c r="A171" s="8" t="s">
        <v>12</v>
      </c>
      <c r="B171" s="8" t="s">
        <v>65</v>
      </c>
      <c r="C171" s="8">
        <v>6263.0</v>
      </c>
      <c r="D171" s="8" t="s">
        <v>275</v>
      </c>
      <c r="E171" s="8" t="s">
        <v>61</v>
      </c>
      <c r="F171" s="10">
        <v>355986.0</v>
      </c>
      <c r="G171" s="8" t="s">
        <v>17</v>
      </c>
    </row>
    <row r="172" ht="13.5" customHeight="1">
      <c r="A172" s="8" t="s">
        <v>12</v>
      </c>
      <c r="B172" s="8" t="s">
        <v>65</v>
      </c>
      <c r="C172" s="8">
        <v>6264.0</v>
      </c>
      <c r="D172" s="8" t="s">
        <v>277</v>
      </c>
      <c r="E172" s="8" t="s">
        <v>61</v>
      </c>
      <c r="F172" s="10">
        <v>498094.0</v>
      </c>
      <c r="G172" s="8" t="s">
        <v>17</v>
      </c>
    </row>
    <row r="173" ht="13.5" customHeight="1">
      <c r="A173" s="8" t="s">
        <v>12</v>
      </c>
      <c r="B173" s="8" t="s">
        <v>65</v>
      </c>
      <c r="C173" s="8">
        <v>6265.0</v>
      </c>
      <c r="D173" s="8" t="s">
        <v>280</v>
      </c>
      <c r="E173" s="8" t="s">
        <v>61</v>
      </c>
      <c r="F173" s="10">
        <v>16305.0</v>
      </c>
      <c r="G173" s="8" t="s">
        <v>17</v>
      </c>
    </row>
    <row r="174" ht="13.5" customHeight="1">
      <c r="A174" s="8" t="s">
        <v>12</v>
      </c>
      <c r="B174" s="8" t="s">
        <v>65</v>
      </c>
      <c r="C174" s="8">
        <v>6266.0</v>
      </c>
      <c r="D174" s="8" t="s">
        <v>281</v>
      </c>
      <c r="E174" s="8" t="s">
        <v>61</v>
      </c>
      <c r="F174" s="10">
        <v>42650.0</v>
      </c>
      <c r="G174" s="8" t="s">
        <v>17</v>
      </c>
    </row>
    <row r="175" ht="13.5" customHeight="1">
      <c r="A175" s="8" t="s">
        <v>12</v>
      </c>
      <c r="B175" s="8" t="s">
        <v>65</v>
      </c>
      <c r="C175" s="8">
        <v>6267.0</v>
      </c>
      <c r="D175" s="8" t="s">
        <v>282</v>
      </c>
      <c r="E175" s="8" t="s">
        <v>61</v>
      </c>
      <c r="F175" s="10">
        <v>24300.0</v>
      </c>
      <c r="G175" s="8" t="s">
        <v>17</v>
      </c>
    </row>
    <row r="176" ht="13.5" customHeight="1">
      <c r="A176" s="8" t="s">
        <v>12</v>
      </c>
      <c r="B176" s="8" t="s">
        <v>65</v>
      </c>
      <c r="C176" s="8">
        <v>6268.0</v>
      </c>
      <c r="D176" s="8" t="s">
        <v>283</v>
      </c>
      <c r="E176" s="8" t="s">
        <v>61</v>
      </c>
      <c r="F176" s="10">
        <v>54714.0</v>
      </c>
      <c r="G176" s="8" t="s">
        <v>17</v>
      </c>
    </row>
    <row r="177" ht="13.5" customHeight="1">
      <c r="A177" s="8" t="s">
        <v>12</v>
      </c>
      <c r="B177" s="8" t="s">
        <v>65</v>
      </c>
      <c r="C177" s="8">
        <v>6269.0</v>
      </c>
      <c r="D177" s="8" t="s">
        <v>285</v>
      </c>
      <c r="E177" s="8" t="s">
        <v>61</v>
      </c>
      <c r="F177" s="10">
        <v>109342.0</v>
      </c>
      <c r="G177" s="8" t="s">
        <v>17</v>
      </c>
    </row>
    <row r="178" ht="13.5" customHeight="1">
      <c r="A178" s="8" t="s">
        <v>12</v>
      </c>
      <c r="B178" s="8" t="s">
        <v>65</v>
      </c>
      <c r="C178" s="8">
        <v>6270.0</v>
      </c>
      <c r="D178" s="8" t="s">
        <v>286</v>
      </c>
      <c r="E178" s="8" t="s">
        <v>61</v>
      </c>
      <c r="F178" s="10">
        <v>186019.0</v>
      </c>
      <c r="G178" s="8" t="s">
        <v>17</v>
      </c>
    </row>
    <row r="179" ht="13.5" customHeight="1">
      <c r="A179" s="8" t="s">
        <v>12</v>
      </c>
      <c r="B179" s="8" t="s">
        <v>65</v>
      </c>
      <c r="C179" s="8">
        <v>6271.0</v>
      </c>
      <c r="D179" s="8" t="s">
        <v>287</v>
      </c>
      <c r="E179" s="8" t="s">
        <v>61</v>
      </c>
      <c r="F179" s="10">
        <v>289540.0</v>
      </c>
      <c r="G179" s="8" t="s">
        <v>17</v>
      </c>
    </row>
    <row r="180" ht="13.5" customHeight="1">
      <c r="A180" s="8" t="s">
        <v>12</v>
      </c>
      <c r="B180" s="8" t="s">
        <v>65</v>
      </c>
      <c r="C180" s="8">
        <v>6272.0</v>
      </c>
      <c r="D180" s="8" t="s">
        <v>289</v>
      </c>
      <c r="E180" s="8" t="s">
        <v>61</v>
      </c>
      <c r="F180" s="10">
        <v>426706.0</v>
      </c>
      <c r="G180" s="8" t="s">
        <v>17</v>
      </c>
    </row>
    <row r="181" ht="13.5" customHeight="1">
      <c r="A181" s="8" t="s">
        <v>12</v>
      </c>
      <c r="B181" s="8" t="s">
        <v>65</v>
      </c>
      <c r="C181" s="8">
        <v>6273.0</v>
      </c>
      <c r="D181" s="8" t="s">
        <v>290</v>
      </c>
      <c r="E181" s="8" t="s">
        <v>61</v>
      </c>
      <c r="F181" s="10">
        <v>34368.0</v>
      </c>
      <c r="G181" s="8" t="s">
        <v>17</v>
      </c>
    </row>
    <row r="182" ht="13.5" customHeight="1">
      <c r="A182" s="8" t="s">
        <v>12</v>
      </c>
      <c r="B182" s="8" t="s">
        <v>65</v>
      </c>
      <c r="C182" s="8">
        <v>6274.0</v>
      </c>
      <c r="D182" s="8" t="s">
        <v>291</v>
      </c>
      <c r="E182" s="8" t="s">
        <v>61</v>
      </c>
      <c r="F182" s="10">
        <v>43680.0</v>
      </c>
      <c r="G182" s="8" t="s">
        <v>17</v>
      </c>
    </row>
    <row r="183" ht="13.5" customHeight="1">
      <c r="A183" s="8" t="s">
        <v>12</v>
      </c>
      <c r="B183" s="8" t="s">
        <v>65</v>
      </c>
      <c r="C183" s="8">
        <v>6275.0</v>
      </c>
      <c r="D183" s="8" t="s">
        <v>293</v>
      </c>
      <c r="E183" s="8" t="s">
        <v>61</v>
      </c>
      <c r="F183" s="10">
        <v>89215.0</v>
      </c>
      <c r="G183" s="8" t="s">
        <v>17</v>
      </c>
    </row>
    <row r="184" ht="13.5" customHeight="1">
      <c r="A184" s="8" t="s">
        <v>12</v>
      </c>
      <c r="B184" s="8" t="s">
        <v>65</v>
      </c>
      <c r="C184" s="8">
        <v>6276.0</v>
      </c>
      <c r="D184" s="8" t="s">
        <v>294</v>
      </c>
      <c r="E184" s="8" t="s">
        <v>61</v>
      </c>
      <c r="F184" s="10">
        <v>151802.0</v>
      </c>
      <c r="G184" s="8" t="s">
        <v>17</v>
      </c>
    </row>
    <row r="185" ht="13.5" customHeight="1">
      <c r="A185" s="8" t="s">
        <v>12</v>
      </c>
      <c r="B185" s="8" t="s">
        <v>65</v>
      </c>
      <c r="C185" s="8">
        <v>6277.0</v>
      </c>
      <c r="D185" s="8" t="s">
        <v>296</v>
      </c>
      <c r="E185" s="8" t="s">
        <v>61</v>
      </c>
      <c r="F185" s="10">
        <v>237290.0</v>
      </c>
      <c r="G185" s="8" t="s">
        <v>17</v>
      </c>
    </row>
    <row r="186" ht="13.5" customHeight="1">
      <c r="A186" s="8" t="s">
        <v>12</v>
      </c>
      <c r="B186" s="8" t="s">
        <v>65</v>
      </c>
      <c r="C186" s="8">
        <v>6278.0</v>
      </c>
      <c r="D186" s="8" t="s">
        <v>297</v>
      </c>
      <c r="E186" s="8" t="s">
        <v>61</v>
      </c>
      <c r="F186" s="10">
        <v>349472.0</v>
      </c>
      <c r="G186" s="8" t="s">
        <v>17</v>
      </c>
    </row>
    <row r="187" ht="13.5" customHeight="1">
      <c r="A187" s="8" t="s">
        <v>12</v>
      </c>
      <c r="B187" s="8" t="s">
        <v>65</v>
      </c>
      <c r="C187" s="8">
        <v>6279.0</v>
      </c>
      <c r="D187" s="8" t="s">
        <v>299</v>
      </c>
      <c r="E187" s="8" t="s">
        <v>61</v>
      </c>
      <c r="F187" s="10">
        <v>33921.0</v>
      </c>
      <c r="G187" s="8" t="s">
        <v>17</v>
      </c>
    </row>
    <row r="188" ht="13.5" customHeight="1">
      <c r="A188" s="8" t="s">
        <v>12</v>
      </c>
      <c r="B188" s="8" t="s">
        <v>65</v>
      </c>
      <c r="C188" s="8">
        <v>6280.0</v>
      </c>
      <c r="D188" s="8" t="s">
        <v>300</v>
      </c>
      <c r="E188" s="8" t="s">
        <v>61</v>
      </c>
      <c r="F188" s="10">
        <v>71911.0</v>
      </c>
      <c r="G188" s="8" t="s">
        <v>17</v>
      </c>
    </row>
    <row r="189" ht="13.5" customHeight="1">
      <c r="A189" s="8" t="s">
        <v>12</v>
      </c>
      <c r="B189" s="8" t="s">
        <v>65</v>
      </c>
      <c r="C189" s="8">
        <v>6281.0</v>
      </c>
      <c r="D189" s="8" t="s">
        <v>301</v>
      </c>
      <c r="E189" s="8" t="s">
        <v>61</v>
      </c>
      <c r="F189" s="10">
        <v>121461.0</v>
      </c>
      <c r="G189" s="8" t="s">
        <v>17</v>
      </c>
    </row>
    <row r="190" ht="13.5" customHeight="1">
      <c r="A190" s="8" t="s">
        <v>12</v>
      </c>
      <c r="B190" s="8" t="s">
        <v>65</v>
      </c>
      <c r="C190" s="8">
        <v>6282.0</v>
      </c>
      <c r="D190" s="8" t="s">
        <v>302</v>
      </c>
      <c r="E190" s="8" t="s">
        <v>61</v>
      </c>
      <c r="F190" s="10">
        <v>189934.0</v>
      </c>
      <c r="G190" s="8" t="s">
        <v>17</v>
      </c>
    </row>
    <row r="191" ht="13.5" customHeight="1">
      <c r="A191" s="8" t="s">
        <v>12</v>
      </c>
      <c r="B191" s="8" t="s">
        <v>65</v>
      </c>
      <c r="C191" s="8">
        <v>6283.0</v>
      </c>
      <c r="D191" s="8" t="s">
        <v>306</v>
      </c>
      <c r="E191" s="8" t="s">
        <v>61</v>
      </c>
      <c r="F191" s="10">
        <v>264191.0</v>
      </c>
      <c r="G191" s="8" t="s">
        <v>17</v>
      </c>
    </row>
    <row r="192" ht="13.5" customHeight="1">
      <c r="A192" s="8" t="s">
        <v>12</v>
      </c>
      <c r="B192" s="8" t="s">
        <v>14</v>
      </c>
      <c r="C192" s="8">
        <v>6285.0</v>
      </c>
      <c r="D192" s="8" t="s">
        <v>307</v>
      </c>
      <c r="E192" s="8" t="s">
        <v>16</v>
      </c>
      <c r="F192" s="10">
        <v>520646.0</v>
      </c>
      <c r="G192" s="8" t="s">
        <v>17</v>
      </c>
    </row>
    <row r="193" ht="13.5" customHeight="1">
      <c r="A193" s="8" t="s">
        <v>12</v>
      </c>
      <c r="B193" s="8" t="s">
        <v>308</v>
      </c>
      <c r="C193" s="8">
        <v>6295.0</v>
      </c>
      <c r="D193" s="8" t="s">
        <v>309</v>
      </c>
      <c r="E193" s="8" t="s">
        <v>46</v>
      </c>
      <c r="F193" s="10">
        <v>567630.0</v>
      </c>
      <c r="G193" s="8" t="s">
        <v>37</v>
      </c>
    </row>
    <row r="194" ht="13.5" customHeight="1">
      <c r="A194" s="8" t="s">
        <v>12</v>
      </c>
      <c r="B194" s="8" t="s">
        <v>308</v>
      </c>
      <c r="C194" s="8">
        <v>6296.0</v>
      </c>
      <c r="D194" s="8" t="s">
        <v>310</v>
      </c>
      <c r="E194" s="8" t="s">
        <v>46</v>
      </c>
      <c r="F194" s="10">
        <v>729470.0</v>
      </c>
      <c r="G194" s="8" t="s">
        <v>37</v>
      </c>
    </row>
    <row r="195" ht="13.5" customHeight="1">
      <c r="A195" s="8" t="s">
        <v>12</v>
      </c>
      <c r="B195" s="8" t="s">
        <v>308</v>
      </c>
      <c r="C195" s="8">
        <v>6297.0</v>
      </c>
      <c r="D195" s="8" t="s">
        <v>311</v>
      </c>
      <c r="E195" s="8" t="s">
        <v>46</v>
      </c>
      <c r="F195" s="10">
        <v>980560.0</v>
      </c>
      <c r="G195" s="8" t="s">
        <v>37</v>
      </c>
    </row>
    <row r="196" ht="13.5" customHeight="1">
      <c r="A196" s="8" t="s">
        <v>12</v>
      </c>
      <c r="B196" s="8" t="s">
        <v>308</v>
      </c>
      <c r="C196" s="8">
        <v>6298.0</v>
      </c>
      <c r="D196" s="8" t="s">
        <v>312</v>
      </c>
      <c r="E196" s="8" t="s">
        <v>46</v>
      </c>
      <c r="F196" s="10">
        <v>755698.0</v>
      </c>
      <c r="G196" s="8" t="s">
        <v>37</v>
      </c>
    </row>
    <row r="197" ht="13.5" customHeight="1">
      <c r="A197" s="8" t="s">
        <v>12</v>
      </c>
      <c r="B197" s="8" t="s">
        <v>308</v>
      </c>
      <c r="C197" s="8">
        <v>6303.0</v>
      </c>
      <c r="D197" s="8" t="s">
        <v>313</v>
      </c>
      <c r="E197" s="8" t="s">
        <v>46</v>
      </c>
      <c r="F197" s="10">
        <v>742560.0</v>
      </c>
      <c r="G197" s="8" t="s">
        <v>37</v>
      </c>
    </row>
    <row r="198" ht="13.5" customHeight="1">
      <c r="A198" s="8" t="s">
        <v>12</v>
      </c>
      <c r="B198" s="8" t="s">
        <v>308</v>
      </c>
      <c r="C198" s="8">
        <v>6304.0</v>
      </c>
      <c r="D198" s="8" t="s">
        <v>314</v>
      </c>
      <c r="E198" s="8" t="s">
        <v>46</v>
      </c>
      <c r="F198" s="10">
        <v>903210.0</v>
      </c>
      <c r="G198" s="8" t="s">
        <v>37</v>
      </c>
    </row>
    <row r="199" ht="13.5" customHeight="1">
      <c r="A199" s="8" t="s">
        <v>12</v>
      </c>
      <c r="B199" s="8" t="s">
        <v>308</v>
      </c>
      <c r="C199" s="8">
        <v>6305.0</v>
      </c>
      <c r="D199" s="8" t="s">
        <v>315</v>
      </c>
      <c r="E199" s="8" t="s">
        <v>46</v>
      </c>
      <c r="F199" s="10">
        <v>1276823.0</v>
      </c>
      <c r="G199" s="8" t="s">
        <v>37</v>
      </c>
    </row>
    <row r="200" ht="13.5" customHeight="1">
      <c r="A200" s="8" t="s">
        <v>12</v>
      </c>
      <c r="B200" s="8" t="s">
        <v>308</v>
      </c>
      <c r="C200" s="8">
        <v>6306.0</v>
      </c>
      <c r="D200" s="8" t="s">
        <v>316</v>
      </c>
      <c r="E200" s="8" t="s">
        <v>46</v>
      </c>
      <c r="F200" s="10">
        <v>762790.0</v>
      </c>
      <c r="G200" s="8" t="s">
        <v>37</v>
      </c>
    </row>
    <row r="201" ht="13.5" customHeight="1">
      <c r="A201" s="8" t="s">
        <v>12</v>
      </c>
      <c r="B201" s="8" t="s">
        <v>308</v>
      </c>
      <c r="C201" s="8">
        <v>6307.0</v>
      </c>
      <c r="D201" s="8" t="s">
        <v>317</v>
      </c>
      <c r="E201" s="8" t="s">
        <v>46</v>
      </c>
      <c r="F201" s="10">
        <v>985320.0</v>
      </c>
      <c r="G201" s="8" t="s">
        <v>37</v>
      </c>
    </row>
    <row r="202" ht="13.5" customHeight="1">
      <c r="A202" s="8" t="s">
        <v>12</v>
      </c>
      <c r="B202" s="8" t="s">
        <v>308</v>
      </c>
      <c r="C202" s="8">
        <v>6308.0</v>
      </c>
      <c r="D202" s="8" t="s">
        <v>318</v>
      </c>
      <c r="E202" s="8" t="s">
        <v>46</v>
      </c>
      <c r="F202" s="10">
        <v>1122200.0</v>
      </c>
      <c r="G202" s="8" t="s">
        <v>37</v>
      </c>
    </row>
    <row r="203" ht="13.5" customHeight="1">
      <c r="A203" s="8" t="s">
        <v>12</v>
      </c>
      <c r="B203" s="8" t="s">
        <v>308</v>
      </c>
      <c r="C203" s="8">
        <v>6309.0</v>
      </c>
      <c r="D203" s="8" t="s">
        <v>319</v>
      </c>
      <c r="E203" s="8" t="s">
        <v>46</v>
      </c>
      <c r="F203" s="10">
        <v>937720.0</v>
      </c>
      <c r="G203" s="8" t="s">
        <v>37</v>
      </c>
    </row>
    <row r="204" ht="13.5" customHeight="1">
      <c r="A204" s="8" t="s">
        <v>12</v>
      </c>
      <c r="B204" s="8" t="s">
        <v>308</v>
      </c>
      <c r="C204" s="8">
        <v>6310.0</v>
      </c>
      <c r="D204" s="8" t="s">
        <v>320</v>
      </c>
      <c r="E204" s="8" t="s">
        <v>46</v>
      </c>
      <c r="F204" s="10">
        <v>1296000.0</v>
      </c>
      <c r="G204" s="8" t="s">
        <v>37</v>
      </c>
    </row>
    <row r="205" ht="13.5" customHeight="1">
      <c r="A205" s="8" t="s">
        <v>12</v>
      </c>
      <c r="B205" s="8" t="s">
        <v>308</v>
      </c>
      <c r="C205" s="8">
        <v>6311.0</v>
      </c>
      <c r="D205" s="8" t="s">
        <v>322</v>
      </c>
      <c r="E205" s="8" t="s">
        <v>46</v>
      </c>
      <c r="F205" s="10">
        <v>2000000.0</v>
      </c>
      <c r="G205" s="8" t="s">
        <v>37</v>
      </c>
    </row>
    <row r="206" ht="13.5" customHeight="1">
      <c r="A206" s="8" t="s">
        <v>12</v>
      </c>
      <c r="B206" s="8" t="s">
        <v>308</v>
      </c>
      <c r="C206" s="8">
        <v>6312.0</v>
      </c>
      <c r="D206" s="8" t="s">
        <v>323</v>
      </c>
      <c r="E206" s="8" t="s">
        <v>46</v>
      </c>
      <c r="F206" s="10">
        <v>1055292.0</v>
      </c>
      <c r="G206" s="8" t="s">
        <v>37</v>
      </c>
    </row>
    <row r="207" ht="13.5" customHeight="1">
      <c r="A207" s="8" t="s">
        <v>12</v>
      </c>
      <c r="B207" s="8" t="s">
        <v>308</v>
      </c>
      <c r="C207" s="8">
        <v>6314.0</v>
      </c>
      <c r="D207" s="8" t="s">
        <v>324</v>
      </c>
      <c r="E207" s="8" t="s">
        <v>46</v>
      </c>
      <c r="F207" s="10">
        <v>1679150.0</v>
      </c>
      <c r="G207" s="8" t="s">
        <v>37</v>
      </c>
    </row>
    <row r="208" ht="13.5" customHeight="1">
      <c r="A208" s="8" t="s">
        <v>12</v>
      </c>
      <c r="B208" s="8" t="s">
        <v>308</v>
      </c>
      <c r="C208" s="8">
        <v>6315.0</v>
      </c>
      <c r="D208" s="8" t="s">
        <v>325</v>
      </c>
      <c r="E208" s="8" t="s">
        <v>46</v>
      </c>
      <c r="F208" s="10">
        <v>1770720.0</v>
      </c>
      <c r="G208" s="8" t="s">
        <v>37</v>
      </c>
    </row>
    <row r="209" ht="13.5" customHeight="1">
      <c r="A209" s="8" t="s">
        <v>12</v>
      </c>
      <c r="B209" s="8" t="s">
        <v>308</v>
      </c>
      <c r="C209" s="8">
        <v>6316.0</v>
      </c>
      <c r="D209" s="8" t="s">
        <v>326</v>
      </c>
      <c r="E209" s="8" t="s">
        <v>46</v>
      </c>
      <c r="F209" s="10">
        <v>2070600.0</v>
      </c>
      <c r="G209" s="8" t="s">
        <v>37</v>
      </c>
    </row>
    <row r="210" ht="13.5" customHeight="1">
      <c r="A210" s="8" t="s">
        <v>12</v>
      </c>
      <c r="B210" s="8" t="s">
        <v>308</v>
      </c>
      <c r="C210" s="8">
        <v>6317.0</v>
      </c>
      <c r="D210" s="8" t="s">
        <v>327</v>
      </c>
      <c r="E210" s="8" t="s">
        <v>46</v>
      </c>
      <c r="F210" s="10">
        <v>2476390.0</v>
      </c>
      <c r="G210" s="8" t="s">
        <v>37</v>
      </c>
    </row>
    <row r="211" ht="13.5" customHeight="1">
      <c r="A211" s="8" t="s">
        <v>12</v>
      </c>
      <c r="B211" s="8" t="s">
        <v>308</v>
      </c>
      <c r="C211" s="8">
        <v>6318.0</v>
      </c>
      <c r="D211" s="8" t="s">
        <v>328</v>
      </c>
      <c r="E211" s="8" t="s">
        <v>46</v>
      </c>
      <c r="F211" s="10">
        <v>1939224.0</v>
      </c>
      <c r="G211" s="8" t="s">
        <v>37</v>
      </c>
    </row>
    <row r="212" ht="13.5" customHeight="1">
      <c r="A212" s="8" t="s">
        <v>12</v>
      </c>
      <c r="B212" s="8" t="s">
        <v>308</v>
      </c>
      <c r="C212" s="8">
        <v>6319.0</v>
      </c>
      <c r="D212" s="8" t="s">
        <v>329</v>
      </c>
      <c r="E212" s="8" t="s">
        <v>46</v>
      </c>
      <c r="F212" s="10">
        <v>2573637.0</v>
      </c>
      <c r="G212" s="8" t="s">
        <v>37</v>
      </c>
    </row>
    <row r="213" ht="13.5" customHeight="1">
      <c r="A213" s="8" t="s">
        <v>12</v>
      </c>
      <c r="B213" s="8" t="s">
        <v>308</v>
      </c>
      <c r="C213" s="8">
        <v>6320.0</v>
      </c>
      <c r="D213" s="8" t="s">
        <v>330</v>
      </c>
      <c r="E213" s="8" t="s">
        <v>46</v>
      </c>
      <c r="F213" s="10">
        <v>3224044.0</v>
      </c>
      <c r="G213" s="8" t="s">
        <v>37</v>
      </c>
    </row>
    <row r="214" ht="13.5" customHeight="1">
      <c r="A214" s="8" t="s">
        <v>12</v>
      </c>
      <c r="B214" s="8" t="s">
        <v>308</v>
      </c>
      <c r="C214" s="8">
        <v>6324.0</v>
      </c>
      <c r="D214" s="8" t="s">
        <v>331</v>
      </c>
      <c r="E214" s="8" t="s">
        <v>46</v>
      </c>
      <c r="F214" s="10">
        <v>4058495.0</v>
      </c>
      <c r="G214" s="8" t="s">
        <v>37</v>
      </c>
    </row>
    <row r="215" ht="13.5" customHeight="1">
      <c r="A215" s="8" t="s">
        <v>12</v>
      </c>
      <c r="B215" s="8" t="s">
        <v>308</v>
      </c>
      <c r="C215" s="8">
        <v>6326.0</v>
      </c>
      <c r="D215" s="8" t="s">
        <v>332</v>
      </c>
      <c r="E215" s="8" t="s">
        <v>46</v>
      </c>
      <c r="F215" s="10">
        <v>3433864.0</v>
      </c>
      <c r="G215" s="8" t="s">
        <v>37</v>
      </c>
    </row>
    <row r="216" ht="13.5" customHeight="1">
      <c r="A216" s="8" t="s">
        <v>12</v>
      </c>
      <c r="B216" s="8" t="s">
        <v>308</v>
      </c>
      <c r="C216" s="8">
        <v>6327.0</v>
      </c>
      <c r="D216" s="8" t="s">
        <v>334</v>
      </c>
      <c r="E216" s="8" t="s">
        <v>46</v>
      </c>
      <c r="F216" s="10">
        <v>1242539.0</v>
      </c>
      <c r="G216" s="8" t="s">
        <v>37</v>
      </c>
    </row>
    <row r="217" ht="13.5" customHeight="1">
      <c r="A217" s="8" t="s">
        <v>12</v>
      </c>
      <c r="B217" s="8" t="s">
        <v>308</v>
      </c>
      <c r="C217" s="8">
        <v>6328.0</v>
      </c>
      <c r="D217" s="8" t="s">
        <v>335</v>
      </c>
      <c r="E217" s="8" t="s">
        <v>46</v>
      </c>
      <c r="F217" s="10">
        <v>1346069.0</v>
      </c>
      <c r="G217" s="8" t="s">
        <v>37</v>
      </c>
    </row>
    <row r="218" ht="13.5" customHeight="1">
      <c r="A218" s="8" t="s">
        <v>12</v>
      </c>
      <c r="B218" s="8" t="s">
        <v>308</v>
      </c>
      <c r="C218" s="8">
        <v>6329.0</v>
      </c>
      <c r="D218" s="8" t="s">
        <v>336</v>
      </c>
      <c r="E218" s="8" t="s">
        <v>46</v>
      </c>
      <c r="F218" s="10">
        <v>214200.0</v>
      </c>
      <c r="G218" s="8" t="s">
        <v>37</v>
      </c>
    </row>
    <row r="219" ht="13.5" customHeight="1">
      <c r="A219" s="8" t="s">
        <v>12</v>
      </c>
      <c r="B219" s="8" t="s">
        <v>337</v>
      </c>
      <c r="C219" s="8">
        <v>6332.0</v>
      </c>
      <c r="D219" s="8" t="s">
        <v>338</v>
      </c>
      <c r="E219" s="8" t="s">
        <v>46</v>
      </c>
      <c r="F219" s="10">
        <v>428400.0</v>
      </c>
      <c r="G219" s="8" t="s">
        <v>37</v>
      </c>
    </row>
    <row r="220" ht="13.5" customHeight="1">
      <c r="A220" s="8" t="s">
        <v>12</v>
      </c>
      <c r="B220" s="8" t="s">
        <v>337</v>
      </c>
      <c r="C220" s="8">
        <v>6333.0</v>
      </c>
      <c r="D220" s="8" t="s">
        <v>339</v>
      </c>
      <c r="E220" s="8" t="s">
        <v>46</v>
      </c>
      <c r="F220" s="10">
        <v>666400.0</v>
      </c>
      <c r="G220" s="8" t="s">
        <v>37</v>
      </c>
    </row>
    <row r="221" ht="13.5" customHeight="1">
      <c r="A221" s="8" t="s">
        <v>12</v>
      </c>
      <c r="B221" s="8" t="s">
        <v>337</v>
      </c>
      <c r="C221" s="8">
        <v>6334.0</v>
      </c>
      <c r="D221" s="8" t="s">
        <v>340</v>
      </c>
      <c r="E221" s="8" t="s">
        <v>46</v>
      </c>
      <c r="F221" s="10">
        <v>151033.0</v>
      </c>
      <c r="G221" s="8" t="s">
        <v>37</v>
      </c>
    </row>
    <row r="222" ht="13.5" customHeight="1">
      <c r="A222" s="8" t="s">
        <v>12</v>
      </c>
      <c r="B222" s="8" t="s">
        <v>337</v>
      </c>
      <c r="C222" s="8">
        <v>6335.0</v>
      </c>
      <c r="D222" s="8" t="s">
        <v>341</v>
      </c>
      <c r="E222" s="8" t="s">
        <v>46</v>
      </c>
      <c r="F222" s="10">
        <v>226100.0</v>
      </c>
      <c r="G222" s="8" t="s">
        <v>37</v>
      </c>
    </row>
    <row r="223" ht="13.5" customHeight="1">
      <c r="A223" s="8" t="s">
        <v>12</v>
      </c>
      <c r="B223" s="8" t="s">
        <v>337</v>
      </c>
      <c r="C223" s="8">
        <v>6337.0</v>
      </c>
      <c r="D223" s="8" t="s">
        <v>343</v>
      </c>
      <c r="E223" s="8" t="s">
        <v>46</v>
      </c>
      <c r="F223" s="10">
        <v>714000.0</v>
      </c>
      <c r="G223" s="8" t="s">
        <v>37</v>
      </c>
    </row>
    <row r="224" ht="13.5" customHeight="1">
      <c r="A224" s="8" t="s">
        <v>12</v>
      </c>
      <c r="B224" s="8" t="s">
        <v>98</v>
      </c>
      <c r="C224" s="8">
        <v>6356.0</v>
      </c>
      <c r="D224" s="8" t="s">
        <v>344</v>
      </c>
      <c r="E224" s="8" t="s">
        <v>100</v>
      </c>
      <c r="F224" s="10">
        <v>60609.0</v>
      </c>
      <c r="G224" s="8" t="s">
        <v>37</v>
      </c>
    </row>
    <row r="225" ht="13.5" customHeight="1">
      <c r="A225" s="8" t="s">
        <v>12</v>
      </c>
      <c r="B225" s="8" t="s">
        <v>345</v>
      </c>
      <c r="C225" s="8">
        <v>6370.0</v>
      </c>
      <c r="D225" s="8" t="s">
        <v>346</v>
      </c>
      <c r="E225" s="8" t="s">
        <v>46</v>
      </c>
      <c r="F225" s="10">
        <v>499800.0</v>
      </c>
      <c r="G225" s="8" t="s">
        <v>37</v>
      </c>
    </row>
    <row r="226" ht="13.5" customHeight="1">
      <c r="A226" s="8" t="s">
        <v>12</v>
      </c>
      <c r="B226" s="8" t="s">
        <v>345</v>
      </c>
      <c r="C226" s="8">
        <v>6371.0</v>
      </c>
      <c r="D226" s="8" t="s">
        <v>347</v>
      </c>
      <c r="E226" s="8" t="s">
        <v>46</v>
      </c>
      <c r="F226" s="10">
        <v>499800.0</v>
      </c>
      <c r="G226" s="8" t="s">
        <v>37</v>
      </c>
    </row>
    <row r="227" ht="13.5" customHeight="1">
      <c r="A227" s="8" t="s">
        <v>12</v>
      </c>
      <c r="B227" s="8" t="s">
        <v>345</v>
      </c>
      <c r="C227" s="8">
        <v>6372.0</v>
      </c>
      <c r="D227" s="8" t="s">
        <v>348</v>
      </c>
      <c r="E227" s="8" t="s">
        <v>46</v>
      </c>
      <c r="F227" s="10">
        <v>553248.0</v>
      </c>
      <c r="G227" s="8" t="s">
        <v>37</v>
      </c>
    </row>
    <row r="228" ht="13.5" customHeight="1">
      <c r="A228" s="8" t="s">
        <v>12</v>
      </c>
      <c r="B228" s="8" t="s">
        <v>345</v>
      </c>
      <c r="C228" s="8">
        <v>6373.0</v>
      </c>
      <c r="D228" s="8" t="s">
        <v>349</v>
      </c>
      <c r="E228" s="8" t="s">
        <v>46</v>
      </c>
      <c r="F228" s="10">
        <v>692295.0</v>
      </c>
      <c r="G228" s="8" t="s">
        <v>37</v>
      </c>
    </row>
    <row r="229" ht="13.5" customHeight="1">
      <c r="A229" s="8" t="s">
        <v>12</v>
      </c>
      <c r="B229" s="8" t="s">
        <v>345</v>
      </c>
      <c r="C229" s="8">
        <v>6375.0</v>
      </c>
      <c r="D229" s="8" t="s">
        <v>350</v>
      </c>
      <c r="E229" s="8" t="s">
        <v>46</v>
      </c>
      <c r="F229" s="10">
        <v>743750.0</v>
      </c>
      <c r="G229" s="8" t="s">
        <v>37</v>
      </c>
    </row>
    <row r="230" ht="13.5" customHeight="1">
      <c r="A230" s="8" t="s">
        <v>12</v>
      </c>
      <c r="B230" s="8" t="s">
        <v>345</v>
      </c>
      <c r="C230" s="8">
        <v>6376.0</v>
      </c>
      <c r="D230" s="8" t="s">
        <v>351</v>
      </c>
      <c r="E230" s="8" t="s">
        <v>46</v>
      </c>
      <c r="F230" s="10">
        <v>827050.0</v>
      </c>
      <c r="G230" s="8" t="s">
        <v>37</v>
      </c>
    </row>
    <row r="231" ht="13.5" customHeight="1">
      <c r="A231" s="8" t="s">
        <v>12</v>
      </c>
      <c r="B231" s="8" t="s">
        <v>345</v>
      </c>
      <c r="C231" s="8">
        <v>6377.0</v>
      </c>
      <c r="D231" s="8" t="s">
        <v>352</v>
      </c>
      <c r="E231" s="8" t="s">
        <v>46</v>
      </c>
      <c r="F231" s="10">
        <v>1154641.0</v>
      </c>
      <c r="G231" s="8" t="s">
        <v>37</v>
      </c>
    </row>
    <row r="232" ht="13.5" customHeight="1">
      <c r="A232" s="8" t="s">
        <v>12</v>
      </c>
      <c r="B232" s="8" t="s">
        <v>345</v>
      </c>
      <c r="C232" s="8">
        <v>6378.0</v>
      </c>
      <c r="D232" s="8" t="s">
        <v>353</v>
      </c>
      <c r="E232" s="8" t="s">
        <v>46</v>
      </c>
      <c r="F232" s="10">
        <v>1207680.0</v>
      </c>
      <c r="G232" s="8" t="s">
        <v>37</v>
      </c>
    </row>
    <row r="233" ht="13.5" customHeight="1">
      <c r="A233" s="8" t="s">
        <v>12</v>
      </c>
      <c r="B233" s="8" t="s">
        <v>345</v>
      </c>
      <c r="C233" s="8">
        <v>6379.0</v>
      </c>
      <c r="D233" s="8" t="s">
        <v>354</v>
      </c>
      <c r="E233" s="8" t="s">
        <v>46</v>
      </c>
      <c r="F233" s="10">
        <v>1209312.0</v>
      </c>
      <c r="G233" s="8" t="s">
        <v>37</v>
      </c>
    </row>
    <row r="234" ht="13.5" customHeight="1">
      <c r="A234" s="8" t="s">
        <v>12</v>
      </c>
      <c r="B234" s="8" t="s">
        <v>345</v>
      </c>
      <c r="C234" s="8">
        <v>6380.0</v>
      </c>
      <c r="D234" s="8" t="s">
        <v>355</v>
      </c>
      <c r="E234" s="8" t="s">
        <v>46</v>
      </c>
      <c r="F234" s="10">
        <v>1374450.0</v>
      </c>
      <c r="G234" s="8" t="s">
        <v>37</v>
      </c>
    </row>
    <row r="235" ht="13.5" customHeight="1">
      <c r="A235" s="8" t="s">
        <v>12</v>
      </c>
      <c r="B235" s="8" t="s">
        <v>345</v>
      </c>
      <c r="C235" s="8">
        <v>6381.0</v>
      </c>
      <c r="D235" s="8" t="s">
        <v>356</v>
      </c>
      <c r="E235" s="8" t="s">
        <v>46</v>
      </c>
      <c r="F235" s="10">
        <v>1677900.0</v>
      </c>
      <c r="G235" s="8" t="s">
        <v>37</v>
      </c>
    </row>
    <row r="236" ht="13.5" customHeight="1">
      <c r="A236" s="8" t="s">
        <v>12</v>
      </c>
      <c r="B236" s="8" t="s">
        <v>345</v>
      </c>
      <c r="C236" s="8">
        <v>6382.0</v>
      </c>
      <c r="D236" s="8" t="s">
        <v>357</v>
      </c>
      <c r="E236" s="8" t="s">
        <v>46</v>
      </c>
      <c r="F236" s="10">
        <v>1731450.0</v>
      </c>
      <c r="G236" s="8" t="s">
        <v>37</v>
      </c>
    </row>
    <row r="237" ht="13.5" customHeight="1">
      <c r="A237" s="8" t="s">
        <v>12</v>
      </c>
      <c r="B237" s="8" t="s">
        <v>345</v>
      </c>
      <c r="C237" s="8">
        <v>6383.0</v>
      </c>
      <c r="D237" s="8" t="s">
        <v>358</v>
      </c>
      <c r="E237" s="8" t="s">
        <v>46</v>
      </c>
      <c r="F237" s="10">
        <v>1981350.0</v>
      </c>
      <c r="G237" s="8" t="s">
        <v>37</v>
      </c>
    </row>
    <row r="238" ht="13.5" customHeight="1">
      <c r="A238" s="8" t="s">
        <v>12</v>
      </c>
      <c r="B238" s="8" t="s">
        <v>345</v>
      </c>
      <c r="C238" s="8">
        <v>6384.0</v>
      </c>
      <c r="D238" s="8" t="s">
        <v>359</v>
      </c>
      <c r="E238" s="8" t="s">
        <v>46</v>
      </c>
      <c r="F238" s="10">
        <v>2255050.0</v>
      </c>
      <c r="G238" s="8" t="s">
        <v>37</v>
      </c>
    </row>
    <row r="239" ht="13.5" customHeight="1">
      <c r="A239" s="8" t="s">
        <v>12</v>
      </c>
      <c r="B239" s="8" t="s">
        <v>345</v>
      </c>
      <c r="C239" s="8">
        <v>6385.0</v>
      </c>
      <c r="D239" s="8" t="s">
        <v>360</v>
      </c>
      <c r="E239" s="8" t="s">
        <v>46</v>
      </c>
      <c r="F239" s="10">
        <v>2802450.0</v>
      </c>
      <c r="G239" s="8" t="s">
        <v>37</v>
      </c>
    </row>
    <row r="240" ht="13.5" customHeight="1">
      <c r="A240" s="8" t="s">
        <v>12</v>
      </c>
      <c r="B240" s="8" t="s">
        <v>345</v>
      </c>
      <c r="C240" s="8">
        <v>6387.0</v>
      </c>
      <c r="D240" s="8" t="s">
        <v>361</v>
      </c>
      <c r="E240" s="8" t="s">
        <v>46</v>
      </c>
      <c r="F240" s="10">
        <v>1810509.0</v>
      </c>
      <c r="G240" s="8" t="s">
        <v>37</v>
      </c>
    </row>
    <row r="241" ht="13.5" customHeight="1">
      <c r="A241" s="8" t="s">
        <v>12</v>
      </c>
      <c r="B241" s="8" t="s">
        <v>345</v>
      </c>
      <c r="C241" s="8">
        <v>6388.0</v>
      </c>
      <c r="D241" s="8" t="s">
        <v>362</v>
      </c>
      <c r="E241" s="8" t="s">
        <v>46</v>
      </c>
      <c r="F241" s="10">
        <v>2142000.0</v>
      </c>
      <c r="G241" s="8" t="s">
        <v>37</v>
      </c>
    </row>
    <row r="242" ht="13.5" customHeight="1">
      <c r="A242" s="8" t="s">
        <v>12</v>
      </c>
      <c r="B242" s="8" t="s">
        <v>345</v>
      </c>
      <c r="C242" s="8">
        <v>6389.0</v>
      </c>
      <c r="D242" s="8" t="s">
        <v>363</v>
      </c>
      <c r="E242" s="8" t="s">
        <v>46</v>
      </c>
      <c r="F242" s="10">
        <v>2171750.0</v>
      </c>
      <c r="G242" s="8" t="s">
        <v>37</v>
      </c>
    </row>
    <row r="243" ht="13.5" customHeight="1">
      <c r="A243" s="8" t="s">
        <v>12</v>
      </c>
      <c r="B243" s="8" t="s">
        <v>345</v>
      </c>
      <c r="C243" s="8">
        <v>6390.0</v>
      </c>
      <c r="D243" s="8" t="s">
        <v>364</v>
      </c>
      <c r="E243" s="8" t="s">
        <v>46</v>
      </c>
      <c r="F243" s="10">
        <v>2308600.0</v>
      </c>
      <c r="G243" s="8" t="s">
        <v>37</v>
      </c>
    </row>
    <row r="244" ht="13.5" customHeight="1">
      <c r="A244" s="8" t="s">
        <v>12</v>
      </c>
      <c r="B244" s="8" t="s">
        <v>345</v>
      </c>
      <c r="C244" s="8">
        <v>6391.0</v>
      </c>
      <c r="D244" s="8" t="s">
        <v>365</v>
      </c>
      <c r="E244" s="8" t="s">
        <v>46</v>
      </c>
      <c r="F244" s="10">
        <v>2778650.0</v>
      </c>
      <c r="G244" s="8" t="s">
        <v>37</v>
      </c>
    </row>
    <row r="245" ht="13.5" customHeight="1">
      <c r="A245" s="8" t="s">
        <v>12</v>
      </c>
      <c r="B245" s="8" t="s">
        <v>345</v>
      </c>
      <c r="C245" s="8">
        <v>6392.0</v>
      </c>
      <c r="D245" s="8" t="s">
        <v>366</v>
      </c>
      <c r="E245" s="8" t="s">
        <v>46</v>
      </c>
      <c r="F245" s="10">
        <v>3296300.0</v>
      </c>
      <c r="G245" s="8" t="s">
        <v>37</v>
      </c>
    </row>
    <row r="246" ht="13.5" customHeight="1">
      <c r="A246" s="8" t="s">
        <v>12</v>
      </c>
      <c r="B246" s="8" t="s">
        <v>345</v>
      </c>
      <c r="C246" s="8">
        <v>6393.0</v>
      </c>
      <c r="D246" s="8" t="s">
        <v>367</v>
      </c>
      <c r="E246" s="8" t="s">
        <v>46</v>
      </c>
      <c r="F246" s="10">
        <v>7369906.0</v>
      </c>
      <c r="G246" s="8" t="s">
        <v>37</v>
      </c>
    </row>
    <row r="247" ht="13.5" customHeight="1">
      <c r="A247" s="8" t="s">
        <v>12</v>
      </c>
      <c r="B247" s="8" t="s">
        <v>345</v>
      </c>
      <c r="C247" s="8">
        <v>6394.0</v>
      </c>
      <c r="D247" s="8" t="s">
        <v>368</v>
      </c>
      <c r="E247" s="8" t="s">
        <v>46</v>
      </c>
      <c r="F247" s="10">
        <v>8394598.0</v>
      </c>
      <c r="G247" s="8" t="s">
        <v>37</v>
      </c>
    </row>
    <row r="248" ht="13.5" customHeight="1">
      <c r="A248" s="8" t="s">
        <v>12</v>
      </c>
      <c r="B248" s="8" t="s">
        <v>345</v>
      </c>
      <c r="C248" s="8">
        <v>6395.0</v>
      </c>
      <c r="D248" s="8" t="s">
        <v>369</v>
      </c>
      <c r="E248" s="8" t="s">
        <v>46</v>
      </c>
      <c r="F248" s="10">
        <v>9182824.0</v>
      </c>
      <c r="G248" s="8" t="s">
        <v>37</v>
      </c>
    </row>
    <row r="249" ht="13.5" customHeight="1">
      <c r="A249" s="8" t="s">
        <v>12</v>
      </c>
      <c r="B249" s="8" t="s">
        <v>345</v>
      </c>
      <c r="C249" s="8">
        <v>6396.0</v>
      </c>
      <c r="D249" s="8" t="s">
        <v>370</v>
      </c>
      <c r="E249" s="8" t="s">
        <v>46</v>
      </c>
      <c r="F249" s="10">
        <v>9773993.0</v>
      </c>
      <c r="G249" s="8" t="s">
        <v>37</v>
      </c>
    </row>
    <row r="250" ht="13.5" customHeight="1">
      <c r="A250" s="8" t="s">
        <v>12</v>
      </c>
      <c r="B250" s="8" t="s">
        <v>345</v>
      </c>
      <c r="C250" s="8">
        <v>6397.0</v>
      </c>
      <c r="D250" s="8" t="s">
        <v>371</v>
      </c>
      <c r="E250" s="8" t="s">
        <v>46</v>
      </c>
      <c r="F250" s="10">
        <v>1.0246928E7</v>
      </c>
      <c r="G250" s="8" t="s">
        <v>37</v>
      </c>
    </row>
    <row r="251" ht="13.5" customHeight="1">
      <c r="A251" s="8" t="s">
        <v>12</v>
      </c>
      <c r="B251" s="8" t="s">
        <v>345</v>
      </c>
      <c r="C251" s="8">
        <v>6398.0</v>
      </c>
      <c r="D251" s="8" t="s">
        <v>373</v>
      </c>
      <c r="E251" s="8" t="s">
        <v>46</v>
      </c>
      <c r="F251" s="10">
        <v>1.1074564E7</v>
      </c>
      <c r="G251" s="8" t="s">
        <v>37</v>
      </c>
    </row>
    <row r="252" ht="13.5" customHeight="1">
      <c r="A252" s="8" t="s">
        <v>12</v>
      </c>
      <c r="B252" s="8" t="s">
        <v>345</v>
      </c>
      <c r="C252" s="8">
        <v>6399.0</v>
      </c>
      <c r="D252" s="8" t="s">
        <v>374</v>
      </c>
      <c r="E252" s="8" t="s">
        <v>46</v>
      </c>
      <c r="F252" s="10">
        <v>1.1665734E7</v>
      </c>
      <c r="G252" s="8" t="s">
        <v>37</v>
      </c>
    </row>
    <row r="253" ht="13.5" customHeight="1">
      <c r="A253" s="8" t="s">
        <v>12</v>
      </c>
      <c r="B253" s="8" t="s">
        <v>345</v>
      </c>
      <c r="C253" s="8">
        <v>6400.0</v>
      </c>
      <c r="D253" s="8" t="s">
        <v>375</v>
      </c>
      <c r="E253" s="8" t="s">
        <v>46</v>
      </c>
      <c r="F253" s="10">
        <v>1.3321007E7</v>
      </c>
      <c r="G253" s="8" t="s">
        <v>37</v>
      </c>
    </row>
    <row r="254" ht="13.5" customHeight="1">
      <c r="A254" s="8" t="s">
        <v>12</v>
      </c>
      <c r="B254" s="8" t="s">
        <v>345</v>
      </c>
      <c r="C254" s="8">
        <v>6401.0</v>
      </c>
      <c r="D254" s="8" t="s">
        <v>376</v>
      </c>
      <c r="E254" s="8" t="s">
        <v>46</v>
      </c>
      <c r="F254" s="10">
        <v>279650.0</v>
      </c>
      <c r="G254" s="8" t="s">
        <v>37</v>
      </c>
    </row>
    <row r="255" ht="13.5" customHeight="1">
      <c r="A255" s="8" t="s">
        <v>12</v>
      </c>
      <c r="B255" s="8" t="s">
        <v>345</v>
      </c>
      <c r="C255" s="8">
        <v>6402.0</v>
      </c>
      <c r="D255" s="8" t="s">
        <v>378</v>
      </c>
      <c r="E255" s="8" t="s">
        <v>46</v>
      </c>
      <c r="F255" s="10">
        <v>398861.0</v>
      </c>
      <c r="G255" s="8" t="s">
        <v>37</v>
      </c>
    </row>
    <row r="256" ht="13.5" customHeight="1">
      <c r="A256" s="8" t="s">
        <v>12</v>
      </c>
      <c r="B256" s="8" t="s">
        <v>345</v>
      </c>
      <c r="C256" s="8">
        <v>6404.0</v>
      </c>
      <c r="D256" s="8" t="s">
        <v>379</v>
      </c>
      <c r="E256" s="8" t="s">
        <v>46</v>
      </c>
      <c r="F256" s="10">
        <v>127330.0</v>
      </c>
      <c r="G256" s="8" t="s">
        <v>37</v>
      </c>
    </row>
    <row r="257" ht="13.5" customHeight="1">
      <c r="A257" s="8" t="s">
        <v>12</v>
      </c>
      <c r="B257" s="8" t="s">
        <v>345</v>
      </c>
      <c r="C257" s="8">
        <v>6405.0</v>
      </c>
      <c r="D257" s="8" t="s">
        <v>380</v>
      </c>
      <c r="E257" s="8" t="s">
        <v>46</v>
      </c>
      <c r="F257" s="10">
        <v>198057.0</v>
      </c>
      <c r="G257" s="8" t="s">
        <v>37</v>
      </c>
    </row>
    <row r="258" ht="13.5" customHeight="1">
      <c r="A258" s="8" t="s">
        <v>12</v>
      </c>
      <c r="B258" s="8" t="s">
        <v>345</v>
      </c>
      <c r="C258" s="8">
        <v>6406.0</v>
      </c>
      <c r="D258" s="8" t="s">
        <v>381</v>
      </c>
      <c r="E258" s="8" t="s">
        <v>46</v>
      </c>
      <c r="F258" s="10">
        <v>262523.0</v>
      </c>
      <c r="G258" s="8" t="s">
        <v>37</v>
      </c>
    </row>
    <row r="259" ht="13.5" customHeight="1">
      <c r="A259" s="8" t="s">
        <v>12</v>
      </c>
      <c r="B259" s="8" t="s">
        <v>345</v>
      </c>
      <c r="C259" s="8">
        <v>6407.0</v>
      </c>
      <c r="D259" s="8" t="s">
        <v>382</v>
      </c>
      <c r="E259" s="8" t="s">
        <v>46</v>
      </c>
      <c r="F259" s="10">
        <v>529550.0</v>
      </c>
      <c r="G259" s="8" t="s">
        <v>37</v>
      </c>
    </row>
    <row r="260" ht="13.5" customHeight="1">
      <c r="A260" s="8" t="s">
        <v>12</v>
      </c>
      <c r="B260" s="8" t="s">
        <v>345</v>
      </c>
      <c r="C260" s="8">
        <v>6408.0</v>
      </c>
      <c r="D260" s="8" t="s">
        <v>383</v>
      </c>
      <c r="E260" s="8" t="s">
        <v>46</v>
      </c>
      <c r="F260" s="10">
        <v>981750.0</v>
      </c>
      <c r="G260" s="8" t="s">
        <v>37</v>
      </c>
    </row>
    <row r="261" ht="13.5" customHeight="1">
      <c r="A261" s="8" t="s">
        <v>12</v>
      </c>
      <c r="B261" s="8" t="s">
        <v>345</v>
      </c>
      <c r="C261" s="8">
        <v>6409.0</v>
      </c>
      <c r="D261" s="8" t="s">
        <v>386</v>
      </c>
      <c r="E261" s="8" t="s">
        <v>46</v>
      </c>
      <c r="F261" s="10">
        <v>1796900.0</v>
      </c>
      <c r="G261" s="8" t="s">
        <v>37</v>
      </c>
    </row>
    <row r="262" ht="13.5" customHeight="1">
      <c r="A262" s="8" t="s">
        <v>12</v>
      </c>
      <c r="B262" s="8" t="s">
        <v>345</v>
      </c>
      <c r="C262" s="8">
        <v>6410.0</v>
      </c>
      <c r="D262" s="8" t="s">
        <v>388</v>
      </c>
      <c r="E262" s="8" t="s">
        <v>46</v>
      </c>
      <c r="F262" s="10">
        <v>2177700.0</v>
      </c>
      <c r="G262" s="8" t="s">
        <v>37</v>
      </c>
    </row>
    <row r="263" ht="13.5" customHeight="1">
      <c r="A263" s="8" t="s">
        <v>12</v>
      </c>
      <c r="B263" s="8" t="s">
        <v>345</v>
      </c>
      <c r="C263" s="8">
        <v>6411.0</v>
      </c>
      <c r="D263" s="8" t="s">
        <v>389</v>
      </c>
      <c r="E263" s="8" t="s">
        <v>46</v>
      </c>
      <c r="F263" s="10">
        <v>2904563.0</v>
      </c>
      <c r="G263" s="8" t="s">
        <v>37</v>
      </c>
    </row>
    <row r="264" ht="13.5" customHeight="1">
      <c r="A264" s="8" t="s">
        <v>12</v>
      </c>
      <c r="B264" s="8" t="s">
        <v>345</v>
      </c>
      <c r="C264" s="8">
        <v>6412.0</v>
      </c>
      <c r="D264" s="8" t="s">
        <v>390</v>
      </c>
      <c r="E264" s="8" t="s">
        <v>46</v>
      </c>
      <c r="F264" s="10">
        <v>3807860.0</v>
      </c>
      <c r="G264" s="8" t="s">
        <v>37</v>
      </c>
    </row>
    <row r="265" ht="13.5" customHeight="1">
      <c r="A265" s="8" t="s">
        <v>12</v>
      </c>
      <c r="B265" s="8" t="s">
        <v>345</v>
      </c>
      <c r="C265" s="8">
        <v>6413.0</v>
      </c>
      <c r="D265" s="8" t="s">
        <v>391</v>
      </c>
      <c r="E265" s="8" t="s">
        <v>46</v>
      </c>
      <c r="F265" s="10">
        <v>4811432.0</v>
      </c>
      <c r="G265" s="8" t="s">
        <v>37</v>
      </c>
    </row>
    <row r="266" ht="13.5" customHeight="1">
      <c r="A266" s="8" t="s">
        <v>12</v>
      </c>
      <c r="B266" s="8" t="s">
        <v>345</v>
      </c>
      <c r="C266" s="8">
        <v>6414.0</v>
      </c>
      <c r="D266" s="8" t="s">
        <v>392</v>
      </c>
      <c r="E266" s="8" t="s">
        <v>46</v>
      </c>
      <c r="F266" s="10">
        <v>6021709.0</v>
      </c>
      <c r="G266" s="8" t="s">
        <v>37</v>
      </c>
    </row>
    <row r="267" ht="13.5" customHeight="1">
      <c r="A267" s="8" t="s">
        <v>12</v>
      </c>
      <c r="B267" s="8" t="s">
        <v>345</v>
      </c>
      <c r="C267" s="8">
        <v>6416.0</v>
      </c>
      <c r="D267" s="8" t="s">
        <v>393</v>
      </c>
      <c r="E267" s="8" t="s">
        <v>46</v>
      </c>
      <c r="F267" s="10">
        <v>147560.0</v>
      </c>
      <c r="G267" s="8" t="s">
        <v>37</v>
      </c>
    </row>
    <row r="268" ht="13.5" customHeight="1">
      <c r="A268" s="8" t="s">
        <v>12</v>
      </c>
      <c r="B268" s="8" t="s">
        <v>345</v>
      </c>
      <c r="C268" s="8">
        <v>6417.0</v>
      </c>
      <c r="D268" s="8" t="s">
        <v>395</v>
      </c>
      <c r="E268" s="8" t="s">
        <v>46</v>
      </c>
      <c r="F268" s="10">
        <v>180880.0</v>
      </c>
      <c r="G268" s="8" t="s">
        <v>37</v>
      </c>
    </row>
    <row r="269" ht="13.5" customHeight="1">
      <c r="A269" s="8" t="s">
        <v>12</v>
      </c>
      <c r="B269" s="8" t="s">
        <v>345</v>
      </c>
      <c r="C269" s="8">
        <v>6418.0</v>
      </c>
      <c r="D269" s="8" t="s">
        <v>396</v>
      </c>
      <c r="E269" s="8" t="s">
        <v>46</v>
      </c>
      <c r="F269" s="10">
        <v>232596.0</v>
      </c>
      <c r="G269" s="8" t="s">
        <v>37</v>
      </c>
    </row>
    <row r="270" ht="13.5" customHeight="1">
      <c r="A270" s="8" t="s">
        <v>12</v>
      </c>
      <c r="B270" s="8" t="s">
        <v>345</v>
      </c>
      <c r="C270" s="8">
        <v>6419.0</v>
      </c>
      <c r="D270" s="8" t="s">
        <v>397</v>
      </c>
      <c r="E270" s="8" t="s">
        <v>46</v>
      </c>
      <c r="F270" s="10">
        <v>446250.0</v>
      </c>
      <c r="G270" s="8" t="s">
        <v>37</v>
      </c>
    </row>
    <row r="271" ht="13.5" customHeight="1">
      <c r="A271" s="8" t="s">
        <v>12</v>
      </c>
      <c r="B271" s="8" t="s">
        <v>345</v>
      </c>
      <c r="C271" s="8">
        <v>6420.0</v>
      </c>
      <c r="D271" s="8" t="s">
        <v>398</v>
      </c>
      <c r="E271" s="8" t="s">
        <v>46</v>
      </c>
      <c r="F271" s="10">
        <v>928200.0</v>
      </c>
      <c r="G271" s="8" t="s">
        <v>37</v>
      </c>
    </row>
    <row r="272" ht="13.5" customHeight="1">
      <c r="A272" s="8" t="s">
        <v>12</v>
      </c>
      <c r="B272" s="8" t="s">
        <v>345</v>
      </c>
      <c r="C272" s="8">
        <v>6421.0</v>
      </c>
      <c r="D272" s="8" t="s">
        <v>399</v>
      </c>
      <c r="E272" s="8" t="s">
        <v>46</v>
      </c>
      <c r="F272" s="10">
        <v>1529150.0</v>
      </c>
      <c r="G272" s="8" t="s">
        <v>37</v>
      </c>
    </row>
    <row r="273" ht="13.5" customHeight="1">
      <c r="A273" s="8" t="s">
        <v>12</v>
      </c>
      <c r="B273" s="8" t="s">
        <v>345</v>
      </c>
      <c r="C273" s="8">
        <v>6422.0</v>
      </c>
      <c r="D273" s="8" t="s">
        <v>400</v>
      </c>
      <c r="E273" s="8" t="s">
        <v>46</v>
      </c>
      <c r="F273" s="10">
        <v>2088450.0</v>
      </c>
      <c r="G273" s="8" t="s">
        <v>37</v>
      </c>
    </row>
    <row r="274" ht="13.5" customHeight="1">
      <c r="A274" s="8" t="s">
        <v>12</v>
      </c>
      <c r="B274" s="8" t="s">
        <v>345</v>
      </c>
      <c r="C274" s="8">
        <v>6423.0</v>
      </c>
      <c r="D274" s="8" t="s">
        <v>401</v>
      </c>
      <c r="E274" s="8" t="s">
        <v>46</v>
      </c>
      <c r="F274" s="10">
        <v>2066265.0</v>
      </c>
      <c r="G274" s="8" t="s">
        <v>37</v>
      </c>
    </row>
    <row r="275" ht="13.5" customHeight="1">
      <c r="A275" s="8" t="s">
        <v>12</v>
      </c>
      <c r="B275" s="8" t="s">
        <v>345</v>
      </c>
      <c r="C275" s="8">
        <v>6424.0</v>
      </c>
      <c r="D275" s="8" t="s">
        <v>402</v>
      </c>
      <c r="E275" s="8" t="s">
        <v>46</v>
      </c>
      <c r="F275" s="10">
        <v>2672581.0</v>
      </c>
      <c r="G275" s="8" t="s">
        <v>37</v>
      </c>
    </row>
    <row r="276" ht="13.5" customHeight="1">
      <c r="A276" s="8" t="s">
        <v>12</v>
      </c>
      <c r="B276" s="8" t="s">
        <v>345</v>
      </c>
      <c r="C276" s="8">
        <v>6425.0</v>
      </c>
      <c r="D276" s="8" t="s">
        <v>403</v>
      </c>
      <c r="E276" s="8" t="s">
        <v>46</v>
      </c>
      <c r="F276" s="10">
        <v>3630717.0</v>
      </c>
      <c r="G276" s="8" t="s">
        <v>37</v>
      </c>
    </row>
    <row r="277" ht="13.5" customHeight="1">
      <c r="A277" s="8" t="s">
        <v>12</v>
      </c>
      <c r="B277" s="8" t="s">
        <v>345</v>
      </c>
      <c r="C277" s="8">
        <v>6426.0</v>
      </c>
      <c r="D277" s="8" t="s">
        <v>404</v>
      </c>
      <c r="E277" s="8" t="s">
        <v>46</v>
      </c>
      <c r="F277" s="10">
        <v>5228607.0</v>
      </c>
      <c r="G277" s="8" t="s">
        <v>37</v>
      </c>
    </row>
    <row r="278" ht="13.5" customHeight="1">
      <c r="A278" s="8" t="s">
        <v>12</v>
      </c>
      <c r="B278" s="8" t="s">
        <v>345</v>
      </c>
      <c r="C278" s="8">
        <v>6430.0</v>
      </c>
      <c r="D278" s="8" t="s">
        <v>406</v>
      </c>
      <c r="E278" s="8" t="s">
        <v>46</v>
      </c>
      <c r="F278" s="10">
        <v>214149.0</v>
      </c>
      <c r="G278" s="8" t="s">
        <v>37</v>
      </c>
    </row>
    <row r="279" ht="13.5" customHeight="1">
      <c r="A279" s="8" t="s">
        <v>12</v>
      </c>
      <c r="B279" s="8" t="s">
        <v>345</v>
      </c>
      <c r="C279" s="8">
        <v>6431.0</v>
      </c>
      <c r="D279" s="8" t="s">
        <v>407</v>
      </c>
      <c r="E279" s="8" t="s">
        <v>46</v>
      </c>
      <c r="F279" s="10">
        <v>368900.0</v>
      </c>
      <c r="G279" s="8" t="s">
        <v>37</v>
      </c>
    </row>
    <row r="280" ht="13.5" customHeight="1">
      <c r="A280" s="8" t="s">
        <v>12</v>
      </c>
      <c r="B280" s="8" t="s">
        <v>345</v>
      </c>
      <c r="C280" s="8">
        <v>6434.0</v>
      </c>
      <c r="D280" s="8" t="s">
        <v>408</v>
      </c>
      <c r="E280" s="8" t="s">
        <v>46</v>
      </c>
      <c r="F280" s="10">
        <v>1814750.0</v>
      </c>
      <c r="G280" s="8" t="s">
        <v>37</v>
      </c>
    </row>
    <row r="281" ht="13.5" customHeight="1">
      <c r="A281" s="8" t="s">
        <v>12</v>
      </c>
      <c r="B281" s="8" t="s">
        <v>345</v>
      </c>
      <c r="C281" s="8">
        <v>6440.0</v>
      </c>
      <c r="D281" s="8" t="s">
        <v>409</v>
      </c>
      <c r="E281" s="8" t="s">
        <v>46</v>
      </c>
      <c r="F281" s="10">
        <v>114240.0</v>
      </c>
      <c r="G281" s="8" t="s">
        <v>37</v>
      </c>
    </row>
    <row r="282" ht="13.5" customHeight="1">
      <c r="A282" s="8" t="s">
        <v>12</v>
      </c>
      <c r="B282" s="8" t="s">
        <v>345</v>
      </c>
      <c r="C282" s="8">
        <v>6441.0</v>
      </c>
      <c r="D282" s="8" t="s">
        <v>410</v>
      </c>
      <c r="E282" s="8" t="s">
        <v>46</v>
      </c>
      <c r="F282" s="10">
        <v>170170.0</v>
      </c>
      <c r="G282" s="8" t="s">
        <v>37</v>
      </c>
    </row>
    <row r="283" ht="13.5" customHeight="1">
      <c r="A283" s="8" t="s">
        <v>12</v>
      </c>
      <c r="B283" s="8" t="s">
        <v>345</v>
      </c>
      <c r="C283" s="8">
        <v>6442.0</v>
      </c>
      <c r="D283" s="8" t="s">
        <v>411</v>
      </c>
      <c r="E283" s="8" t="s">
        <v>46</v>
      </c>
      <c r="F283" s="10">
        <v>204926.0</v>
      </c>
      <c r="G283" s="8" t="s">
        <v>37</v>
      </c>
    </row>
    <row r="284" ht="13.5" customHeight="1">
      <c r="A284" s="8" t="s">
        <v>12</v>
      </c>
      <c r="B284" s="8" t="s">
        <v>345</v>
      </c>
      <c r="C284" s="8">
        <v>6443.0</v>
      </c>
      <c r="D284" s="8" t="s">
        <v>412</v>
      </c>
      <c r="E284" s="8" t="s">
        <v>46</v>
      </c>
      <c r="F284" s="10">
        <v>357000.0</v>
      </c>
      <c r="G284" s="8" t="s">
        <v>37</v>
      </c>
    </row>
    <row r="285" ht="13.5" customHeight="1">
      <c r="A285" s="8" t="s">
        <v>12</v>
      </c>
      <c r="B285" s="8" t="s">
        <v>345</v>
      </c>
      <c r="C285" s="8">
        <v>6446.0</v>
      </c>
      <c r="D285" s="8" t="s">
        <v>413</v>
      </c>
      <c r="E285" s="8" t="s">
        <v>46</v>
      </c>
      <c r="F285" s="10">
        <v>1564850.0</v>
      </c>
      <c r="G285" s="8" t="s">
        <v>37</v>
      </c>
    </row>
    <row r="286" ht="13.5" customHeight="1">
      <c r="A286" s="8" t="s">
        <v>12</v>
      </c>
      <c r="B286" s="8" t="s">
        <v>345</v>
      </c>
      <c r="C286" s="8">
        <v>6454.0</v>
      </c>
      <c r="D286" s="8" t="s">
        <v>414</v>
      </c>
      <c r="E286" s="8" t="s">
        <v>46</v>
      </c>
      <c r="F286" s="10">
        <v>263915.0</v>
      </c>
      <c r="G286" s="8" t="s">
        <v>37</v>
      </c>
    </row>
    <row r="287" ht="13.5" customHeight="1">
      <c r="A287" s="8" t="s">
        <v>12</v>
      </c>
      <c r="B287" s="8" t="s">
        <v>345</v>
      </c>
      <c r="C287" s="8">
        <v>6455.0</v>
      </c>
      <c r="D287" s="8" t="s">
        <v>415</v>
      </c>
      <c r="E287" s="8" t="s">
        <v>46</v>
      </c>
      <c r="F287" s="10">
        <v>420951.0</v>
      </c>
      <c r="G287" s="8" t="s">
        <v>37</v>
      </c>
    </row>
    <row r="288" ht="13.5" customHeight="1">
      <c r="A288" s="8" t="s">
        <v>12</v>
      </c>
      <c r="B288" s="8" t="s">
        <v>345</v>
      </c>
      <c r="C288" s="8">
        <v>6456.0</v>
      </c>
      <c r="D288" s="8" t="s">
        <v>416</v>
      </c>
      <c r="E288" s="8" t="s">
        <v>46</v>
      </c>
      <c r="F288" s="10">
        <v>931151.0</v>
      </c>
      <c r="G288" s="8" t="s">
        <v>37</v>
      </c>
    </row>
    <row r="289" ht="13.5" customHeight="1">
      <c r="A289" s="8" t="s">
        <v>12</v>
      </c>
      <c r="B289" s="8" t="s">
        <v>345</v>
      </c>
      <c r="C289" s="8">
        <v>6457.0</v>
      </c>
      <c r="D289" s="8" t="s">
        <v>417</v>
      </c>
      <c r="E289" s="8" t="s">
        <v>46</v>
      </c>
      <c r="F289" s="10">
        <v>1120879.0</v>
      </c>
      <c r="G289" s="8" t="s">
        <v>37</v>
      </c>
    </row>
    <row r="290" ht="13.5" customHeight="1">
      <c r="A290" s="8" t="s">
        <v>12</v>
      </c>
      <c r="B290" s="8" t="s">
        <v>345</v>
      </c>
      <c r="C290" s="8">
        <v>6458.0</v>
      </c>
      <c r="D290" s="8" t="s">
        <v>418</v>
      </c>
      <c r="E290" s="8" t="s">
        <v>46</v>
      </c>
      <c r="F290" s="10">
        <v>1351869.0</v>
      </c>
      <c r="G290" s="8" t="s">
        <v>37</v>
      </c>
    </row>
    <row r="291" ht="13.5" customHeight="1">
      <c r="A291" s="8" t="s">
        <v>12</v>
      </c>
      <c r="B291" s="8" t="s">
        <v>345</v>
      </c>
      <c r="C291" s="8">
        <v>6459.0</v>
      </c>
      <c r="D291" s="8" t="s">
        <v>419</v>
      </c>
      <c r="E291" s="8" t="s">
        <v>46</v>
      </c>
      <c r="F291" s="10">
        <v>1455859.0</v>
      </c>
      <c r="G291" s="8" t="s">
        <v>37</v>
      </c>
    </row>
    <row r="292" ht="13.5" customHeight="1">
      <c r="A292" s="8" t="s">
        <v>12</v>
      </c>
      <c r="B292" s="8" t="s">
        <v>345</v>
      </c>
      <c r="C292" s="8">
        <v>6462.0</v>
      </c>
      <c r="D292" s="8" t="s">
        <v>420</v>
      </c>
      <c r="E292" s="8" t="s">
        <v>46</v>
      </c>
      <c r="F292" s="10">
        <v>155890.0</v>
      </c>
      <c r="G292" s="8" t="s">
        <v>37</v>
      </c>
    </row>
    <row r="293" ht="13.5" customHeight="1">
      <c r="A293" s="8" t="s">
        <v>12</v>
      </c>
      <c r="B293" s="8" t="s">
        <v>345</v>
      </c>
      <c r="C293" s="8">
        <v>6463.0</v>
      </c>
      <c r="D293" s="8" t="s">
        <v>421</v>
      </c>
      <c r="E293" s="8" t="s">
        <v>46</v>
      </c>
      <c r="F293" s="10">
        <v>358190.0</v>
      </c>
      <c r="G293" s="8" t="s">
        <v>37</v>
      </c>
    </row>
    <row r="294" ht="13.5" customHeight="1">
      <c r="A294" s="8" t="s">
        <v>12</v>
      </c>
      <c r="B294" s="8" t="s">
        <v>345</v>
      </c>
      <c r="C294" s="8">
        <v>6464.0</v>
      </c>
      <c r="D294" s="8" t="s">
        <v>422</v>
      </c>
      <c r="E294" s="8" t="s">
        <v>46</v>
      </c>
      <c r="F294" s="10">
        <v>719950.0</v>
      </c>
      <c r="G294" s="8" t="s">
        <v>37</v>
      </c>
    </row>
    <row r="295" ht="13.5" customHeight="1">
      <c r="A295" s="8" t="s">
        <v>12</v>
      </c>
      <c r="B295" s="8" t="s">
        <v>58</v>
      </c>
      <c r="C295" s="8">
        <v>6472.0</v>
      </c>
      <c r="D295" s="8" t="s">
        <v>423</v>
      </c>
      <c r="E295" s="8" t="s">
        <v>61</v>
      </c>
      <c r="F295" s="10">
        <v>5567.0</v>
      </c>
      <c r="G295" s="8" t="s">
        <v>17</v>
      </c>
    </row>
    <row r="296" ht="13.5" customHeight="1">
      <c r="A296" s="8" t="s">
        <v>12</v>
      </c>
      <c r="B296" s="8" t="s">
        <v>58</v>
      </c>
      <c r="C296" s="8">
        <v>6473.0</v>
      </c>
      <c r="D296" s="8" t="s">
        <v>424</v>
      </c>
      <c r="E296" s="8" t="s">
        <v>61</v>
      </c>
      <c r="F296" s="10">
        <v>8609.0</v>
      </c>
      <c r="G296" s="8" t="s">
        <v>17</v>
      </c>
    </row>
    <row r="297" ht="13.5" customHeight="1">
      <c r="A297" s="8" t="s">
        <v>12</v>
      </c>
      <c r="B297" s="8" t="s">
        <v>58</v>
      </c>
      <c r="C297" s="8">
        <v>6474.0</v>
      </c>
      <c r="D297" s="8" t="s">
        <v>425</v>
      </c>
      <c r="E297" s="8" t="s">
        <v>61</v>
      </c>
      <c r="F297" s="10">
        <v>10973.0</v>
      </c>
      <c r="G297" s="8" t="s">
        <v>17</v>
      </c>
    </row>
    <row r="298" ht="13.5" customHeight="1">
      <c r="A298" s="8" t="s">
        <v>12</v>
      </c>
      <c r="B298" s="8" t="s">
        <v>58</v>
      </c>
      <c r="C298" s="8">
        <v>6475.0</v>
      </c>
      <c r="D298" s="8" t="s">
        <v>426</v>
      </c>
      <c r="E298" s="8" t="s">
        <v>61</v>
      </c>
      <c r="F298" s="10">
        <v>16880.0</v>
      </c>
      <c r="G298" s="8" t="s">
        <v>17</v>
      </c>
    </row>
    <row r="299" ht="13.5" customHeight="1">
      <c r="A299" s="8" t="s">
        <v>12</v>
      </c>
      <c r="B299" s="8" t="s">
        <v>345</v>
      </c>
      <c r="C299" s="8">
        <v>6476.0</v>
      </c>
      <c r="D299" s="8" t="s">
        <v>427</v>
      </c>
      <c r="E299" s="8" t="s">
        <v>46</v>
      </c>
      <c r="F299" s="10">
        <v>602140.0</v>
      </c>
      <c r="G299" s="8" t="s">
        <v>37</v>
      </c>
    </row>
    <row r="300" ht="13.5" customHeight="1">
      <c r="A300" s="8" t="s">
        <v>12</v>
      </c>
      <c r="B300" s="8" t="s">
        <v>345</v>
      </c>
      <c r="C300" s="8">
        <v>6477.0</v>
      </c>
      <c r="D300" s="8" t="s">
        <v>428</v>
      </c>
      <c r="E300" s="8" t="s">
        <v>46</v>
      </c>
      <c r="F300" s="10">
        <v>857990.0</v>
      </c>
      <c r="G300" s="8" t="s">
        <v>37</v>
      </c>
    </row>
    <row r="301" ht="13.5" customHeight="1">
      <c r="A301" s="8" t="s">
        <v>12</v>
      </c>
      <c r="B301" s="8" t="s">
        <v>345</v>
      </c>
      <c r="C301" s="8">
        <v>6479.0</v>
      </c>
      <c r="D301" s="8" t="s">
        <v>429</v>
      </c>
      <c r="E301" s="8" t="s">
        <v>46</v>
      </c>
      <c r="F301" s="10">
        <v>2193170.0</v>
      </c>
      <c r="G301" s="8" t="s">
        <v>37</v>
      </c>
    </row>
    <row r="302" ht="13.5" customHeight="1">
      <c r="A302" s="8" t="s">
        <v>12</v>
      </c>
      <c r="B302" s="8" t="s">
        <v>345</v>
      </c>
      <c r="C302" s="8">
        <v>6480.0</v>
      </c>
      <c r="D302" s="8" t="s">
        <v>430</v>
      </c>
      <c r="E302" s="8" t="s">
        <v>46</v>
      </c>
      <c r="F302" s="10">
        <v>3712800.0</v>
      </c>
      <c r="G302" s="8" t="s">
        <v>37</v>
      </c>
    </row>
    <row r="303" ht="13.5" customHeight="1">
      <c r="A303" s="8" t="s">
        <v>12</v>
      </c>
      <c r="B303" s="8" t="s">
        <v>345</v>
      </c>
      <c r="C303" s="8">
        <v>6481.0</v>
      </c>
      <c r="D303" s="8" t="s">
        <v>432</v>
      </c>
      <c r="E303" s="8" t="s">
        <v>46</v>
      </c>
      <c r="F303" s="10">
        <v>4358970.0</v>
      </c>
      <c r="G303" s="8" t="s">
        <v>37</v>
      </c>
    </row>
    <row r="304" ht="13.5" customHeight="1">
      <c r="A304" s="8" t="s">
        <v>12</v>
      </c>
      <c r="B304" s="8" t="s">
        <v>345</v>
      </c>
      <c r="C304" s="8">
        <v>6482.0</v>
      </c>
      <c r="D304" s="8" t="s">
        <v>433</v>
      </c>
      <c r="E304" s="8" t="s">
        <v>46</v>
      </c>
      <c r="F304" s="10">
        <v>5827430.0</v>
      </c>
      <c r="G304" s="8" t="s">
        <v>37</v>
      </c>
    </row>
    <row r="305" ht="13.5" customHeight="1">
      <c r="A305" s="8" t="s">
        <v>12</v>
      </c>
      <c r="B305" s="8" t="s">
        <v>345</v>
      </c>
      <c r="C305" s="8">
        <v>6483.0</v>
      </c>
      <c r="D305" s="8" t="s">
        <v>434</v>
      </c>
      <c r="E305" s="8" t="s">
        <v>46</v>
      </c>
      <c r="F305" s="10">
        <v>7945630.0</v>
      </c>
      <c r="G305" s="8" t="s">
        <v>37</v>
      </c>
    </row>
    <row r="306" ht="13.5" customHeight="1">
      <c r="A306" s="8" t="s">
        <v>12</v>
      </c>
      <c r="B306" s="8" t="s">
        <v>345</v>
      </c>
      <c r="C306" s="8">
        <v>6484.0</v>
      </c>
      <c r="D306" s="8" t="s">
        <v>435</v>
      </c>
      <c r="E306" s="8" t="s">
        <v>46</v>
      </c>
      <c r="F306" s="10">
        <v>3102330.0</v>
      </c>
      <c r="G306" s="8" t="s">
        <v>37</v>
      </c>
    </row>
    <row r="307" ht="13.5" customHeight="1">
      <c r="A307" s="8" t="s">
        <v>12</v>
      </c>
      <c r="B307" s="8" t="s">
        <v>345</v>
      </c>
      <c r="C307" s="8">
        <v>6485.0</v>
      </c>
      <c r="D307" s="8" t="s">
        <v>436</v>
      </c>
      <c r="E307" s="8" t="s">
        <v>46</v>
      </c>
      <c r="F307" s="10">
        <v>3316530.0</v>
      </c>
      <c r="G307" s="8" t="s">
        <v>37</v>
      </c>
    </row>
    <row r="308" ht="13.5" customHeight="1">
      <c r="A308" s="8" t="s">
        <v>12</v>
      </c>
      <c r="B308" s="8" t="s">
        <v>31</v>
      </c>
      <c r="C308" s="8">
        <v>6507.0</v>
      </c>
      <c r="D308" s="8" t="s">
        <v>437</v>
      </c>
      <c r="E308" s="8" t="s">
        <v>33</v>
      </c>
      <c r="F308" s="10">
        <v>287704.0</v>
      </c>
      <c r="G308" s="8" t="s">
        <v>17</v>
      </c>
    </row>
    <row r="309" ht="13.5" customHeight="1">
      <c r="A309" s="8" t="s">
        <v>12</v>
      </c>
      <c r="B309" s="8" t="s">
        <v>65</v>
      </c>
      <c r="C309" s="8">
        <v>6527.0</v>
      </c>
      <c r="D309" s="8" t="s">
        <v>438</v>
      </c>
      <c r="E309" s="8" t="s">
        <v>46</v>
      </c>
      <c r="F309" s="10">
        <v>267400.0</v>
      </c>
      <c r="G309" s="8" t="s">
        <v>17</v>
      </c>
    </row>
    <row r="310" ht="13.5" customHeight="1">
      <c r="A310" s="8" t="s">
        <v>12</v>
      </c>
      <c r="B310" s="8" t="s">
        <v>65</v>
      </c>
      <c r="C310" s="8">
        <v>6528.0</v>
      </c>
      <c r="D310" s="8" t="s">
        <v>439</v>
      </c>
      <c r="E310" s="8" t="s">
        <v>46</v>
      </c>
      <c r="F310" s="10">
        <v>491665.0</v>
      </c>
      <c r="G310" s="8" t="s">
        <v>17</v>
      </c>
    </row>
    <row r="311" ht="13.5" customHeight="1">
      <c r="A311" s="8" t="s">
        <v>12</v>
      </c>
      <c r="B311" s="8" t="s">
        <v>65</v>
      </c>
      <c r="C311" s="8">
        <v>6530.0</v>
      </c>
      <c r="D311" s="8" t="s">
        <v>440</v>
      </c>
      <c r="E311" s="8" t="s">
        <v>46</v>
      </c>
      <c r="F311" s="10">
        <v>1537259.0</v>
      </c>
      <c r="G311" s="8" t="s">
        <v>17</v>
      </c>
    </row>
    <row r="312" ht="13.5" customHeight="1">
      <c r="A312" s="8" t="s">
        <v>12</v>
      </c>
      <c r="B312" s="8" t="s">
        <v>337</v>
      </c>
      <c r="C312" s="8">
        <v>6534.0</v>
      </c>
      <c r="D312" s="8" t="s">
        <v>441</v>
      </c>
      <c r="E312" s="8" t="s">
        <v>46</v>
      </c>
      <c r="F312" s="10">
        <v>452200.0</v>
      </c>
      <c r="G312" s="8" t="s">
        <v>37</v>
      </c>
    </row>
    <row r="313" ht="13.5" customHeight="1">
      <c r="A313" s="8" t="s">
        <v>12</v>
      </c>
      <c r="B313" s="8" t="s">
        <v>337</v>
      </c>
      <c r="C313" s="8">
        <v>6535.0</v>
      </c>
      <c r="D313" s="8" t="s">
        <v>442</v>
      </c>
      <c r="E313" s="8" t="s">
        <v>46</v>
      </c>
      <c r="F313" s="10">
        <v>214200.0</v>
      </c>
      <c r="G313" s="8" t="s">
        <v>37</v>
      </c>
    </row>
    <row r="314" ht="13.5" customHeight="1">
      <c r="A314" s="8" t="s">
        <v>12</v>
      </c>
      <c r="B314" s="8" t="s">
        <v>58</v>
      </c>
      <c r="C314" s="8">
        <v>6539.0</v>
      </c>
      <c r="D314" s="8" t="s">
        <v>444</v>
      </c>
      <c r="E314" s="8" t="s">
        <v>46</v>
      </c>
      <c r="F314" s="10">
        <v>9100.0</v>
      </c>
      <c r="G314" s="8" t="s">
        <v>17</v>
      </c>
    </row>
    <row r="315" ht="13.5" customHeight="1">
      <c r="A315" s="8" t="s">
        <v>12</v>
      </c>
      <c r="B315" s="8" t="s">
        <v>58</v>
      </c>
      <c r="C315" s="8">
        <v>6540.0</v>
      </c>
      <c r="D315" s="8" t="s">
        <v>445</v>
      </c>
      <c r="E315" s="8" t="s">
        <v>46</v>
      </c>
      <c r="F315" s="10">
        <v>17600.0</v>
      </c>
      <c r="G315" s="8" t="s">
        <v>17</v>
      </c>
    </row>
    <row r="316" ht="13.5" customHeight="1">
      <c r="A316" s="8" t="s">
        <v>12</v>
      </c>
      <c r="B316" s="8" t="s">
        <v>50</v>
      </c>
      <c r="C316" s="8">
        <v>6543.0</v>
      </c>
      <c r="D316" s="8" t="s">
        <v>446</v>
      </c>
      <c r="E316" s="8" t="s">
        <v>46</v>
      </c>
      <c r="F316" s="10">
        <v>394464.0</v>
      </c>
      <c r="G316" s="8" t="s">
        <v>17</v>
      </c>
    </row>
    <row r="317" ht="13.5" customHeight="1">
      <c r="A317" s="8" t="s">
        <v>12</v>
      </c>
      <c r="B317" s="8" t="s">
        <v>50</v>
      </c>
      <c r="C317" s="8">
        <v>6545.0</v>
      </c>
      <c r="D317" s="8" t="s">
        <v>447</v>
      </c>
      <c r="E317" s="8" t="s">
        <v>46</v>
      </c>
      <c r="F317" s="10">
        <v>681540.0</v>
      </c>
      <c r="G317" s="8" t="s">
        <v>17</v>
      </c>
    </row>
    <row r="318" ht="13.5" customHeight="1">
      <c r="A318" s="8" t="s">
        <v>12</v>
      </c>
      <c r="B318" s="8" t="s">
        <v>451</v>
      </c>
      <c r="C318" s="8">
        <v>6551.0</v>
      </c>
      <c r="D318" s="8" t="s">
        <v>452</v>
      </c>
      <c r="E318" s="8" t="s">
        <v>46</v>
      </c>
      <c r="F318" s="10">
        <v>575069.0</v>
      </c>
      <c r="G318" s="8" t="s">
        <v>37</v>
      </c>
    </row>
    <row r="319" ht="13.5" customHeight="1">
      <c r="A319" s="8" t="s">
        <v>12</v>
      </c>
      <c r="B319" s="8" t="s">
        <v>451</v>
      </c>
      <c r="C319" s="8">
        <v>6552.0</v>
      </c>
      <c r="D319" s="8" t="s">
        <v>454</v>
      </c>
      <c r="E319" s="8" t="s">
        <v>46</v>
      </c>
      <c r="F319" s="10">
        <v>400124.0</v>
      </c>
      <c r="G319" s="8" t="s">
        <v>37</v>
      </c>
    </row>
    <row r="320" ht="13.5" customHeight="1">
      <c r="A320" s="8" t="s">
        <v>12</v>
      </c>
      <c r="B320" s="8" t="s">
        <v>451</v>
      </c>
      <c r="C320" s="8">
        <v>6553.0</v>
      </c>
      <c r="D320" s="8" t="s">
        <v>458</v>
      </c>
      <c r="E320" s="8" t="s">
        <v>46</v>
      </c>
      <c r="F320" s="10">
        <v>520664.0</v>
      </c>
      <c r="G320" s="8" t="s">
        <v>37</v>
      </c>
    </row>
    <row r="321" ht="13.5" customHeight="1">
      <c r="A321" s="8" t="s">
        <v>12</v>
      </c>
      <c r="B321" s="8" t="s">
        <v>451</v>
      </c>
      <c r="C321" s="8">
        <v>6554.0</v>
      </c>
      <c r="D321" s="8" t="s">
        <v>459</v>
      </c>
      <c r="E321" s="8" t="s">
        <v>46</v>
      </c>
      <c r="F321" s="10">
        <v>701498.0</v>
      </c>
      <c r="G321" s="8" t="s">
        <v>37</v>
      </c>
    </row>
    <row r="322" ht="13.5" customHeight="1">
      <c r="A322" s="8" t="s">
        <v>12</v>
      </c>
      <c r="B322" s="8" t="s">
        <v>451</v>
      </c>
      <c r="C322" s="8">
        <v>6555.0</v>
      </c>
      <c r="D322" s="8" t="s">
        <v>460</v>
      </c>
      <c r="E322" s="8" t="s">
        <v>46</v>
      </c>
      <c r="F322" s="10">
        <v>58505.0</v>
      </c>
      <c r="G322" s="8" t="s">
        <v>37</v>
      </c>
    </row>
    <row r="323" ht="13.5" customHeight="1">
      <c r="A323" s="8" t="s">
        <v>12</v>
      </c>
      <c r="B323" s="8" t="s">
        <v>451</v>
      </c>
      <c r="C323" s="8">
        <v>6556.0</v>
      </c>
      <c r="D323" s="8" t="s">
        <v>461</v>
      </c>
      <c r="E323" s="8" t="s">
        <v>46</v>
      </c>
      <c r="F323" s="10">
        <v>8923.0</v>
      </c>
      <c r="G323" s="8" t="s">
        <v>37</v>
      </c>
    </row>
    <row r="324" ht="13.5" customHeight="1">
      <c r="A324" s="8" t="s">
        <v>12</v>
      </c>
      <c r="B324" s="8" t="s">
        <v>65</v>
      </c>
      <c r="C324" s="8">
        <v>6559.0</v>
      </c>
      <c r="D324" s="8" t="s">
        <v>463</v>
      </c>
      <c r="E324" s="8" t="s">
        <v>46</v>
      </c>
      <c r="F324" s="10">
        <v>8716.0</v>
      </c>
      <c r="G324" s="8" t="s">
        <v>17</v>
      </c>
    </row>
    <row r="325" ht="13.5" customHeight="1">
      <c r="A325" s="8" t="s">
        <v>12</v>
      </c>
      <c r="B325" s="8" t="s">
        <v>65</v>
      </c>
      <c r="C325" s="8">
        <v>6560.0</v>
      </c>
      <c r="D325" s="8" t="s">
        <v>464</v>
      </c>
      <c r="E325" s="8" t="s">
        <v>46</v>
      </c>
      <c r="F325" s="10">
        <v>34260.0</v>
      </c>
      <c r="G325" s="8" t="s">
        <v>17</v>
      </c>
    </row>
    <row r="326" ht="13.5" customHeight="1">
      <c r="A326" s="8" t="s">
        <v>12</v>
      </c>
      <c r="B326" s="8" t="s">
        <v>65</v>
      </c>
      <c r="C326" s="8">
        <v>6561.0</v>
      </c>
      <c r="D326" s="8" t="s">
        <v>465</v>
      </c>
      <c r="E326" s="8" t="s">
        <v>46</v>
      </c>
      <c r="F326" s="10">
        <v>63022.0</v>
      </c>
      <c r="G326" s="8" t="s">
        <v>17</v>
      </c>
    </row>
    <row r="327" ht="13.5" customHeight="1">
      <c r="A327" s="8" t="s">
        <v>12</v>
      </c>
      <c r="B327" s="8" t="s">
        <v>31</v>
      </c>
      <c r="C327" s="8">
        <v>6567.0</v>
      </c>
      <c r="D327" s="8" t="s">
        <v>466</v>
      </c>
      <c r="E327" s="8" t="s">
        <v>33</v>
      </c>
      <c r="F327" s="10">
        <v>107100.0</v>
      </c>
      <c r="G327" s="8" t="s">
        <v>17</v>
      </c>
    </row>
    <row r="328" ht="13.5" customHeight="1">
      <c r="A328" s="8" t="s">
        <v>12</v>
      </c>
      <c r="B328" s="8" t="s">
        <v>47</v>
      </c>
      <c r="C328" s="8">
        <v>6578.0</v>
      </c>
      <c r="D328" s="8" t="s">
        <v>467</v>
      </c>
      <c r="E328" s="8" t="s">
        <v>16</v>
      </c>
      <c r="F328" s="10">
        <v>91630.0</v>
      </c>
      <c r="G328" s="8" t="s">
        <v>17</v>
      </c>
    </row>
    <row r="329" ht="13.5" customHeight="1">
      <c r="A329" s="8" t="s">
        <v>12</v>
      </c>
      <c r="B329" s="8" t="s">
        <v>47</v>
      </c>
      <c r="C329" s="8">
        <v>6624.0</v>
      </c>
      <c r="D329" s="8" t="s">
        <v>468</v>
      </c>
      <c r="E329" s="8" t="s">
        <v>16</v>
      </c>
      <c r="F329" s="10">
        <v>60571.0</v>
      </c>
      <c r="G329" s="8" t="s">
        <v>17</v>
      </c>
    </row>
    <row r="330" ht="13.5" customHeight="1">
      <c r="A330" s="8" t="s">
        <v>12</v>
      </c>
      <c r="B330" s="8" t="s">
        <v>98</v>
      </c>
      <c r="C330" s="8">
        <v>6625.0</v>
      </c>
      <c r="D330" s="8" t="s">
        <v>469</v>
      </c>
      <c r="E330" s="8" t="s">
        <v>100</v>
      </c>
      <c r="F330" s="10">
        <v>71445.0</v>
      </c>
      <c r="G330" s="8" t="s">
        <v>37</v>
      </c>
    </row>
    <row r="331" ht="13.5" customHeight="1">
      <c r="A331" s="8" t="s">
        <v>12</v>
      </c>
      <c r="B331" s="8" t="s">
        <v>308</v>
      </c>
      <c r="C331" s="8">
        <v>6629.0</v>
      </c>
      <c r="D331" s="8" t="s">
        <v>470</v>
      </c>
      <c r="E331" s="8" t="s">
        <v>46</v>
      </c>
      <c r="F331" s="10">
        <v>51170.0</v>
      </c>
      <c r="G331" s="8" t="s">
        <v>37</v>
      </c>
    </row>
    <row r="332" ht="13.5" customHeight="1">
      <c r="A332" s="8" t="s">
        <v>12</v>
      </c>
      <c r="B332" s="8" t="s">
        <v>308</v>
      </c>
      <c r="C332" s="8">
        <v>6636.0</v>
      </c>
      <c r="D332" s="8" t="s">
        <v>471</v>
      </c>
      <c r="E332" s="8" t="s">
        <v>46</v>
      </c>
      <c r="F332" s="10">
        <v>3304273.0</v>
      </c>
      <c r="G332" s="8" t="s">
        <v>37</v>
      </c>
    </row>
    <row r="333" ht="13.5" customHeight="1">
      <c r="A333" s="8" t="s">
        <v>12</v>
      </c>
      <c r="B333" s="8" t="s">
        <v>65</v>
      </c>
      <c r="C333" s="8">
        <v>6645.0</v>
      </c>
      <c r="D333" s="8" t="s">
        <v>472</v>
      </c>
      <c r="E333" s="8" t="s">
        <v>46</v>
      </c>
      <c r="F333" s="10">
        <v>95971.0</v>
      </c>
      <c r="G333" s="8" t="s">
        <v>17</v>
      </c>
    </row>
    <row r="334" ht="13.5" customHeight="1">
      <c r="A334" s="8" t="s">
        <v>12</v>
      </c>
      <c r="B334" s="8" t="s">
        <v>65</v>
      </c>
      <c r="C334" s="8">
        <v>6646.0</v>
      </c>
      <c r="D334" s="8" t="s">
        <v>474</v>
      </c>
      <c r="E334" s="8" t="s">
        <v>46</v>
      </c>
      <c r="F334" s="10">
        <v>133412.0</v>
      </c>
      <c r="G334" s="8" t="s">
        <v>17</v>
      </c>
    </row>
    <row r="335" ht="13.5" customHeight="1">
      <c r="A335" s="8" t="s">
        <v>12</v>
      </c>
      <c r="B335" s="8" t="s">
        <v>65</v>
      </c>
      <c r="C335" s="8">
        <v>6647.0</v>
      </c>
      <c r="D335" s="8" t="s">
        <v>475</v>
      </c>
      <c r="E335" s="8" t="s">
        <v>46</v>
      </c>
      <c r="F335" s="10">
        <v>361384.0</v>
      </c>
      <c r="G335" s="8" t="s">
        <v>17</v>
      </c>
    </row>
    <row r="336" ht="13.5" customHeight="1">
      <c r="A336" s="8" t="s">
        <v>12</v>
      </c>
      <c r="B336" s="8" t="s">
        <v>65</v>
      </c>
      <c r="C336" s="8">
        <v>6648.0</v>
      </c>
      <c r="D336" s="8" t="s">
        <v>476</v>
      </c>
      <c r="E336" s="8" t="s">
        <v>46</v>
      </c>
      <c r="F336" s="10">
        <v>2879273.0</v>
      </c>
      <c r="G336" s="8" t="s">
        <v>17</v>
      </c>
    </row>
    <row r="337" ht="13.5" customHeight="1">
      <c r="A337" s="8" t="s">
        <v>12</v>
      </c>
      <c r="B337" s="8" t="s">
        <v>65</v>
      </c>
      <c r="C337" s="8">
        <v>6649.0</v>
      </c>
      <c r="D337" s="8" t="s">
        <v>477</v>
      </c>
      <c r="E337" s="8" t="s">
        <v>46</v>
      </c>
      <c r="F337" s="10">
        <v>110061.0</v>
      </c>
      <c r="G337" s="8" t="s">
        <v>17</v>
      </c>
    </row>
    <row r="338" ht="13.5" customHeight="1">
      <c r="A338" s="8" t="s">
        <v>12</v>
      </c>
      <c r="B338" s="8" t="s">
        <v>65</v>
      </c>
      <c r="C338" s="8">
        <v>6650.0</v>
      </c>
      <c r="D338" s="8" t="s">
        <v>478</v>
      </c>
      <c r="E338" s="8" t="s">
        <v>46</v>
      </c>
      <c r="F338" s="10">
        <v>85021.0</v>
      </c>
      <c r="G338" s="8" t="s">
        <v>17</v>
      </c>
    </row>
    <row r="339" ht="13.5" customHeight="1">
      <c r="A339" s="8" t="s">
        <v>12</v>
      </c>
      <c r="B339" s="8" t="s">
        <v>65</v>
      </c>
      <c r="C339" s="8">
        <v>6651.0</v>
      </c>
      <c r="D339" s="8" t="s">
        <v>479</v>
      </c>
      <c r="E339" s="8" t="s">
        <v>46</v>
      </c>
      <c r="F339" s="10">
        <v>126615.0</v>
      </c>
      <c r="G339" s="8" t="s">
        <v>17</v>
      </c>
    </row>
    <row r="340" ht="13.5" customHeight="1">
      <c r="A340" s="8" t="s">
        <v>12</v>
      </c>
      <c r="B340" s="8" t="s">
        <v>65</v>
      </c>
      <c r="C340" s="8">
        <v>6652.0</v>
      </c>
      <c r="D340" s="8" t="s">
        <v>480</v>
      </c>
      <c r="E340" s="8" t="s">
        <v>46</v>
      </c>
      <c r="F340" s="10">
        <v>167099.0</v>
      </c>
      <c r="G340" s="8" t="s">
        <v>17</v>
      </c>
    </row>
    <row r="341" ht="13.5" customHeight="1">
      <c r="A341" s="8" t="s">
        <v>12</v>
      </c>
      <c r="B341" s="8" t="s">
        <v>65</v>
      </c>
      <c r="C341" s="8">
        <v>6653.0</v>
      </c>
      <c r="D341" s="8" t="s">
        <v>481</v>
      </c>
      <c r="E341" s="8" t="s">
        <v>46</v>
      </c>
      <c r="F341" s="10">
        <v>313678.0</v>
      </c>
      <c r="G341" s="8" t="s">
        <v>17</v>
      </c>
    </row>
    <row r="342" ht="13.5" customHeight="1">
      <c r="A342" s="8" t="s">
        <v>12</v>
      </c>
      <c r="B342" s="8" t="s">
        <v>65</v>
      </c>
      <c r="C342" s="8">
        <v>6654.0</v>
      </c>
      <c r="D342" s="8" t="s">
        <v>482</v>
      </c>
      <c r="E342" s="8" t="s">
        <v>46</v>
      </c>
      <c r="F342" s="10">
        <v>879529.0</v>
      </c>
      <c r="G342" s="8" t="s">
        <v>17</v>
      </c>
    </row>
    <row r="343" ht="13.5" customHeight="1">
      <c r="A343" s="8" t="s">
        <v>12</v>
      </c>
      <c r="B343" s="8" t="s">
        <v>65</v>
      </c>
      <c r="C343" s="8">
        <v>6655.0</v>
      </c>
      <c r="D343" s="8" t="s">
        <v>484</v>
      </c>
      <c r="E343" s="8" t="s">
        <v>46</v>
      </c>
      <c r="F343" s="10">
        <v>1883600.0</v>
      </c>
      <c r="G343" s="8" t="s">
        <v>17</v>
      </c>
    </row>
    <row r="344" ht="13.5" customHeight="1">
      <c r="A344" s="8" t="s">
        <v>12</v>
      </c>
      <c r="B344" s="8" t="s">
        <v>65</v>
      </c>
      <c r="C344" s="8">
        <v>6656.0</v>
      </c>
      <c r="D344" s="8" t="s">
        <v>486</v>
      </c>
      <c r="E344" s="8" t="s">
        <v>46</v>
      </c>
      <c r="F344" s="10">
        <v>2644021.0</v>
      </c>
      <c r="G344" s="8" t="s">
        <v>17</v>
      </c>
    </row>
    <row r="345" ht="13.5" customHeight="1">
      <c r="A345" s="8" t="s">
        <v>12</v>
      </c>
      <c r="B345" s="8" t="s">
        <v>65</v>
      </c>
      <c r="C345" s="8">
        <v>6657.0</v>
      </c>
      <c r="D345" s="8" t="s">
        <v>487</v>
      </c>
      <c r="E345" s="8" t="s">
        <v>46</v>
      </c>
      <c r="F345" s="10">
        <v>41166.0</v>
      </c>
      <c r="G345" s="8" t="s">
        <v>17</v>
      </c>
    </row>
    <row r="346" ht="13.5" customHeight="1">
      <c r="A346" s="8" t="s">
        <v>12</v>
      </c>
      <c r="B346" s="8" t="s">
        <v>65</v>
      </c>
      <c r="C346" s="8">
        <v>6658.0</v>
      </c>
      <c r="D346" s="8" t="s">
        <v>488</v>
      </c>
      <c r="E346" s="8" t="s">
        <v>46</v>
      </c>
      <c r="F346" s="10">
        <v>58167.0</v>
      </c>
      <c r="G346" s="8" t="s">
        <v>17</v>
      </c>
    </row>
    <row r="347" ht="13.5" customHeight="1">
      <c r="A347" s="8" t="s">
        <v>12</v>
      </c>
      <c r="B347" s="8" t="s">
        <v>65</v>
      </c>
      <c r="C347" s="8">
        <v>6659.0</v>
      </c>
      <c r="D347" s="8" t="s">
        <v>489</v>
      </c>
      <c r="E347" s="8" t="s">
        <v>46</v>
      </c>
      <c r="F347" s="10">
        <v>80149.0</v>
      </c>
      <c r="G347" s="8" t="s">
        <v>17</v>
      </c>
    </row>
    <row r="348" ht="13.5" customHeight="1">
      <c r="A348" s="8" t="s">
        <v>12</v>
      </c>
      <c r="B348" s="8" t="s">
        <v>65</v>
      </c>
      <c r="C348" s="8">
        <v>6660.0</v>
      </c>
      <c r="D348" s="8" t="s">
        <v>490</v>
      </c>
      <c r="E348" s="8" t="s">
        <v>46</v>
      </c>
      <c r="F348" s="10">
        <v>131656.0</v>
      </c>
      <c r="G348" s="8" t="s">
        <v>17</v>
      </c>
    </row>
    <row r="349" ht="13.5" customHeight="1">
      <c r="A349" s="8" t="s">
        <v>12</v>
      </c>
      <c r="B349" s="8" t="s">
        <v>65</v>
      </c>
      <c r="C349" s="8">
        <v>6661.0</v>
      </c>
      <c r="D349" s="8" t="s">
        <v>491</v>
      </c>
      <c r="E349" s="8" t="s">
        <v>46</v>
      </c>
      <c r="F349" s="10">
        <v>323491.0</v>
      </c>
      <c r="G349" s="8" t="s">
        <v>17</v>
      </c>
    </row>
    <row r="350" ht="13.5" customHeight="1">
      <c r="A350" s="8" t="s">
        <v>12</v>
      </c>
      <c r="B350" s="8" t="s">
        <v>65</v>
      </c>
      <c r="C350" s="8">
        <v>6662.0</v>
      </c>
      <c r="D350" s="8" t="s">
        <v>492</v>
      </c>
      <c r="E350" s="8" t="s">
        <v>46</v>
      </c>
      <c r="F350" s="10">
        <v>684455.0</v>
      </c>
      <c r="G350" s="8" t="s">
        <v>17</v>
      </c>
    </row>
    <row r="351" ht="13.5" customHeight="1">
      <c r="A351" s="8" t="s">
        <v>12</v>
      </c>
      <c r="B351" s="8" t="s">
        <v>65</v>
      </c>
      <c r="C351" s="8">
        <v>6663.0</v>
      </c>
      <c r="D351" s="8" t="s">
        <v>493</v>
      </c>
      <c r="E351" s="8" t="s">
        <v>46</v>
      </c>
      <c r="F351" s="10">
        <v>1533707.0</v>
      </c>
      <c r="G351" s="8" t="s">
        <v>17</v>
      </c>
    </row>
    <row r="352" ht="13.5" customHeight="1">
      <c r="A352" s="8" t="s">
        <v>12</v>
      </c>
      <c r="B352" s="8" t="s">
        <v>65</v>
      </c>
      <c r="C352" s="8">
        <v>6664.0</v>
      </c>
      <c r="D352" s="8" t="s">
        <v>495</v>
      </c>
      <c r="E352" s="8" t="s">
        <v>46</v>
      </c>
      <c r="F352" s="10">
        <v>2065344.0</v>
      </c>
      <c r="G352" s="8" t="s">
        <v>17</v>
      </c>
    </row>
    <row r="353" ht="13.5" customHeight="1">
      <c r="A353" s="8" t="s">
        <v>12</v>
      </c>
      <c r="B353" s="8" t="s">
        <v>65</v>
      </c>
      <c r="C353" s="8">
        <v>6665.0</v>
      </c>
      <c r="D353" s="8" t="s">
        <v>496</v>
      </c>
      <c r="E353" s="8" t="s">
        <v>46</v>
      </c>
      <c r="F353" s="10">
        <v>47593.0</v>
      </c>
      <c r="G353" s="8" t="s">
        <v>17</v>
      </c>
    </row>
    <row r="354" ht="13.5" customHeight="1">
      <c r="A354" s="8" t="s">
        <v>12</v>
      </c>
      <c r="B354" s="8" t="s">
        <v>65</v>
      </c>
      <c r="C354" s="8">
        <v>6666.0</v>
      </c>
      <c r="D354" s="8" t="s">
        <v>497</v>
      </c>
      <c r="E354" s="8" t="s">
        <v>46</v>
      </c>
      <c r="F354" s="10">
        <v>55001.0</v>
      </c>
      <c r="G354" s="8" t="s">
        <v>17</v>
      </c>
    </row>
    <row r="355" ht="13.5" customHeight="1">
      <c r="A355" s="8" t="s">
        <v>12</v>
      </c>
      <c r="B355" s="8" t="s">
        <v>65</v>
      </c>
      <c r="C355" s="8">
        <v>6667.0</v>
      </c>
      <c r="D355" s="8" t="s">
        <v>498</v>
      </c>
      <c r="E355" s="8" t="s">
        <v>46</v>
      </c>
      <c r="F355" s="10">
        <v>73048.0</v>
      </c>
      <c r="G355" s="8" t="s">
        <v>17</v>
      </c>
    </row>
    <row r="356" ht="13.5" customHeight="1">
      <c r="A356" s="8" t="s">
        <v>12</v>
      </c>
      <c r="B356" s="8" t="s">
        <v>65</v>
      </c>
      <c r="C356" s="8">
        <v>6668.0</v>
      </c>
      <c r="D356" s="8" t="s">
        <v>499</v>
      </c>
      <c r="E356" s="8" t="s">
        <v>46</v>
      </c>
      <c r="F356" s="10">
        <v>125084.0</v>
      </c>
      <c r="G356" s="8" t="s">
        <v>17</v>
      </c>
    </row>
    <row r="357" ht="13.5" customHeight="1">
      <c r="A357" s="8" t="s">
        <v>12</v>
      </c>
      <c r="B357" s="8" t="s">
        <v>65</v>
      </c>
      <c r="C357" s="8">
        <v>6669.0</v>
      </c>
      <c r="D357" s="8" t="s">
        <v>500</v>
      </c>
      <c r="E357" s="8" t="s">
        <v>46</v>
      </c>
      <c r="F357" s="10">
        <v>289254.0</v>
      </c>
      <c r="G357" s="8" t="s">
        <v>17</v>
      </c>
    </row>
    <row r="358" ht="13.5" customHeight="1">
      <c r="A358" s="8" t="s">
        <v>12</v>
      </c>
      <c r="B358" s="8" t="s">
        <v>65</v>
      </c>
      <c r="C358" s="8">
        <v>6670.0</v>
      </c>
      <c r="D358" s="8" t="s">
        <v>501</v>
      </c>
      <c r="E358" s="8" t="s">
        <v>46</v>
      </c>
      <c r="F358" s="10">
        <v>587743.0</v>
      </c>
      <c r="G358" s="8" t="s">
        <v>17</v>
      </c>
    </row>
    <row r="359" ht="13.5" customHeight="1">
      <c r="A359" s="8" t="s">
        <v>12</v>
      </c>
      <c r="B359" s="8" t="s">
        <v>65</v>
      </c>
      <c r="C359" s="8">
        <v>6671.0</v>
      </c>
      <c r="D359" s="8" t="s">
        <v>502</v>
      </c>
      <c r="E359" s="8" t="s">
        <v>46</v>
      </c>
      <c r="F359" s="10">
        <v>1254705.0</v>
      </c>
      <c r="G359" s="8" t="s">
        <v>17</v>
      </c>
    </row>
    <row r="360" ht="13.5" customHeight="1">
      <c r="A360" s="8" t="s">
        <v>12</v>
      </c>
      <c r="B360" s="8" t="s">
        <v>65</v>
      </c>
      <c r="C360" s="8">
        <v>6672.0</v>
      </c>
      <c r="D360" s="8" t="s">
        <v>503</v>
      </c>
      <c r="E360" s="8" t="s">
        <v>46</v>
      </c>
      <c r="F360" s="10">
        <v>1660804.0</v>
      </c>
      <c r="G360" s="8" t="s">
        <v>17</v>
      </c>
    </row>
    <row r="361" ht="13.5" customHeight="1">
      <c r="A361" s="8" t="s">
        <v>12</v>
      </c>
      <c r="B361" s="8" t="s">
        <v>337</v>
      </c>
      <c r="C361" s="8">
        <v>6673.0</v>
      </c>
      <c r="D361" s="8" t="s">
        <v>504</v>
      </c>
      <c r="E361" s="8" t="s">
        <v>46</v>
      </c>
      <c r="F361" s="10">
        <v>1.071E7</v>
      </c>
      <c r="G361" s="8" t="s">
        <v>37</v>
      </c>
    </row>
    <row r="362" ht="13.5" customHeight="1">
      <c r="A362" s="8" t="s">
        <v>12</v>
      </c>
      <c r="B362" s="8" t="s">
        <v>337</v>
      </c>
      <c r="C362" s="8">
        <v>6674.0</v>
      </c>
      <c r="D362" s="8" t="s">
        <v>505</v>
      </c>
      <c r="E362" s="8" t="s">
        <v>46</v>
      </c>
      <c r="F362" s="10">
        <v>1.0948E7</v>
      </c>
      <c r="G362" s="8" t="s">
        <v>37</v>
      </c>
    </row>
    <row r="363" ht="13.5" customHeight="1">
      <c r="A363" s="8" t="s">
        <v>12</v>
      </c>
      <c r="B363" s="8" t="s">
        <v>337</v>
      </c>
      <c r="C363" s="8">
        <v>6675.0</v>
      </c>
      <c r="D363" s="8" t="s">
        <v>506</v>
      </c>
      <c r="E363" s="8" t="s">
        <v>46</v>
      </c>
      <c r="F363" s="10">
        <v>1023400.0</v>
      </c>
      <c r="G363" s="8" t="s">
        <v>37</v>
      </c>
    </row>
    <row r="364" ht="13.5" customHeight="1">
      <c r="A364" s="8" t="s">
        <v>12</v>
      </c>
      <c r="B364" s="8" t="s">
        <v>337</v>
      </c>
      <c r="C364" s="8">
        <v>6677.0</v>
      </c>
      <c r="D364" s="8" t="s">
        <v>508</v>
      </c>
      <c r="E364" s="8" t="s">
        <v>46</v>
      </c>
      <c r="F364" s="10">
        <v>654500.0</v>
      </c>
      <c r="G364" s="8" t="s">
        <v>37</v>
      </c>
    </row>
    <row r="365" ht="13.5" customHeight="1">
      <c r="A365" s="8" t="s">
        <v>12</v>
      </c>
      <c r="B365" s="8" t="s">
        <v>337</v>
      </c>
      <c r="C365" s="8">
        <v>6679.0</v>
      </c>
      <c r="D365" s="8" t="s">
        <v>509</v>
      </c>
      <c r="E365" s="8" t="s">
        <v>46</v>
      </c>
      <c r="F365" s="10">
        <v>928200.0</v>
      </c>
      <c r="G365" s="8" t="s">
        <v>37</v>
      </c>
    </row>
    <row r="366" ht="13.5" customHeight="1">
      <c r="A366" s="8" t="s">
        <v>12</v>
      </c>
      <c r="B366" s="8" t="s">
        <v>337</v>
      </c>
      <c r="C366" s="8">
        <v>6680.0</v>
      </c>
      <c r="D366" s="8" t="s">
        <v>510</v>
      </c>
      <c r="E366" s="8" t="s">
        <v>46</v>
      </c>
      <c r="F366" s="10">
        <v>238000.0</v>
      </c>
      <c r="G366" s="8" t="s">
        <v>37</v>
      </c>
    </row>
    <row r="367" ht="13.5" customHeight="1">
      <c r="A367" s="8" t="s">
        <v>12</v>
      </c>
      <c r="B367" s="8" t="s">
        <v>337</v>
      </c>
      <c r="C367" s="8">
        <v>6681.0</v>
      </c>
      <c r="D367" s="8" t="s">
        <v>511</v>
      </c>
      <c r="E367" s="8" t="s">
        <v>46</v>
      </c>
      <c r="F367" s="10">
        <v>4713114.0</v>
      </c>
      <c r="G367" s="8" t="s">
        <v>37</v>
      </c>
    </row>
    <row r="368" ht="13.5" customHeight="1">
      <c r="A368" s="8" t="s">
        <v>12</v>
      </c>
      <c r="B368" s="8" t="s">
        <v>337</v>
      </c>
      <c r="C368" s="8">
        <v>6682.0</v>
      </c>
      <c r="D368" s="8" t="s">
        <v>512</v>
      </c>
      <c r="E368" s="8" t="s">
        <v>46</v>
      </c>
      <c r="F368" s="10">
        <v>226100.0</v>
      </c>
      <c r="G368" s="8" t="s">
        <v>37</v>
      </c>
    </row>
    <row r="369" ht="13.5" customHeight="1">
      <c r="A369" s="8" t="s">
        <v>12</v>
      </c>
      <c r="B369" s="8" t="s">
        <v>337</v>
      </c>
      <c r="C369" s="8">
        <v>6683.0</v>
      </c>
      <c r="D369" s="8" t="s">
        <v>513</v>
      </c>
      <c r="E369" s="8" t="s">
        <v>46</v>
      </c>
      <c r="F369" s="10">
        <v>122166.0</v>
      </c>
      <c r="G369" s="8" t="s">
        <v>37</v>
      </c>
    </row>
    <row r="370" ht="13.5" customHeight="1">
      <c r="A370" s="8" t="s">
        <v>12</v>
      </c>
      <c r="B370" s="8" t="s">
        <v>44</v>
      </c>
      <c r="C370" s="8">
        <v>6684.0</v>
      </c>
      <c r="D370" s="8" t="s">
        <v>514</v>
      </c>
      <c r="E370" s="8" t="s">
        <v>46</v>
      </c>
      <c r="F370" s="10">
        <v>6000.0</v>
      </c>
      <c r="G370" s="8" t="s">
        <v>17</v>
      </c>
    </row>
    <row r="371" ht="13.5" customHeight="1">
      <c r="A371" s="8" t="s">
        <v>12</v>
      </c>
      <c r="B371" s="8" t="s">
        <v>515</v>
      </c>
      <c r="C371" s="8">
        <v>6698.0</v>
      </c>
      <c r="D371" s="8" t="s">
        <v>516</v>
      </c>
      <c r="E371" s="8" t="s">
        <v>36</v>
      </c>
      <c r="F371" s="10">
        <v>7521.0</v>
      </c>
      <c r="G371" s="8" t="s">
        <v>37</v>
      </c>
    </row>
    <row r="372" ht="13.5" customHeight="1">
      <c r="A372" s="8" t="s">
        <v>12</v>
      </c>
      <c r="B372" s="8" t="s">
        <v>515</v>
      </c>
      <c r="C372" s="8">
        <v>6700.0</v>
      </c>
      <c r="D372" s="8" t="s">
        <v>517</v>
      </c>
      <c r="E372" s="8" t="s">
        <v>36</v>
      </c>
      <c r="F372" s="10">
        <v>8383.0</v>
      </c>
      <c r="G372" s="8" t="s">
        <v>37</v>
      </c>
    </row>
    <row r="373" ht="13.5" customHeight="1">
      <c r="A373" s="8" t="s">
        <v>12</v>
      </c>
      <c r="B373" s="8" t="s">
        <v>515</v>
      </c>
      <c r="C373" s="8">
        <v>6701.0</v>
      </c>
      <c r="D373" s="8" t="s">
        <v>518</v>
      </c>
      <c r="E373" s="8" t="s">
        <v>36</v>
      </c>
      <c r="F373" s="10">
        <v>17705.0</v>
      </c>
      <c r="G373" s="8" t="s">
        <v>37</v>
      </c>
    </row>
    <row r="374" ht="13.5" customHeight="1">
      <c r="A374" s="8" t="s">
        <v>12</v>
      </c>
      <c r="B374" s="8" t="s">
        <v>515</v>
      </c>
      <c r="C374" s="8">
        <v>6702.0</v>
      </c>
      <c r="D374" s="8" t="s">
        <v>519</v>
      </c>
      <c r="E374" s="8" t="s">
        <v>36</v>
      </c>
      <c r="F374" s="10">
        <v>21975.0</v>
      </c>
      <c r="G374" s="8" t="s">
        <v>37</v>
      </c>
    </row>
    <row r="375" ht="13.5" customHeight="1">
      <c r="A375" s="8" t="s">
        <v>12</v>
      </c>
      <c r="B375" s="8" t="s">
        <v>515</v>
      </c>
      <c r="C375" s="8">
        <v>6703.0</v>
      </c>
      <c r="D375" s="8" t="s">
        <v>520</v>
      </c>
      <c r="E375" s="8" t="s">
        <v>36</v>
      </c>
      <c r="F375" s="10">
        <v>25129.0</v>
      </c>
      <c r="G375" s="8" t="s">
        <v>37</v>
      </c>
    </row>
    <row r="376" ht="13.5" customHeight="1">
      <c r="A376" s="8" t="s">
        <v>12</v>
      </c>
      <c r="B376" s="8" t="s">
        <v>515</v>
      </c>
      <c r="C376" s="8">
        <v>6704.0</v>
      </c>
      <c r="D376" s="8" t="s">
        <v>522</v>
      </c>
      <c r="E376" s="8" t="s">
        <v>36</v>
      </c>
      <c r="F376" s="10">
        <v>31384.0</v>
      </c>
      <c r="G376" s="8" t="s">
        <v>37</v>
      </c>
    </row>
    <row r="377" ht="13.5" customHeight="1">
      <c r="A377" s="8" t="s">
        <v>12</v>
      </c>
      <c r="B377" s="8" t="s">
        <v>515</v>
      </c>
      <c r="C377" s="8">
        <v>6710.0</v>
      </c>
      <c r="D377" s="8" t="s">
        <v>523</v>
      </c>
      <c r="E377" s="8" t="s">
        <v>36</v>
      </c>
      <c r="F377" s="10">
        <v>8245.0</v>
      </c>
      <c r="G377" s="8" t="s">
        <v>37</v>
      </c>
    </row>
    <row r="378" ht="13.5" customHeight="1">
      <c r="A378" s="8" t="s">
        <v>12</v>
      </c>
      <c r="B378" s="8" t="s">
        <v>65</v>
      </c>
      <c r="C378" s="8">
        <v>6715.0</v>
      </c>
      <c r="D378" s="8" t="s">
        <v>524</v>
      </c>
      <c r="E378" s="8" t="s">
        <v>46</v>
      </c>
      <c r="F378" s="10">
        <v>25395.0</v>
      </c>
      <c r="G378" s="8" t="s">
        <v>17</v>
      </c>
    </row>
    <row r="379" ht="13.5" customHeight="1">
      <c r="A379" s="8" t="s">
        <v>12</v>
      </c>
      <c r="B379" s="8" t="s">
        <v>47</v>
      </c>
      <c r="C379" s="8">
        <v>6722.0</v>
      </c>
      <c r="D379" s="8" t="s">
        <v>525</v>
      </c>
      <c r="E379" s="8" t="s">
        <v>16</v>
      </c>
      <c r="F379" s="10">
        <v>27370.0</v>
      </c>
      <c r="G379" s="8" t="s">
        <v>17</v>
      </c>
    </row>
    <row r="380" ht="13.5" customHeight="1">
      <c r="A380" s="8" t="s">
        <v>12</v>
      </c>
      <c r="B380" s="8" t="s">
        <v>44</v>
      </c>
      <c r="C380" s="8">
        <v>6733.0</v>
      </c>
      <c r="D380" s="8" t="s">
        <v>526</v>
      </c>
      <c r="E380" s="8" t="s">
        <v>46</v>
      </c>
      <c r="F380" s="10">
        <v>968.0</v>
      </c>
      <c r="G380" s="8" t="s">
        <v>17</v>
      </c>
    </row>
    <row r="381" ht="13.5" customHeight="1">
      <c r="A381" s="8" t="s">
        <v>12</v>
      </c>
      <c r="B381" s="8" t="s">
        <v>14</v>
      </c>
      <c r="C381" s="8">
        <v>6739.0</v>
      </c>
      <c r="D381" s="8" t="s">
        <v>527</v>
      </c>
      <c r="E381" s="8" t="s">
        <v>16</v>
      </c>
      <c r="F381" s="10">
        <v>65450.0</v>
      </c>
      <c r="G381" s="8" t="s">
        <v>17</v>
      </c>
    </row>
    <row r="382" ht="13.5" customHeight="1">
      <c r="A382" s="8" t="s">
        <v>12</v>
      </c>
      <c r="B382" s="8" t="s">
        <v>98</v>
      </c>
      <c r="C382" s="8">
        <v>6780.0</v>
      </c>
      <c r="D382" s="8" t="s">
        <v>528</v>
      </c>
      <c r="E382" s="8" t="s">
        <v>100</v>
      </c>
      <c r="F382" s="10">
        <v>90368.0</v>
      </c>
      <c r="G382" s="8" t="s">
        <v>37</v>
      </c>
    </row>
    <row r="383" ht="13.5" customHeight="1">
      <c r="A383" s="8" t="s">
        <v>12</v>
      </c>
      <c r="B383" s="8" t="s">
        <v>41</v>
      </c>
      <c r="C383" s="8">
        <v>6789.0</v>
      </c>
      <c r="D383" s="8" t="s">
        <v>529</v>
      </c>
      <c r="E383" s="8" t="s">
        <v>43</v>
      </c>
      <c r="F383" s="10">
        <v>4665.0</v>
      </c>
      <c r="G383" s="8" t="s">
        <v>17</v>
      </c>
    </row>
    <row r="384" ht="13.5" customHeight="1">
      <c r="A384" s="8" t="s">
        <v>12</v>
      </c>
      <c r="B384" s="8" t="s">
        <v>50</v>
      </c>
      <c r="C384" s="8">
        <v>6792.0</v>
      </c>
      <c r="D384" s="8" t="s">
        <v>531</v>
      </c>
      <c r="E384" s="8" t="s">
        <v>46</v>
      </c>
      <c r="F384" s="10">
        <v>526696.0</v>
      </c>
      <c r="G384" s="8" t="s">
        <v>17</v>
      </c>
    </row>
    <row r="385" ht="13.5" customHeight="1">
      <c r="A385" s="8" t="s">
        <v>12</v>
      </c>
      <c r="B385" s="8" t="s">
        <v>50</v>
      </c>
      <c r="C385" s="8">
        <v>6793.0</v>
      </c>
      <c r="D385" s="8" t="s">
        <v>532</v>
      </c>
      <c r="E385" s="8" t="s">
        <v>46</v>
      </c>
      <c r="F385" s="10">
        <v>543830.0</v>
      </c>
      <c r="G385" s="8" t="s">
        <v>17</v>
      </c>
    </row>
    <row r="386" ht="13.5" customHeight="1">
      <c r="A386" s="8" t="s">
        <v>12</v>
      </c>
      <c r="B386" s="8" t="s">
        <v>38</v>
      </c>
      <c r="C386" s="8">
        <v>6807.0</v>
      </c>
      <c r="D386" s="8" t="s">
        <v>533</v>
      </c>
      <c r="E386" s="8" t="s">
        <v>36</v>
      </c>
      <c r="F386" s="10">
        <v>47454.0</v>
      </c>
      <c r="G386" s="8" t="s">
        <v>17</v>
      </c>
    </row>
    <row r="387" ht="13.5" customHeight="1">
      <c r="A387" s="8" t="s">
        <v>12</v>
      </c>
      <c r="B387" s="8" t="s">
        <v>535</v>
      </c>
      <c r="C387" s="8">
        <v>6824.0</v>
      </c>
      <c r="D387" s="8" t="s">
        <v>536</v>
      </c>
      <c r="E387" s="8" t="s">
        <v>43</v>
      </c>
      <c r="F387" s="10">
        <v>42.0</v>
      </c>
      <c r="G387" s="8" t="s">
        <v>17</v>
      </c>
    </row>
    <row r="388" ht="13.5" customHeight="1">
      <c r="A388" s="8" t="s">
        <v>12</v>
      </c>
      <c r="B388" s="8" t="s">
        <v>451</v>
      </c>
      <c r="C388" s="8">
        <v>6825.0</v>
      </c>
      <c r="D388" s="8" t="s">
        <v>537</v>
      </c>
      <c r="E388" s="8" t="s">
        <v>46</v>
      </c>
      <c r="F388" s="10">
        <v>281961.0</v>
      </c>
      <c r="G388" s="8" t="s">
        <v>37</v>
      </c>
    </row>
    <row r="389" ht="13.5" customHeight="1">
      <c r="A389" s="8" t="s">
        <v>12</v>
      </c>
      <c r="B389" s="8" t="s">
        <v>451</v>
      </c>
      <c r="C389" s="8">
        <v>6826.0</v>
      </c>
      <c r="D389" s="8" t="s">
        <v>538</v>
      </c>
      <c r="E389" s="8" t="s">
        <v>46</v>
      </c>
      <c r="F389" s="10">
        <v>435504.0</v>
      </c>
      <c r="G389" s="8" t="s">
        <v>37</v>
      </c>
    </row>
    <row r="390" ht="13.5" customHeight="1">
      <c r="A390" s="8" t="s">
        <v>12</v>
      </c>
      <c r="B390" s="8" t="s">
        <v>14</v>
      </c>
      <c r="C390" s="8">
        <v>6830.0</v>
      </c>
      <c r="D390" s="8" t="s">
        <v>540</v>
      </c>
      <c r="E390" s="8" t="s">
        <v>16</v>
      </c>
      <c r="F390" s="10">
        <v>596965.0</v>
      </c>
      <c r="G390" s="8" t="s">
        <v>17</v>
      </c>
    </row>
    <row r="391" ht="13.5" customHeight="1">
      <c r="A391" s="8" t="s">
        <v>12</v>
      </c>
      <c r="B391" s="8" t="s">
        <v>14</v>
      </c>
      <c r="C391" s="8">
        <v>6831.0</v>
      </c>
      <c r="D391" s="8" t="s">
        <v>541</v>
      </c>
      <c r="E391" s="8" t="s">
        <v>16</v>
      </c>
      <c r="F391" s="10">
        <v>617224.0</v>
      </c>
      <c r="G391" s="8" t="s">
        <v>17</v>
      </c>
    </row>
    <row r="392" ht="13.5" customHeight="1">
      <c r="A392" s="8" t="s">
        <v>12</v>
      </c>
      <c r="B392" s="8" t="s">
        <v>14</v>
      </c>
      <c r="C392" s="8">
        <v>6832.0</v>
      </c>
      <c r="D392" s="8" t="s">
        <v>542</v>
      </c>
      <c r="E392" s="8" t="s">
        <v>16</v>
      </c>
      <c r="F392" s="10">
        <v>637483.0</v>
      </c>
      <c r="G392" s="8" t="s">
        <v>17</v>
      </c>
    </row>
    <row r="393" ht="13.5" customHeight="1">
      <c r="A393" s="8" t="s">
        <v>12</v>
      </c>
      <c r="B393" s="8" t="s">
        <v>543</v>
      </c>
      <c r="C393" s="8">
        <v>6834.0</v>
      </c>
      <c r="D393" s="8" t="s">
        <v>545</v>
      </c>
      <c r="E393" s="8" t="s">
        <v>61</v>
      </c>
      <c r="F393" s="10">
        <v>4121.0</v>
      </c>
      <c r="G393" s="8" t="s">
        <v>37</v>
      </c>
    </row>
    <row r="394" ht="13.5" customHeight="1">
      <c r="A394" s="8" t="s">
        <v>12</v>
      </c>
      <c r="B394" s="8" t="s">
        <v>65</v>
      </c>
      <c r="C394" s="8">
        <v>6835.0</v>
      </c>
      <c r="D394" s="8" t="s">
        <v>546</v>
      </c>
      <c r="E394" s="8" t="s">
        <v>46</v>
      </c>
      <c r="F394" s="10">
        <v>605.0</v>
      </c>
      <c r="G394" s="8" t="s">
        <v>17</v>
      </c>
    </row>
    <row r="395" ht="13.5" customHeight="1">
      <c r="A395" s="8" t="s">
        <v>12</v>
      </c>
      <c r="B395" s="8" t="s">
        <v>44</v>
      </c>
      <c r="C395" s="8">
        <v>6846.0</v>
      </c>
      <c r="D395" s="8" t="s">
        <v>547</v>
      </c>
      <c r="E395" s="8" t="s">
        <v>46</v>
      </c>
      <c r="F395" s="10">
        <v>2127.0</v>
      </c>
      <c r="G395" s="8" t="s">
        <v>17</v>
      </c>
    </row>
    <row r="396" ht="13.5" customHeight="1">
      <c r="A396" s="8" t="s">
        <v>12</v>
      </c>
      <c r="B396" s="8" t="s">
        <v>44</v>
      </c>
      <c r="C396" s="8">
        <v>6847.0</v>
      </c>
      <c r="D396" s="8" t="s">
        <v>548</v>
      </c>
      <c r="E396" s="8" t="s">
        <v>46</v>
      </c>
      <c r="F396" s="10">
        <v>2205.0</v>
      </c>
      <c r="G396" s="8" t="s">
        <v>17</v>
      </c>
    </row>
    <row r="397" ht="13.5" customHeight="1">
      <c r="A397" s="8" t="s">
        <v>12</v>
      </c>
      <c r="B397" s="8" t="s">
        <v>44</v>
      </c>
      <c r="C397" s="8">
        <v>6853.0</v>
      </c>
      <c r="D397" s="8" t="s">
        <v>550</v>
      </c>
      <c r="E397" s="8" t="s">
        <v>46</v>
      </c>
      <c r="F397" s="10">
        <v>1550.0</v>
      </c>
      <c r="G397" s="8" t="s">
        <v>17</v>
      </c>
    </row>
    <row r="398" ht="13.5" customHeight="1">
      <c r="A398" s="8" t="s">
        <v>12</v>
      </c>
      <c r="B398" s="8" t="s">
        <v>14</v>
      </c>
      <c r="C398" s="8">
        <v>6858.0</v>
      </c>
      <c r="D398" s="8" t="s">
        <v>551</v>
      </c>
      <c r="E398" s="8" t="s">
        <v>16</v>
      </c>
      <c r="F398" s="10">
        <v>790086.0</v>
      </c>
      <c r="G398" s="8" t="s">
        <v>17</v>
      </c>
    </row>
    <row r="399" ht="13.5" customHeight="1">
      <c r="A399" s="8" t="s">
        <v>12</v>
      </c>
      <c r="B399" s="8" t="s">
        <v>14</v>
      </c>
      <c r="C399" s="8">
        <v>6859.0</v>
      </c>
      <c r="D399" s="8" t="s">
        <v>552</v>
      </c>
      <c r="E399" s="8" t="s">
        <v>16</v>
      </c>
      <c r="F399" s="10">
        <v>755166.0</v>
      </c>
      <c r="G399" s="8" t="s">
        <v>17</v>
      </c>
    </row>
    <row r="400" ht="13.5" customHeight="1">
      <c r="A400" s="8" t="s">
        <v>12</v>
      </c>
      <c r="B400" s="8" t="s">
        <v>120</v>
      </c>
      <c r="C400" s="8">
        <v>6861.0</v>
      </c>
      <c r="D400" s="8" t="s">
        <v>553</v>
      </c>
      <c r="E400" s="8" t="s">
        <v>36</v>
      </c>
      <c r="F400" s="10">
        <v>82490.0</v>
      </c>
      <c r="G400" s="8" t="s">
        <v>17</v>
      </c>
    </row>
    <row r="401" ht="13.5" customHeight="1">
      <c r="A401" s="8" t="s">
        <v>12</v>
      </c>
      <c r="B401" s="8" t="s">
        <v>120</v>
      </c>
      <c r="C401" s="8">
        <v>6863.0</v>
      </c>
      <c r="D401" s="8" t="s">
        <v>554</v>
      </c>
      <c r="E401" s="8" t="s">
        <v>46</v>
      </c>
      <c r="F401" s="10">
        <v>48510.0</v>
      </c>
      <c r="G401" s="8" t="s">
        <v>17</v>
      </c>
    </row>
    <row r="402" ht="13.5" customHeight="1">
      <c r="A402" s="8" t="s">
        <v>12</v>
      </c>
      <c r="B402" s="8" t="s">
        <v>14</v>
      </c>
      <c r="C402" s="8">
        <v>6865.0</v>
      </c>
      <c r="D402" s="8" t="s">
        <v>555</v>
      </c>
      <c r="E402" s="8" t="s">
        <v>16</v>
      </c>
      <c r="F402" s="10">
        <v>592629.0</v>
      </c>
      <c r="G402" s="8" t="s">
        <v>17</v>
      </c>
    </row>
    <row r="403" ht="13.5" customHeight="1">
      <c r="A403" s="8" t="s">
        <v>12</v>
      </c>
      <c r="B403" s="8" t="s">
        <v>31</v>
      </c>
      <c r="C403" s="8">
        <v>6867.0</v>
      </c>
      <c r="D403" s="8" t="s">
        <v>556</v>
      </c>
      <c r="E403" s="8" t="s">
        <v>33</v>
      </c>
      <c r="F403" s="10">
        <v>607987.0</v>
      </c>
      <c r="G403" s="8" t="s">
        <v>17</v>
      </c>
    </row>
    <row r="404" ht="13.5" customHeight="1">
      <c r="A404" s="8" t="s">
        <v>12</v>
      </c>
      <c r="B404" s="8" t="s">
        <v>557</v>
      </c>
      <c r="C404" s="8">
        <v>6875.0</v>
      </c>
      <c r="D404" s="8" t="s">
        <v>558</v>
      </c>
      <c r="E404" s="8" t="s">
        <v>43</v>
      </c>
      <c r="F404" s="10">
        <v>5691.0</v>
      </c>
      <c r="G404" s="8" t="s">
        <v>17</v>
      </c>
    </row>
    <row r="405" ht="13.5" customHeight="1">
      <c r="A405" s="8" t="s">
        <v>12</v>
      </c>
      <c r="B405" s="8" t="s">
        <v>535</v>
      </c>
      <c r="C405" s="8">
        <v>6878.0</v>
      </c>
      <c r="D405" s="8" t="s">
        <v>559</v>
      </c>
      <c r="E405" s="8" t="s">
        <v>560</v>
      </c>
      <c r="F405" s="10">
        <v>2000.0</v>
      </c>
      <c r="G405" s="8" t="s">
        <v>17</v>
      </c>
    </row>
    <row r="406" ht="13.5" customHeight="1">
      <c r="A406" s="8" t="s">
        <v>12</v>
      </c>
      <c r="B406" s="8" t="s">
        <v>308</v>
      </c>
      <c r="C406" s="8">
        <v>6884.0</v>
      </c>
      <c r="D406" s="8" t="s">
        <v>562</v>
      </c>
      <c r="E406" s="8" t="s">
        <v>46</v>
      </c>
      <c r="F406" s="10">
        <v>3093167.0</v>
      </c>
      <c r="G406" s="8" t="s">
        <v>37</v>
      </c>
    </row>
    <row r="407" ht="13.5" customHeight="1">
      <c r="A407" s="8" t="s">
        <v>12</v>
      </c>
      <c r="B407" s="8" t="s">
        <v>563</v>
      </c>
      <c r="C407" s="8">
        <v>6889.0</v>
      </c>
      <c r="D407" s="8" t="s">
        <v>564</v>
      </c>
      <c r="E407" s="8" t="s">
        <v>61</v>
      </c>
      <c r="F407" s="10">
        <v>915.0</v>
      </c>
      <c r="G407" s="8" t="s">
        <v>37</v>
      </c>
    </row>
    <row r="408" ht="13.5" customHeight="1">
      <c r="A408" s="8" t="s">
        <v>12</v>
      </c>
      <c r="B408" s="8" t="s">
        <v>563</v>
      </c>
      <c r="C408" s="8">
        <v>6914.0</v>
      </c>
      <c r="D408" s="8" t="s">
        <v>565</v>
      </c>
      <c r="E408" s="8" t="s">
        <v>43</v>
      </c>
      <c r="F408" s="10">
        <v>11034.0</v>
      </c>
      <c r="G408" s="8" t="s">
        <v>37</v>
      </c>
    </row>
    <row r="409" ht="13.5" customHeight="1">
      <c r="A409" s="8" t="s">
        <v>12</v>
      </c>
      <c r="B409" s="8" t="s">
        <v>140</v>
      </c>
      <c r="C409" s="8">
        <v>6919.0</v>
      </c>
      <c r="D409" s="8" t="s">
        <v>566</v>
      </c>
      <c r="E409" s="8" t="s">
        <v>95</v>
      </c>
      <c r="F409" s="10">
        <v>279400.0</v>
      </c>
      <c r="G409" s="8" t="s">
        <v>37</v>
      </c>
    </row>
    <row r="410" ht="13.5" customHeight="1">
      <c r="A410" s="8" t="s">
        <v>12</v>
      </c>
      <c r="B410" s="8" t="s">
        <v>50</v>
      </c>
      <c r="C410" s="8">
        <v>6944.0</v>
      </c>
      <c r="D410" s="8" t="s">
        <v>567</v>
      </c>
      <c r="E410" s="8" t="s">
        <v>46</v>
      </c>
      <c r="F410" s="10">
        <v>499800.0</v>
      </c>
      <c r="G410" s="8" t="s">
        <v>17</v>
      </c>
    </row>
    <row r="411" ht="13.5" customHeight="1">
      <c r="A411" s="8" t="s">
        <v>12</v>
      </c>
      <c r="B411" s="8" t="s">
        <v>515</v>
      </c>
      <c r="C411" s="8">
        <v>6958.0</v>
      </c>
      <c r="D411" s="8" t="s">
        <v>568</v>
      </c>
      <c r="E411" s="8" t="s">
        <v>36</v>
      </c>
      <c r="F411" s="10">
        <v>19656.0</v>
      </c>
      <c r="G411" s="8" t="s">
        <v>37</v>
      </c>
    </row>
    <row r="412" ht="13.5" customHeight="1">
      <c r="A412" s="8" t="s">
        <v>12</v>
      </c>
      <c r="B412" s="8" t="s">
        <v>557</v>
      </c>
      <c r="C412" s="8">
        <v>6962.0</v>
      </c>
      <c r="D412" s="8" t="s">
        <v>570</v>
      </c>
      <c r="E412" s="8" t="s">
        <v>118</v>
      </c>
      <c r="F412" s="10">
        <v>2380.0</v>
      </c>
      <c r="G412" s="8" t="s">
        <v>17</v>
      </c>
    </row>
    <row r="413" ht="13.5" customHeight="1">
      <c r="A413" s="8" t="s">
        <v>12</v>
      </c>
      <c r="B413" s="8" t="s">
        <v>557</v>
      </c>
      <c r="C413" s="8">
        <v>6963.0</v>
      </c>
      <c r="D413" s="8" t="s">
        <v>571</v>
      </c>
      <c r="E413" s="8" t="s">
        <v>118</v>
      </c>
      <c r="F413" s="10">
        <v>2380.0</v>
      </c>
      <c r="G413" s="8" t="s">
        <v>17</v>
      </c>
    </row>
    <row r="414" ht="13.5" customHeight="1">
      <c r="A414" s="8" t="s">
        <v>12</v>
      </c>
      <c r="B414" s="8" t="s">
        <v>557</v>
      </c>
      <c r="C414" s="8">
        <v>6964.0</v>
      </c>
      <c r="D414" s="8" t="s">
        <v>572</v>
      </c>
      <c r="E414" s="8" t="s">
        <v>118</v>
      </c>
      <c r="F414" s="10">
        <v>2660.0</v>
      </c>
      <c r="G414" s="8" t="s">
        <v>17</v>
      </c>
    </row>
    <row r="415" ht="13.5" customHeight="1">
      <c r="A415" s="8" t="s">
        <v>12</v>
      </c>
      <c r="B415" s="8" t="s">
        <v>47</v>
      </c>
      <c r="C415" s="8">
        <v>7004.0</v>
      </c>
      <c r="D415" s="8" t="s">
        <v>573</v>
      </c>
      <c r="E415" s="8" t="s">
        <v>16</v>
      </c>
      <c r="F415" s="10">
        <v>53550.0</v>
      </c>
      <c r="G415" s="8" t="s">
        <v>17</v>
      </c>
    </row>
    <row r="416" ht="13.5" customHeight="1">
      <c r="A416" s="8" t="s">
        <v>12</v>
      </c>
      <c r="B416" s="8" t="s">
        <v>47</v>
      </c>
      <c r="C416" s="8">
        <v>7005.0</v>
      </c>
      <c r="D416" s="8" t="s">
        <v>574</v>
      </c>
      <c r="E416" s="8" t="s">
        <v>16</v>
      </c>
      <c r="F416" s="10">
        <v>19040.0</v>
      </c>
      <c r="G416" s="8" t="s">
        <v>17</v>
      </c>
    </row>
    <row r="417" ht="13.5" customHeight="1">
      <c r="A417" s="8" t="s">
        <v>12</v>
      </c>
      <c r="B417" s="8" t="s">
        <v>98</v>
      </c>
      <c r="C417" s="8">
        <v>7009.0</v>
      </c>
      <c r="D417" s="8" t="s">
        <v>576</v>
      </c>
      <c r="E417" s="8" t="s">
        <v>100</v>
      </c>
      <c r="F417" s="10">
        <v>107849.0</v>
      </c>
      <c r="G417" s="8" t="s">
        <v>37</v>
      </c>
    </row>
    <row r="418" ht="13.5" customHeight="1">
      <c r="A418" s="8" t="s">
        <v>12</v>
      </c>
      <c r="B418" s="8" t="s">
        <v>44</v>
      </c>
      <c r="C418" s="8">
        <v>7012.0</v>
      </c>
      <c r="D418" s="8" t="s">
        <v>577</v>
      </c>
      <c r="E418" s="8" t="s">
        <v>46</v>
      </c>
      <c r="F418" s="10">
        <v>1272.0</v>
      </c>
      <c r="G418" s="8" t="s">
        <v>17</v>
      </c>
    </row>
    <row r="419" ht="13.5" customHeight="1">
      <c r="A419" s="8" t="s">
        <v>12</v>
      </c>
      <c r="B419" s="8" t="s">
        <v>563</v>
      </c>
      <c r="C419" s="8">
        <v>7018.0</v>
      </c>
      <c r="D419" s="8" t="s">
        <v>578</v>
      </c>
      <c r="E419" s="8" t="s">
        <v>95</v>
      </c>
      <c r="F419" s="10">
        <v>365104.0</v>
      </c>
      <c r="G419" s="8" t="s">
        <v>37</v>
      </c>
    </row>
    <row r="420" ht="13.5" customHeight="1">
      <c r="A420" s="8" t="s">
        <v>12</v>
      </c>
      <c r="B420" s="8" t="s">
        <v>93</v>
      </c>
      <c r="C420" s="8">
        <v>7019.0</v>
      </c>
      <c r="D420" s="8" t="s">
        <v>579</v>
      </c>
      <c r="E420" s="8" t="s">
        <v>95</v>
      </c>
      <c r="F420" s="10">
        <v>15861.0</v>
      </c>
      <c r="G420" s="8" t="s">
        <v>17</v>
      </c>
    </row>
    <row r="421" ht="13.5" customHeight="1">
      <c r="A421" s="8" t="s">
        <v>12</v>
      </c>
      <c r="B421" s="8" t="s">
        <v>345</v>
      </c>
      <c r="C421" s="8">
        <v>7020.0</v>
      </c>
      <c r="D421" s="8" t="s">
        <v>580</v>
      </c>
      <c r="E421" s="8" t="s">
        <v>46</v>
      </c>
      <c r="F421" s="10">
        <v>164639.0</v>
      </c>
      <c r="G421" s="8" t="s">
        <v>37</v>
      </c>
    </row>
    <row r="422" ht="13.5" customHeight="1">
      <c r="A422" s="8" t="s">
        <v>12</v>
      </c>
      <c r="B422" s="8" t="s">
        <v>345</v>
      </c>
      <c r="C422" s="8">
        <v>7021.0</v>
      </c>
      <c r="D422" s="8" t="s">
        <v>581</v>
      </c>
      <c r="E422" s="8" t="s">
        <v>46</v>
      </c>
      <c r="F422" s="10">
        <v>159991.0</v>
      </c>
      <c r="G422" s="8" t="s">
        <v>37</v>
      </c>
    </row>
    <row r="423" ht="13.5" customHeight="1">
      <c r="A423" s="8" t="s">
        <v>12</v>
      </c>
      <c r="B423" s="8" t="s">
        <v>345</v>
      </c>
      <c r="C423" s="8">
        <v>7022.0</v>
      </c>
      <c r="D423" s="8" t="s">
        <v>582</v>
      </c>
      <c r="E423" s="8" t="s">
        <v>46</v>
      </c>
      <c r="F423" s="10">
        <v>192810.0</v>
      </c>
      <c r="G423" s="8" t="s">
        <v>37</v>
      </c>
    </row>
    <row r="424" ht="13.5" customHeight="1">
      <c r="A424" s="8" t="s">
        <v>12</v>
      </c>
      <c r="B424" s="8" t="s">
        <v>345</v>
      </c>
      <c r="C424" s="8">
        <v>7023.0</v>
      </c>
      <c r="D424" s="8" t="s">
        <v>584</v>
      </c>
      <c r="E424" s="8" t="s">
        <v>46</v>
      </c>
      <c r="F424" s="10">
        <v>284721.0</v>
      </c>
      <c r="G424" s="8" t="s">
        <v>37</v>
      </c>
    </row>
    <row r="425" ht="13.5" customHeight="1">
      <c r="A425" s="8" t="s">
        <v>12</v>
      </c>
      <c r="B425" s="8" t="s">
        <v>345</v>
      </c>
      <c r="C425" s="8">
        <v>7024.0</v>
      </c>
      <c r="D425" s="8" t="s">
        <v>585</v>
      </c>
      <c r="E425" s="8" t="s">
        <v>46</v>
      </c>
      <c r="F425" s="10">
        <v>277592.0</v>
      </c>
      <c r="G425" s="8" t="s">
        <v>37</v>
      </c>
    </row>
    <row r="426" ht="13.5" customHeight="1">
      <c r="A426" s="8" t="s">
        <v>12</v>
      </c>
      <c r="B426" s="8" t="s">
        <v>345</v>
      </c>
      <c r="C426" s="8">
        <v>7025.0</v>
      </c>
      <c r="D426" s="8" t="s">
        <v>586</v>
      </c>
      <c r="E426" s="8" t="s">
        <v>46</v>
      </c>
      <c r="F426" s="10">
        <v>561915.0</v>
      </c>
      <c r="G426" s="8" t="s">
        <v>37</v>
      </c>
    </row>
    <row r="427" ht="13.5" customHeight="1">
      <c r="A427" s="8" t="s">
        <v>12</v>
      </c>
      <c r="B427" s="8" t="s">
        <v>345</v>
      </c>
      <c r="C427" s="8">
        <v>7026.0</v>
      </c>
      <c r="D427" s="8" t="s">
        <v>587</v>
      </c>
      <c r="E427" s="8" t="s">
        <v>46</v>
      </c>
      <c r="F427" s="10">
        <v>826211.0</v>
      </c>
      <c r="G427" s="8" t="s">
        <v>37</v>
      </c>
    </row>
    <row r="428" ht="13.5" customHeight="1">
      <c r="A428" s="8" t="s">
        <v>12</v>
      </c>
      <c r="B428" s="8" t="s">
        <v>50</v>
      </c>
      <c r="C428" s="8">
        <v>7041.0</v>
      </c>
      <c r="D428" s="8" t="s">
        <v>588</v>
      </c>
      <c r="E428" s="8" t="s">
        <v>46</v>
      </c>
      <c r="F428" s="10">
        <v>1530530.0</v>
      </c>
      <c r="G428" s="8" t="s">
        <v>17</v>
      </c>
    </row>
    <row r="429" ht="13.5" customHeight="1">
      <c r="A429" s="8" t="s">
        <v>12</v>
      </c>
      <c r="B429" s="8" t="s">
        <v>109</v>
      </c>
      <c r="C429" s="8">
        <v>7050.0</v>
      </c>
      <c r="D429" s="8" t="s">
        <v>589</v>
      </c>
      <c r="E429" s="8" t="s">
        <v>33</v>
      </c>
      <c r="F429" s="10">
        <v>16529.0</v>
      </c>
      <c r="G429" s="8" t="s">
        <v>112</v>
      </c>
    </row>
    <row r="430" ht="13.5" customHeight="1">
      <c r="A430" s="8" t="s">
        <v>12</v>
      </c>
      <c r="B430" s="8" t="s">
        <v>81</v>
      </c>
      <c r="C430" s="8">
        <v>7055.0</v>
      </c>
      <c r="D430" s="8" t="s">
        <v>590</v>
      </c>
      <c r="E430" s="8" t="s">
        <v>43</v>
      </c>
      <c r="F430" s="10">
        <v>1156.0</v>
      </c>
      <c r="G430" s="8" t="s">
        <v>17</v>
      </c>
    </row>
    <row r="431" ht="13.5" customHeight="1">
      <c r="A431" s="8" t="s">
        <v>12</v>
      </c>
      <c r="B431" s="8" t="s">
        <v>109</v>
      </c>
      <c r="C431" s="8">
        <v>7057.0</v>
      </c>
      <c r="D431" s="8" t="s">
        <v>591</v>
      </c>
      <c r="E431" s="8" t="s">
        <v>33</v>
      </c>
      <c r="F431" s="10">
        <v>13284.0</v>
      </c>
      <c r="G431" s="8" t="s">
        <v>112</v>
      </c>
    </row>
    <row r="432" ht="13.5" customHeight="1">
      <c r="A432" s="8" t="s">
        <v>12</v>
      </c>
      <c r="B432" s="8" t="s">
        <v>557</v>
      </c>
      <c r="C432" s="8">
        <v>7071.0</v>
      </c>
      <c r="D432" s="8" t="s">
        <v>593</v>
      </c>
      <c r="E432" s="8" t="s">
        <v>118</v>
      </c>
      <c r="F432" s="10">
        <v>1964.0</v>
      </c>
      <c r="G432" s="8" t="s">
        <v>17</v>
      </c>
    </row>
    <row r="433" ht="13.5" customHeight="1">
      <c r="A433" s="8" t="s">
        <v>12</v>
      </c>
      <c r="B433" s="8" t="s">
        <v>129</v>
      </c>
      <c r="C433" s="8">
        <v>7080.0</v>
      </c>
      <c r="D433" s="8" t="s">
        <v>594</v>
      </c>
      <c r="E433" s="8" t="s">
        <v>61</v>
      </c>
      <c r="F433" s="10">
        <v>38436.0</v>
      </c>
      <c r="G433" s="8" t="s">
        <v>17</v>
      </c>
    </row>
    <row r="434" ht="13.5" customHeight="1">
      <c r="A434" s="8" t="s">
        <v>12</v>
      </c>
      <c r="B434" s="8" t="s">
        <v>129</v>
      </c>
      <c r="C434" s="8">
        <v>7081.0</v>
      </c>
      <c r="D434" s="8" t="s">
        <v>595</v>
      </c>
      <c r="E434" s="8" t="s">
        <v>61</v>
      </c>
      <c r="F434" s="10">
        <v>80651.0</v>
      </c>
      <c r="G434" s="8" t="s">
        <v>17</v>
      </c>
    </row>
    <row r="435" ht="13.5" customHeight="1">
      <c r="A435" s="8" t="s">
        <v>12</v>
      </c>
      <c r="B435" s="8" t="s">
        <v>596</v>
      </c>
      <c r="C435" s="8">
        <v>7082.0</v>
      </c>
      <c r="D435" s="8" t="s">
        <v>597</v>
      </c>
      <c r="E435" s="8" t="s">
        <v>46</v>
      </c>
      <c r="F435" s="10">
        <v>1600671.0</v>
      </c>
      <c r="G435" s="8" t="s">
        <v>17</v>
      </c>
    </row>
    <row r="436" ht="13.5" customHeight="1">
      <c r="A436" s="8" t="s">
        <v>12</v>
      </c>
      <c r="B436" s="8" t="s">
        <v>596</v>
      </c>
      <c r="C436" s="8">
        <v>7084.0</v>
      </c>
      <c r="D436" s="8" t="s">
        <v>598</v>
      </c>
      <c r="E436" s="8" t="s">
        <v>46</v>
      </c>
      <c r="F436" s="10">
        <v>1088510.0</v>
      </c>
      <c r="G436" s="8" t="s">
        <v>17</v>
      </c>
    </row>
    <row r="437" ht="13.5" customHeight="1">
      <c r="A437" s="8" t="s">
        <v>12</v>
      </c>
      <c r="B437" s="8" t="s">
        <v>596</v>
      </c>
      <c r="C437" s="8">
        <v>7085.0</v>
      </c>
      <c r="D437" s="8" t="s">
        <v>600</v>
      </c>
      <c r="E437" s="8" t="s">
        <v>46</v>
      </c>
      <c r="F437" s="10">
        <v>1457296.0</v>
      </c>
      <c r="G437" s="8" t="s">
        <v>17</v>
      </c>
    </row>
    <row r="438" ht="13.5" customHeight="1">
      <c r="A438" s="8" t="s">
        <v>12</v>
      </c>
      <c r="B438" s="8" t="s">
        <v>596</v>
      </c>
      <c r="C438" s="8">
        <v>7086.0</v>
      </c>
      <c r="D438" s="8" t="s">
        <v>601</v>
      </c>
      <c r="E438" s="8" t="s">
        <v>46</v>
      </c>
      <c r="F438" s="10">
        <v>805271.0</v>
      </c>
      <c r="G438" s="8" t="s">
        <v>17</v>
      </c>
    </row>
    <row r="439" ht="13.5" customHeight="1">
      <c r="A439" s="8" t="s">
        <v>12</v>
      </c>
      <c r="B439" s="8" t="s">
        <v>596</v>
      </c>
      <c r="C439" s="8">
        <v>7087.0</v>
      </c>
      <c r="D439" s="8" t="s">
        <v>602</v>
      </c>
      <c r="E439" s="8" t="s">
        <v>46</v>
      </c>
      <c r="F439" s="10">
        <v>559313.0</v>
      </c>
      <c r="G439" s="8" t="s">
        <v>17</v>
      </c>
    </row>
    <row r="440" ht="13.5" customHeight="1">
      <c r="A440" s="8" t="s">
        <v>12</v>
      </c>
      <c r="B440" s="8" t="s">
        <v>41</v>
      </c>
      <c r="C440" s="8">
        <v>7088.0</v>
      </c>
      <c r="D440" s="8" t="s">
        <v>603</v>
      </c>
      <c r="E440" s="8" t="s">
        <v>43</v>
      </c>
      <c r="F440" s="10">
        <v>4665.0</v>
      </c>
      <c r="G440" s="8" t="s">
        <v>17</v>
      </c>
    </row>
    <row r="441" ht="13.5" customHeight="1">
      <c r="A441" s="8" t="s">
        <v>12</v>
      </c>
      <c r="B441" s="8" t="s">
        <v>50</v>
      </c>
      <c r="C441" s="8">
        <v>7089.0</v>
      </c>
      <c r="D441" s="8" t="s">
        <v>604</v>
      </c>
      <c r="E441" s="8" t="s">
        <v>46</v>
      </c>
      <c r="F441" s="10">
        <v>623660.0</v>
      </c>
      <c r="G441" s="8" t="s">
        <v>17</v>
      </c>
    </row>
    <row r="442" ht="13.5" customHeight="1">
      <c r="A442" s="8" t="s">
        <v>12</v>
      </c>
      <c r="B442" s="8" t="s">
        <v>605</v>
      </c>
      <c r="C442" s="8">
        <v>7091.0</v>
      </c>
      <c r="D442" s="8" t="s">
        <v>606</v>
      </c>
      <c r="E442" s="8" t="s">
        <v>46</v>
      </c>
      <c r="F442" s="10">
        <v>1851353.0</v>
      </c>
      <c r="G442" s="8" t="s">
        <v>17</v>
      </c>
    </row>
    <row r="443" ht="13.5" customHeight="1">
      <c r="A443" s="8" t="s">
        <v>12</v>
      </c>
      <c r="B443" s="8" t="s">
        <v>605</v>
      </c>
      <c r="C443" s="8">
        <v>7092.0</v>
      </c>
      <c r="D443" s="8" t="s">
        <v>608</v>
      </c>
      <c r="E443" s="8" t="s">
        <v>46</v>
      </c>
      <c r="F443" s="10">
        <v>2485168.0</v>
      </c>
      <c r="G443" s="8" t="s">
        <v>17</v>
      </c>
    </row>
    <row r="444" ht="13.5" customHeight="1">
      <c r="A444" s="8" t="s">
        <v>12</v>
      </c>
      <c r="B444" s="8" t="s">
        <v>605</v>
      </c>
      <c r="C444" s="8">
        <v>7093.0</v>
      </c>
      <c r="D444" s="8" t="s">
        <v>609</v>
      </c>
      <c r="E444" s="8" t="s">
        <v>46</v>
      </c>
      <c r="F444" s="10">
        <v>2876720.0</v>
      </c>
      <c r="G444" s="8" t="s">
        <v>17</v>
      </c>
    </row>
    <row r="445" ht="13.5" customHeight="1">
      <c r="A445" s="8" t="s">
        <v>12</v>
      </c>
      <c r="B445" s="8" t="s">
        <v>605</v>
      </c>
      <c r="C445" s="8">
        <v>7094.0</v>
      </c>
      <c r="D445" s="8" t="s">
        <v>610</v>
      </c>
      <c r="E445" s="8" t="s">
        <v>46</v>
      </c>
      <c r="F445" s="10">
        <v>3983182.0</v>
      </c>
      <c r="G445" s="8" t="s">
        <v>17</v>
      </c>
    </row>
    <row r="446" ht="13.5" customHeight="1">
      <c r="A446" s="8" t="s">
        <v>12</v>
      </c>
      <c r="B446" s="8" t="s">
        <v>605</v>
      </c>
      <c r="C446" s="8">
        <v>7096.0</v>
      </c>
      <c r="D446" s="8" t="s">
        <v>611</v>
      </c>
      <c r="E446" s="8" t="s">
        <v>46</v>
      </c>
      <c r="F446" s="10">
        <v>1881348.0</v>
      </c>
      <c r="G446" s="8" t="s">
        <v>17</v>
      </c>
    </row>
    <row r="447" ht="13.5" customHeight="1">
      <c r="A447" s="8" t="s">
        <v>12</v>
      </c>
      <c r="B447" s="8" t="s">
        <v>605</v>
      </c>
      <c r="C447" s="8">
        <v>7097.0</v>
      </c>
      <c r="D447" s="8" t="s">
        <v>612</v>
      </c>
      <c r="E447" s="8" t="s">
        <v>46</v>
      </c>
      <c r="F447" s="10">
        <v>2907016.0</v>
      </c>
      <c r="G447" s="8" t="s">
        <v>17</v>
      </c>
    </row>
    <row r="448" ht="13.5" customHeight="1">
      <c r="A448" s="8" t="s">
        <v>12</v>
      </c>
      <c r="B448" s="8" t="s">
        <v>605</v>
      </c>
      <c r="C448" s="8">
        <v>7098.0</v>
      </c>
      <c r="D448" s="8" t="s">
        <v>613</v>
      </c>
      <c r="E448" s="8" t="s">
        <v>46</v>
      </c>
      <c r="F448" s="10">
        <v>3693375.0</v>
      </c>
      <c r="G448" s="8" t="s">
        <v>17</v>
      </c>
    </row>
    <row r="449" ht="13.5" customHeight="1">
      <c r="A449" s="8" t="s">
        <v>12</v>
      </c>
      <c r="B449" s="8" t="s">
        <v>605</v>
      </c>
      <c r="C449" s="8">
        <v>7099.0</v>
      </c>
      <c r="D449" s="8" t="s">
        <v>614</v>
      </c>
      <c r="E449" s="8" t="s">
        <v>46</v>
      </c>
      <c r="F449" s="10">
        <v>3821573.0</v>
      </c>
      <c r="G449" s="8" t="s">
        <v>17</v>
      </c>
    </row>
    <row r="450" ht="13.5" customHeight="1">
      <c r="A450" s="8" t="s">
        <v>12</v>
      </c>
      <c r="B450" s="8" t="s">
        <v>605</v>
      </c>
      <c r="C450" s="8">
        <v>7101.0</v>
      </c>
      <c r="D450" s="8" t="s">
        <v>615</v>
      </c>
      <c r="E450" s="8" t="s">
        <v>46</v>
      </c>
      <c r="F450" s="10">
        <v>1030260.0</v>
      </c>
      <c r="G450" s="8" t="s">
        <v>17</v>
      </c>
    </row>
    <row r="451" ht="13.5" customHeight="1">
      <c r="A451" s="8" t="s">
        <v>12</v>
      </c>
      <c r="B451" s="8" t="s">
        <v>605</v>
      </c>
      <c r="C451" s="8">
        <v>7104.0</v>
      </c>
      <c r="D451" s="8" t="s">
        <v>616</v>
      </c>
      <c r="E451" s="8" t="s">
        <v>46</v>
      </c>
      <c r="F451" s="10">
        <v>378392.0</v>
      </c>
      <c r="G451" s="8" t="s">
        <v>17</v>
      </c>
    </row>
    <row r="452" ht="13.5" customHeight="1">
      <c r="A452" s="8" t="s">
        <v>12</v>
      </c>
      <c r="B452" s="8" t="s">
        <v>129</v>
      </c>
      <c r="C452" s="8">
        <v>7105.0</v>
      </c>
      <c r="D452" s="8" t="s">
        <v>617</v>
      </c>
      <c r="E452" s="8" t="s">
        <v>61</v>
      </c>
      <c r="F452" s="10">
        <v>14753.0</v>
      </c>
      <c r="G452" s="8" t="s">
        <v>17</v>
      </c>
    </row>
    <row r="453" ht="13.5" customHeight="1">
      <c r="A453" s="8" t="s">
        <v>12</v>
      </c>
      <c r="B453" s="8" t="s">
        <v>129</v>
      </c>
      <c r="C453" s="8">
        <v>7106.0</v>
      </c>
      <c r="D453" s="8" t="s">
        <v>618</v>
      </c>
      <c r="E453" s="8" t="s">
        <v>61</v>
      </c>
      <c r="F453" s="10">
        <v>26064.0</v>
      </c>
      <c r="G453" s="8" t="s">
        <v>17</v>
      </c>
    </row>
    <row r="454" ht="13.5" customHeight="1">
      <c r="A454" s="8" t="s">
        <v>12</v>
      </c>
      <c r="B454" s="8" t="s">
        <v>129</v>
      </c>
      <c r="C454" s="8">
        <v>7107.0</v>
      </c>
      <c r="D454" s="8" t="s">
        <v>619</v>
      </c>
      <c r="E454" s="8" t="s">
        <v>61</v>
      </c>
      <c r="F454" s="10">
        <v>58068.0</v>
      </c>
      <c r="G454" s="8" t="s">
        <v>17</v>
      </c>
    </row>
    <row r="455" ht="13.5" customHeight="1">
      <c r="A455" s="8" t="s">
        <v>12</v>
      </c>
      <c r="B455" s="8" t="s">
        <v>129</v>
      </c>
      <c r="C455" s="8">
        <v>7109.0</v>
      </c>
      <c r="D455" s="8" t="s">
        <v>621</v>
      </c>
      <c r="E455" s="8" t="s">
        <v>61</v>
      </c>
      <c r="F455" s="10">
        <v>20206.0</v>
      </c>
      <c r="G455" s="8" t="s">
        <v>17</v>
      </c>
    </row>
    <row r="456" ht="13.5" customHeight="1">
      <c r="A456" s="8" t="s">
        <v>12</v>
      </c>
      <c r="B456" s="8" t="s">
        <v>129</v>
      </c>
      <c r="C456" s="8">
        <v>7110.0</v>
      </c>
      <c r="D456" s="8" t="s">
        <v>622</v>
      </c>
      <c r="E456" s="8" t="s">
        <v>61</v>
      </c>
      <c r="F456" s="10">
        <v>35129.0</v>
      </c>
      <c r="G456" s="8" t="s">
        <v>17</v>
      </c>
    </row>
    <row r="457" ht="13.5" customHeight="1">
      <c r="A457" s="8" t="s">
        <v>12</v>
      </c>
      <c r="B457" s="8" t="s">
        <v>129</v>
      </c>
      <c r="C457" s="8">
        <v>7111.0</v>
      </c>
      <c r="D457" s="8" t="s">
        <v>623</v>
      </c>
      <c r="E457" s="8" t="s">
        <v>61</v>
      </c>
      <c r="F457" s="10">
        <v>80450.0</v>
      </c>
      <c r="G457" s="8" t="s">
        <v>17</v>
      </c>
    </row>
    <row r="458" ht="13.5" customHeight="1">
      <c r="A458" s="8" t="s">
        <v>12</v>
      </c>
      <c r="B458" s="8" t="s">
        <v>14</v>
      </c>
      <c r="C458" s="8">
        <v>7114.0</v>
      </c>
      <c r="D458" s="8" t="s">
        <v>624</v>
      </c>
      <c r="E458" s="8" t="s">
        <v>16</v>
      </c>
      <c r="F458" s="10">
        <v>738772.0</v>
      </c>
      <c r="G458" s="8" t="s">
        <v>17</v>
      </c>
    </row>
    <row r="459" ht="13.5" customHeight="1">
      <c r="A459" s="8" t="s">
        <v>12</v>
      </c>
      <c r="B459" s="8" t="s">
        <v>563</v>
      </c>
      <c r="C459" s="8">
        <v>7115.0</v>
      </c>
      <c r="D459" s="8" t="s">
        <v>625</v>
      </c>
      <c r="E459" s="8" t="s">
        <v>43</v>
      </c>
      <c r="F459" s="10">
        <v>11560.0</v>
      </c>
      <c r="G459" s="8" t="s">
        <v>37</v>
      </c>
    </row>
    <row r="460" ht="13.5" customHeight="1">
      <c r="A460" s="8" t="s">
        <v>12</v>
      </c>
      <c r="B460" s="8" t="s">
        <v>129</v>
      </c>
      <c r="C460" s="8">
        <v>7119.0</v>
      </c>
      <c r="D460" s="8" t="s">
        <v>626</v>
      </c>
      <c r="E460" s="8" t="s">
        <v>61</v>
      </c>
      <c r="F460" s="10">
        <v>658308.0</v>
      </c>
      <c r="G460" s="8" t="s">
        <v>17</v>
      </c>
    </row>
    <row r="461" ht="13.5" customHeight="1">
      <c r="A461" s="8" t="s">
        <v>12</v>
      </c>
      <c r="B461" s="8" t="s">
        <v>129</v>
      </c>
      <c r="C461" s="8">
        <v>7120.0</v>
      </c>
      <c r="D461" s="8" t="s">
        <v>627</v>
      </c>
      <c r="E461" s="8" t="s">
        <v>61</v>
      </c>
      <c r="F461" s="10">
        <v>793692.0</v>
      </c>
      <c r="G461" s="8" t="s">
        <v>17</v>
      </c>
    </row>
    <row r="462" ht="13.5" customHeight="1">
      <c r="A462" s="8" t="s">
        <v>12</v>
      </c>
      <c r="B462" s="8" t="s">
        <v>129</v>
      </c>
      <c r="C462" s="8">
        <v>7121.0</v>
      </c>
      <c r="D462" s="8" t="s">
        <v>628</v>
      </c>
      <c r="E462" s="8" t="s">
        <v>61</v>
      </c>
      <c r="F462" s="10">
        <v>979846.0</v>
      </c>
      <c r="G462" s="8" t="s">
        <v>17</v>
      </c>
    </row>
    <row r="463" ht="13.5" customHeight="1">
      <c r="A463" s="8" t="s">
        <v>12</v>
      </c>
      <c r="B463" s="8" t="s">
        <v>129</v>
      </c>
      <c r="C463" s="8">
        <v>7122.0</v>
      </c>
      <c r="D463" s="8" t="s">
        <v>629</v>
      </c>
      <c r="E463" s="8" t="s">
        <v>61</v>
      </c>
      <c r="F463" s="10">
        <v>1345385.0</v>
      </c>
      <c r="G463" s="8" t="s">
        <v>17</v>
      </c>
    </row>
    <row r="464" ht="13.5" customHeight="1">
      <c r="A464" s="8" t="s">
        <v>12</v>
      </c>
      <c r="B464" s="8" t="s">
        <v>129</v>
      </c>
      <c r="C464" s="8">
        <v>7123.0</v>
      </c>
      <c r="D464" s="8" t="s">
        <v>630</v>
      </c>
      <c r="E464" s="8" t="s">
        <v>61</v>
      </c>
      <c r="F464" s="10">
        <v>1818385.0</v>
      </c>
      <c r="G464" s="8" t="s">
        <v>17</v>
      </c>
    </row>
    <row r="465" ht="13.5" customHeight="1">
      <c r="A465" s="8" t="s">
        <v>12</v>
      </c>
      <c r="B465" s="8" t="s">
        <v>129</v>
      </c>
      <c r="C465" s="8">
        <v>7124.0</v>
      </c>
      <c r="D465" s="8" t="s">
        <v>631</v>
      </c>
      <c r="E465" s="8" t="s">
        <v>61</v>
      </c>
      <c r="F465" s="10">
        <v>2435231.0</v>
      </c>
      <c r="G465" s="8" t="s">
        <v>17</v>
      </c>
    </row>
    <row r="466" ht="13.5" customHeight="1">
      <c r="A466" s="8" t="s">
        <v>12</v>
      </c>
      <c r="B466" s="8" t="s">
        <v>129</v>
      </c>
      <c r="C466" s="8">
        <v>7125.0</v>
      </c>
      <c r="D466" s="8" t="s">
        <v>632</v>
      </c>
      <c r="E466" s="8" t="s">
        <v>61</v>
      </c>
      <c r="F466" s="10">
        <v>2855769.0</v>
      </c>
      <c r="G466" s="8" t="s">
        <v>17</v>
      </c>
    </row>
    <row r="467" ht="13.5" customHeight="1">
      <c r="A467" s="8" t="s">
        <v>12</v>
      </c>
      <c r="B467" s="8" t="s">
        <v>515</v>
      </c>
      <c r="C467" s="8">
        <v>7131.0</v>
      </c>
      <c r="D467" s="8" t="s">
        <v>633</v>
      </c>
      <c r="E467" s="8" t="s">
        <v>36</v>
      </c>
      <c r="F467" s="10">
        <v>11163.0</v>
      </c>
      <c r="G467" s="8" t="s">
        <v>37</v>
      </c>
    </row>
    <row r="468" ht="13.5" customHeight="1">
      <c r="A468" s="8" t="s">
        <v>12</v>
      </c>
      <c r="B468" s="8" t="s">
        <v>515</v>
      </c>
      <c r="C468" s="8">
        <v>7133.0</v>
      </c>
      <c r="D468" s="8" t="s">
        <v>634</v>
      </c>
      <c r="E468" s="8" t="s">
        <v>36</v>
      </c>
      <c r="F468" s="10">
        <v>26709.0</v>
      </c>
      <c r="G468" s="8" t="s">
        <v>37</v>
      </c>
    </row>
    <row r="469" ht="13.5" customHeight="1">
      <c r="A469" s="8" t="s">
        <v>12</v>
      </c>
      <c r="B469" s="8" t="s">
        <v>515</v>
      </c>
      <c r="C469" s="8">
        <v>7134.0</v>
      </c>
      <c r="D469" s="8" t="s">
        <v>635</v>
      </c>
      <c r="E469" s="8" t="s">
        <v>36</v>
      </c>
      <c r="F469" s="10">
        <v>8935.0</v>
      </c>
      <c r="G469" s="8" t="s">
        <v>37</v>
      </c>
    </row>
    <row r="470" ht="13.5" customHeight="1">
      <c r="A470" s="8" t="s">
        <v>12</v>
      </c>
      <c r="B470" s="8" t="s">
        <v>44</v>
      </c>
      <c r="C470" s="8">
        <v>7135.0</v>
      </c>
      <c r="D470" s="8" t="s">
        <v>636</v>
      </c>
      <c r="E470" s="8" t="s">
        <v>46</v>
      </c>
      <c r="F470" s="10">
        <v>967.0</v>
      </c>
      <c r="G470" s="8" t="s">
        <v>17</v>
      </c>
    </row>
    <row r="471" ht="13.5" customHeight="1">
      <c r="A471" s="8" t="s">
        <v>12</v>
      </c>
      <c r="B471" s="8" t="s">
        <v>120</v>
      </c>
      <c r="C471" s="8">
        <v>7138.0</v>
      </c>
      <c r="D471" s="8" t="s">
        <v>637</v>
      </c>
      <c r="E471" s="8" t="s">
        <v>46</v>
      </c>
      <c r="F471" s="10">
        <v>26197.0</v>
      </c>
      <c r="G471" s="8" t="s">
        <v>17</v>
      </c>
    </row>
    <row r="472" ht="13.5" customHeight="1">
      <c r="A472" s="8" t="s">
        <v>12</v>
      </c>
      <c r="B472" s="8" t="s">
        <v>120</v>
      </c>
      <c r="C472" s="8">
        <v>7141.0</v>
      </c>
      <c r="D472" s="8" t="s">
        <v>638</v>
      </c>
      <c r="E472" s="8" t="s">
        <v>46</v>
      </c>
      <c r="F472" s="10">
        <v>37163.0</v>
      </c>
      <c r="G472" s="8" t="s">
        <v>17</v>
      </c>
    </row>
    <row r="473" ht="13.5" customHeight="1">
      <c r="A473" s="8" t="s">
        <v>12</v>
      </c>
      <c r="B473" s="8" t="s">
        <v>58</v>
      </c>
      <c r="C473" s="8">
        <v>7142.0</v>
      </c>
      <c r="D473" s="8" t="s">
        <v>639</v>
      </c>
      <c r="E473" s="8" t="s">
        <v>61</v>
      </c>
      <c r="F473" s="10">
        <v>61930.0</v>
      </c>
      <c r="G473" s="8" t="s">
        <v>17</v>
      </c>
    </row>
    <row r="474" ht="13.5" customHeight="1">
      <c r="A474" s="8" t="s">
        <v>12</v>
      </c>
      <c r="B474" s="8" t="s">
        <v>50</v>
      </c>
      <c r="C474" s="8">
        <v>7145.0</v>
      </c>
      <c r="D474" s="8" t="s">
        <v>640</v>
      </c>
      <c r="E474" s="8" t="s">
        <v>46</v>
      </c>
      <c r="F474" s="10">
        <v>401566.0</v>
      </c>
      <c r="G474" s="8" t="s">
        <v>17</v>
      </c>
    </row>
    <row r="475" ht="13.5" customHeight="1">
      <c r="A475" s="8" t="s">
        <v>12</v>
      </c>
      <c r="B475" s="8" t="s">
        <v>31</v>
      </c>
      <c r="C475" s="8">
        <v>7146.0</v>
      </c>
      <c r="D475" s="8" t="s">
        <v>642</v>
      </c>
      <c r="E475" s="8" t="s">
        <v>33</v>
      </c>
      <c r="F475" s="10">
        <v>128468.0</v>
      </c>
      <c r="G475" s="8" t="s">
        <v>17</v>
      </c>
    </row>
    <row r="476" ht="13.5" customHeight="1">
      <c r="A476" s="8" t="s">
        <v>12</v>
      </c>
      <c r="B476" s="8" t="s">
        <v>308</v>
      </c>
      <c r="C476" s="8">
        <v>7147.0</v>
      </c>
      <c r="D476" s="8" t="s">
        <v>643</v>
      </c>
      <c r="E476" s="8" t="s">
        <v>46</v>
      </c>
      <c r="F476" s="10">
        <v>778063.0</v>
      </c>
      <c r="G476" s="8" t="s">
        <v>37</v>
      </c>
    </row>
    <row r="477" ht="13.5" customHeight="1">
      <c r="A477" s="8" t="s">
        <v>12</v>
      </c>
      <c r="B477" s="8" t="s">
        <v>50</v>
      </c>
      <c r="C477" s="8">
        <v>7151.0</v>
      </c>
      <c r="D477" s="8" t="s">
        <v>644</v>
      </c>
      <c r="E477" s="8" t="s">
        <v>46</v>
      </c>
      <c r="F477" s="10">
        <v>1005000.0</v>
      </c>
      <c r="G477" s="8" t="s">
        <v>17</v>
      </c>
    </row>
    <row r="478" ht="13.5" customHeight="1">
      <c r="A478" s="8" t="s">
        <v>12</v>
      </c>
      <c r="B478" s="8" t="s">
        <v>50</v>
      </c>
      <c r="C478" s="8">
        <v>7152.0</v>
      </c>
      <c r="D478" s="8" t="s">
        <v>645</v>
      </c>
      <c r="E478" s="8" t="s">
        <v>46</v>
      </c>
      <c r="F478" s="10">
        <v>1676620.0</v>
      </c>
      <c r="G478" s="8" t="s">
        <v>17</v>
      </c>
    </row>
    <row r="479" ht="13.5" customHeight="1">
      <c r="A479" s="8" t="s">
        <v>12</v>
      </c>
      <c r="B479" s="8" t="s">
        <v>557</v>
      </c>
      <c r="C479" s="8">
        <v>7153.0</v>
      </c>
      <c r="D479" s="8" t="s">
        <v>646</v>
      </c>
      <c r="E479" s="8" t="s">
        <v>118</v>
      </c>
      <c r="F479" s="10">
        <v>3420.0</v>
      </c>
      <c r="G479" s="8" t="s">
        <v>17</v>
      </c>
    </row>
    <row r="480" ht="13.5" customHeight="1">
      <c r="A480" s="8" t="s">
        <v>12</v>
      </c>
      <c r="B480" s="8" t="s">
        <v>557</v>
      </c>
      <c r="C480" s="8">
        <v>7154.0</v>
      </c>
      <c r="D480" s="8" t="s">
        <v>647</v>
      </c>
      <c r="E480" s="8" t="s">
        <v>118</v>
      </c>
      <c r="F480" s="10">
        <v>3643.0</v>
      </c>
      <c r="G480" s="8" t="s">
        <v>17</v>
      </c>
    </row>
    <row r="481" ht="13.5" customHeight="1">
      <c r="A481" s="8" t="s">
        <v>12</v>
      </c>
      <c r="B481" s="8" t="s">
        <v>31</v>
      </c>
      <c r="C481" s="8">
        <v>7166.0</v>
      </c>
      <c r="D481" s="8" t="s">
        <v>648</v>
      </c>
      <c r="E481" s="8" t="s">
        <v>33</v>
      </c>
      <c r="F481" s="10">
        <v>680339.0</v>
      </c>
      <c r="G481" s="8" t="s">
        <v>17</v>
      </c>
    </row>
    <row r="482" ht="13.5" customHeight="1">
      <c r="A482" s="8" t="s">
        <v>12</v>
      </c>
      <c r="B482" s="8" t="s">
        <v>557</v>
      </c>
      <c r="C482" s="8">
        <v>7172.0</v>
      </c>
      <c r="D482" s="8" t="s">
        <v>649</v>
      </c>
      <c r="E482" s="8" t="s">
        <v>16</v>
      </c>
      <c r="F482" s="10">
        <v>991602.0</v>
      </c>
      <c r="G482" s="8" t="s">
        <v>17</v>
      </c>
    </row>
    <row r="483" ht="13.5" customHeight="1">
      <c r="A483" s="8" t="s">
        <v>12</v>
      </c>
      <c r="B483" s="8" t="s">
        <v>557</v>
      </c>
      <c r="C483" s="8">
        <v>7174.0</v>
      </c>
      <c r="D483" s="8" t="s">
        <v>650</v>
      </c>
      <c r="E483" s="8" t="s">
        <v>16</v>
      </c>
      <c r="F483" s="10">
        <v>1013899.0</v>
      </c>
      <c r="G483" s="8" t="s">
        <v>17</v>
      </c>
    </row>
    <row r="484" ht="13.5" customHeight="1">
      <c r="A484" s="8" t="s">
        <v>12</v>
      </c>
      <c r="B484" s="8" t="s">
        <v>557</v>
      </c>
      <c r="C484" s="8">
        <v>7181.0</v>
      </c>
      <c r="D484" s="8" t="s">
        <v>652</v>
      </c>
      <c r="E484" s="8" t="s">
        <v>16</v>
      </c>
      <c r="F484" s="10">
        <v>1129350.0</v>
      </c>
      <c r="G484" s="8" t="s">
        <v>17</v>
      </c>
    </row>
    <row r="485" ht="13.5" customHeight="1">
      <c r="A485" s="8" t="s">
        <v>12</v>
      </c>
      <c r="B485" s="8" t="s">
        <v>14</v>
      </c>
      <c r="C485" s="8">
        <v>7199.0</v>
      </c>
      <c r="D485" s="8" t="s">
        <v>653</v>
      </c>
      <c r="E485" s="8" t="s">
        <v>16</v>
      </c>
      <c r="F485" s="10">
        <v>640872.0</v>
      </c>
      <c r="G485" s="8" t="s">
        <v>17</v>
      </c>
    </row>
    <row r="486" ht="13.5" customHeight="1">
      <c r="A486" s="8" t="s">
        <v>12</v>
      </c>
      <c r="B486" s="8" t="s">
        <v>14</v>
      </c>
      <c r="C486" s="8">
        <v>7200.0</v>
      </c>
      <c r="D486" s="8" t="s">
        <v>654</v>
      </c>
      <c r="E486" s="8" t="s">
        <v>16</v>
      </c>
      <c r="F486" s="10">
        <v>607363.0</v>
      </c>
      <c r="G486" s="8" t="s">
        <v>17</v>
      </c>
    </row>
    <row r="487" ht="13.5" customHeight="1">
      <c r="A487" s="8" t="s">
        <v>12</v>
      </c>
      <c r="B487" s="8" t="s">
        <v>41</v>
      </c>
      <c r="C487" s="8">
        <v>7202.0</v>
      </c>
      <c r="D487" s="8" t="s">
        <v>655</v>
      </c>
      <c r="E487" s="8" t="s">
        <v>43</v>
      </c>
      <c r="F487" s="10">
        <v>6069.0</v>
      </c>
      <c r="G487" s="8" t="s">
        <v>17</v>
      </c>
    </row>
    <row r="488" ht="13.5" customHeight="1">
      <c r="A488" s="8" t="s">
        <v>12</v>
      </c>
      <c r="B488" s="8" t="s">
        <v>41</v>
      </c>
      <c r="C488" s="8">
        <v>7203.0</v>
      </c>
      <c r="D488" s="8" t="s">
        <v>656</v>
      </c>
      <c r="E488" s="8" t="s">
        <v>43</v>
      </c>
      <c r="F488" s="10">
        <v>6069.0</v>
      </c>
      <c r="G488" s="8" t="s">
        <v>17</v>
      </c>
    </row>
    <row r="489" ht="13.5" customHeight="1">
      <c r="A489" s="8" t="s">
        <v>12</v>
      </c>
      <c r="B489" s="8" t="s">
        <v>41</v>
      </c>
      <c r="C489" s="8">
        <v>7204.0</v>
      </c>
      <c r="D489" s="8" t="s">
        <v>657</v>
      </c>
      <c r="E489" s="8" t="s">
        <v>43</v>
      </c>
      <c r="F489" s="10">
        <v>6069.0</v>
      </c>
      <c r="G489" s="8" t="s">
        <v>17</v>
      </c>
    </row>
    <row r="490" ht="13.5" customHeight="1">
      <c r="A490" s="8" t="s">
        <v>12</v>
      </c>
      <c r="B490" s="8" t="s">
        <v>41</v>
      </c>
      <c r="C490" s="8">
        <v>7205.0</v>
      </c>
      <c r="D490" s="8" t="s">
        <v>658</v>
      </c>
      <c r="E490" s="8" t="s">
        <v>43</v>
      </c>
      <c r="F490" s="10">
        <v>6069.0</v>
      </c>
      <c r="G490" s="8" t="s">
        <v>17</v>
      </c>
    </row>
    <row r="491" ht="13.5" customHeight="1">
      <c r="A491" s="8" t="s">
        <v>12</v>
      </c>
      <c r="B491" s="8" t="s">
        <v>41</v>
      </c>
      <c r="C491" s="8">
        <v>7206.0</v>
      </c>
      <c r="D491" s="8" t="s">
        <v>659</v>
      </c>
      <c r="E491" s="8" t="s">
        <v>43</v>
      </c>
      <c r="F491" s="10">
        <v>6069.0</v>
      </c>
      <c r="G491" s="8" t="s">
        <v>17</v>
      </c>
    </row>
    <row r="492" ht="13.5" customHeight="1">
      <c r="A492" s="8" t="s">
        <v>12</v>
      </c>
      <c r="B492" s="8" t="s">
        <v>41</v>
      </c>
      <c r="C492" s="8">
        <v>7207.0</v>
      </c>
      <c r="D492" s="8" t="s">
        <v>660</v>
      </c>
      <c r="E492" s="8" t="s">
        <v>43</v>
      </c>
      <c r="F492" s="10">
        <v>6069.0</v>
      </c>
      <c r="G492" s="8" t="s">
        <v>17</v>
      </c>
    </row>
    <row r="493" ht="13.5" customHeight="1">
      <c r="A493" s="8" t="s">
        <v>12</v>
      </c>
      <c r="B493" s="8" t="s">
        <v>41</v>
      </c>
      <c r="C493" s="8">
        <v>7208.0</v>
      </c>
      <c r="D493" s="8" t="s">
        <v>661</v>
      </c>
      <c r="E493" s="8" t="s">
        <v>43</v>
      </c>
      <c r="F493" s="10">
        <v>6069.0</v>
      </c>
      <c r="G493" s="8" t="s">
        <v>17</v>
      </c>
    </row>
    <row r="494" ht="13.5" customHeight="1">
      <c r="A494" s="8" t="s">
        <v>12</v>
      </c>
      <c r="B494" s="8" t="s">
        <v>140</v>
      </c>
      <c r="C494" s="8">
        <v>7216.0</v>
      </c>
      <c r="D494" s="8" t="s">
        <v>662</v>
      </c>
      <c r="E494" s="8" t="s">
        <v>36</v>
      </c>
      <c r="F494" s="10">
        <v>153152.0</v>
      </c>
      <c r="G494" s="8" t="s">
        <v>37</v>
      </c>
    </row>
    <row r="495" ht="13.5" customHeight="1">
      <c r="A495" s="8" t="s">
        <v>12</v>
      </c>
      <c r="B495" s="8" t="s">
        <v>50</v>
      </c>
      <c r="C495" s="8">
        <v>7219.0</v>
      </c>
      <c r="D495" s="8" t="s">
        <v>663</v>
      </c>
      <c r="E495" s="8" t="s">
        <v>46</v>
      </c>
      <c r="F495" s="10">
        <v>919766.0</v>
      </c>
      <c r="G495" s="8" t="s">
        <v>17</v>
      </c>
    </row>
    <row r="496" ht="13.5" customHeight="1">
      <c r="A496" s="8" t="s">
        <v>12</v>
      </c>
      <c r="B496" s="8" t="s">
        <v>50</v>
      </c>
      <c r="C496" s="8">
        <v>7224.0</v>
      </c>
      <c r="D496" s="8" t="s">
        <v>665</v>
      </c>
      <c r="E496" s="8" t="s">
        <v>46</v>
      </c>
      <c r="F496" s="10">
        <v>382240.0</v>
      </c>
      <c r="G496" s="8" t="s">
        <v>17</v>
      </c>
    </row>
    <row r="497" ht="13.5" customHeight="1">
      <c r="A497" s="8" t="s">
        <v>12</v>
      </c>
      <c r="B497" s="8" t="s">
        <v>120</v>
      </c>
      <c r="C497" s="8">
        <v>7227.0</v>
      </c>
      <c r="D497" s="8" t="s">
        <v>666</v>
      </c>
      <c r="E497" s="8" t="s">
        <v>46</v>
      </c>
      <c r="F497" s="10">
        <v>28917.0</v>
      </c>
      <c r="G497" s="8" t="s">
        <v>17</v>
      </c>
    </row>
    <row r="498" ht="13.5" customHeight="1">
      <c r="A498" s="8" t="s">
        <v>12</v>
      </c>
      <c r="B498" s="8" t="s">
        <v>605</v>
      </c>
      <c r="C498" s="8">
        <v>7228.0</v>
      </c>
      <c r="D498" s="8" t="s">
        <v>667</v>
      </c>
      <c r="E498" s="8" t="s">
        <v>46</v>
      </c>
      <c r="F498" s="10">
        <v>208992.0</v>
      </c>
      <c r="G498" s="8" t="s">
        <v>17</v>
      </c>
    </row>
    <row r="499" ht="13.5" customHeight="1">
      <c r="A499" s="8" t="s">
        <v>12</v>
      </c>
      <c r="B499" s="8" t="s">
        <v>34</v>
      </c>
      <c r="C499" s="8">
        <v>7229.0</v>
      </c>
      <c r="D499" s="8" t="s">
        <v>668</v>
      </c>
      <c r="E499" s="8" t="s">
        <v>16</v>
      </c>
      <c r="F499" s="10">
        <v>84232.0</v>
      </c>
      <c r="G499" s="8" t="s">
        <v>37</v>
      </c>
    </row>
    <row r="500" ht="13.5" customHeight="1">
      <c r="A500" s="8" t="s">
        <v>12</v>
      </c>
      <c r="B500" s="8" t="s">
        <v>535</v>
      </c>
      <c r="C500" s="8">
        <v>7231.0</v>
      </c>
      <c r="D500" s="8" t="s">
        <v>669</v>
      </c>
      <c r="E500" s="8" t="s">
        <v>16</v>
      </c>
      <c r="F500" s="10">
        <v>7800.0</v>
      </c>
      <c r="G500" s="8" t="s">
        <v>17</v>
      </c>
    </row>
    <row r="501" ht="13.5" customHeight="1">
      <c r="A501" s="8" t="s">
        <v>12</v>
      </c>
      <c r="B501" s="8" t="s">
        <v>65</v>
      </c>
      <c r="C501" s="8">
        <v>7236.0</v>
      </c>
      <c r="D501" s="8" t="s">
        <v>671</v>
      </c>
      <c r="E501" s="8" t="s">
        <v>46</v>
      </c>
      <c r="F501" s="10">
        <v>33989.0</v>
      </c>
      <c r="G501" s="8" t="s">
        <v>17</v>
      </c>
    </row>
    <row r="502" ht="13.5" customHeight="1">
      <c r="A502" s="8" t="s">
        <v>12</v>
      </c>
      <c r="B502" s="8" t="s">
        <v>129</v>
      </c>
      <c r="C502" s="8">
        <v>7244.0</v>
      </c>
      <c r="D502" s="8" t="s">
        <v>675</v>
      </c>
      <c r="E502" s="8" t="s">
        <v>46</v>
      </c>
      <c r="F502" s="10">
        <v>18972.0</v>
      </c>
      <c r="G502" s="8" t="s">
        <v>17</v>
      </c>
    </row>
    <row r="503" ht="13.5" customHeight="1">
      <c r="A503" s="8" t="s">
        <v>12</v>
      </c>
      <c r="B503" s="8" t="s">
        <v>129</v>
      </c>
      <c r="C503" s="8">
        <v>7245.0</v>
      </c>
      <c r="D503" s="8" t="s">
        <v>677</v>
      </c>
      <c r="E503" s="8" t="s">
        <v>46</v>
      </c>
      <c r="F503" s="10">
        <v>45970.0</v>
      </c>
      <c r="G503" s="8" t="s">
        <v>17</v>
      </c>
    </row>
    <row r="504" ht="13.5" customHeight="1">
      <c r="A504" s="8" t="s">
        <v>12</v>
      </c>
      <c r="B504" s="8" t="s">
        <v>109</v>
      </c>
      <c r="C504" s="8">
        <v>7246.0</v>
      </c>
      <c r="D504" s="8" t="s">
        <v>678</v>
      </c>
      <c r="E504" s="8" t="s">
        <v>111</v>
      </c>
      <c r="F504" s="10">
        <v>139262.0</v>
      </c>
      <c r="G504" s="8" t="s">
        <v>112</v>
      </c>
    </row>
    <row r="505" ht="13.5" customHeight="1">
      <c r="A505" s="8" t="s">
        <v>12</v>
      </c>
      <c r="B505" s="8" t="s">
        <v>109</v>
      </c>
      <c r="C505" s="8">
        <v>7247.0</v>
      </c>
      <c r="D505" s="8" t="s">
        <v>679</v>
      </c>
      <c r="E505" s="8" t="s">
        <v>33</v>
      </c>
      <c r="F505" s="10">
        <v>18990.0</v>
      </c>
      <c r="G505" s="8" t="s">
        <v>112</v>
      </c>
    </row>
    <row r="506" ht="13.5" customHeight="1">
      <c r="A506" s="8" t="s">
        <v>12</v>
      </c>
      <c r="B506" s="8" t="s">
        <v>109</v>
      </c>
      <c r="C506" s="8">
        <v>7248.0</v>
      </c>
      <c r="D506" s="8" t="s">
        <v>680</v>
      </c>
      <c r="E506" s="8" t="s">
        <v>111</v>
      </c>
      <c r="F506" s="10">
        <v>139262.0</v>
      </c>
      <c r="G506" s="8" t="s">
        <v>112</v>
      </c>
    </row>
    <row r="507" ht="13.5" customHeight="1">
      <c r="A507" s="8" t="s">
        <v>12</v>
      </c>
      <c r="B507" s="8" t="s">
        <v>109</v>
      </c>
      <c r="C507" s="8">
        <v>7249.0</v>
      </c>
      <c r="D507" s="8" t="s">
        <v>682</v>
      </c>
      <c r="E507" s="8" t="s">
        <v>33</v>
      </c>
      <c r="F507" s="10">
        <v>18990.0</v>
      </c>
      <c r="G507" s="8" t="s">
        <v>112</v>
      </c>
    </row>
    <row r="508" ht="13.5" customHeight="1">
      <c r="A508" s="8" t="s">
        <v>12</v>
      </c>
      <c r="B508" s="8" t="s">
        <v>683</v>
      </c>
      <c r="C508" s="8">
        <v>7252.0</v>
      </c>
      <c r="D508" s="8" t="s">
        <v>684</v>
      </c>
      <c r="E508" s="8" t="s">
        <v>46</v>
      </c>
      <c r="F508" s="10">
        <v>35343.0</v>
      </c>
      <c r="G508" s="8" t="s">
        <v>37</v>
      </c>
    </row>
    <row r="509" ht="13.5" customHeight="1">
      <c r="A509" s="8" t="s">
        <v>12</v>
      </c>
      <c r="B509" s="8" t="s">
        <v>683</v>
      </c>
      <c r="C509" s="8">
        <v>7253.0</v>
      </c>
      <c r="D509" s="8" t="s">
        <v>686</v>
      </c>
      <c r="E509" s="8" t="s">
        <v>46</v>
      </c>
      <c r="F509" s="10">
        <v>59976.0</v>
      </c>
      <c r="G509" s="8" t="s">
        <v>37</v>
      </c>
    </row>
    <row r="510" ht="13.5" customHeight="1">
      <c r="A510" s="8" t="s">
        <v>12</v>
      </c>
      <c r="B510" s="8" t="s">
        <v>683</v>
      </c>
      <c r="C510" s="8">
        <v>7254.0</v>
      </c>
      <c r="D510" s="8" t="s">
        <v>687</v>
      </c>
      <c r="E510" s="8" t="s">
        <v>46</v>
      </c>
      <c r="F510" s="10">
        <v>119000.0</v>
      </c>
      <c r="G510" s="8" t="s">
        <v>37</v>
      </c>
    </row>
    <row r="511" ht="13.5" customHeight="1">
      <c r="A511" s="8" t="s">
        <v>12</v>
      </c>
      <c r="B511" s="8" t="s">
        <v>683</v>
      </c>
      <c r="C511" s="8">
        <v>7255.0</v>
      </c>
      <c r="D511" s="8" t="s">
        <v>688</v>
      </c>
      <c r="E511" s="8" t="s">
        <v>46</v>
      </c>
      <c r="F511" s="10">
        <v>139825.0</v>
      </c>
      <c r="G511" s="8" t="s">
        <v>37</v>
      </c>
    </row>
    <row r="512" ht="13.5" customHeight="1">
      <c r="A512" s="8" t="s">
        <v>12</v>
      </c>
      <c r="B512" s="8" t="s">
        <v>683</v>
      </c>
      <c r="C512" s="8">
        <v>7256.0</v>
      </c>
      <c r="D512" s="8" t="s">
        <v>689</v>
      </c>
      <c r="E512" s="8" t="s">
        <v>46</v>
      </c>
      <c r="F512" s="10">
        <v>14399.0</v>
      </c>
      <c r="G512" s="8" t="s">
        <v>37</v>
      </c>
    </row>
    <row r="513" ht="13.5" customHeight="1">
      <c r="A513" s="8" t="s">
        <v>12</v>
      </c>
      <c r="B513" s="8" t="s">
        <v>683</v>
      </c>
      <c r="C513" s="8">
        <v>7257.0</v>
      </c>
      <c r="D513" s="8" t="s">
        <v>690</v>
      </c>
      <c r="E513" s="8" t="s">
        <v>46</v>
      </c>
      <c r="F513" s="10">
        <v>34510.0</v>
      </c>
      <c r="G513" s="8" t="s">
        <v>37</v>
      </c>
    </row>
    <row r="514" ht="13.5" customHeight="1">
      <c r="A514" s="8" t="s">
        <v>12</v>
      </c>
      <c r="B514" s="8" t="s">
        <v>683</v>
      </c>
      <c r="C514" s="8">
        <v>7258.0</v>
      </c>
      <c r="D514" s="8" t="s">
        <v>691</v>
      </c>
      <c r="E514" s="8" t="s">
        <v>46</v>
      </c>
      <c r="F514" s="10">
        <v>59500.0</v>
      </c>
      <c r="G514" s="8" t="s">
        <v>37</v>
      </c>
    </row>
    <row r="515" ht="13.5" customHeight="1">
      <c r="A515" s="8" t="s">
        <v>12</v>
      </c>
      <c r="B515" s="8" t="s">
        <v>683</v>
      </c>
      <c r="C515" s="8">
        <v>7259.0</v>
      </c>
      <c r="D515" s="8" t="s">
        <v>692</v>
      </c>
      <c r="E515" s="8" t="s">
        <v>46</v>
      </c>
      <c r="F515" s="10">
        <v>69853.0</v>
      </c>
      <c r="G515" s="8" t="s">
        <v>37</v>
      </c>
    </row>
    <row r="516" ht="13.5" customHeight="1">
      <c r="A516" s="8" t="s">
        <v>12</v>
      </c>
      <c r="B516" s="8" t="s">
        <v>683</v>
      </c>
      <c r="C516" s="8">
        <v>7260.0</v>
      </c>
      <c r="D516" s="8" t="s">
        <v>693</v>
      </c>
      <c r="E516" s="8" t="s">
        <v>46</v>
      </c>
      <c r="F516" s="10">
        <v>7140.0</v>
      </c>
      <c r="G516" s="8" t="s">
        <v>37</v>
      </c>
    </row>
    <row r="517" ht="13.5" customHeight="1">
      <c r="A517" s="8" t="s">
        <v>12</v>
      </c>
      <c r="B517" s="8" t="s">
        <v>683</v>
      </c>
      <c r="C517" s="8">
        <v>7261.0</v>
      </c>
      <c r="D517" s="8" t="s">
        <v>694</v>
      </c>
      <c r="E517" s="8" t="s">
        <v>46</v>
      </c>
      <c r="F517" s="10">
        <v>14994.0</v>
      </c>
      <c r="G517" s="8" t="s">
        <v>37</v>
      </c>
    </row>
    <row r="518" ht="13.5" customHeight="1">
      <c r="A518" s="8" t="s">
        <v>12</v>
      </c>
      <c r="B518" s="8" t="s">
        <v>683</v>
      </c>
      <c r="C518" s="8">
        <v>7262.0</v>
      </c>
      <c r="D518" s="8" t="s">
        <v>695</v>
      </c>
      <c r="E518" s="8" t="s">
        <v>46</v>
      </c>
      <c r="F518" s="10">
        <v>29988.0</v>
      </c>
      <c r="G518" s="8" t="s">
        <v>37</v>
      </c>
    </row>
    <row r="519" ht="13.5" customHeight="1">
      <c r="A519" s="8" t="s">
        <v>12</v>
      </c>
      <c r="B519" s="8" t="s">
        <v>683</v>
      </c>
      <c r="C519" s="8">
        <v>7263.0</v>
      </c>
      <c r="D519" s="8" t="s">
        <v>696</v>
      </c>
      <c r="E519" s="8" t="s">
        <v>46</v>
      </c>
      <c r="F519" s="10">
        <v>59976.0</v>
      </c>
      <c r="G519" s="8" t="s">
        <v>37</v>
      </c>
    </row>
    <row r="520" ht="13.5" customHeight="1">
      <c r="A520" s="8" t="s">
        <v>12</v>
      </c>
      <c r="B520" s="8" t="s">
        <v>683</v>
      </c>
      <c r="C520" s="8">
        <v>7264.0</v>
      </c>
      <c r="D520" s="8" t="s">
        <v>697</v>
      </c>
      <c r="E520" s="8" t="s">
        <v>46</v>
      </c>
      <c r="F520" s="10">
        <v>119000.0</v>
      </c>
      <c r="G520" s="8" t="s">
        <v>37</v>
      </c>
    </row>
    <row r="521" ht="13.5" customHeight="1">
      <c r="A521" s="8" t="s">
        <v>12</v>
      </c>
      <c r="B521" s="8" t="s">
        <v>683</v>
      </c>
      <c r="C521" s="8">
        <v>7265.0</v>
      </c>
      <c r="D521" s="8" t="s">
        <v>698</v>
      </c>
      <c r="E521" s="8" t="s">
        <v>46</v>
      </c>
      <c r="F521" s="10">
        <v>139825.0</v>
      </c>
      <c r="G521" s="8" t="s">
        <v>37</v>
      </c>
    </row>
    <row r="522" ht="13.5" customHeight="1">
      <c r="A522" s="8" t="s">
        <v>12</v>
      </c>
      <c r="B522" s="8" t="s">
        <v>683</v>
      </c>
      <c r="C522" s="8">
        <v>7266.0</v>
      </c>
      <c r="D522" s="8" t="s">
        <v>699</v>
      </c>
      <c r="E522" s="8" t="s">
        <v>46</v>
      </c>
      <c r="F522" s="10">
        <v>31580.0</v>
      </c>
      <c r="G522" s="8" t="s">
        <v>37</v>
      </c>
    </row>
    <row r="523" ht="13.5" customHeight="1">
      <c r="A523" s="8" t="s">
        <v>12</v>
      </c>
      <c r="B523" s="8" t="s">
        <v>683</v>
      </c>
      <c r="C523" s="8">
        <v>7267.0</v>
      </c>
      <c r="D523" s="8" t="s">
        <v>700</v>
      </c>
      <c r="E523" s="8" t="s">
        <v>46</v>
      </c>
      <c r="F523" s="10">
        <v>26623.0</v>
      </c>
      <c r="G523" s="8" t="s">
        <v>37</v>
      </c>
    </row>
    <row r="524" ht="13.5" customHeight="1">
      <c r="A524" s="8" t="s">
        <v>12</v>
      </c>
      <c r="B524" s="8" t="s">
        <v>683</v>
      </c>
      <c r="C524" s="8">
        <v>7268.0</v>
      </c>
      <c r="D524" s="8" t="s">
        <v>701</v>
      </c>
      <c r="E524" s="8" t="s">
        <v>46</v>
      </c>
      <c r="F524" s="10">
        <v>21384.0</v>
      </c>
      <c r="G524" s="8" t="s">
        <v>37</v>
      </c>
    </row>
    <row r="525" ht="13.5" customHeight="1">
      <c r="A525" s="8" t="s">
        <v>12</v>
      </c>
      <c r="B525" s="8" t="s">
        <v>683</v>
      </c>
      <c r="C525" s="8">
        <v>7269.0</v>
      </c>
      <c r="D525" s="8" t="s">
        <v>702</v>
      </c>
      <c r="E525" s="8" t="s">
        <v>46</v>
      </c>
      <c r="F525" s="10">
        <v>16144.0</v>
      </c>
      <c r="G525" s="8" t="s">
        <v>37</v>
      </c>
    </row>
    <row r="526" ht="13.5" customHeight="1">
      <c r="A526" s="8" t="s">
        <v>12</v>
      </c>
      <c r="B526" s="8" t="s">
        <v>683</v>
      </c>
      <c r="C526" s="8">
        <v>7270.0</v>
      </c>
      <c r="D526" s="8" t="s">
        <v>703</v>
      </c>
      <c r="E526" s="8" t="s">
        <v>46</v>
      </c>
      <c r="F526" s="10">
        <v>25349.0</v>
      </c>
      <c r="G526" s="8" t="s">
        <v>37</v>
      </c>
    </row>
    <row r="527" ht="13.5" customHeight="1">
      <c r="A527" s="8" t="s">
        <v>12</v>
      </c>
      <c r="B527" s="8" t="s">
        <v>683</v>
      </c>
      <c r="C527" s="8">
        <v>7271.0</v>
      </c>
      <c r="D527" s="8" t="s">
        <v>704</v>
      </c>
      <c r="E527" s="8" t="s">
        <v>46</v>
      </c>
      <c r="F527" s="10">
        <v>21384.0</v>
      </c>
      <c r="G527" s="8" t="s">
        <v>37</v>
      </c>
    </row>
    <row r="528" ht="13.5" customHeight="1">
      <c r="A528" s="8" t="s">
        <v>12</v>
      </c>
      <c r="B528" s="8" t="s">
        <v>683</v>
      </c>
      <c r="C528" s="8">
        <v>7272.0</v>
      </c>
      <c r="D528" s="8" t="s">
        <v>705</v>
      </c>
      <c r="E528" s="8" t="s">
        <v>46</v>
      </c>
      <c r="F528" s="10">
        <v>16994.0</v>
      </c>
      <c r="G528" s="8" t="s">
        <v>37</v>
      </c>
    </row>
    <row r="529" ht="13.5" customHeight="1">
      <c r="A529" s="8" t="s">
        <v>12</v>
      </c>
      <c r="B529" s="8" t="s">
        <v>683</v>
      </c>
      <c r="C529" s="8">
        <v>7273.0</v>
      </c>
      <c r="D529" s="8" t="s">
        <v>706</v>
      </c>
      <c r="E529" s="8" t="s">
        <v>46</v>
      </c>
      <c r="F529" s="10">
        <v>12887.0</v>
      </c>
      <c r="G529" s="8" t="s">
        <v>37</v>
      </c>
    </row>
    <row r="530" ht="13.5" customHeight="1">
      <c r="A530" s="8" t="s">
        <v>12</v>
      </c>
      <c r="B530" s="8" t="s">
        <v>683</v>
      </c>
      <c r="C530" s="8">
        <v>7274.0</v>
      </c>
      <c r="D530" s="8" t="s">
        <v>707</v>
      </c>
      <c r="E530" s="8" t="s">
        <v>46</v>
      </c>
      <c r="F530" s="10">
        <v>53104.0</v>
      </c>
      <c r="G530" s="8" t="s">
        <v>37</v>
      </c>
    </row>
    <row r="531" ht="13.5" customHeight="1">
      <c r="A531" s="8" t="s">
        <v>12</v>
      </c>
      <c r="B531" s="8" t="s">
        <v>683</v>
      </c>
      <c r="C531" s="8">
        <v>7275.0</v>
      </c>
      <c r="D531" s="8" t="s">
        <v>708</v>
      </c>
      <c r="E531" s="8" t="s">
        <v>46</v>
      </c>
      <c r="F531" s="10">
        <v>17017.0</v>
      </c>
      <c r="G531" s="8" t="s">
        <v>37</v>
      </c>
    </row>
    <row r="532" ht="13.5" customHeight="1">
      <c r="A532" s="8" t="s">
        <v>12</v>
      </c>
      <c r="B532" s="8" t="s">
        <v>683</v>
      </c>
      <c r="C532" s="8">
        <v>7276.0</v>
      </c>
      <c r="D532" s="8" t="s">
        <v>709</v>
      </c>
      <c r="E532" s="8" t="s">
        <v>46</v>
      </c>
      <c r="F532" s="10">
        <v>25865.0</v>
      </c>
      <c r="G532" s="8" t="s">
        <v>37</v>
      </c>
    </row>
    <row r="533" ht="13.5" customHeight="1">
      <c r="A533" s="8" t="s">
        <v>12</v>
      </c>
      <c r="B533" s="8" t="s">
        <v>683</v>
      </c>
      <c r="C533" s="8">
        <v>7277.0</v>
      </c>
      <c r="D533" s="8" t="s">
        <v>710</v>
      </c>
      <c r="E533" s="8" t="s">
        <v>46</v>
      </c>
      <c r="F533" s="10">
        <v>28455.0</v>
      </c>
      <c r="G533" s="8" t="s">
        <v>37</v>
      </c>
    </row>
    <row r="534" ht="13.5" customHeight="1">
      <c r="A534" s="8" t="s">
        <v>12</v>
      </c>
      <c r="B534" s="8" t="s">
        <v>683</v>
      </c>
      <c r="C534" s="8">
        <v>7278.0</v>
      </c>
      <c r="D534" s="8" t="s">
        <v>711</v>
      </c>
      <c r="E534" s="8" t="s">
        <v>46</v>
      </c>
      <c r="F534" s="10">
        <v>35595.0</v>
      </c>
      <c r="G534" s="8" t="s">
        <v>37</v>
      </c>
    </row>
    <row r="535" ht="13.5" customHeight="1">
      <c r="A535" s="8" t="s">
        <v>12</v>
      </c>
      <c r="B535" s="8" t="s">
        <v>683</v>
      </c>
      <c r="C535" s="8">
        <v>7279.0</v>
      </c>
      <c r="D535" s="8" t="s">
        <v>712</v>
      </c>
      <c r="E535" s="8" t="s">
        <v>46</v>
      </c>
      <c r="F535" s="10">
        <v>42630.0</v>
      </c>
      <c r="G535" s="8" t="s">
        <v>37</v>
      </c>
    </row>
    <row r="536" ht="13.5" customHeight="1">
      <c r="A536" s="8" t="s">
        <v>12</v>
      </c>
      <c r="B536" s="8" t="s">
        <v>683</v>
      </c>
      <c r="C536" s="8">
        <v>7280.0</v>
      </c>
      <c r="D536" s="8" t="s">
        <v>713</v>
      </c>
      <c r="E536" s="8" t="s">
        <v>46</v>
      </c>
      <c r="F536" s="10">
        <v>86100.0</v>
      </c>
      <c r="G536" s="8" t="s">
        <v>37</v>
      </c>
    </row>
    <row r="537" ht="13.5" customHeight="1">
      <c r="A537" s="8" t="s">
        <v>12</v>
      </c>
      <c r="B537" s="8" t="s">
        <v>683</v>
      </c>
      <c r="C537" s="8">
        <v>7281.0</v>
      </c>
      <c r="D537" s="8" t="s">
        <v>714</v>
      </c>
      <c r="E537" s="8" t="s">
        <v>46</v>
      </c>
      <c r="F537" s="10">
        <v>91214.0</v>
      </c>
      <c r="G537" s="8" t="s">
        <v>37</v>
      </c>
    </row>
    <row r="538" ht="13.5" customHeight="1">
      <c r="A538" s="8" t="s">
        <v>12</v>
      </c>
      <c r="B538" s="8" t="s">
        <v>683</v>
      </c>
      <c r="C538" s="8">
        <v>7282.0</v>
      </c>
      <c r="D538" s="8" t="s">
        <v>715</v>
      </c>
      <c r="E538" s="8" t="s">
        <v>46</v>
      </c>
      <c r="F538" s="10">
        <v>8925.0</v>
      </c>
      <c r="G538" s="8" t="s">
        <v>37</v>
      </c>
    </row>
    <row r="539" ht="13.5" customHeight="1">
      <c r="A539" s="8" t="s">
        <v>12</v>
      </c>
      <c r="B539" s="8" t="s">
        <v>683</v>
      </c>
      <c r="C539" s="8">
        <v>7283.0</v>
      </c>
      <c r="D539" s="8" t="s">
        <v>717</v>
      </c>
      <c r="E539" s="8" t="s">
        <v>46</v>
      </c>
      <c r="F539" s="10">
        <v>14700.0</v>
      </c>
      <c r="G539" s="8" t="s">
        <v>37</v>
      </c>
    </row>
    <row r="540" ht="13.5" customHeight="1">
      <c r="A540" s="8" t="s">
        <v>12</v>
      </c>
      <c r="B540" s="8" t="s">
        <v>683</v>
      </c>
      <c r="C540" s="8">
        <v>7284.0</v>
      </c>
      <c r="D540" s="8" t="s">
        <v>718</v>
      </c>
      <c r="E540" s="8" t="s">
        <v>46</v>
      </c>
      <c r="F540" s="10">
        <v>18375.0</v>
      </c>
      <c r="G540" s="8" t="s">
        <v>37</v>
      </c>
    </row>
    <row r="541" ht="13.5" customHeight="1">
      <c r="A541" s="8" t="s">
        <v>12</v>
      </c>
      <c r="B541" s="8" t="s">
        <v>683</v>
      </c>
      <c r="C541" s="8">
        <v>7285.0</v>
      </c>
      <c r="D541" s="8" t="s">
        <v>719</v>
      </c>
      <c r="E541" s="8" t="s">
        <v>46</v>
      </c>
      <c r="F541" s="10">
        <v>22050.0</v>
      </c>
      <c r="G541" s="8" t="s">
        <v>37</v>
      </c>
    </row>
    <row r="542" ht="13.5" customHeight="1">
      <c r="A542" s="8" t="s">
        <v>12</v>
      </c>
      <c r="B542" s="8" t="s">
        <v>683</v>
      </c>
      <c r="C542" s="8">
        <v>7287.0</v>
      </c>
      <c r="D542" s="8" t="s">
        <v>720</v>
      </c>
      <c r="E542" s="8" t="s">
        <v>46</v>
      </c>
      <c r="F542" s="10">
        <v>11025.0</v>
      </c>
      <c r="G542" s="8" t="s">
        <v>37</v>
      </c>
    </row>
    <row r="543" ht="13.5" customHeight="1">
      <c r="A543" s="8" t="s">
        <v>12</v>
      </c>
      <c r="B543" s="8" t="s">
        <v>683</v>
      </c>
      <c r="C543" s="8">
        <v>7288.0</v>
      </c>
      <c r="D543" s="8" t="s">
        <v>721</v>
      </c>
      <c r="E543" s="8" t="s">
        <v>46</v>
      </c>
      <c r="F543" s="10">
        <v>22050.0</v>
      </c>
      <c r="G543" s="8" t="s">
        <v>37</v>
      </c>
    </row>
    <row r="544" ht="13.5" customHeight="1">
      <c r="A544" s="8" t="s">
        <v>12</v>
      </c>
      <c r="B544" s="8" t="s">
        <v>44</v>
      </c>
      <c r="C544" s="8">
        <v>7289.0</v>
      </c>
      <c r="D544" s="8" t="s">
        <v>722</v>
      </c>
      <c r="E544" s="8" t="s">
        <v>46</v>
      </c>
      <c r="F544" s="10">
        <v>5520.0</v>
      </c>
      <c r="G544" s="8" t="s">
        <v>17</v>
      </c>
    </row>
    <row r="545" ht="13.5" customHeight="1">
      <c r="A545" s="8" t="s">
        <v>12</v>
      </c>
      <c r="B545" s="8" t="s">
        <v>50</v>
      </c>
      <c r="C545" s="8">
        <v>7291.0</v>
      </c>
      <c r="D545" s="8" t="s">
        <v>723</v>
      </c>
      <c r="E545" s="8" t="s">
        <v>46</v>
      </c>
      <c r="F545" s="10">
        <v>499800.0</v>
      </c>
      <c r="G545" s="8" t="s">
        <v>17</v>
      </c>
    </row>
    <row r="546" ht="13.5" customHeight="1">
      <c r="A546" s="8" t="s">
        <v>12</v>
      </c>
      <c r="B546" s="8" t="s">
        <v>50</v>
      </c>
      <c r="C546" s="8">
        <v>7293.0</v>
      </c>
      <c r="D546" s="8" t="s">
        <v>724</v>
      </c>
      <c r="E546" s="8" t="s">
        <v>46</v>
      </c>
      <c r="F546" s="10">
        <v>574620.0</v>
      </c>
      <c r="G546" s="8" t="s">
        <v>17</v>
      </c>
    </row>
    <row r="547" ht="13.5" customHeight="1">
      <c r="A547" s="8" t="s">
        <v>12</v>
      </c>
      <c r="B547" s="8" t="s">
        <v>50</v>
      </c>
      <c r="C547" s="8">
        <v>7295.0</v>
      </c>
      <c r="D547" s="8" t="s">
        <v>725</v>
      </c>
      <c r="E547" s="8" t="s">
        <v>46</v>
      </c>
      <c r="F547" s="10">
        <v>656880.0</v>
      </c>
      <c r="G547" s="8" t="s">
        <v>17</v>
      </c>
    </row>
    <row r="548" ht="13.5" customHeight="1">
      <c r="A548" s="8" t="s">
        <v>12</v>
      </c>
      <c r="B548" s="8" t="s">
        <v>50</v>
      </c>
      <c r="C548" s="8">
        <v>7298.0</v>
      </c>
      <c r="D548" s="8" t="s">
        <v>726</v>
      </c>
      <c r="E548" s="8" t="s">
        <v>46</v>
      </c>
      <c r="F548" s="10">
        <v>293026.0</v>
      </c>
      <c r="G548" s="8" t="s">
        <v>17</v>
      </c>
    </row>
    <row r="549" ht="13.5" customHeight="1">
      <c r="A549" s="8" t="s">
        <v>12</v>
      </c>
      <c r="B549" s="8" t="s">
        <v>58</v>
      </c>
      <c r="C549" s="8">
        <v>7300.0</v>
      </c>
      <c r="D549" s="8" t="s">
        <v>727</v>
      </c>
      <c r="E549" s="8" t="s">
        <v>61</v>
      </c>
      <c r="F549" s="10">
        <v>62035.0</v>
      </c>
      <c r="G549" s="8" t="s">
        <v>17</v>
      </c>
    </row>
    <row r="550" ht="13.5" customHeight="1">
      <c r="A550" s="8" t="s">
        <v>12</v>
      </c>
      <c r="B550" s="8" t="s">
        <v>58</v>
      </c>
      <c r="C550" s="8">
        <v>7302.0</v>
      </c>
      <c r="D550" s="8" t="s">
        <v>728</v>
      </c>
      <c r="E550" s="8" t="s">
        <v>61</v>
      </c>
      <c r="F550" s="10">
        <v>11010.0</v>
      </c>
      <c r="G550" s="8" t="s">
        <v>17</v>
      </c>
    </row>
    <row r="551" ht="13.5" customHeight="1">
      <c r="A551" s="8" t="s">
        <v>12</v>
      </c>
      <c r="B551" s="8" t="s">
        <v>58</v>
      </c>
      <c r="C551" s="8">
        <v>7303.0</v>
      </c>
      <c r="D551" s="8" t="s">
        <v>729</v>
      </c>
      <c r="E551" s="8" t="s">
        <v>61</v>
      </c>
      <c r="F551" s="10">
        <v>24411.0</v>
      </c>
      <c r="G551" s="8" t="s">
        <v>17</v>
      </c>
    </row>
    <row r="552" ht="13.5" customHeight="1">
      <c r="A552" s="8" t="s">
        <v>12</v>
      </c>
      <c r="B552" s="8" t="s">
        <v>58</v>
      </c>
      <c r="C552" s="8">
        <v>7304.0</v>
      </c>
      <c r="D552" s="8" t="s">
        <v>730</v>
      </c>
      <c r="E552" s="8" t="s">
        <v>61</v>
      </c>
      <c r="F552" s="10">
        <v>41175.0</v>
      </c>
      <c r="G552" s="8" t="s">
        <v>17</v>
      </c>
    </row>
    <row r="553" ht="13.5" customHeight="1">
      <c r="A553" s="8" t="s">
        <v>12</v>
      </c>
      <c r="B553" s="8" t="s">
        <v>58</v>
      </c>
      <c r="C553" s="8">
        <v>7305.0</v>
      </c>
      <c r="D553" s="8" t="s">
        <v>731</v>
      </c>
      <c r="E553" s="8" t="s">
        <v>61</v>
      </c>
      <c r="F553" s="10">
        <v>85883.0</v>
      </c>
      <c r="G553" s="8" t="s">
        <v>17</v>
      </c>
    </row>
    <row r="554" ht="13.5" customHeight="1">
      <c r="A554" s="8" t="s">
        <v>12</v>
      </c>
      <c r="B554" s="8" t="s">
        <v>451</v>
      </c>
      <c r="C554" s="8">
        <v>7306.0</v>
      </c>
      <c r="D554" s="8" t="s">
        <v>732</v>
      </c>
      <c r="E554" s="8" t="s">
        <v>46</v>
      </c>
      <c r="F554" s="10">
        <v>28862.0</v>
      </c>
      <c r="G554" s="8" t="s">
        <v>37</v>
      </c>
    </row>
    <row r="555" ht="13.5" customHeight="1">
      <c r="A555" s="8" t="s">
        <v>12</v>
      </c>
      <c r="B555" s="8" t="s">
        <v>733</v>
      </c>
      <c r="C555" s="8">
        <v>7307.0</v>
      </c>
      <c r="D555" s="8" t="s">
        <v>734</v>
      </c>
      <c r="E555" s="8" t="s">
        <v>46</v>
      </c>
      <c r="F555" s="10">
        <v>99900.0</v>
      </c>
      <c r="G555" s="8" t="s">
        <v>37</v>
      </c>
    </row>
    <row r="556" ht="13.5" customHeight="1">
      <c r="A556" s="8" t="s">
        <v>12</v>
      </c>
      <c r="B556" s="8" t="s">
        <v>109</v>
      </c>
      <c r="C556" s="8">
        <v>7308.0</v>
      </c>
      <c r="D556" s="8" t="s">
        <v>735</v>
      </c>
      <c r="E556" s="8" t="s">
        <v>736</v>
      </c>
      <c r="F556" s="10">
        <v>1750905.0</v>
      </c>
      <c r="G556" s="8" t="s">
        <v>112</v>
      </c>
    </row>
    <row r="557" ht="13.5" customHeight="1">
      <c r="A557" s="8" t="s">
        <v>12</v>
      </c>
      <c r="B557" s="8" t="s">
        <v>41</v>
      </c>
      <c r="C557" s="8">
        <v>7309.0</v>
      </c>
      <c r="D557" s="8" t="s">
        <v>737</v>
      </c>
      <c r="E557" s="8" t="s">
        <v>43</v>
      </c>
      <c r="F557" s="10">
        <v>4701.0</v>
      </c>
      <c r="G557" s="8" t="s">
        <v>17</v>
      </c>
    </row>
    <row r="558" ht="13.5" customHeight="1">
      <c r="A558" s="8" t="s">
        <v>12</v>
      </c>
      <c r="B558" s="8" t="s">
        <v>98</v>
      </c>
      <c r="C558" s="8">
        <v>7313.0</v>
      </c>
      <c r="D558" s="8" t="s">
        <v>738</v>
      </c>
      <c r="E558" s="8" t="s">
        <v>100</v>
      </c>
      <c r="F558" s="10">
        <v>33987.0</v>
      </c>
      <c r="G558" s="8" t="s">
        <v>37</v>
      </c>
    </row>
    <row r="559" ht="13.5" customHeight="1">
      <c r="A559" s="8" t="s">
        <v>12</v>
      </c>
      <c r="B559" s="8" t="s">
        <v>515</v>
      </c>
      <c r="C559" s="8">
        <v>7317.0</v>
      </c>
      <c r="D559" s="8" t="s">
        <v>740</v>
      </c>
      <c r="E559" s="8" t="s">
        <v>36</v>
      </c>
      <c r="F559" s="10">
        <v>6698.0</v>
      </c>
      <c r="G559" s="8" t="s">
        <v>37</v>
      </c>
    </row>
    <row r="560" ht="13.5" customHeight="1">
      <c r="A560" s="8" t="s">
        <v>12</v>
      </c>
      <c r="B560" s="8" t="s">
        <v>733</v>
      </c>
      <c r="C560" s="8">
        <v>7336.0</v>
      </c>
      <c r="D560" s="8" t="s">
        <v>741</v>
      </c>
      <c r="E560" s="8" t="s">
        <v>46</v>
      </c>
      <c r="F560" s="10">
        <v>52073.0</v>
      </c>
      <c r="G560" s="8" t="s">
        <v>37</v>
      </c>
    </row>
    <row r="561" ht="13.5" customHeight="1">
      <c r="A561" s="8" t="s">
        <v>12</v>
      </c>
      <c r="B561" s="8" t="s">
        <v>563</v>
      </c>
      <c r="C561" s="8">
        <v>7337.0</v>
      </c>
      <c r="D561" s="8" t="s">
        <v>742</v>
      </c>
      <c r="E561" s="8" t="s">
        <v>43</v>
      </c>
      <c r="F561" s="10">
        <v>163495.0</v>
      </c>
      <c r="G561" s="8" t="s">
        <v>37</v>
      </c>
    </row>
    <row r="562" ht="13.5" customHeight="1">
      <c r="A562" s="8" t="s">
        <v>12</v>
      </c>
      <c r="B562" s="8" t="s">
        <v>563</v>
      </c>
      <c r="C562" s="8">
        <v>7338.0</v>
      </c>
      <c r="D562" s="8" t="s">
        <v>743</v>
      </c>
      <c r="E562" s="8" t="s">
        <v>61</v>
      </c>
      <c r="F562" s="10">
        <v>57596.0</v>
      </c>
      <c r="G562" s="8" t="s">
        <v>37</v>
      </c>
    </row>
    <row r="563" ht="13.5" customHeight="1">
      <c r="A563" s="8" t="s">
        <v>12</v>
      </c>
      <c r="B563" s="8" t="s">
        <v>337</v>
      </c>
      <c r="C563" s="8">
        <v>7343.0</v>
      </c>
      <c r="D563" s="8" t="s">
        <v>744</v>
      </c>
      <c r="E563" s="8" t="s">
        <v>61</v>
      </c>
      <c r="F563" s="10">
        <v>380800.0</v>
      </c>
      <c r="G563" s="8" t="s">
        <v>37</v>
      </c>
    </row>
    <row r="564" ht="13.5" customHeight="1">
      <c r="A564" s="8" t="s">
        <v>12</v>
      </c>
      <c r="B564" s="8" t="s">
        <v>337</v>
      </c>
      <c r="C564" s="8">
        <v>7344.0</v>
      </c>
      <c r="D564" s="8" t="s">
        <v>745</v>
      </c>
      <c r="E564" s="8" t="s">
        <v>61</v>
      </c>
      <c r="F564" s="10">
        <v>452200.0</v>
      </c>
      <c r="G564" s="8" t="s">
        <v>37</v>
      </c>
    </row>
    <row r="565" ht="13.5" customHeight="1">
      <c r="A565" s="8" t="s">
        <v>12</v>
      </c>
      <c r="B565" s="8" t="s">
        <v>337</v>
      </c>
      <c r="C565" s="8">
        <v>7345.0</v>
      </c>
      <c r="D565" s="8" t="s">
        <v>746</v>
      </c>
      <c r="E565" s="8" t="s">
        <v>46</v>
      </c>
      <c r="F565" s="10">
        <v>833000.0</v>
      </c>
      <c r="G565" s="8" t="s">
        <v>37</v>
      </c>
    </row>
    <row r="566" ht="13.5" customHeight="1">
      <c r="A566" s="8" t="s">
        <v>12</v>
      </c>
      <c r="B566" s="8" t="s">
        <v>337</v>
      </c>
      <c r="C566" s="8">
        <v>7346.0</v>
      </c>
      <c r="D566" s="8" t="s">
        <v>747</v>
      </c>
      <c r="E566" s="8" t="s">
        <v>46</v>
      </c>
      <c r="F566" s="10">
        <v>7140000.0</v>
      </c>
      <c r="G566" s="8" t="s">
        <v>37</v>
      </c>
    </row>
    <row r="567" ht="13.5" customHeight="1">
      <c r="A567" s="8" t="s">
        <v>12</v>
      </c>
      <c r="B567" s="8" t="s">
        <v>345</v>
      </c>
      <c r="C567" s="8">
        <v>7351.0</v>
      </c>
      <c r="D567" s="8" t="s">
        <v>748</v>
      </c>
      <c r="E567" s="8" t="s">
        <v>46</v>
      </c>
      <c r="F567" s="10">
        <v>185640.0</v>
      </c>
      <c r="G567" s="8" t="s">
        <v>37</v>
      </c>
    </row>
    <row r="568" ht="13.5" customHeight="1">
      <c r="A568" s="8" t="s">
        <v>12</v>
      </c>
      <c r="B568" s="8" t="s">
        <v>345</v>
      </c>
      <c r="C568" s="8">
        <v>7352.0</v>
      </c>
      <c r="D568" s="8" t="s">
        <v>749</v>
      </c>
      <c r="E568" s="8" t="s">
        <v>46</v>
      </c>
      <c r="F568" s="10">
        <v>199920.0</v>
      </c>
      <c r="G568" s="8" t="s">
        <v>37</v>
      </c>
    </row>
    <row r="569" ht="13.5" customHeight="1">
      <c r="A569" s="8" t="s">
        <v>12</v>
      </c>
      <c r="B569" s="8" t="s">
        <v>345</v>
      </c>
      <c r="C569" s="8">
        <v>7353.0</v>
      </c>
      <c r="D569" s="8" t="s">
        <v>750</v>
      </c>
      <c r="E569" s="8" t="s">
        <v>46</v>
      </c>
      <c r="F569" s="10">
        <v>379610.0</v>
      </c>
      <c r="G569" s="8" t="s">
        <v>37</v>
      </c>
    </row>
    <row r="570" ht="13.5" customHeight="1">
      <c r="A570" s="8" t="s">
        <v>12</v>
      </c>
      <c r="B570" s="8" t="s">
        <v>345</v>
      </c>
      <c r="C570" s="8">
        <v>7354.0</v>
      </c>
      <c r="D570" s="8" t="s">
        <v>752</v>
      </c>
      <c r="E570" s="8" t="s">
        <v>46</v>
      </c>
      <c r="F570" s="10">
        <v>540260.0</v>
      </c>
      <c r="G570" s="8" t="s">
        <v>37</v>
      </c>
    </row>
    <row r="571" ht="13.5" customHeight="1">
      <c r="A571" s="8" t="s">
        <v>12</v>
      </c>
      <c r="B571" s="8" t="s">
        <v>345</v>
      </c>
      <c r="C571" s="8">
        <v>7355.0</v>
      </c>
      <c r="D571" s="8" t="s">
        <v>753</v>
      </c>
      <c r="E571" s="8" t="s">
        <v>46</v>
      </c>
      <c r="F571" s="10">
        <v>821100.0</v>
      </c>
      <c r="G571" s="8" t="s">
        <v>37</v>
      </c>
    </row>
    <row r="572" ht="13.5" customHeight="1">
      <c r="A572" s="8" t="s">
        <v>12</v>
      </c>
      <c r="B572" s="8" t="s">
        <v>345</v>
      </c>
      <c r="C572" s="8">
        <v>7356.0</v>
      </c>
      <c r="D572" s="8" t="s">
        <v>754</v>
      </c>
      <c r="E572" s="8" t="s">
        <v>46</v>
      </c>
      <c r="F572" s="10">
        <v>1069810.0</v>
      </c>
      <c r="G572" s="8" t="s">
        <v>37</v>
      </c>
    </row>
    <row r="573" ht="13.5" customHeight="1">
      <c r="A573" s="8" t="s">
        <v>12</v>
      </c>
      <c r="B573" s="8" t="s">
        <v>451</v>
      </c>
      <c r="C573" s="8">
        <v>7359.0</v>
      </c>
      <c r="D573" s="8" t="s">
        <v>755</v>
      </c>
      <c r="E573" s="8" t="s">
        <v>46</v>
      </c>
      <c r="F573" s="10">
        <v>363056.0</v>
      </c>
      <c r="G573" s="8" t="s">
        <v>37</v>
      </c>
    </row>
    <row r="574" ht="13.5" customHeight="1">
      <c r="A574" s="8" t="s">
        <v>12</v>
      </c>
      <c r="B574" s="8" t="s">
        <v>451</v>
      </c>
      <c r="C574" s="8">
        <v>7360.0</v>
      </c>
      <c r="D574" s="8" t="s">
        <v>756</v>
      </c>
      <c r="E574" s="8" t="s">
        <v>46</v>
      </c>
      <c r="F574" s="10">
        <v>472588.0</v>
      </c>
      <c r="G574" s="8" t="s">
        <v>37</v>
      </c>
    </row>
    <row r="575" ht="13.5" customHeight="1">
      <c r="A575" s="8" t="s">
        <v>12</v>
      </c>
      <c r="B575" s="8" t="s">
        <v>44</v>
      </c>
      <c r="C575" s="8">
        <v>7361.0</v>
      </c>
      <c r="D575" s="8" t="s">
        <v>757</v>
      </c>
      <c r="E575" s="8" t="s">
        <v>46</v>
      </c>
      <c r="F575" s="10">
        <v>1300.0</v>
      </c>
      <c r="G575" s="8" t="s">
        <v>17</v>
      </c>
    </row>
    <row r="576" ht="13.5" customHeight="1">
      <c r="A576" s="8" t="s">
        <v>12</v>
      </c>
      <c r="B576" s="8" t="s">
        <v>44</v>
      </c>
      <c r="C576" s="8">
        <v>7362.0</v>
      </c>
      <c r="D576" s="8" t="s">
        <v>758</v>
      </c>
      <c r="E576" s="8" t="s">
        <v>46</v>
      </c>
      <c r="F576" s="10">
        <v>1400.0</v>
      </c>
      <c r="G576" s="8" t="s">
        <v>17</v>
      </c>
    </row>
    <row r="577" ht="13.5" customHeight="1">
      <c r="A577" s="8" t="s">
        <v>12</v>
      </c>
      <c r="B577" s="8" t="s">
        <v>596</v>
      </c>
      <c r="C577" s="8">
        <v>7363.0</v>
      </c>
      <c r="D577" s="8" t="s">
        <v>759</v>
      </c>
      <c r="E577" s="8" t="s">
        <v>46</v>
      </c>
      <c r="F577" s="10">
        <v>256320.0</v>
      </c>
      <c r="G577" s="8" t="s">
        <v>17</v>
      </c>
    </row>
    <row r="578" ht="13.5" customHeight="1">
      <c r="A578" s="8" t="s">
        <v>12</v>
      </c>
      <c r="B578" s="8" t="s">
        <v>605</v>
      </c>
      <c r="C578" s="8">
        <v>7364.0</v>
      </c>
      <c r="D578" s="8" t="s">
        <v>760</v>
      </c>
      <c r="E578" s="8" t="s">
        <v>46</v>
      </c>
      <c r="F578" s="10">
        <v>421820.0</v>
      </c>
      <c r="G578" s="8" t="s">
        <v>17</v>
      </c>
    </row>
    <row r="579" ht="13.5" customHeight="1">
      <c r="A579" s="8" t="s">
        <v>12</v>
      </c>
      <c r="B579" s="8" t="s">
        <v>129</v>
      </c>
      <c r="C579" s="8">
        <v>7366.0</v>
      </c>
      <c r="D579" s="8" t="s">
        <v>761</v>
      </c>
      <c r="E579" s="8" t="s">
        <v>46</v>
      </c>
      <c r="F579" s="10">
        <v>77164.0</v>
      </c>
      <c r="G579" s="8" t="s">
        <v>17</v>
      </c>
    </row>
    <row r="580" ht="13.5" customHeight="1">
      <c r="A580" s="8" t="s">
        <v>12</v>
      </c>
      <c r="B580" s="8" t="s">
        <v>129</v>
      </c>
      <c r="C580" s="8">
        <v>7367.0</v>
      </c>
      <c r="D580" s="8" t="s">
        <v>762</v>
      </c>
      <c r="E580" s="8" t="s">
        <v>46</v>
      </c>
      <c r="F580" s="10">
        <v>219179.0</v>
      </c>
      <c r="G580" s="8" t="s">
        <v>17</v>
      </c>
    </row>
    <row r="581" ht="13.5" customHeight="1">
      <c r="A581" s="8" t="s">
        <v>12</v>
      </c>
      <c r="B581" s="8" t="s">
        <v>129</v>
      </c>
      <c r="C581" s="8">
        <v>7368.0</v>
      </c>
      <c r="D581" s="8" t="s">
        <v>764</v>
      </c>
      <c r="E581" s="8" t="s">
        <v>46</v>
      </c>
      <c r="F581" s="10">
        <v>375019.0</v>
      </c>
      <c r="G581" s="8" t="s">
        <v>17</v>
      </c>
    </row>
    <row r="582" ht="13.5" customHeight="1">
      <c r="A582" s="8" t="s">
        <v>12</v>
      </c>
      <c r="B582" s="8" t="s">
        <v>129</v>
      </c>
      <c r="C582" s="8">
        <v>7369.0</v>
      </c>
      <c r="D582" s="8" t="s">
        <v>765</v>
      </c>
      <c r="E582" s="8" t="s">
        <v>46</v>
      </c>
      <c r="F582" s="10">
        <v>571775.0</v>
      </c>
      <c r="G582" s="8" t="s">
        <v>17</v>
      </c>
    </row>
    <row r="583" ht="13.5" customHeight="1">
      <c r="A583" s="8" t="s">
        <v>12</v>
      </c>
      <c r="B583" s="8" t="s">
        <v>129</v>
      </c>
      <c r="C583" s="8">
        <v>7370.0</v>
      </c>
      <c r="D583" s="8" t="s">
        <v>766</v>
      </c>
      <c r="E583" s="8" t="s">
        <v>46</v>
      </c>
      <c r="F583" s="10">
        <v>601434.0</v>
      </c>
      <c r="G583" s="8" t="s">
        <v>17</v>
      </c>
    </row>
    <row r="584" ht="13.5" customHeight="1">
      <c r="A584" s="8" t="s">
        <v>12</v>
      </c>
      <c r="B584" s="8" t="s">
        <v>129</v>
      </c>
      <c r="C584" s="8">
        <v>7371.0</v>
      </c>
      <c r="D584" s="8" t="s">
        <v>767</v>
      </c>
      <c r="E584" s="8" t="s">
        <v>46</v>
      </c>
      <c r="F584" s="10">
        <v>675703.0</v>
      </c>
      <c r="G584" s="8" t="s">
        <v>17</v>
      </c>
    </row>
    <row r="585" ht="13.5" customHeight="1">
      <c r="A585" s="8" t="s">
        <v>12</v>
      </c>
      <c r="B585" s="8" t="s">
        <v>345</v>
      </c>
      <c r="C585" s="8">
        <v>7372.0</v>
      </c>
      <c r="D585" s="8" t="s">
        <v>768</v>
      </c>
      <c r="E585" s="8" t="s">
        <v>46</v>
      </c>
      <c r="F585" s="10">
        <v>600950.0</v>
      </c>
      <c r="G585" s="8" t="s">
        <v>37</v>
      </c>
    </row>
    <row r="586" ht="13.5" customHeight="1">
      <c r="A586" s="8" t="s">
        <v>12</v>
      </c>
      <c r="B586" s="8" t="s">
        <v>345</v>
      </c>
      <c r="C586" s="8">
        <v>7373.0</v>
      </c>
      <c r="D586" s="8" t="s">
        <v>769</v>
      </c>
      <c r="E586" s="8" t="s">
        <v>46</v>
      </c>
      <c r="F586" s="10">
        <v>180880.0</v>
      </c>
      <c r="G586" s="8" t="s">
        <v>37</v>
      </c>
    </row>
    <row r="587" ht="13.5" customHeight="1">
      <c r="A587" s="8" t="s">
        <v>12</v>
      </c>
      <c r="B587" s="8" t="s">
        <v>345</v>
      </c>
      <c r="C587" s="8">
        <v>7374.0</v>
      </c>
      <c r="D587" s="8" t="s">
        <v>770</v>
      </c>
      <c r="E587" s="8" t="s">
        <v>46</v>
      </c>
      <c r="F587" s="10">
        <v>1136450.0</v>
      </c>
      <c r="G587" s="8" t="s">
        <v>37</v>
      </c>
    </row>
    <row r="588" ht="13.5" customHeight="1">
      <c r="A588" s="8" t="s">
        <v>12</v>
      </c>
      <c r="B588" s="8" t="s">
        <v>345</v>
      </c>
      <c r="C588" s="8">
        <v>7375.0</v>
      </c>
      <c r="D588" s="8" t="s">
        <v>771</v>
      </c>
      <c r="E588" s="8" t="s">
        <v>46</v>
      </c>
      <c r="F588" s="10">
        <v>6290340.0</v>
      </c>
      <c r="G588" s="8" t="s">
        <v>37</v>
      </c>
    </row>
    <row r="589" ht="13.5" customHeight="1">
      <c r="A589" s="8" t="s">
        <v>12</v>
      </c>
      <c r="B589" s="8" t="s">
        <v>345</v>
      </c>
      <c r="C589" s="8">
        <v>7376.0</v>
      </c>
      <c r="D589" s="8" t="s">
        <v>773</v>
      </c>
      <c r="E589" s="8" t="s">
        <v>46</v>
      </c>
      <c r="F589" s="10">
        <v>7485100.0</v>
      </c>
      <c r="G589" s="8" t="s">
        <v>37</v>
      </c>
    </row>
    <row r="590" ht="13.5" customHeight="1">
      <c r="A590" s="8" t="s">
        <v>12</v>
      </c>
      <c r="B590" s="8" t="s">
        <v>345</v>
      </c>
      <c r="C590" s="8">
        <v>7377.0</v>
      </c>
      <c r="D590" s="8" t="s">
        <v>774</v>
      </c>
      <c r="E590" s="8" t="s">
        <v>46</v>
      </c>
      <c r="F590" s="10">
        <v>114240.0</v>
      </c>
      <c r="G590" s="8" t="s">
        <v>37</v>
      </c>
    </row>
    <row r="591" ht="13.5" customHeight="1">
      <c r="A591" s="8" t="s">
        <v>12</v>
      </c>
      <c r="B591" s="8" t="s">
        <v>345</v>
      </c>
      <c r="C591" s="8">
        <v>7378.0</v>
      </c>
      <c r="D591" s="8" t="s">
        <v>775</v>
      </c>
      <c r="E591" s="8" t="s">
        <v>46</v>
      </c>
      <c r="F591" s="10">
        <v>177310.0</v>
      </c>
      <c r="G591" s="8" t="s">
        <v>37</v>
      </c>
    </row>
    <row r="592" ht="13.5" customHeight="1">
      <c r="A592" s="8" t="s">
        <v>12</v>
      </c>
      <c r="B592" s="8" t="s">
        <v>345</v>
      </c>
      <c r="C592" s="8">
        <v>7379.0</v>
      </c>
      <c r="D592" s="8" t="s">
        <v>776</v>
      </c>
      <c r="E592" s="8" t="s">
        <v>46</v>
      </c>
      <c r="F592" s="10">
        <v>239190.0</v>
      </c>
      <c r="G592" s="8" t="s">
        <v>37</v>
      </c>
    </row>
    <row r="593" ht="13.5" customHeight="1">
      <c r="A593" s="8" t="s">
        <v>12</v>
      </c>
      <c r="B593" s="8" t="s">
        <v>345</v>
      </c>
      <c r="C593" s="8">
        <v>7380.0</v>
      </c>
      <c r="D593" s="8" t="s">
        <v>777</v>
      </c>
      <c r="E593" s="8" t="s">
        <v>46</v>
      </c>
      <c r="F593" s="10">
        <v>441619.0</v>
      </c>
      <c r="G593" s="8" t="s">
        <v>37</v>
      </c>
    </row>
    <row r="594" ht="13.5" customHeight="1">
      <c r="A594" s="8" t="s">
        <v>12</v>
      </c>
      <c r="B594" s="8" t="s">
        <v>345</v>
      </c>
      <c r="C594" s="8">
        <v>7381.0</v>
      </c>
      <c r="D594" s="8" t="s">
        <v>778</v>
      </c>
      <c r="E594" s="8" t="s">
        <v>46</v>
      </c>
      <c r="F594" s="10">
        <v>627921.0</v>
      </c>
      <c r="G594" s="8" t="s">
        <v>37</v>
      </c>
    </row>
    <row r="595" ht="13.5" customHeight="1">
      <c r="A595" s="8" t="s">
        <v>12</v>
      </c>
      <c r="B595" s="8" t="s">
        <v>65</v>
      </c>
      <c r="C595" s="8">
        <v>7382.0</v>
      </c>
      <c r="D595" s="8" t="s">
        <v>780</v>
      </c>
      <c r="E595" s="8" t="s">
        <v>46</v>
      </c>
      <c r="F595" s="10">
        <v>131889.0</v>
      </c>
      <c r="G595" s="8" t="s">
        <v>17</v>
      </c>
    </row>
    <row r="596" ht="13.5" customHeight="1">
      <c r="A596" s="8" t="s">
        <v>12</v>
      </c>
      <c r="B596" s="8" t="s">
        <v>65</v>
      </c>
      <c r="C596" s="8">
        <v>7384.0</v>
      </c>
      <c r="D596" s="8" t="s">
        <v>781</v>
      </c>
      <c r="E596" s="8" t="s">
        <v>46</v>
      </c>
      <c r="F596" s="10">
        <v>139150.0</v>
      </c>
      <c r="G596" s="8" t="s">
        <v>17</v>
      </c>
    </row>
    <row r="597" ht="13.5" customHeight="1">
      <c r="A597" s="8" t="s">
        <v>12</v>
      </c>
      <c r="B597" s="8" t="s">
        <v>65</v>
      </c>
      <c r="C597" s="8">
        <v>7387.0</v>
      </c>
      <c r="D597" s="8" t="s">
        <v>782</v>
      </c>
      <c r="E597" s="8" t="s">
        <v>46</v>
      </c>
      <c r="F597" s="10">
        <v>78401.0</v>
      </c>
      <c r="G597" s="8" t="s">
        <v>17</v>
      </c>
    </row>
    <row r="598" ht="13.5" customHeight="1">
      <c r="A598" s="8" t="s">
        <v>12</v>
      </c>
      <c r="B598" s="8" t="s">
        <v>65</v>
      </c>
      <c r="C598" s="8">
        <v>7388.0</v>
      </c>
      <c r="D598" s="8" t="s">
        <v>783</v>
      </c>
      <c r="E598" s="8" t="s">
        <v>46</v>
      </c>
      <c r="F598" s="10">
        <v>99680.0</v>
      </c>
      <c r="G598" s="8" t="s">
        <v>17</v>
      </c>
    </row>
    <row r="599" ht="13.5" customHeight="1">
      <c r="A599" s="8" t="s">
        <v>12</v>
      </c>
      <c r="B599" s="8" t="s">
        <v>65</v>
      </c>
      <c r="C599" s="8">
        <v>7389.0</v>
      </c>
      <c r="D599" s="8" t="s">
        <v>784</v>
      </c>
      <c r="E599" s="8" t="s">
        <v>46</v>
      </c>
      <c r="F599" s="10">
        <v>228057.0</v>
      </c>
      <c r="G599" s="8" t="s">
        <v>17</v>
      </c>
    </row>
    <row r="600" ht="13.5" customHeight="1">
      <c r="A600" s="8" t="s">
        <v>12</v>
      </c>
      <c r="B600" s="8" t="s">
        <v>345</v>
      </c>
      <c r="C600" s="8">
        <v>7391.0</v>
      </c>
      <c r="D600" s="8" t="s">
        <v>785</v>
      </c>
      <c r="E600" s="8" t="s">
        <v>46</v>
      </c>
      <c r="F600" s="10">
        <v>279650.0</v>
      </c>
      <c r="G600" s="8" t="s">
        <v>37</v>
      </c>
    </row>
    <row r="601" ht="13.5" customHeight="1">
      <c r="A601" s="8" t="s">
        <v>12</v>
      </c>
      <c r="B601" s="8" t="s">
        <v>345</v>
      </c>
      <c r="C601" s="8">
        <v>7392.0</v>
      </c>
      <c r="D601" s="8" t="s">
        <v>786</v>
      </c>
      <c r="E601" s="8" t="s">
        <v>46</v>
      </c>
      <c r="F601" s="10">
        <v>357000.0</v>
      </c>
      <c r="G601" s="8" t="s">
        <v>37</v>
      </c>
    </row>
    <row r="602" ht="13.5" customHeight="1">
      <c r="A602" s="8" t="s">
        <v>12</v>
      </c>
      <c r="B602" s="8" t="s">
        <v>345</v>
      </c>
      <c r="C602" s="8">
        <v>7393.0</v>
      </c>
      <c r="D602" s="8" t="s">
        <v>787</v>
      </c>
      <c r="E602" s="8" t="s">
        <v>46</v>
      </c>
      <c r="F602" s="10">
        <v>430604.0</v>
      </c>
      <c r="G602" s="8" t="s">
        <v>37</v>
      </c>
    </row>
    <row r="603" ht="13.5" customHeight="1">
      <c r="A603" s="8" t="s">
        <v>12</v>
      </c>
      <c r="B603" s="8" t="s">
        <v>345</v>
      </c>
      <c r="C603" s="8">
        <v>7396.0</v>
      </c>
      <c r="D603" s="8" t="s">
        <v>788</v>
      </c>
      <c r="E603" s="8" t="s">
        <v>46</v>
      </c>
      <c r="F603" s="10">
        <v>440300.0</v>
      </c>
      <c r="G603" s="8" t="s">
        <v>37</v>
      </c>
    </row>
    <row r="604" ht="13.5" customHeight="1">
      <c r="A604" s="8" t="s">
        <v>12</v>
      </c>
      <c r="B604" s="8" t="s">
        <v>345</v>
      </c>
      <c r="C604" s="8">
        <v>7397.0</v>
      </c>
      <c r="D604" s="8" t="s">
        <v>789</v>
      </c>
      <c r="E604" s="8" t="s">
        <v>46</v>
      </c>
      <c r="F604" s="10">
        <v>652120.0</v>
      </c>
      <c r="G604" s="8" t="s">
        <v>37</v>
      </c>
    </row>
    <row r="605" ht="13.5" customHeight="1">
      <c r="A605" s="8" t="s">
        <v>12</v>
      </c>
      <c r="B605" s="8" t="s">
        <v>345</v>
      </c>
      <c r="C605" s="8">
        <v>7398.0</v>
      </c>
      <c r="D605" s="8" t="s">
        <v>790</v>
      </c>
      <c r="E605" s="8" t="s">
        <v>46</v>
      </c>
      <c r="F605" s="10">
        <v>713879.0</v>
      </c>
      <c r="G605" s="8" t="s">
        <v>37</v>
      </c>
    </row>
    <row r="606" ht="13.5" customHeight="1">
      <c r="A606" s="8" t="s">
        <v>12</v>
      </c>
      <c r="B606" s="8" t="s">
        <v>345</v>
      </c>
      <c r="C606" s="8">
        <v>7399.0</v>
      </c>
      <c r="D606" s="8" t="s">
        <v>791</v>
      </c>
      <c r="E606" s="8" t="s">
        <v>46</v>
      </c>
      <c r="F606" s="10">
        <v>743750.0</v>
      </c>
      <c r="G606" s="8" t="s">
        <v>37</v>
      </c>
    </row>
    <row r="607" ht="13.5" customHeight="1">
      <c r="A607" s="8" t="s">
        <v>12</v>
      </c>
      <c r="B607" s="8" t="s">
        <v>345</v>
      </c>
      <c r="C607" s="8">
        <v>7400.0</v>
      </c>
      <c r="D607" s="8" t="s">
        <v>792</v>
      </c>
      <c r="E607" s="8" t="s">
        <v>46</v>
      </c>
      <c r="F607" s="10">
        <v>773500.0</v>
      </c>
      <c r="G607" s="8" t="s">
        <v>37</v>
      </c>
    </row>
    <row r="608" ht="13.5" customHeight="1">
      <c r="A608" s="8" t="s">
        <v>12</v>
      </c>
      <c r="B608" s="8" t="s">
        <v>345</v>
      </c>
      <c r="C608" s="8">
        <v>7401.0</v>
      </c>
      <c r="D608" s="8" t="s">
        <v>793</v>
      </c>
      <c r="E608" s="8" t="s">
        <v>46</v>
      </c>
      <c r="F608" s="10">
        <v>880600.0</v>
      </c>
      <c r="G608" s="8" t="s">
        <v>37</v>
      </c>
    </row>
    <row r="609" ht="13.5" customHeight="1">
      <c r="A609" s="8" t="s">
        <v>12</v>
      </c>
      <c r="B609" s="8" t="s">
        <v>345</v>
      </c>
      <c r="C609" s="8">
        <v>7403.0</v>
      </c>
      <c r="D609" s="8" t="s">
        <v>794</v>
      </c>
      <c r="E609" s="8" t="s">
        <v>46</v>
      </c>
      <c r="F609" s="10">
        <v>1184050.0</v>
      </c>
      <c r="G609" s="8" t="s">
        <v>37</v>
      </c>
    </row>
    <row r="610" ht="13.5" customHeight="1">
      <c r="A610" s="8" t="s">
        <v>12</v>
      </c>
      <c r="B610" s="8" t="s">
        <v>345</v>
      </c>
      <c r="C610" s="8">
        <v>7404.0</v>
      </c>
      <c r="D610" s="8" t="s">
        <v>795</v>
      </c>
      <c r="E610" s="8" t="s">
        <v>46</v>
      </c>
      <c r="F610" s="10">
        <v>1320900.0</v>
      </c>
      <c r="G610" s="8" t="s">
        <v>37</v>
      </c>
    </row>
    <row r="611" ht="13.5" customHeight="1">
      <c r="A611" s="8" t="s">
        <v>12</v>
      </c>
      <c r="B611" s="8" t="s">
        <v>345</v>
      </c>
      <c r="C611" s="8">
        <v>7405.0</v>
      </c>
      <c r="D611" s="8" t="s">
        <v>796</v>
      </c>
      <c r="E611" s="8" t="s">
        <v>46</v>
      </c>
      <c r="F611" s="10">
        <v>1320900.0</v>
      </c>
      <c r="G611" s="8" t="s">
        <v>37</v>
      </c>
    </row>
    <row r="612" ht="13.5" customHeight="1">
      <c r="A612" s="8" t="s">
        <v>12</v>
      </c>
      <c r="B612" s="8" t="s">
        <v>345</v>
      </c>
      <c r="C612" s="8">
        <v>7406.0</v>
      </c>
      <c r="D612" s="8" t="s">
        <v>797</v>
      </c>
      <c r="E612" s="8" t="s">
        <v>46</v>
      </c>
      <c r="F612" s="10">
        <v>1785000.0</v>
      </c>
      <c r="G612" s="8" t="s">
        <v>37</v>
      </c>
    </row>
    <row r="613" ht="13.5" customHeight="1">
      <c r="A613" s="8" t="s">
        <v>12</v>
      </c>
      <c r="B613" s="8" t="s">
        <v>65</v>
      </c>
      <c r="C613" s="8">
        <v>7407.0</v>
      </c>
      <c r="D613" s="8" t="s">
        <v>798</v>
      </c>
      <c r="E613" s="8" t="s">
        <v>46</v>
      </c>
      <c r="F613" s="10">
        <v>47186.0</v>
      </c>
      <c r="G613" s="8" t="s">
        <v>17</v>
      </c>
    </row>
    <row r="614" ht="13.5" customHeight="1">
      <c r="A614" s="8" t="s">
        <v>12</v>
      </c>
      <c r="B614" s="8" t="s">
        <v>65</v>
      </c>
      <c r="C614" s="8">
        <v>7409.0</v>
      </c>
      <c r="D614" s="8" t="s">
        <v>799</v>
      </c>
      <c r="E614" s="8" t="s">
        <v>46</v>
      </c>
      <c r="F614" s="10">
        <v>75158.0</v>
      </c>
      <c r="G614" s="8" t="s">
        <v>17</v>
      </c>
    </row>
    <row r="615" ht="13.5" customHeight="1">
      <c r="A615" s="8" t="s">
        <v>12</v>
      </c>
      <c r="B615" s="8" t="s">
        <v>65</v>
      </c>
      <c r="C615" s="8">
        <v>7410.0</v>
      </c>
      <c r="D615" s="8" t="s">
        <v>800</v>
      </c>
      <c r="E615" s="8" t="s">
        <v>46</v>
      </c>
      <c r="F615" s="10">
        <v>115474.0</v>
      </c>
      <c r="G615" s="8" t="s">
        <v>17</v>
      </c>
    </row>
    <row r="616" ht="13.5" customHeight="1">
      <c r="A616" s="8" t="s">
        <v>12</v>
      </c>
      <c r="B616" s="8" t="s">
        <v>65</v>
      </c>
      <c r="C616" s="8">
        <v>7411.0</v>
      </c>
      <c r="D616" s="8" t="s">
        <v>801</v>
      </c>
      <c r="E616" s="8" t="s">
        <v>46</v>
      </c>
      <c r="F616" s="10">
        <v>839761.0</v>
      </c>
      <c r="G616" s="8" t="s">
        <v>17</v>
      </c>
    </row>
    <row r="617" ht="13.5" customHeight="1">
      <c r="A617" s="8" t="s">
        <v>12</v>
      </c>
      <c r="B617" s="8" t="s">
        <v>345</v>
      </c>
      <c r="C617" s="8">
        <v>7412.0</v>
      </c>
      <c r="D617" s="8" t="s">
        <v>802</v>
      </c>
      <c r="E617" s="8" t="s">
        <v>46</v>
      </c>
      <c r="F617" s="10">
        <v>190400.0</v>
      </c>
      <c r="G617" s="8" t="s">
        <v>37</v>
      </c>
    </row>
    <row r="618" ht="13.5" customHeight="1">
      <c r="A618" s="8" t="s">
        <v>12</v>
      </c>
      <c r="B618" s="8" t="s">
        <v>345</v>
      </c>
      <c r="C618" s="8">
        <v>7413.0</v>
      </c>
      <c r="D618" s="8" t="s">
        <v>803</v>
      </c>
      <c r="E618" s="8" t="s">
        <v>46</v>
      </c>
      <c r="F618" s="10">
        <v>210630.0</v>
      </c>
      <c r="G618" s="8" t="s">
        <v>37</v>
      </c>
    </row>
    <row r="619" ht="13.5" customHeight="1">
      <c r="A619" s="8" t="s">
        <v>12</v>
      </c>
      <c r="B619" s="8" t="s">
        <v>345</v>
      </c>
      <c r="C619" s="8">
        <v>7414.0</v>
      </c>
      <c r="D619" s="8" t="s">
        <v>804</v>
      </c>
      <c r="E619" s="8" t="s">
        <v>46</v>
      </c>
      <c r="F619" s="10">
        <v>435540.0</v>
      </c>
      <c r="G619" s="8" t="s">
        <v>37</v>
      </c>
    </row>
    <row r="620" ht="13.5" customHeight="1">
      <c r="A620" s="8" t="s">
        <v>12</v>
      </c>
      <c r="B620" s="8" t="s">
        <v>345</v>
      </c>
      <c r="C620" s="8">
        <v>7416.0</v>
      </c>
      <c r="D620" s="8" t="s">
        <v>805</v>
      </c>
      <c r="E620" s="8" t="s">
        <v>46</v>
      </c>
      <c r="F620" s="10">
        <v>1050770.0</v>
      </c>
      <c r="G620" s="8" t="s">
        <v>37</v>
      </c>
    </row>
    <row r="621" ht="13.5" customHeight="1">
      <c r="A621" s="8" t="s">
        <v>12</v>
      </c>
      <c r="B621" s="8" t="s">
        <v>345</v>
      </c>
      <c r="C621" s="8">
        <v>7417.0</v>
      </c>
      <c r="D621" s="8" t="s">
        <v>806</v>
      </c>
      <c r="E621" s="8" t="s">
        <v>46</v>
      </c>
      <c r="F621" s="10">
        <v>1190000.0</v>
      </c>
      <c r="G621" s="8" t="s">
        <v>37</v>
      </c>
    </row>
    <row r="622" ht="13.5" customHeight="1">
      <c r="A622" s="8" t="s">
        <v>12</v>
      </c>
      <c r="B622" s="8" t="s">
        <v>109</v>
      </c>
      <c r="C622" s="8">
        <v>7418.0</v>
      </c>
      <c r="D622" s="8" t="s">
        <v>807</v>
      </c>
      <c r="E622" s="8" t="s">
        <v>736</v>
      </c>
      <c r="F622" s="10">
        <v>249095.0</v>
      </c>
      <c r="G622" s="8" t="s">
        <v>112</v>
      </c>
    </row>
    <row r="623" ht="13.5" customHeight="1">
      <c r="A623" s="8" t="s">
        <v>12</v>
      </c>
      <c r="B623" s="8" t="s">
        <v>14</v>
      </c>
      <c r="C623" s="8">
        <v>7419.0</v>
      </c>
      <c r="D623" s="8" t="s">
        <v>808</v>
      </c>
      <c r="E623" s="8" t="s">
        <v>16</v>
      </c>
      <c r="F623" s="10">
        <v>618292.0</v>
      </c>
      <c r="G623" s="8" t="s">
        <v>17</v>
      </c>
    </row>
    <row r="624" ht="13.5" customHeight="1">
      <c r="A624" s="8" t="s">
        <v>12</v>
      </c>
      <c r="B624" s="8" t="s">
        <v>14</v>
      </c>
      <c r="C624" s="8">
        <v>7420.0</v>
      </c>
      <c r="D624" s="8" t="s">
        <v>809</v>
      </c>
      <c r="E624" s="8" t="s">
        <v>16</v>
      </c>
      <c r="F624" s="10">
        <v>637309.0</v>
      </c>
      <c r="G624" s="8" t="s">
        <v>17</v>
      </c>
    </row>
    <row r="625" ht="13.5" customHeight="1">
      <c r="A625" s="8" t="s">
        <v>12</v>
      </c>
      <c r="B625" s="8" t="s">
        <v>14</v>
      </c>
      <c r="C625" s="8">
        <v>7421.0</v>
      </c>
      <c r="D625" s="8" t="s">
        <v>810</v>
      </c>
      <c r="E625" s="8" t="s">
        <v>16</v>
      </c>
      <c r="F625" s="10">
        <v>660275.0</v>
      </c>
      <c r="G625" s="8" t="s">
        <v>17</v>
      </c>
    </row>
    <row r="626" ht="13.5" customHeight="1">
      <c r="A626" s="8" t="s">
        <v>12</v>
      </c>
      <c r="B626" s="8" t="s">
        <v>14</v>
      </c>
      <c r="C626" s="8">
        <v>7422.0</v>
      </c>
      <c r="D626" s="8" t="s">
        <v>812</v>
      </c>
      <c r="E626" s="8" t="s">
        <v>16</v>
      </c>
      <c r="F626" s="10">
        <v>806463.0</v>
      </c>
      <c r="G626" s="8" t="s">
        <v>17</v>
      </c>
    </row>
    <row r="627" ht="13.5" customHeight="1">
      <c r="A627" s="8" t="s">
        <v>12</v>
      </c>
      <c r="B627" s="8" t="s">
        <v>41</v>
      </c>
      <c r="C627" s="8">
        <v>7423.0</v>
      </c>
      <c r="D627" s="8" t="s">
        <v>813</v>
      </c>
      <c r="E627" s="8" t="s">
        <v>43</v>
      </c>
      <c r="F627" s="10">
        <v>706.0</v>
      </c>
      <c r="G627" s="8" t="s">
        <v>17</v>
      </c>
    </row>
    <row r="628" ht="13.5" customHeight="1">
      <c r="A628" s="8" t="s">
        <v>12</v>
      </c>
      <c r="B628" s="8" t="s">
        <v>515</v>
      </c>
      <c r="C628" s="8">
        <v>7426.0</v>
      </c>
      <c r="D628" s="8" t="s">
        <v>814</v>
      </c>
      <c r="E628" s="8" t="s">
        <v>61</v>
      </c>
      <c r="F628" s="10">
        <v>53812.0</v>
      </c>
      <c r="G628" s="8" t="s">
        <v>37</v>
      </c>
    </row>
    <row r="629" ht="13.5" customHeight="1">
      <c r="A629" s="8" t="s">
        <v>12</v>
      </c>
      <c r="B629" s="8" t="s">
        <v>515</v>
      </c>
      <c r="C629" s="8">
        <v>7427.0</v>
      </c>
      <c r="D629" s="8" t="s">
        <v>815</v>
      </c>
      <c r="E629" s="8" t="s">
        <v>61</v>
      </c>
      <c r="F629" s="10">
        <v>106958.0</v>
      </c>
      <c r="G629" s="8" t="s">
        <v>37</v>
      </c>
    </row>
    <row r="630" ht="13.5" customHeight="1">
      <c r="A630" s="8" t="s">
        <v>12</v>
      </c>
      <c r="B630" s="8" t="s">
        <v>515</v>
      </c>
      <c r="C630" s="8">
        <v>7428.0</v>
      </c>
      <c r="D630" s="8" t="s">
        <v>816</v>
      </c>
      <c r="E630" s="8" t="s">
        <v>61</v>
      </c>
      <c r="F630" s="10">
        <v>58422.0</v>
      </c>
      <c r="G630" s="8" t="s">
        <v>37</v>
      </c>
    </row>
    <row r="631" ht="13.5" customHeight="1">
      <c r="A631" s="8" t="s">
        <v>12</v>
      </c>
      <c r="B631" s="8" t="s">
        <v>515</v>
      </c>
      <c r="C631" s="8">
        <v>7429.0</v>
      </c>
      <c r="D631" s="8" t="s">
        <v>817</v>
      </c>
      <c r="E631" s="8" t="s">
        <v>61</v>
      </c>
      <c r="F631" s="10">
        <v>84301.0</v>
      </c>
      <c r="G631" s="8" t="s">
        <v>37</v>
      </c>
    </row>
    <row r="632" ht="13.5" customHeight="1">
      <c r="A632" s="8" t="s">
        <v>12</v>
      </c>
      <c r="B632" s="8" t="s">
        <v>515</v>
      </c>
      <c r="C632" s="8">
        <v>7430.0</v>
      </c>
      <c r="D632" s="8" t="s">
        <v>818</v>
      </c>
      <c r="E632" s="8" t="s">
        <v>61</v>
      </c>
      <c r="F632" s="10">
        <v>138013.0</v>
      </c>
      <c r="G632" s="8" t="s">
        <v>37</v>
      </c>
    </row>
    <row r="633" ht="13.5" customHeight="1">
      <c r="A633" s="8" t="s">
        <v>12</v>
      </c>
      <c r="B633" s="8" t="s">
        <v>819</v>
      </c>
      <c r="C633" s="8">
        <v>7434.0</v>
      </c>
      <c r="D633" s="8" t="s">
        <v>820</v>
      </c>
      <c r="E633" s="8" t="s">
        <v>46</v>
      </c>
      <c r="F633" s="10">
        <v>558830.0</v>
      </c>
      <c r="G633" s="8" t="s">
        <v>37</v>
      </c>
    </row>
    <row r="634" ht="13.5" customHeight="1">
      <c r="A634" s="8" t="s">
        <v>12</v>
      </c>
      <c r="B634" s="8" t="s">
        <v>98</v>
      </c>
      <c r="C634" s="8">
        <v>7436.0</v>
      </c>
      <c r="D634" s="8" t="s">
        <v>821</v>
      </c>
      <c r="E634" s="8" t="s">
        <v>100</v>
      </c>
      <c r="F634" s="10">
        <v>68508.0</v>
      </c>
      <c r="G634" s="8" t="s">
        <v>37</v>
      </c>
    </row>
    <row r="635" ht="13.5" customHeight="1">
      <c r="A635" s="8" t="s">
        <v>12</v>
      </c>
      <c r="B635" s="8" t="s">
        <v>98</v>
      </c>
      <c r="C635" s="8">
        <v>7437.0</v>
      </c>
      <c r="D635" s="8" t="s">
        <v>822</v>
      </c>
      <c r="E635" s="8" t="s">
        <v>100</v>
      </c>
      <c r="F635" s="10">
        <v>57408.0</v>
      </c>
      <c r="G635" s="8" t="s">
        <v>37</v>
      </c>
    </row>
    <row r="636" ht="13.5" customHeight="1">
      <c r="A636" s="8" t="s">
        <v>12</v>
      </c>
      <c r="B636" s="8" t="s">
        <v>31</v>
      </c>
      <c r="C636" s="8">
        <v>7438.0</v>
      </c>
      <c r="D636" s="8" t="s">
        <v>823</v>
      </c>
      <c r="E636" s="8" t="s">
        <v>100</v>
      </c>
      <c r="F636" s="10">
        <v>478048.0</v>
      </c>
      <c r="G636" s="8" t="s">
        <v>17</v>
      </c>
    </row>
    <row r="637" ht="13.5" customHeight="1">
      <c r="A637" s="8" t="s">
        <v>12</v>
      </c>
      <c r="B637" s="8" t="s">
        <v>98</v>
      </c>
      <c r="C637" s="8">
        <v>7439.0</v>
      </c>
      <c r="D637" s="8" t="s">
        <v>824</v>
      </c>
      <c r="E637" s="8" t="s">
        <v>33</v>
      </c>
      <c r="F637" s="10">
        <v>5950.0</v>
      </c>
      <c r="G637" s="8" t="s">
        <v>37</v>
      </c>
    </row>
    <row r="638" ht="13.5" customHeight="1">
      <c r="A638" s="8" t="s">
        <v>12</v>
      </c>
      <c r="B638" s="8" t="s">
        <v>563</v>
      </c>
      <c r="C638" s="8">
        <v>7442.0</v>
      </c>
      <c r="D638" s="8" t="s">
        <v>825</v>
      </c>
      <c r="E638" s="8" t="s">
        <v>61</v>
      </c>
      <c r="F638" s="10">
        <v>1571.0</v>
      </c>
      <c r="G638" s="8" t="s">
        <v>37</v>
      </c>
    </row>
    <row r="639" ht="13.5" customHeight="1">
      <c r="A639" s="8" t="s">
        <v>12</v>
      </c>
      <c r="B639" s="8" t="s">
        <v>563</v>
      </c>
      <c r="C639" s="8">
        <v>7443.0</v>
      </c>
      <c r="D639" s="8" t="s">
        <v>826</v>
      </c>
      <c r="E639" s="8" t="s">
        <v>61</v>
      </c>
      <c r="F639" s="10">
        <v>3123.0</v>
      </c>
      <c r="G639" s="8" t="s">
        <v>37</v>
      </c>
    </row>
    <row r="640" ht="13.5" customHeight="1">
      <c r="A640" s="8" t="s">
        <v>12</v>
      </c>
      <c r="B640" s="8" t="s">
        <v>129</v>
      </c>
      <c r="C640" s="8">
        <v>7444.0</v>
      </c>
      <c r="D640" s="8" t="s">
        <v>827</v>
      </c>
      <c r="E640" s="8" t="s">
        <v>61</v>
      </c>
      <c r="F640" s="10">
        <v>14757.0</v>
      </c>
      <c r="G640" s="8" t="s">
        <v>17</v>
      </c>
    </row>
    <row r="641" ht="13.5" customHeight="1">
      <c r="A641" s="8" t="s">
        <v>12</v>
      </c>
      <c r="B641" s="8" t="s">
        <v>345</v>
      </c>
      <c r="C641" s="8">
        <v>7445.0</v>
      </c>
      <c r="D641" s="8" t="s">
        <v>828</v>
      </c>
      <c r="E641" s="8" t="s">
        <v>46</v>
      </c>
      <c r="F641" s="10">
        <v>330820.0</v>
      </c>
      <c r="G641" s="8" t="s">
        <v>37</v>
      </c>
    </row>
    <row r="642" ht="13.5" customHeight="1">
      <c r="A642" s="8" t="s">
        <v>12</v>
      </c>
      <c r="B642" s="8" t="s">
        <v>345</v>
      </c>
      <c r="C642" s="8">
        <v>7446.0</v>
      </c>
      <c r="D642" s="8" t="s">
        <v>829</v>
      </c>
      <c r="E642" s="8" t="s">
        <v>46</v>
      </c>
      <c r="F642" s="10">
        <v>510510.0</v>
      </c>
      <c r="G642" s="8" t="s">
        <v>37</v>
      </c>
    </row>
    <row r="643" ht="13.5" customHeight="1">
      <c r="A643" s="8" t="s">
        <v>12</v>
      </c>
      <c r="B643" s="8" t="s">
        <v>345</v>
      </c>
      <c r="C643" s="8">
        <v>7448.0</v>
      </c>
      <c r="D643" s="8" t="s">
        <v>830</v>
      </c>
      <c r="E643" s="8" t="s">
        <v>46</v>
      </c>
      <c r="F643" s="10">
        <v>999600.0</v>
      </c>
      <c r="G643" s="8" t="s">
        <v>37</v>
      </c>
    </row>
    <row r="644" ht="13.5" customHeight="1">
      <c r="A644" s="8" t="s">
        <v>12</v>
      </c>
      <c r="B644" s="8" t="s">
        <v>41</v>
      </c>
      <c r="C644" s="8">
        <v>7451.0</v>
      </c>
      <c r="D644" s="8" t="s">
        <v>831</v>
      </c>
      <c r="E644" s="8" t="s">
        <v>43</v>
      </c>
      <c r="F644" s="10">
        <v>4701.0</v>
      </c>
      <c r="G644" s="8" t="s">
        <v>17</v>
      </c>
    </row>
    <row r="645" ht="13.5" customHeight="1">
      <c r="A645" s="8" t="s">
        <v>12</v>
      </c>
      <c r="B645" s="8" t="s">
        <v>41</v>
      </c>
      <c r="C645" s="8">
        <v>7452.0</v>
      </c>
      <c r="D645" s="8" t="s">
        <v>832</v>
      </c>
      <c r="E645" s="8" t="s">
        <v>43</v>
      </c>
      <c r="F645" s="10">
        <v>4939.0</v>
      </c>
      <c r="G645" s="8" t="s">
        <v>17</v>
      </c>
    </row>
    <row r="646" ht="13.5" customHeight="1">
      <c r="A646" s="8" t="s">
        <v>12</v>
      </c>
      <c r="B646" s="8" t="s">
        <v>345</v>
      </c>
      <c r="C646" s="8">
        <v>7453.0</v>
      </c>
      <c r="D646" s="8" t="s">
        <v>833</v>
      </c>
      <c r="E646" s="8" t="s">
        <v>46</v>
      </c>
      <c r="F646" s="10">
        <v>182226.0</v>
      </c>
      <c r="G646" s="8" t="s">
        <v>37</v>
      </c>
    </row>
    <row r="647" ht="13.5" customHeight="1">
      <c r="A647" s="8" t="s">
        <v>12</v>
      </c>
      <c r="B647" s="8" t="s">
        <v>345</v>
      </c>
      <c r="C647" s="8">
        <v>7455.0</v>
      </c>
      <c r="D647" s="8" t="s">
        <v>834</v>
      </c>
      <c r="E647" s="8" t="s">
        <v>46</v>
      </c>
      <c r="F647" s="10">
        <v>618800.0</v>
      </c>
      <c r="G647" s="8" t="s">
        <v>37</v>
      </c>
    </row>
    <row r="648" ht="13.5" customHeight="1">
      <c r="A648" s="8" t="s">
        <v>12</v>
      </c>
      <c r="B648" s="8" t="s">
        <v>84</v>
      </c>
      <c r="C648" s="8">
        <v>7457.0</v>
      </c>
      <c r="D648" s="8" t="s">
        <v>836</v>
      </c>
      <c r="E648" s="8" t="s">
        <v>61</v>
      </c>
      <c r="F648" s="10">
        <v>28821.0</v>
      </c>
      <c r="G648" s="8" t="s">
        <v>37</v>
      </c>
    </row>
    <row r="649" ht="13.5" customHeight="1">
      <c r="A649" s="8" t="s">
        <v>12</v>
      </c>
      <c r="B649" s="8" t="s">
        <v>84</v>
      </c>
      <c r="C649" s="8">
        <v>7458.0</v>
      </c>
      <c r="D649" s="8" t="s">
        <v>837</v>
      </c>
      <c r="E649" s="8" t="s">
        <v>61</v>
      </c>
      <c r="F649" s="10">
        <v>44783.0</v>
      </c>
      <c r="G649" s="8" t="s">
        <v>37</v>
      </c>
    </row>
    <row r="650" ht="13.5" customHeight="1">
      <c r="A650" s="8" t="s">
        <v>12</v>
      </c>
      <c r="B650" s="8" t="s">
        <v>84</v>
      </c>
      <c r="C650" s="8">
        <v>7460.0</v>
      </c>
      <c r="D650" s="8" t="s">
        <v>838</v>
      </c>
      <c r="E650" s="8" t="s">
        <v>61</v>
      </c>
      <c r="F650" s="10">
        <v>39417.0</v>
      </c>
      <c r="G650" s="8" t="s">
        <v>37</v>
      </c>
    </row>
    <row r="651" ht="13.5" customHeight="1">
      <c r="A651" s="8" t="s">
        <v>12</v>
      </c>
      <c r="B651" s="8" t="s">
        <v>47</v>
      </c>
      <c r="C651" s="8">
        <v>7461.0</v>
      </c>
      <c r="D651" s="8" t="s">
        <v>839</v>
      </c>
      <c r="E651" s="8" t="s">
        <v>16</v>
      </c>
      <c r="F651" s="10">
        <v>89049.0</v>
      </c>
      <c r="G651" s="8" t="s">
        <v>17</v>
      </c>
    </row>
    <row r="652" ht="13.5" customHeight="1">
      <c r="A652" s="8" t="s">
        <v>12</v>
      </c>
      <c r="B652" s="8" t="s">
        <v>535</v>
      </c>
      <c r="C652" s="8">
        <v>7462.0</v>
      </c>
      <c r="D652" s="8" t="s">
        <v>840</v>
      </c>
      <c r="E652" s="8" t="s">
        <v>560</v>
      </c>
      <c r="F652" s="10">
        <v>1800.0</v>
      </c>
      <c r="G652" s="8" t="s">
        <v>17</v>
      </c>
    </row>
    <row r="653" ht="13.5" customHeight="1">
      <c r="A653" s="8" t="s">
        <v>12</v>
      </c>
      <c r="B653" s="8" t="s">
        <v>515</v>
      </c>
      <c r="C653" s="8">
        <v>7463.0</v>
      </c>
      <c r="D653" s="8" t="s">
        <v>841</v>
      </c>
      <c r="E653" s="8" t="s">
        <v>36</v>
      </c>
      <c r="F653" s="10">
        <v>5114.0</v>
      </c>
      <c r="G653" s="8" t="s">
        <v>37</v>
      </c>
    </row>
    <row r="654" ht="13.5" customHeight="1">
      <c r="A654" s="8" t="s">
        <v>12</v>
      </c>
      <c r="B654" s="8" t="s">
        <v>515</v>
      </c>
      <c r="C654" s="8">
        <v>7465.0</v>
      </c>
      <c r="D654" s="8" t="s">
        <v>842</v>
      </c>
      <c r="E654" s="8" t="s">
        <v>36</v>
      </c>
      <c r="F654" s="10">
        <v>5953.0</v>
      </c>
      <c r="G654" s="8" t="s">
        <v>37</v>
      </c>
    </row>
    <row r="655" ht="13.5" customHeight="1">
      <c r="A655" s="8" t="s">
        <v>12</v>
      </c>
      <c r="B655" s="8" t="s">
        <v>515</v>
      </c>
      <c r="C655" s="8">
        <v>7467.0</v>
      </c>
      <c r="D655" s="8" t="s">
        <v>843</v>
      </c>
      <c r="E655" s="8" t="s">
        <v>36</v>
      </c>
      <c r="F655" s="10">
        <v>7205.0</v>
      </c>
      <c r="G655" s="8" t="s">
        <v>37</v>
      </c>
    </row>
    <row r="656" ht="13.5" customHeight="1">
      <c r="A656" s="8" t="s">
        <v>12</v>
      </c>
      <c r="B656" s="8" t="s">
        <v>515</v>
      </c>
      <c r="C656" s="8">
        <v>7468.0</v>
      </c>
      <c r="D656" s="8" t="s">
        <v>844</v>
      </c>
      <c r="E656" s="8" t="s">
        <v>36</v>
      </c>
      <c r="F656" s="10">
        <v>7426.0</v>
      </c>
      <c r="G656" s="8" t="s">
        <v>37</v>
      </c>
    </row>
    <row r="657" ht="13.5" customHeight="1">
      <c r="A657" s="8" t="s">
        <v>12</v>
      </c>
      <c r="B657" s="8" t="s">
        <v>845</v>
      </c>
      <c r="C657" s="8">
        <v>7471.0</v>
      </c>
      <c r="D657" s="8" t="s">
        <v>846</v>
      </c>
      <c r="E657" s="8" t="s">
        <v>46</v>
      </c>
      <c r="F657" s="10">
        <v>96000.0</v>
      </c>
      <c r="G657" s="8" t="s">
        <v>37</v>
      </c>
    </row>
    <row r="658" ht="13.5" customHeight="1">
      <c r="A658" s="8" t="s">
        <v>12</v>
      </c>
      <c r="B658" s="8" t="s">
        <v>845</v>
      </c>
      <c r="C658" s="8">
        <v>7472.0</v>
      </c>
      <c r="D658" s="8" t="s">
        <v>847</v>
      </c>
      <c r="E658" s="8" t="s">
        <v>46</v>
      </c>
      <c r="F658" s="10">
        <v>101150.0</v>
      </c>
      <c r="G658" s="8" t="s">
        <v>37</v>
      </c>
    </row>
    <row r="659" ht="13.5" customHeight="1">
      <c r="A659" s="8" t="s">
        <v>12</v>
      </c>
      <c r="B659" s="8" t="s">
        <v>848</v>
      </c>
      <c r="C659" s="8">
        <v>7482.0</v>
      </c>
      <c r="D659" s="8" t="s">
        <v>849</v>
      </c>
      <c r="E659" s="8" t="s">
        <v>46</v>
      </c>
      <c r="F659" s="10">
        <v>123311.0</v>
      </c>
      <c r="G659" s="8" t="s">
        <v>37</v>
      </c>
    </row>
    <row r="660" ht="13.5" customHeight="1">
      <c r="A660" s="8" t="s">
        <v>12</v>
      </c>
      <c r="B660" s="8" t="s">
        <v>850</v>
      </c>
      <c r="C660" s="8">
        <v>7485.0</v>
      </c>
      <c r="D660" s="8" t="s">
        <v>851</v>
      </c>
      <c r="E660" s="8" t="s">
        <v>46</v>
      </c>
      <c r="F660" s="10">
        <v>160650.0</v>
      </c>
      <c r="G660" s="8" t="s">
        <v>37</v>
      </c>
    </row>
    <row r="661" ht="13.5" customHeight="1">
      <c r="A661" s="8" t="s">
        <v>12</v>
      </c>
      <c r="B661" s="8" t="s">
        <v>850</v>
      </c>
      <c r="C661" s="8">
        <v>7487.0</v>
      </c>
      <c r="D661" s="8" t="s">
        <v>852</v>
      </c>
      <c r="E661" s="8" t="s">
        <v>46</v>
      </c>
      <c r="F661" s="10">
        <v>208000.0</v>
      </c>
      <c r="G661" s="8" t="s">
        <v>37</v>
      </c>
    </row>
    <row r="662" ht="13.5" customHeight="1">
      <c r="A662" s="8" t="s">
        <v>12</v>
      </c>
      <c r="B662" s="8" t="s">
        <v>848</v>
      </c>
      <c r="C662" s="8">
        <v>7488.0</v>
      </c>
      <c r="D662" s="8" t="s">
        <v>853</v>
      </c>
      <c r="E662" s="8" t="s">
        <v>46</v>
      </c>
      <c r="F662" s="10">
        <v>12519.0</v>
      </c>
      <c r="G662" s="8" t="s">
        <v>37</v>
      </c>
    </row>
    <row r="663" ht="13.5" customHeight="1">
      <c r="A663" s="8" t="s">
        <v>12</v>
      </c>
      <c r="B663" s="8" t="s">
        <v>848</v>
      </c>
      <c r="C663" s="8">
        <v>7489.0</v>
      </c>
      <c r="D663" s="8" t="s">
        <v>854</v>
      </c>
      <c r="E663" s="8" t="s">
        <v>46</v>
      </c>
      <c r="F663" s="10">
        <v>37485.0</v>
      </c>
      <c r="G663" s="8" t="s">
        <v>37</v>
      </c>
    </row>
    <row r="664" ht="13.5" customHeight="1">
      <c r="A664" s="8" t="s">
        <v>12</v>
      </c>
      <c r="B664" s="8" t="s">
        <v>848</v>
      </c>
      <c r="C664" s="8">
        <v>7490.0</v>
      </c>
      <c r="D664" s="8" t="s">
        <v>856</v>
      </c>
      <c r="E664" s="8" t="s">
        <v>46</v>
      </c>
      <c r="F664" s="10">
        <v>148750.0</v>
      </c>
      <c r="G664" s="8" t="s">
        <v>37</v>
      </c>
    </row>
    <row r="665" ht="13.5" customHeight="1">
      <c r="A665" s="8" t="s">
        <v>12</v>
      </c>
      <c r="B665" s="8" t="s">
        <v>850</v>
      </c>
      <c r="C665" s="8">
        <v>7493.0</v>
      </c>
      <c r="D665" s="8" t="s">
        <v>857</v>
      </c>
      <c r="E665" s="8" t="s">
        <v>46</v>
      </c>
      <c r="F665" s="10">
        <v>50694.0</v>
      </c>
      <c r="G665" s="8" t="s">
        <v>37</v>
      </c>
    </row>
    <row r="666" ht="13.5" customHeight="1">
      <c r="A666" s="8" t="s">
        <v>12</v>
      </c>
      <c r="B666" s="8" t="s">
        <v>848</v>
      </c>
      <c r="C666" s="8">
        <v>7494.0</v>
      </c>
      <c r="D666" s="8" t="s">
        <v>858</v>
      </c>
      <c r="E666" s="8" t="s">
        <v>46</v>
      </c>
      <c r="F666" s="10">
        <v>71222.0</v>
      </c>
      <c r="G666" s="8" t="s">
        <v>37</v>
      </c>
    </row>
    <row r="667" ht="13.5" customHeight="1">
      <c r="A667" s="8" t="s">
        <v>12</v>
      </c>
      <c r="B667" s="8" t="s">
        <v>848</v>
      </c>
      <c r="C667" s="8">
        <v>7496.0</v>
      </c>
      <c r="D667" s="8" t="s">
        <v>859</v>
      </c>
      <c r="E667" s="8" t="s">
        <v>46</v>
      </c>
      <c r="F667" s="10">
        <v>84490.0</v>
      </c>
      <c r="G667" s="8" t="s">
        <v>37</v>
      </c>
    </row>
    <row r="668" ht="13.5" customHeight="1">
      <c r="A668" s="8" t="s">
        <v>12</v>
      </c>
      <c r="B668" s="8" t="s">
        <v>848</v>
      </c>
      <c r="C668" s="8">
        <v>7497.0</v>
      </c>
      <c r="D668" s="8" t="s">
        <v>860</v>
      </c>
      <c r="E668" s="8" t="s">
        <v>46</v>
      </c>
      <c r="F668" s="10">
        <v>82110.0</v>
      </c>
      <c r="G668" s="8" t="s">
        <v>37</v>
      </c>
    </row>
    <row r="669" ht="13.5" customHeight="1">
      <c r="A669" s="8" t="s">
        <v>12</v>
      </c>
      <c r="B669" s="8" t="s">
        <v>848</v>
      </c>
      <c r="C669" s="8">
        <v>7501.0</v>
      </c>
      <c r="D669" s="8" t="s">
        <v>861</v>
      </c>
      <c r="E669" s="8" t="s">
        <v>46</v>
      </c>
      <c r="F669" s="10">
        <v>339150.0</v>
      </c>
      <c r="G669" s="8" t="s">
        <v>37</v>
      </c>
    </row>
    <row r="670" ht="13.5" customHeight="1">
      <c r="A670" s="8" t="s">
        <v>12</v>
      </c>
      <c r="B670" s="8" t="s">
        <v>848</v>
      </c>
      <c r="C670" s="8">
        <v>7502.0</v>
      </c>
      <c r="D670" s="8" t="s">
        <v>862</v>
      </c>
      <c r="E670" s="8" t="s">
        <v>46</v>
      </c>
      <c r="F670" s="10">
        <v>737800.0</v>
      </c>
      <c r="G670" s="8" t="s">
        <v>37</v>
      </c>
    </row>
    <row r="671" ht="13.5" customHeight="1">
      <c r="A671" s="8" t="s">
        <v>12</v>
      </c>
      <c r="B671" s="8" t="s">
        <v>848</v>
      </c>
      <c r="C671" s="8">
        <v>7503.0</v>
      </c>
      <c r="D671" s="8" t="s">
        <v>863</v>
      </c>
      <c r="E671" s="8" t="s">
        <v>46</v>
      </c>
      <c r="F671" s="10">
        <v>890120.0</v>
      </c>
      <c r="G671" s="8" t="s">
        <v>37</v>
      </c>
    </row>
    <row r="672" ht="13.5" customHeight="1">
      <c r="A672" s="8" t="s">
        <v>12</v>
      </c>
      <c r="B672" s="8" t="s">
        <v>848</v>
      </c>
      <c r="C672" s="8">
        <v>7511.0</v>
      </c>
      <c r="D672" s="8" t="s">
        <v>864</v>
      </c>
      <c r="E672" s="8" t="s">
        <v>46</v>
      </c>
      <c r="F672" s="10">
        <v>311780.0</v>
      </c>
      <c r="G672" s="8" t="s">
        <v>37</v>
      </c>
    </row>
    <row r="673" ht="13.5" customHeight="1">
      <c r="A673" s="8" t="s">
        <v>12</v>
      </c>
      <c r="B673" s="8" t="s">
        <v>848</v>
      </c>
      <c r="C673" s="8">
        <v>7520.0</v>
      </c>
      <c r="D673" s="8" t="s">
        <v>865</v>
      </c>
      <c r="E673" s="8" t="s">
        <v>46</v>
      </c>
      <c r="F673" s="10">
        <v>126140.0</v>
      </c>
      <c r="G673" s="8" t="s">
        <v>37</v>
      </c>
    </row>
    <row r="674" ht="13.5" customHeight="1">
      <c r="A674" s="8" t="s">
        <v>12</v>
      </c>
      <c r="B674" s="8" t="s">
        <v>866</v>
      </c>
      <c r="C674" s="8">
        <v>7523.0</v>
      </c>
      <c r="D674" s="8" t="s">
        <v>867</v>
      </c>
      <c r="E674" s="8" t="s">
        <v>46</v>
      </c>
      <c r="F674" s="10">
        <v>211820.0</v>
      </c>
      <c r="G674" s="8" t="s">
        <v>37</v>
      </c>
    </row>
    <row r="675" ht="13.5" customHeight="1">
      <c r="A675" s="8" t="s">
        <v>12</v>
      </c>
      <c r="B675" s="8" t="s">
        <v>866</v>
      </c>
      <c r="C675" s="8">
        <v>7524.0</v>
      </c>
      <c r="D675" s="8" t="s">
        <v>868</v>
      </c>
      <c r="E675" s="8" t="s">
        <v>46</v>
      </c>
      <c r="F675" s="10">
        <v>211820.0</v>
      </c>
      <c r="G675" s="8" t="s">
        <v>37</v>
      </c>
    </row>
    <row r="676" ht="13.5" customHeight="1">
      <c r="A676" s="8" t="s">
        <v>12</v>
      </c>
      <c r="B676" s="8" t="s">
        <v>869</v>
      </c>
      <c r="C676" s="8">
        <v>7530.0</v>
      </c>
      <c r="D676" s="8" t="s">
        <v>870</v>
      </c>
      <c r="E676" s="8" t="s">
        <v>46</v>
      </c>
      <c r="F676" s="10">
        <v>130900.0</v>
      </c>
      <c r="G676" s="8" t="s">
        <v>37</v>
      </c>
    </row>
    <row r="677" ht="13.5" customHeight="1">
      <c r="A677" s="8" t="s">
        <v>12</v>
      </c>
      <c r="B677" s="8" t="s">
        <v>871</v>
      </c>
      <c r="C677" s="8">
        <v>7542.0</v>
      </c>
      <c r="D677" s="8" t="s">
        <v>873</v>
      </c>
      <c r="E677" s="8" t="s">
        <v>46</v>
      </c>
      <c r="F677" s="10">
        <v>10115.0</v>
      </c>
      <c r="G677" s="8" t="s">
        <v>37</v>
      </c>
    </row>
    <row r="678" ht="13.5" customHeight="1">
      <c r="A678" s="8" t="s">
        <v>12</v>
      </c>
      <c r="B678" s="8" t="s">
        <v>871</v>
      </c>
      <c r="C678" s="8">
        <v>7544.0</v>
      </c>
      <c r="D678" s="8" t="s">
        <v>874</v>
      </c>
      <c r="E678" s="8" t="s">
        <v>46</v>
      </c>
      <c r="F678" s="10">
        <v>21420.0</v>
      </c>
      <c r="G678" s="8" t="s">
        <v>37</v>
      </c>
    </row>
    <row r="679" ht="13.5" customHeight="1">
      <c r="A679" s="8" t="s">
        <v>12</v>
      </c>
      <c r="B679" s="8" t="s">
        <v>875</v>
      </c>
      <c r="C679" s="8">
        <v>7550.0</v>
      </c>
      <c r="D679" s="8" t="s">
        <v>876</v>
      </c>
      <c r="E679" s="8" t="s">
        <v>46</v>
      </c>
      <c r="F679" s="10">
        <v>165291.0</v>
      </c>
      <c r="G679" s="8" t="s">
        <v>37</v>
      </c>
    </row>
    <row r="680" ht="13.5" customHeight="1">
      <c r="A680" s="8" t="s">
        <v>12</v>
      </c>
      <c r="B680" s="8" t="s">
        <v>877</v>
      </c>
      <c r="C680" s="8">
        <v>7551.0</v>
      </c>
      <c r="D680" s="8" t="s">
        <v>878</v>
      </c>
      <c r="E680" s="8" t="s">
        <v>46</v>
      </c>
      <c r="F680" s="10">
        <v>78778.0</v>
      </c>
      <c r="G680" s="8" t="s">
        <v>37</v>
      </c>
    </row>
    <row r="681" ht="13.5" customHeight="1">
      <c r="A681" s="8" t="s">
        <v>12</v>
      </c>
      <c r="B681" s="8" t="s">
        <v>451</v>
      </c>
      <c r="C681" s="8">
        <v>7554.0</v>
      </c>
      <c r="D681" s="8" t="s">
        <v>879</v>
      </c>
      <c r="E681" s="8" t="s">
        <v>46</v>
      </c>
      <c r="F681" s="10">
        <v>46520.0</v>
      </c>
      <c r="G681" s="8" t="s">
        <v>37</v>
      </c>
    </row>
    <row r="682" ht="13.5" customHeight="1">
      <c r="A682" s="8" t="s">
        <v>12</v>
      </c>
      <c r="B682" s="8" t="s">
        <v>451</v>
      </c>
      <c r="C682" s="8">
        <v>7555.0</v>
      </c>
      <c r="D682" s="8" t="s">
        <v>880</v>
      </c>
      <c r="E682" s="8" t="s">
        <v>46</v>
      </c>
      <c r="F682" s="10">
        <v>42090.0</v>
      </c>
      <c r="G682" s="8" t="s">
        <v>37</v>
      </c>
    </row>
    <row r="683" ht="13.5" customHeight="1">
      <c r="A683" s="8" t="s">
        <v>12</v>
      </c>
      <c r="B683" s="8" t="s">
        <v>819</v>
      </c>
      <c r="C683" s="8">
        <v>7556.0</v>
      </c>
      <c r="D683" s="8" t="s">
        <v>881</v>
      </c>
      <c r="E683" s="8" t="s">
        <v>36</v>
      </c>
      <c r="F683" s="10">
        <v>1728.0</v>
      </c>
      <c r="G683" s="8" t="s">
        <v>37</v>
      </c>
    </row>
    <row r="684" ht="13.5" customHeight="1">
      <c r="A684" s="8" t="s">
        <v>12</v>
      </c>
      <c r="B684" s="8" t="s">
        <v>819</v>
      </c>
      <c r="C684" s="8">
        <v>7557.0</v>
      </c>
      <c r="D684" s="8" t="s">
        <v>882</v>
      </c>
      <c r="E684" s="8" t="s">
        <v>46</v>
      </c>
      <c r="F684" s="10">
        <v>2810.0</v>
      </c>
      <c r="G684" s="8" t="s">
        <v>37</v>
      </c>
    </row>
    <row r="685" ht="13.5" customHeight="1">
      <c r="A685" s="8" t="s">
        <v>12</v>
      </c>
      <c r="B685" s="8" t="s">
        <v>883</v>
      </c>
      <c r="C685" s="8">
        <v>7558.0</v>
      </c>
      <c r="D685" s="8" t="s">
        <v>884</v>
      </c>
      <c r="E685" s="8" t="s">
        <v>885</v>
      </c>
      <c r="F685" s="10">
        <v>856800.0</v>
      </c>
      <c r="G685" s="8" t="s">
        <v>37</v>
      </c>
    </row>
    <row r="686" ht="13.5" customHeight="1">
      <c r="A686" s="8" t="s">
        <v>12</v>
      </c>
      <c r="B686" s="8" t="s">
        <v>451</v>
      </c>
      <c r="C686" s="8">
        <v>7559.0</v>
      </c>
      <c r="D686" s="8" t="s">
        <v>886</v>
      </c>
      <c r="E686" s="8" t="s">
        <v>36</v>
      </c>
      <c r="F686" s="10">
        <v>2763.0</v>
      </c>
      <c r="G686" s="8" t="s">
        <v>37</v>
      </c>
    </row>
    <row r="687" ht="13.5" customHeight="1">
      <c r="A687" s="8" t="s">
        <v>12</v>
      </c>
      <c r="B687" s="8" t="s">
        <v>451</v>
      </c>
      <c r="C687" s="8">
        <v>7560.0</v>
      </c>
      <c r="D687" s="8" t="s">
        <v>887</v>
      </c>
      <c r="E687" s="8" t="s">
        <v>36</v>
      </c>
      <c r="F687" s="10">
        <v>3247.0</v>
      </c>
      <c r="G687" s="8" t="s">
        <v>37</v>
      </c>
    </row>
    <row r="688" ht="13.5" customHeight="1">
      <c r="A688" s="8" t="s">
        <v>12</v>
      </c>
      <c r="B688" s="8" t="s">
        <v>451</v>
      </c>
      <c r="C688" s="8">
        <v>7561.0</v>
      </c>
      <c r="D688" s="8" t="s">
        <v>888</v>
      </c>
      <c r="E688" s="8" t="s">
        <v>36</v>
      </c>
      <c r="F688" s="10">
        <v>1852.0</v>
      </c>
      <c r="G688" s="8" t="s">
        <v>37</v>
      </c>
    </row>
    <row r="689" ht="13.5" customHeight="1">
      <c r="A689" s="8" t="s">
        <v>12</v>
      </c>
      <c r="B689" s="8" t="s">
        <v>683</v>
      </c>
      <c r="C689" s="8">
        <v>7562.0</v>
      </c>
      <c r="D689" s="8" t="s">
        <v>889</v>
      </c>
      <c r="E689" s="8" t="s">
        <v>61</v>
      </c>
      <c r="F689" s="10">
        <v>22180.0</v>
      </c>
      <c r="G689" s="8" t="s">
        <v>37</v>
      </c>
    </row>
    <row r="690" ht="13.5" customHeight="1">
      <c r="A690" s="8" t="s">
        <v>12</v>
      </c>
      <c r="B690" s="8" t="s">
        <v>451</v>
      </c>
      <c r="C690" s="8">
        <v>7567.0</v>
      </c>
      <c r="D690" s="8" t="s">
        <v>890</v>
      </c>
      <c r="E690" s="8" t="s">
        <v>46</v>
      </c>
      <c r="F690" s="10">
        <v>95994.0</v>
      </c>
      <c r="G690" s="8" t="s">
        <v>37</v>
      </c>
    </row>
    <row r="691" ht="13.5" customHeight="1">
      <c r="A691" s="8" t="s">
        <v>12</v>
      </c>
      <c r="B691" s="8" t="s">
        <v>891</v>
      </c>
      <c r="C691" s="8">
        <v>7568.0</v>
      </c>
      <c r="D691" s="8" t="s">
        <v>892</v>
      </c>
      <c r="E691" s="8" t="s">
        <v>46</v>
      </c>
      <c r="F691" s="10">
        <v>45220.0</v>
      </c>
      <c r="G691" s="8" t="s">
        <v>37</v>
      </c>
    </row>
    <row r="692" ht="13.5" customHeight="1">
      <c r="A692" s="8" t="s">
        <v>12</v>
      </c>
      <c r="B692" s="8" t="s">
        <v>451</v>
      </c>
      <c r="C692" s="8">
        <v>7571.0</v>
      </c>
      <c r="D692" s="8" t="s">
        <v>893</v>
      </c>
      <c r="E692" s="8" t="s">
        <v>46</v>
      </c>
      <c r="F692" s="10">
        <v>83781.0</v>
      </c>
      <c r="G692" s="8" t="s">
        <v>37</v>
      </c>
    </row>
    <row r="693" ht="13.5" customHeight="1">
      <c r="A693" s="8" t="s">
        <v>12</v>
      </c>
      <c r="B693" s="8" t="s">
        <v>891</v>
      </c>
      <c r="C693" s="8">
        <v>7575.0</v>
      </c>
      <c r="D693" s="8" t="s">
        <v>894</v>
      </c>
      <c r="E693" s="8" t="s">
        <v>46</v>
      </c>
      <c r="F693" s="10">
        <v>34050.0</v>
      </c>
      <c r="G693" s="8" t="s">
        <v>37</v>
      </c>
    </row>
    <row r="694" ht="13.5" customHeight="1">
      <c r="A694" s="8" t="s">
        <v>12</v>
      </c>
      <c r="B694" s="8" t="s">
        <v>891</v>
      </c>
      <c r="C694" s="8">
        <v>7576.0</v>
      </c>
      <c r="D694" s="8" t="s">
        <v>895</v>
      </c>
      <c r="E694" s="8" t="s">
        <v>46</v>
      </c>
      <c r="F694" s="10">
        <v>2000.0</v>
      </c>
      <c r="G694" s="8" t="s">
        <v>37</v>
      </c>
    </row>
    <row r="695" ht="13.5" customHeight="1">
      <c r="A695" s="8" t="s">
        <v>12</v>
      </c>
      <c r="B695" s="8" t="s">
        <v>891</v>
      </c>
      <c r="C695" s="8">
        <v>7577.0</v>
      </c>
      <c r="D695" s="8" t="s">
        <v>896</v>
      </c>
      <c r="E695" s="8" t="s">
        <v>46</v>
      </c>
      <c r="F695" s="10">
        <v>8000.0</v>
      </c>
      <c r="G695" s="8" t="s">
        <v>37</v>
      </c>
    </row>
    <row r="696" ht="13.5" customHeight="1">
      <c r="A696" s="8" t="s">
        <v>12</v>
      </c>
      <c r="B696" s="8" t="s">
        <v>891</v>
      </c>
      <c r="C696" s="8">
        <v>7578.0</v>
      </c>
      <c r="D696" s="8" t="s">
        <v>897</v>
      </c>
      <c r="E696" s="8" t="s">
        <v>46</v>
      </c>
      <c r="F696" s="10">
        <v>9055.0</v>
      </c>
      <c r="G696" s="8" t="s">
        <v>37</v>
      </c>
    </row>
    <row r="697" ht="13.5" customHeight="1">
      <c r="A697" s="8" t="s">
        <v>12</v>
      </c>
      <c r="B697" s="8" t="s">
        <v>891</v>
      </c>
      <c r="C697" s="8">
        <v>7579.0</v>
      </c>
      <c r="D697" s="8" t="s">
        <v>899</v>
      </c>
      <c r="E697" s="8" t="s">
        <v>46</v>
      </c>
      <c r="F697" s="10">
        <v>750.0</v>
      </c>
      <c r="G697" s="8" t="s">
        <v>37</v>
      </c>
    </row>
    <row r="698" ht="13.5" customHeight="1">
      <c r="A698" s="8" t="s">
        <v>12</v>
      </c>
      <c r="B698" s="8" t="s">
        <v>891</v>
      </c>
      <c r="C698" s="8">
        <v>7580.0</v>
      </c>
      <c r="D698" s="8" t="s">
        <v>900</v>
      </c>
      <c r="E698" s="8" t="s">
        <v>46</v>
      </c>
      <c r="F698" s="10">
        <v>23000.0</v>
      </c>
      <c r="G698" s="8" t="s">
        <v>37</v>
      </c>
    </row>
    <row r="699" ht="13.5" customHeight="1">
      <c r="A699" s="8" t="s">
        <v>12</v>
      </c>
      <c r="B699" s="8" t="s">
        <v>891</v>
      </c>
      <c r="C699" s="8">
        <v>7582.0</v>
      </c>
      <c r="D699" s="8" t="s">
        <v>901</v>
      </c>
      <c r="E699" s="8" t="s">
        <v>46</v>
      </c>
      <c r="F699" s="10">
        <v>25000.0</v>
      </c>
      <c r="G699" s="8" t="s">
        <v>37</v>
      </c>
    </row>
    <row r="700" ht="13.5" customHeight="1">
      <c r="A700" s="8" t="s">
        <v>12</v>
      </c>
      <c r="B700" s="8" t="s">
        <v>891</v>
      </c>
      <c r="C700" s="8">
        <v>7583.0</v>
      </c>
      <c r="D700" s="8" t="s">
        <v>902</v>
      </c>
      <c r="E700" s="8" t="s">
        <v>46</v>
      </c>
      <c r="F700" s="10">
        <v>29750.0</v>
      </c>
      <c r="G700" s="8" t="s">
        <v>37</v>
      </c>
    </row>
    <row r="701" ht="13.5" customHeight="1">
      <c r="A701" s="8" t="s">
        <v>12</v>
      </c>
      <c r="B701" s="8" t="s">
        <v>120</v>
      </c>
      <c r="C701" s="8">
        <v>7585.0</v>
      </c>
      <c r="D701" s="8" t="s">
        <v>903</v>
      </c>
      <c r="E701" s="8" t="s">
        <v>61</v>
      </c>
      <c r="F701" s="10">
        <v>37163.0</v>
      </c>
      <c r="G701" s="8" t="s">
        <v>17</v>
      </c>
    </row>
    <row r="702" ht="13.5" customHeight="1">
      <c r="A702" s="8" t="s">
        <v>12</v>
      </c>
      <c r="B702" s="8" t="s">
        <v>451</v>
      </c>
      <c r="C702" s="8">
        <v>7586.0</v>
      </c>
      <c r="D702" s="8" t="s">
        <v>904</v>
      </c>
      <c r="E702" s="8" t="s">
        <v>46</v>
      </c>
      <c r="F702" s="10">
        <v>3413.0</v>
      </c>
      <c r="G702" s="8" t="s">
        <v>37</v>
      </c>
    </row>
    <row r="703" ht="13.5" customHeight="1">
      <c r="A703" s="8" t="s">
        <v>12</v>
      </c>
      <c r="B703" s="8" t="s">
        <v>733</v>
      </c>
      <c r="C703" s="8">
        <v>7587.0</v>
      </c>
      <c r="D703" s="8" t="s">
        <v>905</v>
      </c>
      <c r="E703" s="8" t="s">
        <v>43</v>
      </c>
      <c r="F703" s="10">
        <v>153769.0</v>
      </c>
      <c r="G703" s="8" t="s">
        <v>37</v>
      </c>
    </row>
    <row r="704" ht="13.5" customHeight="1">
      <c r="A704" s="8" t="s">
        <v>12</v>
      </c>
      <c r="B704" s="8" t="s">
        <v>98</v>
      </c>
      <c r="C704" s="8">
        <v>7596.0</v>
      </c>
      <c r="D704" s="8" t="s">
        <v>906</v>
      </c>
      <c r="E704" s="8" t="s">
        <v>100</v>
      </c>
      <c r="F704" s="10">
        <v>52107.0</v>
      </c>
      <c r="G704" s="8" t="s">
        <v>37</v>
      </c>
    </row>
    <row r="705" ht="13.5" customHeight="1">
      <c r="A705" s="8" t="s">
        <v>12</v>
      </c>
      <c r="B705" s="8" t="s">
        <v>47</v>
      </c>
      <c r="C705" s="8">
        <v>7598.0</v>
      </c>
      <c r="D705" s="8" t="s">
        <v>907</v>
      </c>
      <c r="E705" s="8" t="s">
        <v>16</v>
      </c>
      <c r="F705" s="10">
        <v>90440.0</v>
      </c>
      <c r="G705" s="8" t="s">
        <v>17</v>
      </c>
    </row>
    <row r="706" ht="13.5" customHeight="1">
      <c r="A706" s="8" t="s">
        <v>12</v>
      </c>
      <c r="B706" s="8" t="s">
        <v>908</v>
      </c>
      <c r="C706" s="8">
        <v>7603.0</v>
      </c>
      <c r="D706" s="8" t="s">
        <v>909</v>
      </c>
      <c r="E706" s="8" t="s">
        <v>61</v>
      </c>
      <c r="F706" s="10">
        <v>386587.0</v>
      </c>
      <c r="G706" s="8" t="s">
        <v>37</v>
      </c>
    </row>
    <row r="707" ht="13.5" customHeight="1">
      <c r="A707" s="8" t="s">
        <v>12</v>
      </c>
      <c r="B707" s="8" t="s">
        <v>908</v>
      </c>
      <c r="C707" s="8">
        <v>7604.0</v>
      </c>
      <c r="D707" s="8" t="s">
        <v>910</v>
      </c>
      <c r="E707" s="8" t="s">
        <v>61</v>
      </c>
      <c r="F707" s="10">
        <v>466632.0</v>
      </c>
      <c r="G707" s="8" t="s">
        <v>37</v>
      </c>
    </row>
    <row r="708" ht="13.5" customHeight="1">
      <c r="A708" s="8" t="s">
        <v>12</v>
      </c>
      <c r="B708" s="8" t="s">
        <v>908</v>
      </c>
      <c r="C708" s="8">
        <v>7606.0</v>
      </c>
      <c r="D708" s="8" t="s">
        <v>911</v>
      </c>
      <c r="E708" s="8" t="s">
        <v>61</v>
      </c>
      <c r="F708" s="10">
        <v>595966.0</v>
      </c>
      <c r="G708" s="8" t="s">
        <v>37</v>
      </c>
    </row>
    <row r="709" ht="13.5" customHeight="1">
      <c r="A709" s="8" t="s">
        <v>12</v>
      </c>
      <c r="B709" s="8" t="s">
        <v>908</v>
      </c>
      <c r="C709" s="8">
        <v>7607.0</v>
      </c>
      <c r="D709" s="8" t="s">
        <v>913</v>
      </c>
      <c r="E709" s="8" t="s">
        <v>61</v>
      </c>
      <c r="F709" s="10">
        <v>657040.0</v>
      </c>
      <c r="G709" s="8" t="s">
        <v>37</v>
      </c>
    </row>
    <row r="710" ht="13.5" customHeight="1">
      <c r="A710" s="8" t="s">
        <v>12</v>
      </c>
      <c r="B710" s="8" t="s">
        <v>908</v>
      </c>
      <c r="C710" s="8">
        <v>7608.0</v>
      </c>
      <c r="D710" s="8" t="s">
        <v>914</v>
      </c>
      <c r="E710" s="8" t="s">
        <v>61</v>
      </c>
      <c r="F710" s="10">
        <v>803045.0</v>
      </c>
      <c r="G710" s="8" t="s">
        <v>37</v>
      </c>
    </row>
    <row r="711" ht="13.5" customHeight="1">
      <c r="A711" s="8" t="s">
        <v>12</v>
      </c>
      <c r="B711" s="8" t="s">
        <v>515</v>
      </c>
      <c r="C711" s="8">
        <v>7610.0</v>
      </c>
      <c r="D711" s="8" t="s">
        <v>915</v>
      </c>
      <c r="E711" s="8" t="s">
        <v>36</v>
      </c>
      <c r="F711" s="10">
        <v>9663.0</v>
      </c>
      <c r="G711" s="8" t="s">
        <v>37</v>
      </c>
    </row>
    <row r="712" ht="13.5" customHeight="1">
      <c r="A712" s="8" t="s">
        <v>12</v>
      </c>
      <c r="B712" s="8" t="s">
        <v>908</v>
      </c>
      <c r="C712" s="8">
        <v>7613.0</v>
      </c>
      <c r="D712" s="8" t="s">
        <v>916</v>
      </c>
      <c r="E712" s="8" t="s">
        <v>61</v>
      </c>
      <c r="F712" s="10">
        <v>947968.0</v>
      </c>
      <c r="G712" s="8" t="s">
        <v>37</v>
      </c>
    </row>
    <row r="713" ht="13.5" customHeight="1">
      <c r="A713" s="8" t="s">
        <v>12</v>
      </c>
      <c r="B713" s="8" t="s">
        <v>908</v>
      </c>
      <c r="C713" s="8">
        <v>7614.0</v>
      </c>
      <c r="D713" s="8" t="s">
        <v>917</v>
      </c>
      <c r="E713" s="8" t="s">
        <v>61</v>
      </c>
      <c r="F713" s="10">
        <v>1199074.0</v>
      </c>
      <c r="G713" s="8" t="s">
        <v>37</v>
      </c>
    </row>
    <row r="714" ht="13.5" customHeight="1">
      <c r="A714" s="8" t="s">
        <v>12</v>
      </c>
      <c r="B714" s="8" t="s">
        <v>908</v>
      </c>
      <c r="C714" s="8">
        <v>7615.0</v>
      </c>
      <c r="D714" s="8" t="s">
        <v>918</v>
      </c>
      <c r="E714" s="8" t="s">
        <v>61</v>
      </c>
      <c r="F714" s="10">
        <v>1517165.0</v>
      </c>
      <c r="G714" s="8" t="s">
        <v>37</v>
      </c>
    </row>
    <row r="715" ht="13.5" customHeight="1">
      <c r="A715" s="8" t="s">
        <v>12</v>
      </c>
      <c r="B715" s="8" t="s">
        <v>908</v>
      </c>
      <c r="C715" s="8">
        <v>7616.0</v>
      </c>
      <c r="D715" s="8" t="s">
        <v>920</v>
      </c>
      <c r="E715" s="8" t="s">
        <v>61</v>
      </c>
      <c r="F715" s="10">
        <v>1719584.0</v>
      </c>
      <c r="G715" s="8" t="s">
        <v>37</v>
      </c>
    </row>
    <row r="716" ht="13.5" customHeight="1">
      <c r="A716" s="8" t="s">
        <v>12</v>
      </c>
      <c r="B716" s="8" t="s">
        <v>908</v>
      </c>
      <c r="C716" s="8">
        <v>7617.0</v>
      </c>
      <c r="D716" s="8" t="s">
        <v>921</v>
      </c>
      <c r="E716" s="8" t="s">
        <v>61</v>
      </c>
      <c r="F716" s="10">
        <v>1922003.0</v>
      </c>
      <c r="G716" s="8" t="s">
        <v>37</v>
      </c>
    </row>
    <row r="717" ht="13.5" customHeight="1">
      <c r="A717" s="8" t="s">
        <v>12</v>
      </c>
      <c r="B717" s="8" t="s">
        <v>908</v>
      </c>
      <c r="C717" s="8">
        <v>7618.0</v>
      </c>
      <c r="D717" s="8" t="s">
        <v>922</v>
      </c>
      <c r="E717" s="8" t="s">
        <v>61</v>
      </c>
      <c r="F717" s="10">
        <v>2159846.0</v>
      </c>
      <c r="G717" s="8" t="s">
        <v>37</v>
      </c>
    </row>
    <row r="718" ht="13.5" customHeight="1">
      <c r="A718" s="8" t="s">
        <v>12</v>
      </c>
      <c r="B718" s="8" t="s">
        <v>908</v>
      </c>
      <c r="C718" s="8">
        <v>7619.0</v>
      </c>
      <c r="D718" s="8" t="s">
        <v>923</v>
      </c>
      <c r="E718" s="8" t="s">
        <v>61</v>
      </c>
      <c r="F718" s="10">
        <v>2762417.0</v>
      </c>
      <c r="G718" s="8" t="s">
        <v>37</v>
      </c>
    </row>
    <row r="719" ht="13.5" customHeight="1">
      <c r="A719" s="8" t="s">
        <v>12</v>
      </c>
      <c r="B719" s="8" t="s">
        <v>908</v>
      </c>
      <c r="C719" s="8">
        <v>7620.0</v>
      </c>
      <c r="D719" s="8" t="s">
        <v>924</v>
      </c>
      <c r="E719" s="8" t="s">
        <v>61</v>
      </c>
      <c r="F719" s="10">
        <v>3060985.0</v>
      </c>
      <c r="G719" s="8" t="s">
        <v>37</v>
      </c>
    </row>
    <row r="720" ht="13.5" customHeight="1">
      <c r="A720" s="8" t="s">
        <v>12</v>
      </c>
      <c r="B720" s="8" t="s">
        <v>908</v>
      </c>
      <c r="C720" s="8">
        <v>7621.0</v>
      </c>
      <c r="D720" s="8" t="s">
        <v>925</v>
      </c>
      <c r="E720" s="8" t="s">
        <v>61</v>
      </c>
      <c r="F720" s="10">
        <v>3384856.0</v>
      </c>
      <c r="G720" s="8" t="s">
        <v>37</v>
      </c>
    </row>
    <row r="721" ht="13.5" customHeight="1">
      <c r="A721" s="8" t="s">
        <v>12</v>
      </c>
      <c r="B721" s="8" t="s">
        <v>908</v>
      </c>
      <c r="C721" s="8">
        <v>7622.0</v>
      </c>
      <c r="D721" s="8" t="s">
        <v>926</v>
      </c>
      <c r="E721" s="8" t="s">
        <v>61</v>
      </c>
      <c r="F721" s="10">
        <v>3708726.0</v>
      </c>
      <c r="G721" s="8" t="s">
        <v>37</v>
      </c>
    </row>
    <row r="722" ht="13.5" customHeight="1">
      <c r="A722" s="8" t="s">
        <v>12</v>
      </c>
      <c r="B722" s="8" t="s">
        <v>908</v>
      </c>
      <c r="C722" s="8">
        <v>7626.0</v>
      </c>
      <c r="D722" s="8" t="s">
        <v>928</v>
      </c>
      <c r="E722" s="8" t="s">
        <v>46</v>
      </c>
      <c r="F722" s="10">
        <v>623931.0</v>
      </c>
      <c r="G722" s="8" t="s">
        <v>37</v>
      </c>
    </row>
    <row r="723" ht="13.5" customHeight="1">
      <c r="A723" s="8" t="s">
        <v>12</v>
      </c>
      <c r="B723" s="8" t="s">
        <v>908</v>
      </c>
      <c r="C723" s="8">
        <v>7627.0</v>
      </c>
      <c r="D723" s="8" t="s">
        <v>929</v>
      </c>
      <c r="E723" s="8" t="s">
        <v>46</v>
      </c>
      <c r="F723" s="10">
        <v>647170.0</v>
      </c>
      <c r="G723" s="8" t="s">
        <v>37</v>
      </c>
    </row>
    <row r="724" ht="13.5" customHeight="1">
      <c r="A724" s="8" t="s">
        <v>12</v>
      </c>
      <c r="B724" s="8" t="s">
        <v>908</v>
      </c>
      <c r="C724" s="8">
        <v>7628.0</v>
      </c>
      <c r="D724" s="8" t="s">
        <v>930</v>
      </c>
      <c r="E724" s="8" t="s">
        <v>46</v>
      </c>
      <c r="F724" s="10">
        <v>669423.0</v>
      </c>
      <c r="G724" s="8" t="s">
        <v>37</v>
      </c>
    </row>
    <row r="725" ht="13.5" customHeight="1">
      <c r="A725" s="8" t="s">
        <v>12</v>
      </c>
      <c r="B725" s="8" t="s">
        <v>908</v>
      </c>
      <c r="C725" s="8">
        <v>7630.0</v>
      </c>
      <c r="D725" s="8" t="s">
        <v>931</v>
      </c>
      <c r="E725" s="8" t="s">
        <v>46</v>
      </c>
      <c r="F725" s="10">
        <v>705256.0</v>
      </c>
      <c r="G725" s="8" t="s">
        <v>37</v>
      </c>
    </row>
    <row r="726" ht="13.5" customHeight="1">
      <c r="A726" s="8" t="s">
        <v>12</v>
      </c>
      <c r="B726" s="8" t="s">
        <v>908</v>
      </c>
      <c r="C726" s="8">
        <v>7631.0</v>
      </c>
      <c r="D726" s="8" t="s">
        <v>932</v>
      </c>
      <c r="E726" s="8" t="s">
        <v>46</v>
      </c>
      <c r="F726" s="10">
        <v>905521.0</v>
      </c>
      <c r="G726" s="8" t="s">
        <v>37</v>
      </c>
    </row>
    <row r="727" ht="13.5" customHeight="1">
      <c r="A727" s="8" t="s">
        <v>12</v>
      </c>
      <c r="B727" s="8" t="s">
        <v>908</v>
      </c>
      <c r="C727" s="8">
        <v>7632.0</v>
      </c>
      <c r="D727" s="8" t="s">
        <v>933</v>
      </c>
      <c r="E727" s="8" t="s">
        <v>46</v>
      </c>
      <c r="F727" s="10">
        <v>968595.0</v>
      </c>
      <c r="G727" s="8" t="s">
        <v>37</v>
      </c>
    </row>
    <row r="728" ht="13.5" customHeight="1">
      <c r="A728" s="8" t="s">
        <v>12</v>
      </c>
      <c r="B728" s="8" t="s">
        <v>908</v>
      </c>
      <c r="C728" s="8">
        <v>7633.0</v>
      </c>
      <c r="D728" s="8" t="s">
        <v>934</v>
      </c>
      <c r="E728" s="8" t="s">
        <v>46</v>
      </c>
      <c r="F728" s="10">
        <v>1046753.0</v>
      </c>
      <c r="G728" s="8" t="s">
        <v>37</v>
      </c>
    </row>
    <row r="729" ht="13.5" customHeight="1">
      <c r="A729" s="8" t="s">
        <v>12</v>
      </c>
      <c r="B729" s="8" t="s">
        <v>908</v>
      </c>
      <c r="C729" s="8">
        <v>7634.0</v>
      </c>
      <c r="D729" s="8" t="s">
        <v>935</v>
      </c>
      <c r="E729" s="8" t="s">
        <v>46</v>
      </c>
      <c r="F729" s="10">
        <v>1126845.0</v>
      </c>
      <c r="G729" s="8" t="s">
        <v>37</v>
      </c>
    </row>
    <row r="730" ht="13.5" customHeight="1">
      <c r="A730" s="8" t="s">
        <v>12</v>
      </c>
      <c r="B730" s="8" t="s">
        <v>908</v>
      </c>
      <c r="C730" s="8">
        <v>7635.0</v>
      </c>
      <c r="D730" s="8" t="s">
        <v>936</v>
      </c>
      <c r="E730" s="8" t="s">
        <v>46</v>
      </c>
      <c r="F730" s="10">
        <v>921007.0</v>
      </c>
      <c r="G730" s="8" t="s">
        <v>37</v>
      </c>
    </row>
    <row r="731" ht="13.5" customHeight="1">
      <c r="A731" s="8" t="s">
        <v>12</v>
      </c>
      <c r="B731" s="8" t="s">
        <v>908</v>
      </c>
      <c r="C731" s="8">
        <v>7636.0</v>
      </c>
      <c r="D731" s="8" t="s">
        <v>937</v>
      </c>
      <c r="E731" s="8" t="s">
        <v>46</v>
      </c>
      <c r="F731" s="10">
        <v>961491.0</v>
      </c>
      <c r="G731" s="8" t="s">
        <v>37</v>
      </c>
    </row>
    <row r="732" ht="13.5" customHeight="1">
      <c r="A732" s="8" t="s">
        <v>12</v>
      </c>
      <c r="B732" s="8" t="s">
        <v>908</v>
      </c>
      <c r="C732" s="8">
        <v>7637.0</v>
      </c>
      <c r="D732" s="8" t="s">
        <v>938</v>
      </c>
      <c r="E732" s="8" t="s">
        <v>46</v>
      </c>
      <c r="F732" s="10">
        <v>1072821.0</v>
      </c>
      <c r="G732" s="8" t="s">
        <v>37</v>
      </c>
    </row>
    <row r="733" ht="13.5" customHeight="1">
      <c r="A733" s="8" t="s">
        <v>12</v>
      </c>
      <c r="B733" s="8" t="s">
        <v>908</v>
      </c>
      <c r="C733" s="8">
        <v>7638.0</v>
      </c>
      <c r="D733" s="8" t="s">
        <v>939</v>
      </c>
      <c r="E733" s="8" t="s">
        <v>46</v>
      </c>
      <c r="F733" s="10">
        <v>1300543.0</v>
      </c>
      <c r="G733" s="8" t="s">
        <v>37</v>
      </c>
    </row>
    <row r="734" ht="13.5" customHeight="1">
      <c r="A734" s="8" t="s">
        <v>12</v>
      </c>
      <c r="B734" s="8" t="s">
        <v>908</v>
      </c>
      <c r="C734" s="8">
        <v>7639.0</v>
      </c>
      <c r="D734" s="8" t="s">
        <v>940</v>
      </c>
      <c r="E734" s="8" t="s">
        <v>46</v>
      </c>
      <c r="F734" s="10">
        <v>1361269.0</v>
      </c>
      <c r="G734" s="8" t="s">
        <v>37</v>
      </c>
    </row>
    <row r="735" ht="13.5" customHeight="1">
      <c r="A735" s="8" t="s">
        <v>12</v>
      </c>
      <c r="B735" s="8" t="s">
        <v>908</v>
      </c>
      <c r="C735" s="8">
        <v>7640.0</v>
      </c>
      <c r="D735" s="8" t="s">
        <v>941</v>
      </c>
      <c r="E735" s="8" t="s">
        <v>46</v>
      </c>
      <c r="F735" s="10">
        <v>1457417.0</v>
      </c>
      <c r="G735" s="8" t="s">
        <v>37</v>
      </c>
    </row>
    <row r="736" ht="13.5" customHeight="1">
      <c r="A736" s="8" t="s">
        <v>12</v>
      </c>
      <c r="B736" s="8" t="s">
        <v>908</v>
      </c>
      <c r="C736" s="8">
        <v>7641.0</v>
      </c>
      <c r="D736" s="8" t="s">
        <v>942</v>
      </c>
      <c r="E736" s="8" t="s">
        <v>46</v>
      </c>
      <c r="F736" s="10">
        <v>1644655.0</v>
      </c>
      <c r="G736" s="8" t="s">
        <v>37</v>
      </c>
    </row>
    <row r="737" ht="13.5" customHeight="1">
      <c r="A737" s="8" t="s">
        <v>12</v>
      </c>
      <c r="B737" s="8" t="s">
        <v>908</v>
      </c>
      <c r="C737" s="8">
        <v>7642.0</v>
      </c>
      <c r="D737" s="8" t="s">
        <v>943</v>
      </c>
      <c r="E737" s="8" t="s">
        <v>46</v>
      </c>
      <c r="F737" s="10">
        <v>1705381.0</v>
      </c>
      <c r="G737" s="8" t="s">
        <v>37</v>
      </c>
    </row>
    <row r="738" ht="13.5" customHeight="1">
      <c r="A738" s="8" t="s">
        <v>12</v>
      </c>
      <c r="B738" s="8" t="s">
        <v>908</v>
      </c>
      <c r="C738" s="8">
        <v>7643.0</v>
      </c>
      <c r="D738" s="8" t="s">
        <v>944</v>
      </c>
      <c r="E738" s="8" t="s">
        <v>46</v>
      </c>
      <c r="F738" s="10">
        <v>1978647.0</v>
      </c>
      <c r="G738" s="8" t="s">
        <v>37</v>
      </c>
    </row>
    <row r="739" ht="13.5" customHeight="1">
      <c r="A739" s="8" t="s">
        <v>12</v>
      </c>
      <c r="B739" s="8" t="s">
        <v>908</v>
      </c>
      <c r="C739" s="8">
        <v>7644.0</v>
      </c>
      <c r="D739" s="8" t="s">
        <v>946</v>
      </c>
      <c r="E739" s="8" t="s">
        <v>46</v>
      </c>
      <c r="F739" s="10">
        <v>2105158.0</v>
      </c>
      <c r="G739" s="8" t="s">
        <v>37</v>
      </c>
    </row>
    <row r="740" ht="13.5" customHeight="1">
      <c r="A740" s="8" t="s">
        <v>12</v>
      </c>
      <c r="B740" s="8" t="s">
        <v>908</v>
      </c>
      <c r="C740" s="8">
        <v>7645.0</v>
      </c>
      <c r="D740" s="8" t="s">
        <v>947</v>
      </c>
      <c r="E740" s="8" t="s">
        <v>61</v>
      </c>
      <c r="F740" s="10">
        <v>4093322.0</v>
      </c>
      <c r="G740" s="8" t="s">
        <v>37</v>
      </c>
    </row>
    <row r="741" ht="13.5" customHeight="1">
      <c r="A741" s="8" t="s">
        <v>12</v>
      </c>
      <c r="B741" s="8" t="s">
        <v>908</v>
      </c>
      <c r="C741" s="8">
        <v>7646.0</v>
      </c>
      <c r="D741" s="8" t="s">
        <v>948</v>
      </c>
      <c r="E741" s="8" t="s">
        <v>61</v>
      </c>
      <c r="F741" s="10">
        <v>4832151.0</v>
      </c>
      <c r="G741" s="8" t="s">
        <v>37</v>
      </c>
    </row>
    <row r="742" ht="13.5" customHeight="1">
      <c r="A742" s="8" t="s">
        <v>12</v>
      </c>
      <c r="B742" s="8" t="s">
        <v>908</v>
      </c>
      <c r="C742" s="8">
        <v>7647.0</v>
      </c>
      <c r="D742" s="8" t="s">
        <v>949</v>
      </c>
      <c r="E742" s="8" t="s">
        <v>46</v>
      </c>
      <c r="F742" s="10">
        <v>2423969.0</v>
      </c>
      <c r="G742" s="8" t="s">
        <v>37</v>
      </c>
    </row>
    <row r="743" ht="13.5" customHeight="1">
      <c r="A743" s="8" t="s">
        <v>12</v>
      </c>
      <c r="B743" s="8" t="s">
        <v>908</v>
      </c>
      <c r="C743" s="8">
        <v>7648.0</v>
      </c>
      <c r="D743" s="8" t="s">
        <v>950</v>
      </c>
      <c r="E743" s="8" t="s">
        <v>61</v>
      </c>
      <c r="F743" s="10">
        <v>6593197.0</v>
      </c>
      <c r="G743" s="8" t="s">
        <v>37</v>
      </c>
    </row>
    <row r="744" ht="13.5" customHeight="1">
      <c r="A744" s="8" t="s">
        <v>12</v>
      </c>
      <c r="B744" s="8" t="s">
        <v>140</v>
      </c>
      <c r="C744" s="8">
        <v>7650.0</v>
      </c>
      <c r="D744" s="8" t="s">
        <v>952</v>
      </c>
      <c r="E744" s="8" t="s">
        <v>95</v>
      </c>
      <c r="F744" s="10">
        <v>217786.0</v>
      </c>
      <c r="G744" s="8" t="s">
        <v>37</v>
      </c>
    </row>
    <row r="745" ht="13.5" customHeight="1">
      <c r="A745" s="8" t="s">
        <v>12</v>
      </c>
      <c r="B745" s="8" t="s">
        <v>140</v>
      </c>
      <c r="C745" s="8">
        <v>7651.0</v>
      </c>
      <c r="D745" s="8" t="s">
        <v>953</v>
      </c>
      <c r="E745" s="8" t="s">
        <v>95</v>
      </c>
      <c r="F745" s="10">
        <v>281697.0</v>
      </c>
      <c r="G745" s="8" t="s">
        <v>37</v>
      </c>
    </row>
    <row r="746" ht="13.5" customHeight="1">
      <c r="A746" s="8" t="s">
        <v>12</v>
      </c>
      <c r="B746" s="8" t="s">
        <v>140</v>
      </c>
      <c r="C746" s="8">
        <v>7652.0</v>
      </c>
      <c r="D746" s="8" t="s">
        <v>954</v>
      </c>
      <c r="E746" s="8" t="s">
        <v>95</v>
      </c>
      <c r="F746" s="10">
        <v>253411.0</v>
      </c>
      <c r="G746" s="8" t="s">
        <v>37</v>
      </c>
    </row>
    <row r="747" ht="13.5" customHeight="1">
      <c r="A747" s="8" t="s">
        <v>12</v>
      </c>
      <c r="B747" s="8" t="s">
        <v>140</v>
      </c>
      <c r="C747" s="8">
        <v>7653.0</v>
      </c>
      <c r="D747" s="8" t="s">
        <v>955</v>
      </c>
      <c r="E747" s="8" t="s">
        <v>95</v>
      </c>
      <c r="F747" s="10">
        <v>360000.0</v>
      </c>
      <c r="G747" s="8" t="s">
        <v>37</v>
      </c>
    </row>
    <row r="748" ht="13.5" customHeight="1">
      <c r="A748" s="8" t="s">
        <v>12</v>
      </c>
      <c r="B748" s="8" t="s">
        <v>140</v>
      </c>
      <c r="C748" s="8">
        <v>7654.0</v>
      </c>
      <c r="D748" s="8" t="s">
        <v>956</v>
      </c>
      <c r="E748" s="8" t="s">
        <v>95</v>
      </c>
      <c r="F748" s="10">
        <v>68020.0</v>
      </c>
      <c r="G748" s="8" t="s">
        <v>37</v>
      </c>
    </row>
    <row r="749" ht="13.5" customHeight="1">
      <c r="A749" s="8" t="s">
        <v>12</v>
      </c>
      <c r="B749" s="8" t="s">
        <v>140</v>
      </c>
      <c r="C749" s="8">
        <v>7655.0</v>
      </c>
      <c r="D749" s="8" t="s">
        <v>958</v>
      </c>
      <c r="E749" s="8" t="s">
        <v>95</v>
      </c>
      <c r="F749" s="10">
        <v>90335.0</v>
      </c>
      <c r="G749" s="8" t="s">
        <v>37</v>
      </c>
    </row>
    <row r="750" ht="13.5" customHeight="1">
      <c r="A750" s="8" t="s">
        <v>12</v>
      </c>
      <c r="B750" s="8" t="s">
        <v>140</v>
      </c>
      <c r="C750" s="8">
        <v>7656.0</v>
      </c>
      <c r="D750" s="8" t="s">
        <v>959</v>
      </c>
      <c r="E750" s="8" t="s">
        <v>95</v>
      </c>
      <c r="F750" s="10">
        <v>181163.0</v>
      </c>
      <c r="G750" s="8" t="s">
        <v>37</v>
      </c>
    </row>
    <row r="751" ht="13.5" customHeight="1">
      <c r="A751" s="8" t="s">
        <v>12</v>
      </c>
      <c r="B751" s="8" t="s">
        <v>140</v>
      </c>
      <c r="C751" s="8">
        <v>7657.0</v>
      </c>
      <c r="D751" s="8" t="s">
        <v>960</v>
      </c>
      <c r="E751" s="8" t="s">
        <v>95</v>
      </c>
      <c r="F751" s="10">
        <v>127996.0</v>
      </c>
      <c r="G751" s="8" t="s">
        <v>37</v>
      </c>
    </row>
    <row r="752" ht="13.5" customHeight="1">
      <c r="A752" s="8" t="s">
        <v>12</v>
      </c>
      <c r="B752" s="8" t="s">
        <v>557</v>
      </c>
      <c r="C752" s="8">
        <v>7658.0</v>
      </c>
      <c r="D752" s="8" t="s">
        <v>961</v>
      </c>
      <c r="E752" s="8" t="s">
        <v>16</v>
      </c>
      <c r="F752" s="10">
        <v>1167963.0</v>
      </c>
      <c r="G752" s="8" t="s">
        <v>17</v>
      </c>
    </row>
    <row r="753" ht="13.5" customHeight="1">
      <c r="A753" s="8" t="s">
        <v>12</v>
      </c>
      <c r="B753" s="8" t="s">
        <v>451</v>
      </c>
      <c r="C753" s="8">
        <v>7664.0</v>
      </c>
      <c r="D753" s="8" t="s">
        <v>962</v>
      </c>
      <c r="E753" s="8" t="s">
        <v>46</v>
      </c>
      <c r="F753" s="10">
        <v>1163004.0</v>
      </c>
      <c r="G753" s="8" t="s">
        <v>37</v>
      </c>
    </row>
    <row r="754" ht="13.5" customHeight="1">
      <c r="A754" s="8" t="s">
        <v>12</v>
      </c>
      <c r="B754" s="8" t="s">
        <v>140</v>
      </c>
      <c r="C754" s="8">
        <v>7680.0</v>
      </c>
      <c r="D754" s="8" t="s">
        <v>963</v>
      </c>
      <c r="E754" s="8" t="s">
        <v>95</v>
      </c>
      <c r="F754" s="10">
        <v>83900.0</v>
      </c>
      <c r="G754" s="8" t="s">
        <v>37</v>
      </c>
    </row>
    <row r="755" ht="13.5" customHeight="1">
      <c r="A755" s="8" t="s">
        <v>12</v>
      </c>
      <c r="B755" s="8" t="s">
        <v>47</v>
      </c>
      <c r="C755" s="8">
        <v>7686.0</v>
      </c>
      <c r="D755" s="8" t="s">
        <v>964</v>
      </c>
      <c r="E755" s="8" t="s">
        <v>16</v>
      </c>
      <c r="F755" s="10">
        <v>81001.0</v>
      </c>
      <c r="G755" s="8" t="s">
        <v>17</v>
      </c>
    </row>
    <row r="756" ht="13.5" customHeight="1">
      <c r="A756" s="8" t="s">
        <v>12</v>
      </c>
      <c r="B756" s="8" t="s">
        <v>47</v>
      </c>
      <c r="C756" s="8">
        <v>7687.0</v>
      </c>
      <c r="D756" s="8" t="s">
        <v>965</v>
      </c>
      <c r="E756" s="8" t="s">
        <v>16</v>
      </c>
      <c r="F756" s="10">
        <v>94010.0</v>
      </c>
      <c r="G756" s="8" t="s">
        <v>17</v>
      </c>
    </row>
    <row r="757" ht="13.5" customHeight="1">
      <c r="A757" s="8" t="s">
        <v>12</v>
      </c>
      <c r="B757" s="8" t="s">
        <v>47</v>
      </c>
      <c r="C757" s="8">
        <v>7688.0</v>
      </c>
      <c r="D757" s="8" t="s">
        <v>967</v>
      </c>
      <c r="E757" s="8" t="s">
        <v>16</v>
      </c>
      <c r="F757" s="10">
        <v>74845.0</v>
      </c>
      <c r="G757" s="8" t="s">
        <v>17</v>
      </c>
    </row>
    <row r="758" ht="13.5" customHeight="1">
      <c r="A758" s="8" t="s">
        <v>12</v>
      </c>
      <c r="B758" s="8" t="s">
        <v>47</v>
      </c>
      <c r="C758" s="8">
        <v>7689.0</v>
      </c>
      <c r="D758" s="8" t="s">
        <v>968</v>
      </c>
      <c r="E758" s="8" t="s">
        <v>16</v>
      </c>
      <c r="F758" s="10">
        <v>73596.0</v>
      </c>
      <c r="G758" s="8" t="s">
        <v>17</v>
      </c>
    </row>
    <row r="759" ht="13.5" customHeight="1">
      <c r="A759" s="8" t="s">
        <v>12</v>
      </c>
      <c r="B759" s="8" t="s">
        <v>47</v>
      </c>
      <c r="C759" s="8">
        <v>7690.0</v>
      </c>
      <c r="D759" s="8" t="s">
        <v>969</v>
      </c>
      <c r="E759" s="8" t="s">
        <v>16</v>
      </c>
      <c r="F759" s="10">
        <v>71400.0</v>
      </c>
      <c r="G759" s="8" t="s">
        <v>17</v>
      </c>
    </row>
    <row r="760" ht="13.5" customHeight="1">
      <c r="A760" s="8" t="s">
        <v>12</v>
      </c>
      <c r="B760" s="8" t="s">
        <v>47</v>
      </c>
      <c r="C760" s="8">
        <v>7691.0</v>
      </c>
      <c r="D760" s="8" t="s">
        <v>970</v>
      </c>
      <c r="E760" s="8" t="s">
        <v>16</v>
      </c>
      <c r="F760" s="10">
        <v>65450.0</v>
      </c>
      <c r="G760" s="8" t="s">
        <v>17</v>
      </c>
    </row>
    <row r="761" ht="13.5" customHeight="1">
      <c r="A761" s="8" t="s">
        <v>12</v>
      </c>
      <c r="B761" s="8" t="s">
        <v>47</v>
      </c>
      <c r="C761" s="8">
        <v>7692.0</v>
      </c>
      <c r="D761" s="8" t="s">
        <v>971</v>
      </c>
      <c r="E761" s="8" t="s">
        <v>16</v>
      </c>
      <c r="F761" s="10">
        <v>85680.0</v>
      </c>
      <c r="G761" s="8" t="s">
        <v>17</v>
      </c>
    </row>
    <row r="762" ht="13.5" customHeight="1">
      <c r="A762" s="8" t="s">
        <v>12</v>
      </c>
      <c r="B762" s="8" t="s">
        <v>98</v>
      </c>
      <c r="C762" s="8">
        <v>7695.0</v>
      </c>
      <c r="D762" s="8" t="s">
        <v>972</v>
      </c>
      <c r="E762" s="8" t="s">
        <v>33</v>
      </c>
      <c r="F762" s="10">
        <v>2125.0</v>
      </c>
      <c r="G762" s="8" t="s">
        <v>37</v>
      </c>
    </row>
    <row r="763" ht="13.5" customHeight="1">
      <c r="A763" s="8" t="s">
        <v>12</v>
      </c>
      <c r="B763" s="8" t="s">
        <v>98</v>
      </c>
      <c r="C763" s="8">
        <v>7697.0</v>
      </c>
      <c r="D763" s="8" t="s">
        <v>973</v>
      </c>
      <c r="E763" s="8" t="s">
        <v>33</v>
      </c>
      <c r="F763" s="10">
        <v>12624.0</v>
      </c>
      <c r="G763" s="8" t="s">
        <v>37</v>
      </c>
    </row>
    <row r="764" ht="13.5" customHeight="1">
      <c r="A764" s="8" t="s">
        <v>12</v>
      </c>
      <c r="B764" s="8" t="s">
        <v>98</v>
      </c>
      <c r="C764" s="8">
        <v>7698.0</v>
      </c>
      <c r="D764" s="8" t="s">
        <v>974</v>
      </c>
      <c r="E764" s="8" t="s">
        <v>33</v>
      </c>
      <c r="F764" s="10">
        <v>2549.0</v>
      </c>
      <c r="G764" s="8" t="s">
        <v>37</v>
      </c>
    </row>
    <row r="765" ht="13.5" customHeight="1">
      <c r="A765" s="8" t="s">
        <v>12</v>
      </c>
      <c r="B765" s="8" t="s">
        <v>819</v>
      </c>
      <c r="C765" s="8">
        <v>7699.0</v>
      </c>
      <c r="D765" s="8" t="s">
        <v>976</v>
      </c>
      <c r="E765" s="8" t="s">
        <v>46</v>
      </c>
      <c r="F765" s="10">
        <v>4992.0</v>
      </c>
      <c r="G765" s="8" t="s">
        <v>37</v>
      </c>
    </row>
    <row r="766" ht="13.5" customHeight="1">
      <c r="A766" s="8" t="s">
        <v>12</v>
      </c>
      <c r="B766" s="8" t="s">
        <v>819</v>
      </c>
      <c r="C766" s="8">
        <v>7700.0</v>
      </c>
      <c r="D766" s="8" t="s">
        <v>977</v>
      </c>
      <c r="E766" s="8" t="s">
        <v>46</v>
      </c>
      <c r="F766" s="10">
        <v>8922.0</v>
      </c>
      <c r="G766" s="8" t="s">
        <v>37</v>
      </c>
    </row>
    <row r="767" ht="13.5" customHeight="1">
      <c r="A767" s="8" t="s">
        <v>12</v>
      </c>
      <c r="B767" s="8" t="s">
        <v>98</v>
      </c>
      <c r="C767" s="8">
        <v>7701.0</v>
      </c>
      <c r="D767" s="8" t="s">
        <v>978</v>
      </c>
      <c r="E767" s="8" t="s">
        <v>33</v>
      </c>
      <c r="F767" s="10">
        <v>3363.0</v>
      </c>
      <c r="G767" s="8" t="s">
        <v>37</v>
      </c>
    </row>
    <row r="768" ht="13.5" customHeight="1">
      <c r="A768" s="8" t="s">
        <v>12</v>
      </c>
      <c r="B768" s="8" t="s">
        <v>98</v>
      </c>
      <c r="C768" s="8">
        <v>7707.0</v>
      </c>
      <c r="D768" s="8" t="s">
        <v>979</v>
      </c>
      <c r="E768" s="8" t="s">
        <v>100</v>
      </c>
      <c r="F768" s="10">
        <v>79213.0</v>
      </c>
      <c r="G768" s="8" t="s">
        <v>37</v>
      </c>
    </row>
    <row r="769" ht="13.5" customHeight="1">
      <c r="A769" s="8" t="s">
        <v>12</v>
      </c>
      <c r="B769" s="8" t="s">
        <v>50</v>
      </c>
      <c r="C769" s="8">
        <v>7710.0</v>
      </c>
      <c r="D769" s="8" t="s">
        <v>980</v>
      </c>
      <c r="E769" s="8" t="s">
        <v>46</v>
      </c>
      <c r="F769" s="10">
        <v>57596.0</v>
      </c>
      <c r="G769" s="8" t="s">
        <v>17</v>
      </c>
    </row>
    <row r="770" ht="13.5" customHeight="1">
      <c r="A770" s="8" t="s">
        <v>12</v>
      </c>
      <c r="B770" s="8" t="s">
        <v>65</v>
      </c>
      <c r="C770" s="8">
        <v>7713.0</v>
      </c>
      <c r="D770" s="8" t="s">
        <v>981</v>
      </c>
      <c r="E770" s="8" t="s">
        <v>46</v>
      </c>
      <c r="F770" s="10">
        <v>11566.0</v>
      </c>
      <c r="G770" s="8" t="s">
        <v>17</v>
      </c>
    </row>
    <row r="771" ht="13.5" customHeight="1">
      <c r="A771" s="8" t="s">
        <v>12</v>
      </c>
      <c r="B771" s="8" t="s">
        <v>34</v>
      </c>
      <c r="C771" s="8">
        <v>7714.0</v>
      </c>
      <c r="D771" s="8" t="s">
        <v>982</v>
      </c>
      <c r="E771" s="8" t="s">
        <v>36</v>
      </c>
      <c r="F771" s="10">
        <v>59247.0</v>
      </c>
      <c r="G771" s="8" t="s">
        <v>37</v>
      </c>
    </row>
    <row r="772" ht="13.5" customHeight="1">
      <c r="A772" s="8" t="s">
        <v>12</v>
      </c>
      <c r="B772" s="8" t="s">
        <v>34</v>
      </c>
      <c r="C772" s="8">
        <v>7715.0</v>
      </c>
      <c r="D772" s="8" t="s">
        <v>983</v>
      </c>
      <c r="E772" s="8" t="s">
        <v>36</v>
      </c>
      <c r="F772" s="10">
        <v>53106.0</v>
      </c>
      <c r="G772" s="8" t="s">
        <v>37</v>
      </c>
    </row>
    <row r="773" ht="13.5" customHeight="1">
      <c r="A773" s="8" t="s">
        <v>12</v>
      </c>
      <c r="B773" s="8" t="s">
        <v>34</v>
      </c>
      <c r="C773" s="8">
        <v>7717.0</v>
      </c>
      <c r="D773" s="8" t="s">
        <v>984</v>
      </c>
      <c r="E773" s="8" t="s">
        <v>46</v>
      </c>
      <c r="F773" s="10">
        <v>185641.0</v>
      </c>
      <c r="G773" s="8" t="s">
        <v>37</v>
      </c>
    </row>
    <row r="774" ht="13.5" customHeight="1">
      <c r="A774" s="8" t="s">
        <v>12</v>
      </c>
      <c r="B774" s="8" t="s">
        <v>34</v>
      </c>
      <c r="C774" s="8">
        <v>7718.0</v>
      </c>
      <c r="D774" s="8" t="s">
        <v>986</v>
      </c>
      <c r="E774" s="8" t="s">
        <v>46</v>
      </c>
      <c r="F774" s="10">
        <v>107873.0</v>
      </c>
      <c r="G774" s="8" t="s">
        <v>37</v>
      </c>
    </row>
    <row r="775" ht="13.5" customHeight="1">
      <c r="A775" s="8" t="s">
        <v>12</v>
      </c>
      <c r="B775" s="8" t="s">
        <v>34</v>
      </c>
      <c r="C775" s="8">
        <v>7720.0</v>
      </c>
      <c r="D775" s="8" t="s">
        <v>987</v>
      </c>
      <c r="E775" s="8" t="s">
        <v>46</v>
      </c>
      <c r="F775" s="10">
        <v>169183.0</v>
      </c>
      <c r="G775" s="8" t="s">
        <v>37</v>
      </c>
    </row>
    <row r="776" ht="13.5" customHeight="1">
      <c r="A776" s="8" t="s">
        <v>12</v>
      </c>
      <c r="B776" s="8" t="s">
        <v>65</v>
      </c>
      <c r="C776" s="8">
        <v>7722.0</v>
      </c>
      <c r="D776" s="8" t="s">
        <v>988</v>
      </c>
      <c r="E776" s="8" t="s">
        <v>61</v>
      </c>
      <c r="F776" s="10">
        <v>16703.0</v>
      </c>
      <c r="G776" s="8" t="s">
        <v>17</v>
      </c>
    </row>
    <row r="777" ht="13.5" customHeight="1">
      <c r="A777" s="8" t="s">
        <v>12</v>
      </c>
      <c r="B777" s="8" t="s">
        <v>34</v>
      </c>
      <c r="C777" s="8">
        <v>7723.0</v>
      </c>
      <c r="D777" s="8" t="s">
        <v>989</v>
      </c>
      <c r="E777" s="8" t="s">
        <v>46</v>
      </c>
      <c r="F777" s="10">
        <v>1052900.0</v>
      </c>
      <c r="G777" s="8" t="s">
        <v>37</v>
      </c>
    </row>
    <row r="778" ht="13.5" customHeight="1">
      <c r="A778" s="8" t="s">
        <v>12</v>
      </c>
      <c r="B778" s="8" t="s">
        <v>34</v>
      </c>
      <c r="C778" s="8">
        <v>7724.0</v>
      </c>
      <c r="D778" s="8" t="s">
        <v>990</v>
      </c>
      <c r="E778" s="8" t="s">
        <v>46</v>
      </c>
      <c r="F778" s="10">
        <v>1579350.0</v>
      </c>
      <c r="G778" s="8" t="s">
        <v>37</v>
      </c>
    </row>
    <row r="779" ht="13.5" customHeight="1">
      <c r="A779" s="8" t="s">
        <v>12</v>
      </c>
      <c r="B779" s="8" t="s">
        <v>34</v>
      </c>
      <c r="C779" s="8">
        <v>7725.0</v>
      </c>
      <c r="D779" s="8" t="s">
        <v>991</v>
      </c>
      <c r="E779" s="8" t="s">
        <v>46</v>
      </c>
      <c r="F779" s="10">
        <v>2105800.0</v>
      </c>
      <c r="G779" s="8" t="s">
        <v>37</v>
      </c>
    </row>
    <row r="780" ht="13.5" customHeight="1">
      <c r="A780" s="8" t="s">
        <v>12</v>
      </c>
      <c r="B780" s="8" t="s">
        <v>992</v>
      </c>
      <c r="C780" s="8">
        <v>7727.0</v>
      </c>
      <c r="D780" s="8" t="s">
        <v>993</v>
      </c>
      <c r="E780" s="8" t="s">
        <v>61</v>
      </c>
      <c r="F780" s="10">
        <v>92820.0</v>
      </c>
      <c r="G780" s="8" t="s">
        <v>37</v>
      </c>
    </row>
    <row r="781" ht="13.5" customHeight="1">
      <c r="A781" s="8" t="s">
        <v>12</v>
      </c>
      <c r="B781" s="8" t="s">
        <v>992</v>
      </c>
      <c r="C781" s="8">
        <v>7729.0</v>
      </c>
      <c r="D781" s="8" t="s">
        <v>994</v>
      </c>
      <c r="E781" s="8" t="s">
        <v>61</v>
      </c>
      <c r="F781" s="10">
        <v>314160.0</v>
      </c>
      <c r="G781" s="8" t="s">
        <v>37</v>
      </c>
    </row>
    <row r="782" ht="13.5" customHeight="1">
      <c r="A782" s="8" t="s">
        <v>12</v>
      </c>
      <c r="B782" s="8" t="s">
        <v>992</v>
      </c>
      <c r="C782" s="8">
        <v>7730.0</v>
      </c>
      <c r="D782" s="8" t="s">
        <v>995</v>
      </c>
      <c r="E782" s="8" t="s">
        <v>61</v>
      </c>
      <c r="F782" s="10">
        <v>568860.0</v>
      </c>
      <c r="G782" s="8" t="s">
        <v>37</v>
      </c>
    </row>
    <row r="783" ht="13.5" customHeight="1">
      <c r="A783" s="8" t="s">
        <v>12</v>
      </c>
      <c r="B783" s="8" t="s">
        <v>850</v>
      </c>
      <c r="C783" s="8">
        <v>7737.0</v>
      </c>
      <c r="D783" s="8" t="s">
        <v>996</v>
      </c>
      <c r="E783" s="8" t="s">
        <v>46</v>
      </c>
      <c r="F783" s="10">
        <v>98899.0</v>
      </c>
      <c r="G783" s="8" t="s">
        <v>37</v>
      </c>
    </row>
    <row r="784" ht="13.5" customHeight="1">
      <c r="A784" s="8" t="s">
        <v>12</v>
      </c>
      <c r="B784" s="8" t="s">
        <v>850</v>
      </c>
      <c r="C784" s="8">
        <v>7738.0</v>
      </c>
      <c r="D784" s="8" t="s">
        <v>997</v>
      </c>
      <c r="E784" s="8" t="s">
        <v>46</v>
      </c>
      <c r="F784" s="10">
        <v>145180.0</v>
      </c>
      <c r="G784" s="8" t="s">
        <v>37</v>
      </c>
    </row>
    <row r="785" ht="13.5" customHeight="1">
      <c r="A785" s="8" t="s">
        <v>12</v>
      </c>
      <c r="B785" s="8" t="s">
        <v>850</v>
      </c>
      <c r="C785" s="8">
        <v>7743.0</v>
      </c>
      <c r="D785" s="8" t="s">
        <v>998</v>
      </c>
      <c r="E785" s="8" t="s">
        <v>46</v>
      </c>
      <c r="F785" s="10">
        <v>77469.0</v>
      </c>
      <c r="G785" s="8" t="s">
        <v>37</v>
      </c>
    </row>
    <row r="786" ht="13.5" customHeight="1">
      <c r="A786" s="8" t="s">
        <v>12</v>
      </c>
      <c r="B786" s="8" t="s">
        <v>850</v>
      </c>
      <c r="C786" s="8">
        <v>7744.0</v>
      </c>
      <c r="D786" s="8" t="s">
        <v>999</v>
      </c>
      <c r="E786" s="8" t="s">
        <v>46</v>
      </c>
      <c r="F786" s="10">
        <v>128163.0</v>
      </c>
      <c r="G786" s="8" t="s">
        <v>37</v>
      </c>
    </row>
    <row r="787" ht="13.5" customHeight="1">
      <c r="A787" s="8" t="s">
        <v>12</v>
      </c>
      <c r="B787" s="8" t="s">
        <v>850</v>
      </c>
      <c r="C787" s="8">
        <v>7750.0</v>
      </c>
      <c r="D787" s="8" t="s">
        <v>1000</v>
      </c>
      <c r="E787" s="8" t="s">
        <v>46</v>
      </c>
      <c r="F787" s="10">
        <v>92820.0</v>
      </c>
      <c r="G787" s="8" t="s">
        <v>37</v>
      </c>
    </row>
    <row r="788" ht="13.5" customHeight="1">
      <c r="A788" s="8" t="s">
        <v>12</v>
      </c>
      <c r="B788" s="8" t="s">
        <v>875</v>
      </c>
      <c r="C788" s="8">
        <v>7752.0</v>
      </c>
      <c r="D788" s="8" t="s">
        <v>1001</v>
      </c>
      <c r="E788" s="8" t="s">
        <v>46</v>
      </c>
      <c r="F788" s="10">
        <v>122000.0</v>
      </c>
      <c r="G788" s="8" t="s">
        <v>37</v>
      </c>
    </row>
    <row r="789" ht="13.5" customHeight="1">
      <c r="A789" s="8" t="s">
        <v>12</v>
      </c>
      <c r="B789" s="8" t="s">
        <v>875</v>
      </c>
      <c r="C789" s="8">
        <v>7754.0</v>
      </c>
      <c r="D789" s="8" t="s">
        <v>1002</v>
      </c>
      <c r="E789" s="8" t="s">
        <v>46</v>
      </c>
      <c r="F789" s="10">
        <v>157000.0</v>
      </c>
      <c r="G789" s="8" t="s">
        <v>37</v>
      </c>
    </row>
    <row r="790" ht="13.5" customHeight="1">
      <c r="A790" s="8" t="s">
        <v>12</v>
      </c>
      <c r="B790" s="8" t="s">
        <v>877</v>
      </c>
      <c r="C790" s="8">
        <v>7755.0</v>
      </c>
      <c r="D790" s="8" t="s">
        <v>1003</v>
      </c>
      <c r="E790" s="8" t="s">
        <v>46</v>
      </c>
      <c r="F790" s="10">
        <v>996863.0</v>
      </c>
      <c r="G790" s="8" t="s">
        <v>37</v>
      </c>
    </row>
    <row r="791" ht="13.5" customHeight="1">
      <c r="A791" s="8" t="s">
        <v>12</v>
      </c>
      <c r="B791" s="8" t="s">
        <v>877</v>
      </c>
      <c r="C791" s="8">
        <v>7758.0</v>
      </c>
      <c r="D791" s="8" t="s">
        <v>1004</v>
      </c>
      <c r="E791" s="8" t="s">
        <v>46</v>
      </c>
      <c r="F791" s="10">
        <v>1785000.0</v>
      </c>
      <c r="G791" s="8" t="s">
        <v>37</v>
      </c>
    </row>
    <row r="792" ht="13.5" customHeight="1">
      <c r="A792" s="8" t="s">
        <v>12</v>
      </c>
      <c r="B792" s="8" t="s">
        <v>871</v>
      </c>
      <c r="C792" s="8">
        <v>7762.0</v>
      </c>
      <c r="D792" s="8" t="s">
        <v>1005</v>
      </c>
      <c r="E792" s="8" t="s">
        <v>46</v>
      </c>
      <c r="F792" s="10">
        <v>273700.0</v>
      </c>
      <c r="G792" s="8" t="s">
        <v>37</v>
      </c>
    </row>
    <row r="793" ht="13.5" customHeight="1">
      <c r="A793" s="8" t="s">
        <v>12</v>
      </c>
      <c r="B793" s="8" t="s">
        <v>875</v>
      </c>
      <c r="C793" s="8">
        <v>7766.0</v>
      </c>
      <c r="D793" s="8" t="s">
        <v>1006</v>
      </c>
      <c r="E793" s="8" t="s">
        <v>46</v>
      </c>
      <c r="F793" s="10">
        <v>166600.0</v>
      </c>
      <c r="G793" s="8" t="s">
        <v>37</v>
      </c>
    </row>
    <row r="794" ht="13.5" customHeight="1">
      <c r="A794" s="8" t="s">
        <v>12</v>
      </c>
      <c r="B794" s="8" t="s">
        <v>38</v>
      </c>
      <c r="C794" s="8">
        <v>7767.0</v>
      </c>
      <c r="D794" s="8" t="s">
        <v>1007</v>
      </c>
      <c r="E794" s="8" t="s">
        <v>100</v>
      </c>
      <c r="F794" s="10">
        <v>1190.0</v>
      </c>
      <c r="G794" s="8" t="s">
        <v>17</v>
      </c>
    </row>
    <row r="795" ht="13.5" customHeight="1">
      <c r="A795" s="8" t="s">
        <v>12</v>
      </c>
      <c r="B795" s="8" t="s">
        <v>38</v>
      </c>
      <c r="C795" s="8">
        <v>7769.0</v>
      </c>
      <c r="D795" s="8" t="s">
        <v>1008</v>
      </c>
      <c r="E795" s="8" t="s">
        <v>100</v>
      </c>
      <c r="F795" s="10">
        <v>2975.0</v>
      </c>
      <c r="G795" s="8" t="s">
        <v>17</v>
      </c>
    </row>
    <row r="796" ht="13.5" customHeight="1">
      <c r="A796" s="8" t="s">
        <v>12</v>
      </c>
      <c r="B796" s="8" t="s">
        <v>877</v>
      </c>
      <c r="C796" s="8">
        <v>7770.0</v>
      </c>
      <c r="D796" s="8" t="s">
        <v>1009</v>
      </c>
      <c r="E796" s="8" t="s">
        <v>46</v>
      </c>
      <c r="F796" s="10">
        <v>1937000.0</v>
      </c>
      <c r="G796" s="8" t="s">
        <v>37</v>
      </c>
    </row>
    <row r="797" ht="13.5" customHeight="1">
      <c r="A797" s="8" t="s">
        <v>12</v>
      </c>
      <c r="B797" s="8" t="s">
        <v>1010</v>
      </c>
      <c r="C797" s="8">
        <v>7772.0</v>
      </c>
      <c r="D797" s="8" t="s">
        <v>1011</v>
      </c>
      <c r="E797" s="8" t="s">
        <v>46</v>
      </c>
      <c r="F797" s="10">
        <v>57001.0</v>
      </c>
      <c r="G797" s="8" t="s">
        <v>37</v>
      </c>
    </row>
    <row r="798" ht="13.5" customHeight="1">
      <c r="A798" s="8" t="s">
        <v>12</v>
      </c>
      <c r="B798" s="8" t="s">
        <v>1010</v>
      </c>
      <c r="C798" s="8">
        <v>7773.0</v>
      </c>
      <c r="D798" s="8" t="s">
        <v>1012</v>
      </c>
      <c r="E798" s="8" t="s">
        <v>46</v>
      </c>
      <c r="F798" s="10">
        <v>58310.0</v>
      </c>
      <c r="G798" s="8" t="s">
        <v>37</v>
      </c>
    </row>
    <row r="799" ht="13.5" customHeight="1">
      <c r="A799" s="8" t="s">
        <v>12</v>
      </c>
      <c r="B799" s="8" t="s">
        <v>1010</v>
      </c>
      <c r="C799" s="8">
        <v>7774.0</v>
      </c>
      <c r="D799" s="8" t="s">
        <v>1013</v>
      </c>
      <c r="E799" s="8" t="s">
        <v>46</v>
      </c>
      <c r="F799" s="10">
        <v>17574.0</v>
      </c>
      <c r="G799" s="8" t="s">
        <v>37</v>
      </c>
    </row>
    <row r="800" ht="13.5" customHeight="1">
      <c r="A800" s="8" t="s">
        <v>12</v>
      </c>
      <c r="B800" s="8" t="s">
        <v>1010</v>
      </c>
      <c r="C800" s="8">
        <v>7775.0</v>
      </c>
      <c r="D800" s="8" t="s">
        <v>1014</v>
      </c>
      <c r="E800" s="8" t="s">
        <v>46</v>
      </c>
      <c r="F800" s="10">
        <v>58310.0</v>
      </c>
      <c r="G800" s="8" t="s">
        <v>37</v>
      </c>
    </row>
    <row r="801" ht="13.5" customHeight="1">
      <c r="A801" s="8" t="s">
        <v>12</v>
      </c>
      <c r="B801" s="8" t="s">
        <v>1010</v>
      </c>
      <c r="C801" s="8">
        <v>7776.0</v>
      </c>
      <c r="D801" s="8" t="s">
        <v>1015</v>
      </c>
      <c r="E801" s="8" t="s">
        <v>46</v>
      </c>
      <c r="F801" s="10">
        <v>29750.0</v>
      </c>
      <c r="G801" s="8" t="s">
        <v>37</v>
      </c>
    </row>
    <row r="802" ht="13.5" customHeight="1">
      <c r="A802" s="8" t="s">
        <v>12</v>
      </c>
      <c r="B802" s="8" t="s">
        <v>1010</v>
      </c>
      <c r="C802" s="8">
        <v>7777.0</v>
      </c>
      <c r="D802" s="8" t="s">
        <v>1016</v>
      </c>
      <c r="E802" s="8" t="s">
        <v>46</v>
      </c>
      <c r="F802" s="10">
        <v>58715.0</v>
      </c>
      <c r="G802" s="8" t="s">
        <v>37</v>
      </c>
    </row>
    <row r="803" ht="13.5" customHeight="1">
      <c r="A803" s="8" t="s">
        <v>12</v>
      </c>
      <c r="B803" s="8" t="s">
        <v>1010</v>
      </c>
      <c r="C803" s="8">
        <v>7778.0</v>
      </c>
      <c r="D803" s="8" t="s">
        <v>1017</v>
      </c>
      <c r="E803" s="8" t="s">
        <v>46</v>
      </c>
      <c r="F803" s="10">
        <v>52598.0</v>
      </c>
      <c r="G803" s="8" t="s">
        <v>37</v>
      </c>
    </row>
    <row r="804" ht="13.5" customHeight="1">
      <c r="A804" s="8" t="s">
        <v>12</v>
      </c>
      <c r="B804" s="8" t="s">
        <v>1010</v>
      </c>
      <c r="C804" s="8">
        <v>7780.0</v>
      </c>
      <c r="D804" s="8" t="s">
        <v>1018</v>
      </c>
      <c r="E804" s="8" t="s">
        <v>46</v>
      </c>
      <c r="F804" s="10">
        <v>34510.0</v>
      </c>
      <c r="G804" s="8" t="s">
        <v>37</v>
      </c>
    </row>
    <row r="805" ht="13.5" customHeight="1">
      <c r="A805" s="8" t="s">
        <v>12</v>
      </c>
      <c r="B805" s="8" t="s">
        <v>1010</v>
      </c>
      <c r="C805" s="8">
        <v>7781.0</v>
      </c>
      <c r="D805" s="8" t="s">
        <v>1019</v>
      </c>
      <c r="E805" s="8" t="s">
        <v>46</v>
      </c>
      <c r="F805" s="10">
        <v>14280.0</v>
      </c>
      <c r="G805" s="8" t="s">
        <v>37</v>
      </c>
    </row>
    <row r="806" ht="13.5" customHeight="1">
      <c r="A806" s="8" t="s">
        <v>12</v>
      </c>
      <c r="B806" s="8" t="s">
        <v>1010</v>
      </c>
      <c r="C806" s="8">
        <v>7782.0</v>
      </c>
      <c r="D806" s="8" t="s">
        <v>1020</v>
      </c>
      <c r="E806" s="8" t="s">
        <v>46</v>
      </c>
      <c r="F806" s="10">
        <v>18374.0</v>
      </c>
      <c r="G806" s="8" t="s">
        <v>37</v>
      </c>
    </row>
    <row r="807" ht="13.5" customHeight="1">
      <c r="A807" s="8" t="s">
        <v>12</v>
      </c>
      <c r="B807" s="8" t="s">
        <v>1010</v>
      </c>
      <c r="C807" s="8">
        <v>7783.0</v>
      </c>
      <c r="D807" s="8" t="s">
        <v>1021</v>
      </c>
      <c r="E807" s="8" t="s">
        <v>46</v>
      </c>
      <c r="F807" s="10">
        <v>8783.0</v>
      </c>
      <c r="G807" s="8" t="s">
        <v>37</v>
      </c>
    </row>
    <row r="808" ht="13.5" customHeight="1">
      <c r="A808" s="8" t="s">
        <v>12</v>
      </c>
      <c r="B808" s="8" t="s">
        <v>1010</v>
      </c>
      <c r="C808" s="8">
        <v>7784.0</v>
      </c>
      <c r="D808" s="8" t="s">
        <v>1022</v>
      </c>
      <c r="E808" s="8" t="s">
        <v>46</v>
      </c>
      <c r="F808" s="10">
        <v>65450.0</v>
      </c>
      <c r="G808" s="8" t="s">
        <v>37</v>
      </c>
    </row>
    <row r="809" ht="13.5" customHeight="1">
      <c r="A809" s="8" t="s">
        <v>12</v>
      </c>
      <c r="B809" s="8" t="s">
        <v>1010</v>
      </c>
      <c r="C809" s="8">
        <v>7785.0</v>
      </c>
      <c r="D809" s="8" t="s">
        <v>1023</v>
      </c>
      <c r="E809" s="8" t="s">
        <v>46</v>
      </c>
      <c r="F809" s="10">
        <v>24777.0</v>
      </c>
      <c r="G809" s="8" t="s">
        <v>37</v>
      </c>
    </row>
    <row r="810" ht="13.5" customHeight="1">
      <c r="A810" s="8" t="s">
        <v>12</v>
      </c>
      <c r="B810" s="8" t="s">
        <v>1010</v>
      </c>
      <c r="C810" s="8">
        <v>7786.0</v>
      </c>
      <c r="D810" s="8" t="s">
        <v>1024</v>
      </c>
      <c r="E810" s="8" t="s">
        <v>46</v>
      </c>
      <c r="F810" s="10">
        <v>21935.0</v>
      </c>
      <c r="G810" s="8" t="s">
        <v>37</v>
      </c>
    </row>
    <row r="811" ht="13.5" customHeight="1">
      <c r="A811" s="8" t="s">
        <v>12</v>
      </c>
      <c r="B811" s="8" t="s">
        <v>1010</v>
      </c>
      <c r="C811" s="8">
        <v>7787.0</v>
      </c>
      <c r="D811" s="8" t="s">
        <v>1025</v>
      </c>
      <c r="E811" s="8" t="s">
        <v>46</v>
      </c>
      <c r="F811" s="10">
        <v>27643.0</v>
      </c>
      <c r="G811" s="8" t="s">
        <v>37</v>
      </c>
    </row>
    <row r="812" ht="13.5" customHeight="1">
      <c r="A812" s="8" t="s">
        <v>12</v>
      </c>
      <c r="B812" s="8" t="s">
        <v>1010</v>
      </c>
      <c r="C812" s="8">
        <v>7788.0</v>
      </c>
      <c r="D812" s="8" t="s">
        <v>1026</v>
      </c>
      <c r="E812" s="8" t="s">
        <v>46</v>
      </c>
      <c r="F812" s="10">
        <v>9106.0</v>
      </c>
      <c r="G812" s="8" t="s">
        <v>37</v>
      </c>
    </row>
    <row r="813" ht="13.5" customHeight="1">
      <c r="A813" s="8" t="s">
        <v>12</v>
      </c>
      <c r="B813" s="8" t="s">
        <v>1010</v>
      </c>
      <c r="C813" s="8">
        <v>7798.0</v>
      </c>
      <c r="D813" s="8" t="s">
        <v>1027</v>
      </c>
      <c r="E813" s="8" t="s">
        <v>46</v>
      </c>
      <c r="F813" s="10">
        <v>5950.0</v>
      </c>
      <c r="G813" s="8" t="s">
        <v>37</v>
      </c>
    </row>
    <row r="814" ht="13.5" customHeight="1">
      <c r="A814" s="8" t="s">
        <v>12</v>
      </c>
      <c r="B814" s="8" t="s">
        <v>1010</v>
      </c>
      <c r="C814" s="8">
        <v>7800.0</v>
      </c>
      <c r="D814" s="8" t="s">
        <v>1028</v>
      </c>
      <c r="E814" s="8" t="s">
        <v>46</v>
      </c>
      <c r="F814" s="10">
        <v>3181.0</v>
      </c>
      <c r="G814" s="8" t="s">
        <v>37</v>
      </c>
    </row>
    <row r="815" ht="13.5" customHeight="1">
      <c r="A815" s="8" t="s">
        <v>12</v>
      </c>
      <c r="B815" s="8" t="s">
        <v>1010</v>
      </c>
      <c r="C815" s="8">
        <v>7801.0</v>
      </c>
      <c r="D815" s="8" t="s">
        <v>1029</v>
      </c>
      <c r="E815" s="8" t="s">
        <v>46</v>
      </c>
      <c r="F815" s="10">
        <v>14110.0</v>
      </c>
      <c r="G815" s="8" t="s">
        <v>37</v>
      </c>
    </row>
    <row r="816" ht="13.5" customHeight="1">
      <c r="A816" s="8" t="s">
        <v>12</v>
      </c>
      <c r="B816" s="8" t="s">
        <v>819</v>
      </c>
      <c r="C816" s="8">
        <v>7811.0</v>
      </c>
      <c r="D816" s="8" t="s">
        <v>1030</v>
      </c>
      <c r="E816" s="8" t="s">
        <v>46</v>
      </c>
      <c r="F816" s="10">
        <v>16483.0</v>
      </c>
      <c r="G816" s="8" t="s">
        <v>37</v>
      </c>
    </row>
    <row r="817" ht="13.5" customHeight="1">
      <c r="A817" s="8" t="s">
        <v>12</v>
      </c>
      <c r="B817" s="8" t="s">
        <v>891</v>
      </c>
      <c r="C817" s="8">
        <v>7819.0</v>
      </c>
      <c r="D817" s="8" t="s">
        <v>1031</v>
      </c>
      <c r="E817" s="8" t="s">
        <v>46</v>
      </c>
      <c r="F817" s="10">
        <v>93900.0</v>
      </c>
      <c r="G817" s="8" t="s">
        <v>37</v>
      </c>
    </row>
    <row r="818" ht="13.5" customHeight="1">
      <c r="A818" s="8" t="s">
        <v>12</v>
      </c>
      <c r="B818" s="8" t="s">
        <v>891</v>
      </c>
      <c r="C818" s="8">
        <v>7821.0</v>
      </c>
      <c r="D818" s="8" t="s">
        <v>1032</v>
      </c>
      <c r="E818" s="8" t="s">
        <v>1033</v>
      </c>
      <c r="F818" s="10">
        <v>176120.0</v>
      </c>
      <c r="G818" s="8" t="s">
        <v>37</v>
      </c>
    </row>
    <row r="819" ht="13.5" customHeight="1">
      <c r="A819" s="8" t="s">
        <v>12</v>
      </c>
      <c r="B819" s="8" t="s">
        <v>891</v>
      </c>
      <c r="C819" s="8">
        <v>7822.0</v>
      </c>
      <c r="D819" s="8" t="s">
        <v>1034</v>
      </c>
      <c r="E819" s="8" t="s">
        <v>1033</v>
      </c>
      <c r="F819" s="10">
        <v>96900.0</v>
      </c>
      <c r="G819" s="8" t="s">
        <v>37</v>
      </c>
    </row>
    <row r="820" ht="13.5" customHeight="1">
      <c r="A820" s="8" t="s">
        <v>12</v>
      </c>
      <c r="B820" s="8" t="s">
        <v>891</v>
      </c>
      <c r="C820" s="8">
        <v>7823.0</v>
      </c>
      <c r="D820" s="8" t="s">
        <v>1035</v>
      </c>
      <c r="E820" s="8" t="s">
        <v>1033</v>
      </c>
      <c r="F820" s="10">
        <v>130000.0</v>
      </c>
      <c r="G820" s="8" t="s">
        <v>37</v>
      </c>
    </row>
    <row r="821" ht="13.5" customHeight="1">
      <c r="A821" s="8" t="s">
        <v>12</v>
      </c>
      <c r="B821" s="8" t="s">
        <v>891</v>
      </c>
      <c r="C821" s="8">
        <v>7824.0</v>
      </c>
      <c r="D821" s="8" t="s">
        <v>1036</v>
      </c>
      <c r="E821" s="8" t="s">
        <v>1033</v>
      </c>
      <c r="F821" s="10">
        <v>827.0</v>
      </c>
      <c r="G821" s="8" t="s">
        <v>37</v>
      </c>
    </row>
    <row r="822" ht="13.5" customHeight="1">
      <c r="A822" s="8" t="s">
        <v>12</v>
      </c>
      <c r="B822" s="8" t="s">
        <v>891</v>
      </c>
      <c r="C822" s="8">
        <v>7825.0</v>
      </c>
      <c r="D822" s="8" t="s">
        <v>1037</v>
      </c>
      <c r="E822" s="8" t="s">
        <v>46</v>
      </c>
      <c r="F822" s="10">
        <v>4400.0</v>
      </c>
      <c r="G822" s="8" t="s">
        <v>37</v>
      </c>
    </row>
    <row r="823" ht="13.5" customHeight="1">
      <c r="A823" s="8" t="s">
        <v>12</v>
      </c>
      <c r="B823" s="8" t="s">
        <v>891</v>
      </c>
      <c r="C823" s="8">
        <v>7826.0</v>
      </c>
      <c r="D823" s="8" t="s">
        <v>1038</v>
      </c>
      <c r="E823" s="8" t="s">
        <v>46</v>
      </c>
      <c r="F823" s="10">
        <v>9600.0</v>
      </c>
      <c r="G823" s="8" t="s">
        <v>37</v>
      </c>
    </row>
    <row r="824" ht="13.5" customHeight="1">
      <c r="A824" s="8" t="s">
        <v>12</v>
      </c>
      <c r="B824" s="8" t="s">
        <v>891</v>
      </c>
      <c r="C824" s="8">
        <v>7827.0</v>
      </c>
      <c r="D824" s="8" t="s">
        <v>1039</v>
      </c>
      <c r="E824" s="8" t="s">
        <v>1033</v>
      </c>
      <c r="F824" s="10">
        <v>2142.0</v>
      </c>
      <c r="G824" s="8" t="s">
        <v>37</v>
      </c>
    </row>
    <row r="825" ht="13.5" customHeight="1">
      <c r="A825" s="8" t="s">
        <v>12</v>
      </c>
      <c r="B825" s="8" t="s">
        <v>891</v>
      </c>
      <c r="C825" s="8">
        <v>7832.0</v>
      </c>
      <c r="D825" s="8" t="s">
        <v>1040</v>
      </c>
      <c r="E825" s="8" t="s">
        <v>46</v>
      </c>
      <c r="F825" s="10">
        <v>6188.0</v>
      </c>
      <c r="G825" s="8" t="s">
        <v>37</v>
      </c>
    </row>
    <row r="826" ht="13.5" customHeight="1">
      <c r="A826" s="8" t="s">
        <v>12</v>
      </c>
      <c r="B826" s="8" t="s">
        <v>891</v>
      </c>
      <c r="C826" s="8">
        <v>7836.0</v>
      </c>
      <c r="D826" s="8" t="s">
        <v>1041</v>
      </c>
      <c r="E826" s="8" t="s">
        <v>46</v>
      </c>
      <c r="F826" s="10">
        <v>185938.0</v>
      </c>
      <c r="G826" s="8" t="s">
        <v>37</v>
      </c>
    </row>
    <row r="827" ht="13.5" customHeight="1">
      <c r="A827" s="8" t="s">
        <v>12</v>
      </c>
      <c r="B827" s="8" t="s">
        <v>891</v>
      </c>
      <c r="C827" s="8">
        <v>7837.0</v>
      </c>
      <c r="D827" s="8" t="s">
        <v>1042</v>
      </c>
      <c r="E827" s="8" t="s">
        <v>46</v>
      </c>
      <c r="F827" s="10">
        <v>254898.0</v>
      </c>
      <c r="G827" s="8" t="s">
        <v>37</v>
      </c>
    </row>
    <row r="828" ht="13.5" customHeight="1">
      <c r="A828" s="8" t="s">
        <v>12</v>
      </c>
      <c r="B828" s="8" t="s">
        <v>891</v>
      </c>
      <c r="C828" s="8">
        <v>7838.0</v>
      </c>
      <c r="D828" s="8" t="s">
        <v>1043</v>
      </c>
      <c r="E828" s="8" t="s">
        <v>46</v>
      </c>
      <c r="F828" s="10">
        <v>51051.0</v>
      </c>
      <c r="G828" s="8" t="s">
        <v>37</v>
      </c>
    </row>
    <row r="829" ht="13.5" customHeight="1">
      <c r="A829" s="8" t="s">
        <v>12</v>
      </c>
      <c r="B829" s="8" t="s">
        <v>891</v>
      </c>
      <c r="C829" s="8">
        <v>7839.0</v>
      </c>
      <c r="D829" s="8" t="s">
        <v>1044</v>
      </c>
      <c r="E829" s="8" t="s">
        <v>46</v>
      </c>
      <c r="F829" s="10">
        <v>57715.0</v>
      </c>
      <c r="G829" s="8" t="s">
        <v>37</v>
      </c>
    </row>
    <row r="830" ht="13.5" customHeight="1">
      <c r="A830" s="8" t="s">
        <v>12</v>
      </c>
      <c r="B830" s="8" t="s">
        <v>891</v>
      </c>
      <c r="C830" s="8">
        <v>7844.0</v>
      </c>
      <c r="D830" s="8" t="s">
        <v>1045</v>
      </c>
      <c r="E830" s="8" t="s">
        <v>1033</v>
      </c>
      <c r="F830" s="10">
        <v>10591.0</v>
      </c>
      <c r="G830" s="8" t="s">
        <v>37</v>
      </c>
    </row>
    <row r="831" ht="13.5" customHeight="1">
      <c r="A831" s="8" t="s">
        <v>12</v>
      </c>
      <c r="B831" s="8" t="s">
        <v>891</v>
      </c>
      <c r="C831" s="8">
        <v>7846.0</v>
      </c>
      <c r="D831" s="8" t="s">
        <v>1046</v>
      </c>
      <c r="E831" s="8" t="s">
        <v>1033</v>
      </c>
      <c r="F831" s="10">
        <v>10591.0</v>
      </c>
      <c r="G831" s="8" t="s">
        <v>37</v>
      </c>
    </row>
    <row r="832" ht="13.5" customHeight="1">
      <c r="A832" s="8" t="s">
        <v>12</v>
      </c>
      <c r="B832" s="8" t="s">
        <v>451</v>
      </c>
      <c r="C832" s="8">
        <v>7850.0</v>
      </c>
      <c r="D832" s="8" t="s">
        <v>1047</v>
      </c>
      <c r="E832" s="8" t="s">
        <v>1048</v>
      </c>
      <c r="F832" s="10">
        <v>26009.0</v>
      </c>
      <c r="G832" s="8" t="s">
        <v>37</v>
      </c>
    </row>
    <row r="833" ht="13.5" customHeight="1">
      <c r="A833" s="8" t="s">
        <v>12</v>
      </c>
      <c r="B833" s="8" t="s">
        <v>819</v>
      </c>
      <c r="C833" s="8">
        <v>7852.0</v>
      </c>
      <c r="D833" s="8" t="s">
        <v>1049</v>
      </c>
      <c r="E833" s="8" t="s">
        <v>61</v>
      </c>
      <c r="F833" s="10">
        <v>2924.0</v>
      </c>
      <c r="G833" s="8" t="s">
        <v>37</v>
      </c>
    </row>
    <row r="834" ht="13.5" customHeight="1">
      <c r="A834" s="8" t="s">
        <v>12</v>
      </c>
      <c r="B834" s="8" t="s">
        <v>1050</v>
      </c>
      <c r="C834" s="8">
        <v>7870.0</v>
      </c>
      <c r="D834" s="8" t="s">
        <v>1051</v>
      </c>
      <c r="E834" s="8" t="s">
        <v>100</v>
      </c>
      <c r="F834" s="10">
        <v>100862.0</v>
      </c>
      <c r="G834" s="8" t="s">
        <v>37</v>
      </c>
    </row>
    <row r="835" ht="13.5" customHeight="1">
      <c r="A835" s="8" t="s">
        <v>12</v>
      </c>
      <c r="B835" s="8" t="s">
        <v>877</v>
      </c>
      <c r="C835" s="8">
        <v>7874.0</v>
      </c>
      <c r="D835" s="8" t="s">
        <v>1052</v>
      </c>
      <c r="E835" s="8" t="s">
        <v>46</v>
      </c>
      <c r="F835" s="10">
        <v>51170.0</v>
      </c>
      <c r="G835" s="8" t="s">
        <v>37</v>
      </c>
    </row>
    <row r="836" ht="13.5" customHeight="1">
      <c r="A836" s="8" t="s">
        <v>12</v>
      </c>
      <c r="B836" s="8" t="s">
        <v>877</v>
      </c>
      <c r="C836" s="8">
        <v>7876.0</v>
      </c>
      <c r="D836" s="8" t="s">
        <v>1053</v>
      </c>
      <c r="E836" s="8" t="s">
        <v>46</v>
      </c>
      <c r="F836" s="10">
        <v>185279.0</v>
      </c>
      <c r="G836" s="8" t="s">
        <v>37</v>
      </c>
    </row>
    <row r="837" ht="13.5" customHeight="1">
      <c r="A837" s="8" t="s">
        <v>12</v>
      </c>
      <c r="B837" s="8" t="s">
        <v>871</v>
      </c>
      <c r="C837" s="8">
        <v>7877.0</v>
      </c>
      <c r="D837" s="8" t="s">
        <v>1054</v>
      </c>
      <c r="E837" s="8" t="s">
        <v>46</v>
      </c>
      <c r="F837" s="10">
        <v>41650.0</v>
      </c>
      <c r="G837" s="8" t="s">
        <v>37</v>
      </c>
    </row>
    <row r="838" ht="13.5" customHeight="1">
      <c r="A838" s="8" t="s">
        <v>12</v>
      </c>
      <c r="B838" s="8" t="s">
        <v>120</v>
      </c>
      <c r="C838" s="8">
        <v>7884.0</v>
      </c>
      <c r="D838" s="8" t="s">
        <v>1055</v>
      </c>
      <c r="E838" s="8" t="s">
        <v>46</v>
      </c>
      <c r="F838" s="10">
        <v>80000.0</v>
      </c>
      <c r="G838" s="8" t="s">
        <v>17</v>
      </c>
    </row>
    <row r="839" ht="13.5" customHeight="1">
      <c r="A839" s="8" t="s">
        <v>12</v>
      </c>
      <c r="B839" s="8" t="s">
        <v>140</v>
      </c>
      <c r="C839" s="8">
        <v>7891.0</v>
      </c>
      <c r="D839" s="8" t="s">
        <v>1056</v>
      </c>
      <c r="E839" s="8" t="s">
        <v>95</v>
      </c>
      <c r="F839" s="10">
        <v>146452.0</v>
      </c>
      <c r="G839" s="8" t="s">
        <v>37</v>
      </c>
    </row>
    <row r="840" ht="13.5" customHeight="1">
      <c r="A840" s="8" t="s">
        <v>12</v>
      </c>
      <c r="B840" s="8" t="s">
        <v>1057</v>
      </c>
      <c r="C840" s="8">
        <v>7892.0</v>
      </c>
      <c r="D840" s="8" t="s">
        <v>1058</v>
      </c>
      <c r="E840" s="8" t="s">
        <v>33</v>
      </c>
      <c r="F840" s="10">
        <v>380000.0</v>
      </c>
      <c r="G840" s="8" t="s">
        <v>37</v>
      </c>
    </row>
    <row r="841" ht="13.5" customHeight="1">
      <c r="A841" s="8" t="s">
        <v>12</v>
      </c>
      <c r="B841" s="8" t="s">
        <v>1059</v>
      </c>
      <c r="C841" s="8">
        <v>7896.0</v>
      </c>
      <c r="D841" s="8" t="s">
        <v>1060</v>
      </c>
      <c r="E841" s="8" t="s">
        <v>46</v>
      </c>
      <c r="F841" s="10">
        <v>161.0</v>
      </c>
      <c r="G841" s="8" t="s">
        <v>37</v>
      </c>
    </row>
    <row r="842" ht="13.5" customHeight="1">
      <c r="A842" s="8" t="s">
        <v>12</v>
      </c>
      <c r="B842" s="8" t="s">
        <v>1059</v>
      </c>
      <c r="C842" s="8">
        <v>7897.0</v>
      </c>
      <c r="D842" s="8" t="s">
        <v>1061</v>
      </c>
      <c r="E842" s="8" t="s">
        <v>46</v>
      </c>
      <c r="F842" s="10">
        <v>1345.0</v>
      </c>
      <c r="G842" s="8" t="s">
        <v>37</v>
      </c>
    </row>
    <row r="843" ht="13.5" customHeight="1">
      <c r="A843" s="8" t="s">
        <v>12</v>
      </c>
      <c r="B843" s="8" t="s">
        <v>1059</v>
      </c>
      <c r="C843" s="8">
        <v>7898.0</v>
      </c>
      <c r="D843" s="8" t="s">
        <v>1062</v>
      </c>
      <c r="E843" s="8" t="s">
        <v>46</v>
      </c>
      <c r="F843" s="10">
        <v>719.0</v>
      </c>
      <c r="G843" s="8" t="s">
        <v>37</v>
      </c>
    </row>
    <row r="844" ht="13.5" customHeight="1">
      <c r="A844" s="8" t="s">
        <v>12</v>
      </c>
      <c r="B844" s="8" t="s">
        <v>1059</v>
      </c>
      <c r="C844" s="8">
        <v>7900.0</v>
      </c>
      <c r="D844" s="8" t="s">
        <v>1063</v>
      </c>
      <c r="E844" s="8" t="s">
        <v>46</v>
      </c>
      <c r="F844" s="10">
        <v>352.0</v>
      </c>
      <c r="G844" s="8" t="s">
        <v>37</v>
      </c>
    </row>
    <row r="845" ht="13.5" customHeight="1">
      <c r="A845" s="8" t="s">
        <v>12</v>
      </c>
      <c r="B845" s="8" t="s">
        <v>1059</v>
      </c>
      <c r="C845" s="8">
        <v>7901.0</v>
      </c>
      <c r="D845" s="8" t="s">
        <v>1064</v>
      </c>
      <c r="E845" s="8" t="s">
        <v>46</v>
      </c>
      <c r="F845" s="10">
        <v>143.0</v>
      </c>
      <c r="G845" s="8" t="s">
        <v>37</v>
      </c>
    </row>
    <row r="846" ht="13.5" customHeight="1">
      <c r="A846" s="8" t="s">
        <v>12</v>
      </c>
      <c r="B846" s="8" t="s">
        <v>1065</v>
      </c>
      <c r="C846" s="8">
        <v>7904.0</v>
      </c>
      <c r="D846" s="8" t="s">
        <v>1066</v>
      </c>
      <c r="E846" s="8" t="s">
        <v>46</v>
      </c>
      <c r="F846" s="10">
        <v>33000.0</v>
      </c>
      <c r="G846" s="8" t="s">
        <v>37</v>
      </c>
    </row>
    <row r="847" ht="13.5" customHeight="1">
      <c r="A847" s="8" t="s">
        <v>12</v>
      </c>
      <c r="B847" s="8" t="s">
        <v>1065</v>
      </c>
      <c r="C847" s="8">
        <v>7906.0</v>
      </c>
      <c r="D847" s="8" t="s">
        <v>1067</v>
      </c>
      <c r="E847" s="8" t="s">
        <v>46</v>
      </c>
      <c r="F847" s="10">
        <v>25000.0</v>
      </c>
      <c r="G847" s="8" t="s">
        <v>37</v>
      </c>
    </row>
    <row r="848" ht="13.5" customHeight="1">
      <c r="A848" s="8" t="s">
        <v>12</v>
      </c>
      <c r="B848" s="8" t="s">
        <v>1065</v>
      </c>
      <c r="C848" s="8">
        <v>7908.0</v>
      </c>
      <c r="D848" s="8" t="s">
        <v>1068</v>
      </c>
      <c r="E848" s="8" t="s">
        <v>46</v>
      </c>
      <c r="F848" s="10">
        <v>25600.0</v>
      </c>
      <c r="G848" s="8" t="s">
        <v>37</v>
      </c>
    </row>
    <row r="849" ht="13.5" customHeight="1">
      <c r="A849" s="8" t="s">
        <v>12</v>
      </c>
      <c r="B849" s="8" t="s">
        <v>1065</v>
      </c>
      <c r="C849" s="8">
        <v>7910.0</v>
      </c>
      <c r="D849" s="8" t="s">
        <v>1069</v>
      </c>
      <c r="E849" s="8" t="s">
        <v>46</v>
      </c>
      <c r="F849" s="10">
        <v>30000.0</v>
      </c>
      <c r="G849" s="8" t="s">
        <v>37</v>
      </c>
    </row>
    <row r="850" ht="13.5" customHeight="1">
      <c r="A850" s="8" t="s">
        <v>12</v>
      </c>
      <c r="B850" s="8" t="s">
        <v>98</v>
      </c>
      <c r="C850" s="8">
        <v>7919.0</v>
      </c>
      <c r="D850" s="8" t="s">
        <v>1070</v>
      </c>
      <c r="E850" s="8" t="s">
        <v>100</v>
      </c>
      <c r="F850" s="10">
        <v>43468.0</v>
      </c>
      <c r="G850" s="8" t="s">
        <v>37</v>
      </c>
    </row>
    <row r="851" ht="13.5" customHeight="1">
      <c r="A851" s="8" t="s">
        <v>12</v>
      </c>
      <c r="B851" s="8" t="s">
        <v>14</v>
      </c>
      <c r="C851" s="8">
        <v>7921.0</v>
      </c>
      <c r="D851" s="8" t="s">
        <v>1071</v>
      </c>
      <c r="E851" s="8" t="s">
        <v>16</v>
      </c>
      <c r="F851" s="10">
        <v>798017.0</v>
      </c>
      <c r="G851" s="8" t="s">
        <v>17</v>
      </c>
    </row>
    <row r="852" ht="13.5" customHeight="1">
      <c r="A852" s="8" t="s">
        <v>12</v>
      </c>
      <c r="B852" s="8" t="s">
        <v>98</v>
      </c>
      <c r="C852" s="8">
        <v>7922.0</v>
      </c>
      <c r="D852" s="8" t="s">
        <v>1072</v>
      </c>
      <c r="E852" s="8" t="s">
        <v>33</v>
      </c>
      <c r="F852" s="10">
        <v>8878.0</v>
      </c>
      <c r="G852" s="8" t="s">
        <v>37</v>
      </c>
    </row>
    <row r="853" ht="13.5" customHeight="1">
      <c r="A853" s="8" t="s">
        <v>12</v>
      </c>
      <c r="B853" s="8" t="s">
        <v>1073</v>
      </c>
      <c r="C853" s="8">
        <v>7923.0</v>
      </c>
      <c r="D853" s="8" t="s">
        <v>1074</v>
      </c>
      <c r="E853" s="8" t="s">
        <v>43</v>
      </c>
      <c r="F853" s="10">
        <v>7238.0</v>
      </c>
      <c r="G853" s="8" t="s">
        <v>37</v>
      </c>
    </row>
    <row r="854" ht="13.5" customHeight="1">
      <c r="A854" s="8" t="s">
        <v>12</v>
      </c>
      <c r="B854" s="8" t="s">
        <v>451</v>
      </c>
      <c r="C854" s="8">
        <v>7926.0</v>
      </c>
      <c r="D854" s="8" t="s">
        <v>1075</v>
      </c>
      <c r="E854" s="8" t="s">
        <v>46</v>
      </c>
      <c r="F854" s="10">
        <v>34323.0</v>
      </c>
      <c r="G854" s="8" t="s">
        <v>37</v>
      </c>
    </row>
    <row r="855" ht="13.5" customHeight="1">
      <c r="A855" s="8" t="s">
        <v>12</v>
      </c>
      <c r="B855" s="8" t="s">
        <v>65</v>
      </c>
      <c r="C855" s="8">
        <v>7932.0</v>
      </c>
      <c r="D855" s="8" t="s">
        <v>1076</v>
      </c>
      <c r="E855" s="8" t="s">
        <v>61</v>
      </c>
      <c r="F855" s="10">
        <v>5726.0</v>
      </c>
      <c r="G855" s="8" t="s">
        <v>17</v>
      </c>
    </row>
    <row r="856" ht="13.5" customHeight="1">
      <c r="A856" s="8" t="s">
        <v>12</v>
      </c>
      <c r="B856" s="8" t="s">
        <v>345</v>
      </c>
      <c r="C856" s="8">
        <v>7934.0</v>
      </c>
      <c r="D856" s="8" t="s">
        <v>1077</v>
      </c>
      <c r="E856" s="8" t="s">
        <v>46</v>
      </c>
      <c r="F856" s="10">
        <v>1259020.0</v>
      </c>
      <c r="G856" s="8" t="s">
        <v>37</v>
      </c>
    </row>
    <row r="857" ht="13.5" customHeight="1">
      <c r="A857" s="8" t="s">
        <v>12</v>
      </c>
      <c r="B857" s="8" t="s">
        <v>345</v>
      </c>
      <c r="C857" s="8">
        <v>7939.0</v>
      </c>
      <c r="D857" s="8" t="s">
        <v>1078</v>
      </c>
      <c r="E857" s="8" t="s">
        <v>46</v>
      </c>
      <c r="F857" s="10">
        <v>166600.0</v>
      </c>
      <c r="G857" s="8" t="s">
        <v>37</v>
      </c>
    </row>
    <row r="858" ht="13.5" customHeight="1">
      <c r="A858" s="8" t="s">
        <v>12</v>
      </c>
      <c r="B858" s="8" t="s">
        <v>345</v>
      </c>
      <c r="C858" s="8">
        <v>7941.0</v>
      </c>
      <c r="D858" s="8" t="s">
        <v>1079</v>
      </c>
      <c r="E858" s="8" t="s">
        <v>46</v>
      </c>
      <c r="F858" s="10">
        <v>440300.0</v>
      </c>
      <c r="G858" s="8" t="s">
        <v>37</v>
      </c>
    </row>
    <row r="859" ht="13.5" customHeight="1">
      <c r="A859" s="8" t="s">
        <v>12</v>
      </c>
      <c r="B859" s="8" t="s">
        <v>345</v>
      </c>
      <c r="C859" s="8">
        <v>7942.0</v>
      </c>
      <c r="D859" s="8" t="s">
        <v>1080</v>
      </c>
      <c r="E859" s="8" t="s">
        <v>46</v>
      </c>
      <c r="F859" s="10">
        <v>158270.0</v>
      </c>
      <c r="G859" s="8" t="s">
        <v>37</v>
      </c>
    </row>
    <row r="860" ht="13.5" customHeight="1">
      <c r="A860" s="8" t="s">
        <v>12</v>
      </c>
      <c r="B860" s="8" t="s">
        <v>819</v>
      </c>
      <c r="C860" s="8">
        <v>7945.0</v>
      </c>
      <c r="D860" s="8" t="s">
        <v>1081</v>
      </c>
      <c r="E860" s="8" t="s">
        <v>61</v>
      </c>
      <c r="F860" s="10">
        <v>125.0</v>
      </c>
      <c r="G860" s="8" t="s">
        <v>37</v>
      </c>
    </row>
    <row r="861" ht="13.5" customHeight="1">
      <c r="A861" s="8" t="s">
        <v>12</v>
      </c>
      <c r="B861" s="8" t="s">
        <v>733</v>
      </c>
      <c r="C861" s="8">
        <v>7946.0</v>
      </c>
      <c r="D861" s="8" t="s">
        <v>1082</v>
      </c>
      <c r="E861" s="8" t="s">
        <v>1083</v>
      </c>
      <c r="F861" s="10">
        <v>99628.0</v>
      </c>
      <c r="G861" s="8" t="s">
        <v>37</v>
      </c>
    </row>
    <row r="862" ht="13.5" customHeight="1">
      <c r="A862" s="8" t="s">
        <v>12</v>
      </c>
      <c r="B862" s="8" t="s">
        <v>50</v>
      </c>
      <c r="C862" s="8">
        <v>7947.0</v>
      </c>
      <c r="D862" s="8" t="s">
        <v>1084</v>
      </c>
      <c r="E862" s="8" t="s">
        <v>46</v>
      </c>
      <c r="F862" s="10">
        <v>337960.0</v>
      </c>
      <c r="G862" s="8" t="s">
        <v>17</v>
      </c>
    </row>
    <row r="863" ht="13.5" customHeight="1">
      <c r="A863" s="8" t="s">
        <v>12</v>
      </c>
      <c r="B863" s="8" t="s">
        <v>1085</v>
      </c>
      <c r="C863" s="8">
        <v>7948.0</v>
      </c>
      <c r="D863" s="8" t="s">
        <v>1086</v>
      </c>
      <c r="E863" s="8" t="s">
        <v>61</v>
      </c>
      <c r="F863" s="10">
        <v>24871.0</v>
      </c>
      <c r="G863" s="8" t="s">
        <v>37</v>
      </c>
    </row>
    <row r="864" ht="13.5" customHeight="1">
      <c r="A864" s="8" t="s">
        <v>12</v>
      </c>
      <c r="B864" s="8" t="s">
        <v>129</v>
      </c>
      <c r="C864" s="8">
        <v>7949.0</v>
      </c>
      <c r="D864" s="8" t="s">
        <v>1087</v>
      </c>
      <c r="E864" s="8" t="s">
        <v>46</v>
      </c>
      <c r="F864" s="10">
        <v>217902.0</v>
      </c>
      <c r="G864" s="8" t="s">
        <v>17</v>
      </c>
    </row>
    <row r="865" ht="13.5" customHeight="1">
      <c r="A865" s="8" t="s">
        <v>12</v>
      </c>
      <c r="B865" s="8" t="s">
        <v>129</v>
      </c>
      <c r="C865" s="8">
        <v>7950.0</v>
      </c>
      <c r="D865" s="8" t="s">
        <v>1088</v>
      </c>
      <c r="E865" s="8" t="s">
        <v>46</v>
      </c>
      <c r="F865" s="10">
        <v>370391.0</v>
      </c>
      <c r="G865" s="8" t="s">
        <v>17</v>
      </c>
    </row>
    <row r="866" ht="13.5" customHeight="1">
      <c r="A866" s="8" t="s">
        <v>12</v>
      </c>
      <c r="B866" s="8" t="s">
        <v>34</v>
      </c>
      <c r="C866" s="8">
        <v>7953.0</v>
      </c>
      <c r="D866" s="8" t="s">
        <v>1089</v>
      </c>
      <c r="E866" s="8" t="s">
        <v>36</v>
      </c>
      <c r="F866" s="10">
        <v>11617.0</v>
      </c>
      <c r="G866" s="8" t="s">
        <v>37</v>
      </c>
    </row>
    <row r="867" ht="13.5" customHeight="1">
      <c r="A867" s="8" t="s">
        <v>12</v>
      </c>
      <c r="B867" s="8" t="s">
        <v>34</v>
      </c>
      <c r="C867" s="8">
        <v>7955.0</v>
      </c>
      <c r="D867" s="8" t="s">
        <v>1090</v>
      </c>
      <c r="E867" s="8" t="s">
        <v>46</v>
      </c>
      <c r="F867" s="10">
        <v>142613.0</v>
      </c>
      <c r="G867" s="8" t="s">
        <v>37</v>
      </c>
    </row>
    <row r="868" ht="13.5" customHeight="1">
      <c r="A868" s="8" t="s">
        <v>12</v>
      </c>
      <c r="B868" s="8" t="s">
        <v>34</v>
      </c>
      <c r="C868" s="8">
        <v>7956.0</v>
      </c>
      <c r="D868" s="8" t="s">
        <v>1091</v>
      </c>
      <c r="E868" s="8" t="s">
        <v>46</v>
      </c>
      <c r="F868" s="10">
        <v>149915.0</v>
      </c>
      <c r="G868" s="8" t="s">
        <v>37</v>
      </c>
    </row>
    <row r="869" ht="13.5" customHeight="1">
      <c r="A869" s="8" t="s">
        <v>12</v>
      </c>
      <c r="B869" s="8" t="s">
        <v>34</v>
      </c>
      <c r="C869" s="8">
        <v>7957.0</v>
      </c>
      <c r="D869" s="8" t="s">
        <v>1092</v>
      </c>
      <c r="E869" s="8" t="s">
        <v>46</v>
      </c>
      <c r="F869" s="10">
        <v>181691.0</v>
      </c>
      <c r="G869" s="8" t="s">
        <v>37</v>
      </c>
    </row>
    <row r="870" ht="13.5" customHeight="1">
      <c r="A870" s="8" t="s">
        <v>12</v>
      </c>
      <c r="B870" s="8" t="s">
        <v>34</v>
      </c>
      <c r="C870" s="8">
        <v>7958.0</v>
      </c>
      <c r="D870" s="8" t="s">
        <v>1093</v>
      </c>
      <c r="E870" s="8" t="s">
        <v>46</v>
      </c>
      <c r="F870" s="10">
        <v>470215.0</v>
      </c>
      <c r="G870" s="8" t="s">
        <v>37</v>
      </c>
    </row>
    <row r="871" ht="13.5" customHeight="1">
      <c r="A871" s="8" t="s">
        <v>12</v>
      </c>
      <c r="B871" s="8" t="s">
        <v>34</v>
      </c>
      <c r="C871" s="8">
        <v>7959.0</v>
      </c>
      <c r="D871" s="8" t="s">
        <v>1094</v>
      </c>
      <c r="E871" s="8" t="s">
        <v>46</v>
      </c>
      <c r="F871" s="10">
        <v>171816.0</v>
      </c>
      <c r="G871" s="8" t="s">
        <v>37</v>
      </c>
    </row>
    <row r="872" ht="13.5" customHeight="1">
      <c r="A872" s="8" t="s">
        <v>12</v>
      </c>
      <c r="B872" s="8" t="s">
        <v>143</v>
      </c>
      <c r="C872" s="8">
        <v>7961.0</v>
      </c>
      <c r="D872" s="8" t="s">
        <v>1095</v>
      </c>
      <c r="E872" s="8" t="s">
        <v>61</v>
      </c>
      <c r="F872" s="10">
        <v>341734.0</v>
      </c>
      <c r="G872" s="8" t="s">
        <v>17</v>
      </c>
    </row>
    <row r="873" ht="13.5" customHeight="1">
      <c r="A873" s="8" t="s">
        <v>12</v>
      </c>
      <c r="B873" s="8" t="s">
        <v>143</v>
      </c>
      <c r="C873" s="8">
        <v>7962.0</v>
      </c>
      <c r="D873" s="8" t="s">
        <v>1096</v>
      </c>
      <c r="E873" s="8" t="s">
        <v>61</v>
      </c>
      <c r="F873" s="10">
        <v>414613.0</v>
      </c>
      <c r="G873" s="8" t="s">
        <v>17</v>
      </c>
    </row>
    <row r="874" ht="13.5" customHeight="1">
      <c r="A874" s="8" t="s">
        <v>12</v>
      </c>
      <c r="B874" s="8" t="s">
        <v>143</v>
      </c>
      <c r="C874" s="8">
        <v>7963.0</v>
      </c>
      <c r="D874" s="8" t="s">
        <v>1097</v>
      </c>
      <c r="E874" s="8" t="s">
        <v>61</v>
      </c>
      <c r="F874" s="10">
        <v>507298.0</v>
      </c>
      <c r="G874" s="8" t="s">
        <v>17</v>
      </c>
    </row>
    <row r="875" ht="13.5" customHeight="1">
      <c r="A875" s="8" t="s">
        <v>12</v>
      </c>
      <c r="B875" s="8" t="s">
        <v>345</v>
      </c>
      <c r="C875" s="8">
        <v>7965.0</v>
      </c>
      <c r="D875" s="8" t="s">
        <v>1098</v>
      </c>
      <c r="E875" s="8" t="s">
        <v>46</v>
      </c>
      <c r="F875" s="10">
        <v>183260.0</v>
      </c>
      <c r="G875" s="8" t="s">
        <v>37</v>
      </c>
    </row>
    <row r="876" ht="13.5" customHeight="1">
      <c r="A876" s="8" t="s">
        <v>12</v>
      </c>
      <c r="B876" s="8" t="s">
        <v>345</v>
      </c>
      <c r="C876" s="8">
        <v>7966.0</v>
      </c>
      <c r="D876" s="8" t="s">
        <v>1099</v>
      </c>
      <c r="E876" s="8" t="s">
        <v>46</v>
      </c>
      <c r="F876" s="10">
        <v>592620.0</v>
      </c>
      <c r="G876" s="8" t="s">
        <v>37</v>
      </c>
    </row>
    <row r="877" ht="13.5" customHeight="1">
      <c r="A877" s="8" t="s">
        <v>12</v>
      </c>
      <c r="B877" s="8" t="s">
        <v>345</v>
      </c>
      <c r="C877" s="8">
        <v>7967.0</v>
      </c>
      <c r="D877" s="8" t="s">
        <v>1100</v>
      </c>
      <c r="E877" s="8" t="s">
        <v>46</v>
      </c>
      <c r="F877" s="10">
        <v>1259020.0</v>
      </c>
      <c r="G877" s="8" t="s">
        <v>37</v>
      </c>
    </row>
    <row r="878" ht="13.5" customHeight="1">
      <c r="A878" s="8" t="s">
        <v>12</v>
      </c>
      <c r="B878" s="8" t="s">
        <v>38</v>
      </c>
      <c r="C878" s="8">
        <v>7968.0</v>
      </c>
      <c r="D878" s="8" t="s">
        <v>1101</v>
      </c>
      <c r="E878" s="8" t="s">
        <v>46</v>
      </c>
      <c r="F878" s="10">
        <v>380000.0</v>
      </c>
      <c r="G878" s="8" t="s">
        <v>17</v>
      </c>
    </row>
    <row r="879" ht="13.5" customHeight="1">
      <c r="A879" s="8" t="s">
        <v>12</v>
      </c>
      <c r="B879" s="8" t="s">
        <v>563</v>
      </c>
      <c r="C879" s="8">
        <v>7969.0</v>
      </c>
      <c r="D879" s="8" t="s">
        <v>1102</v>
      </c>
      <c r="E879" s="8" t="s">
        <v>36</v>
      </c>
      <c r="F879" s="10">
        <v>10577.0</v>
      </c>
      <c r="G879" s="8" t="s">
        <v>37</v>
      </c>
    </row>
    <row r="880" ht="13.5" customHeight="1">
      <c r="A880" s="8" t="s">
        <v>12</v>
      </c>
      <c r="B880" s="8" t="s">
        <v>563</v>
      </c>
      <c r="C880" s="8">
        <v>7970.0</v>
      </c>
      <c r="D880" s="8" t="s">
        <v>1103</v>
      </c>
      <c r="E880" s="8" t="s">
        <v>36</v>
      </c>
      <c r="F880" s="10">
        <v>4355.0</v>
      </c>
      <c r="G880" s="8" t="s">
        <v>37</v>
      </c>
    </row>
    <row r="881" ht="13.5" customHeight="1">
      <c r="A881" s="8" t="s">
        <v>12</v>
      </c>
      <c r="B881" s="8" t="s">
        <v>563</v>
      </c>
      <c r="C881" s="8">
        <v>7971.0</v>
      </c>
      <c r="D881" s="8" t="s">
        <v>1104</v>
      </c>
      <c r="E881" s="8" t="s">
        <v>36</v>
      </c>
      <c r="F881" s="10">
        <v>7000.0</v>
      </c>
      <c r="G881" s="8" t="s">
        <v>37</v>
      </c>
    </row>
    <row r="882" ht="13.5" customHeight="1">
      <c r="A882" s="8" t="s">
        <v>12</v>
      </c>
      <c r="B882" s="8" t="s">
        <v>563</v>
      </c>
      <c r="C882" s="8">
        <v>7973.0</v>
      </c>
      <c r="D882" s="8" t="s">
        <v>1105</v>
      </c>
      <c r="E882" s="8" t="s">
        <v>43</v>
      </c>
      <c r="F882" s="10">
        <v>46285.0</v>
      </c>
      <c r="G882" s="8" t="s">
        <v>37</v>
      </c>
    </row>
    <row r="883" ht="13.5" customHeight="1">
      <c r="A883" s="8" t="s">
        <v>12</v>
      </c>
      <c r="B883" s="8" t="s">
        <v>47</v>
      </c>
      <c r="C883" s="8">
        <v>7976.0</v>
      </c>
      <c r="D883" s="8" t="s">
        <v>1106</v>
      </c>
      <c r="E883" s="8" t="s">
        <v>16</v>
      </c>
      <c r="F883" s="10">
        <v>69020.0</v>
      </c>
      <c r="G883" s="8" t="s">
        <v>17</v>
      </c>
    </row>
    <row r="884" ht="13.5" customHeight="1">
      <c r="A884" s="8" t="s">
        <v>12</v>
      </c>
      <c r="B884" s="8" t="s">
        <v>47</v>
      </c>
      <c r="C884" s="8">
        <v>7977.0</v>
      </c>
      <c r="D884" s="8" t="s">
        <v>1107</v>
      </c>
      <c r="E884" s="8" t="s">
        <v>16</v>
      </c>
      <c r="F884" s="10">
        <v>30583.0</v>
      </c>
      <c r="G884" s="8" t="s">
        <v>17</v>
      </c>
    </row>
    <row r="885" ht="13.5" customHeight="1">
      <c r="A885" s="8" t="s">
        <v>12</v>
      </c>
      <c r="B885" s="8" t="s">
        <v>819</v>
      </c>
      <c r="C885" s="8">
        <v>7979.0</v>
      </c>
      <c r="D885" s="8" t="s">
        <v>1108</v>
      </c>
      <c r="E885" s="8" t="s">
        <v>46</v>
      </c>
      <c r="F885" s="10">
        <v>73013.0</v>
      </c>
      <c r="G885" s="8" t="s">
        <v>37</v>
      </c>
    </row>
    <row r="886" ht="13.5" customHeight="1">
      <c r="A886" s="8" t="s">
        <v>12</v>
      </c>
      <c r="B886" s="8" t="s">
        <v>1109</v>
      </c>
      <c r="C886" s="8">
        <v>7983.0</v>
      </c>
      <c r="D886" s="8" t="s">
        <v>1110</v>
      </c>
      <c r="E886" s="8" t="s">
        <v>100</v>
      </c>
      <c r="F886" s="10">
        <v>219000.0</v>
      </c>
      <c r="G886" s="8" t="s">
        <v>112</v>
      </c>
    </row>
    <row r="887" ht="13.5" customHeight="1">
      <c r="A887" s="8" t="s">
        <v>12</v>
      </c>
      <c r="B887" s="8" t="s">
        <v>31</v>
      </c>
      <c r="C887" s="8">
        <v>7984.0</v>
      </c>
      <c r="D887" s="8" t="s">
        <v>1111</v>
      </c>
      <c r="E887" s="8" t="s">
        <v>33</v>
      </c>
      <c r="F887" s="10">
        <v>104125.0</v>
      </c>
      <c r="G887" s="8" t="s">
        <v>17</v>
      </c>
    </row>
    <row r="888" ht="13.5" customHeight="1">
      <c r="A888" s="8" t="s">
        <v>12</v>
      </c>
      <c r="B888" s="8" t="s">
        <v>1109</v>
      </c>
      <c r="C888" s="8">
        <v>7989.0</v>
      </c>
      <c r="D888" s="8" t="s">
        <v>1112</v>
      </c>
      <c r="E888" s="8" t="s">
        <v>736</v>
      </c>
      <c r="F888" s="10">
        <v>1.279575E7</v>
      </c>
      <c r="G888" s="8" t="s">
        <v>112</v>
      </c>
    </row>
    <row r="889" ht="13.5" customHeight="1">
      <c r="A889" s="8" t="s">
        <v>12</v>
      </c>
      <c r="B889" s="8" t="s">
        <v>1113</v>
      </c>
      <c r="C889" s="8">
        <v>7993.0</v>
      </c>
      <c r="D889" s="8" t="s">
        <v>1114</v>
      </c>
      <c r="E889" s="8" t="s">
        <v>46</v>
      </c>
      <c r="F889" s="10">
        <v>2040850.0</v>
      </c>
      <c r="G889" s="8" t="s">
        <v>37</v>
      </c>
    </row>
    <row r="890" ht="13.5" customHeight="1">
      <c r="A890" s="8" t="s">
        <v>12</v>
      </c>
      <c r="B890" s="8" t="s">
        <v>41</v>
      </c>
      <c r="C890" s="8">
        <v>7994.0</v>
      </c>
      <c r="D890" s="8" t="s">
        <v>1115</v>
      </c>
      <c r="E890" s="8" t="s">
        <v>36</v>
      </c>
      <c r="F890" s="10">
        <v>2495.0</v>
      </c>
      <c r="G890" s="8" t="s">
        <v>17</v>
      </c>
    </row>
    <row r="891" ht="13.5" customHeight="1">
      <c r="A891" s="8" t="s">
        <v>12</v>
      </c>
      <c r="B891" s="8" t="s">
        <v>563</v>
      </c>
      <c r="C891" s="8">
        <v>7999.0</v>
      </c>
      <c r="D891" s="8" t="s">
        <v>1116</v>
      </c>
      <c r="E891" s="8" t="s">
        <v>43</v>
      </c>
      <c r="F891" s="10">
        <v>7013.0</v>
      </c>
      <c r="G891" s="8" t="s">
        <v>37</v>
      </c>
    </row>
    <row r="892" ht="13.5" customHeight="1">
      <c r="A892" s="8" t="s">
        <v>12</v>
      </c>
      <c r="B892" s="8" t="s">
        <v>1057</v>
      </c>
      <c r="C892" s="8">
        <v>8000.0</v>
      </c>
      <c r="D892" s="8" t="s">
        <v>1117</v>
      </c>
      <c r="E892" s="8" t="s">
        <v>61</v>
      </c>
      <c r="F892" s="10">
        <v>13090.0</v>
      </c>
      <c r="G892" s="8" t="s">
        <v>37</v>
      </c>
    </row>
    <row r="893" ht="13.5" customHeight="1">
      <c r="A893" s="8" t="s">
        <v>12</v>
      </c>
      <c r="B893" s="8" t="s">
        <v>1057</v>
      </c>
      <c r="C893" s="8">
        <v>8001.0</v>
      </c>
      <c r="D893" s="8" t="s">
        <v>1118</v>
      </c>
      <c r="E893" s="8" t="s">
        <v>61</v>
      </c>
      <c r="F893" s="10">
        <v>15500.0</v>
      </c>
      <c r="G893" s="8" t="s">
        <v>37</v>
      </c>
    </row>
    <row r="894" ht="13.5" customHeight="1">
      <c r="A894" s="8" t="s">
        <v>12</v>
      </c>
      <c r="B894" s="8" t="s">
        <v>1057</v>
      </c>
      <c r="C894" s="8">
        <v>8002.0</v>
      </c>
      <c r="D894" s="8" t="s">
        <v>1119</v>
      </c>
      <c r="E894" s="8" t="s">
        <v>61</v>
      </c>
      <c r="F894" s="10">
        <v>20205.0</v>
      </c>
      <c r="G894" s="8" t="s">
        <v>37</v>
      </c>
    </row>
    <row r="895" ht="13.5" customHeight="1">
      <c r="A895" s="8" t="s">
        <v>12</v>
      </c>
      <c r="B895" s="8" t="s">
        <v>1057</v>
      </c>
      <c r="C895" s="8">
        <v>8003.0</v>
      </c>
      <c r="D895" s="8" t="s">
        <v>1120</v>
      </c>
      <c r="E895" s="8" t="s">
        <v>61</v>
      </c>
      <c r="F895" s="10">
        <v>21734.0</v>
      </c>
      <c r="G895" s="8" t="s">
        <v>37</v>
      </c>
    </row>
    <row r="896" ht="13.5" customHeight="1">
      <c r="A896" s="8" t="s">
        <v>12</v>
      </c>
      <c r="B896" s="8" t="s">
        <v>848</v>
      </c>
      <c r="C896" s="8">
        <v>8011.0</v>
      </c>
      <c r="D896" s="8" t="s">
        <v>1121</v>
      </c>
      <c r="E896" s="8" t="s">
        <v>46</v>
      </c>
      <c r="F896" s="10">
        <v>2397850.0</v>
      </c>
      <c r="G896" s="8" t="s">
        <v>37</v>
      </c>
    </row>
    <row r="897" ht="13.5" customHeight="1">
      <c r="A897" s="8" t="s">
        <v>12</v>
      </c>
      <c r="B897" s="8" t="s">
        <v>848</v>
      </c>
      <c r="C897" s="8">
        <v>8012.0</v>
      </c>
      <c r="D897" s="8" t="s">
        <v>1122</v>
      </c>
      <c r="E897" s="8" t="s">
        <v>46</v>
      </c>
      <c r="F897" s="10">
        <v>187068.0</v>
      </c>
      <c r="G897" s="8" t="s">
        <v>37</v>
      </c>
    </row>
    <row r="898" ht="13.5" customHeight="1">
      <c r="A898" s="8" t="s">
        <v>12</v>
      </c>
      <c r="B898" s="8" t="s">
        <v>848</v>
      </c>
      <c r="C898" s="8">
        <v>8015.0</v>
      </c>
      <c r="D898" s="8" t="s">
        <v>1123</v>
      </c>
      <c r="E898" s="8" t="s">
        <v>46</v>
      </c>
      <c r="F898" s="10">
        <v>79730.0</v>
      </c>
      <c r="G898" s="8" t="s">
        <v>37</v>
      </c>
    </row>
    <row r="899" ht="13.5" customHeight="1">
      <c r="A899" s="8" t="s">
        <v>12</v>
      </c>
      <c r="B899" s="8" t="s">
        <v>848</v>
      </c>
      <c r="C899" s="8">
        <v>8019.0</v>
      </c>
      <c r="D899" s="8" t="s">
        <v>1124</v>
      </c>
      <c r="E899" s="8" t="s">
        <v>46</v>
      </c>
      <c r="F899" s="10">
        <v>174013.0</v>
      </c>
      <c r="G899" s="8" t="s">
        <v>37</v>
      </c>
    </row>
    <row r="900" ht="13.5" customHeight="1">
      <c r="A900" s="8" t="s">
        <v>12</v>
      </c>
      <c r="B900" s="8" t="s">
        <v>866</v>
      </c>
      <c r="C900" s="8">
        <v>8025.0</v>
      </c>
      <c r="D900" s="8" t="s">
        <v>1125</v>
      </c>
      <c r="E900" s="8" t="s">
        <v>100</v>
      </c>
      <c r="F900" s="10">
        <v>989334.0</v>
      </c>
      <c r="G900" s="8" t="s">
        <v>37</v>
      </c>
    </row>
    <row r="901" ht="13.5" customHeight="1">
      <c r="A901" s="8" t="s">
        <v>12</v>
      </c>
      <c r="B901" s="8" t="s">
        <v>866</v>
      </c>
      <c r="C901" s="8">
        <v>8026.0</v>
      </c>
      <c r="D901" s="8" t="s">
        <v>1126</v>
      </c>
      <c r="E901" s="8" t="s">
        <v>46</v>
      </c>
      <c r="F901" s="10">
        <v>54264.0</v>
      </c>
      <c r="G901" s="8" t="s">
        <v>37</v>
      </c>
    </row>
    <row r="902" ht="13.5" customHeight="1">
      <c r="A902" s="8" t="s">
        <v>12</v>
      </c>
      <c r="B902" s="8" t="s">
        <v>866</v>
      </c>
      <c r="C902" s="8">
        <v>8028.0</v>
      </c>
      <c r="D902" s="8" t="s">
        <v>1127</v>
      </c>
      <c r="E902" s="8" t="s">
        <v>46</v>
      </c>
      <c r="F902" s="10">
        <v>107576.0</v>
      </c>
      <c r="G902" s="8" t="s">
        <v>37</v>
      </c>
    </row>
    <row r="903" ht="13.5" customHeight="1">
      <c r="A903" s="8" t="s">
        <v>12</v>
      </c>
      <c r="B903" s="8" t="s">
        <v>1128</v>
      </c>
      <c r="C903" s="8">
        <v>8033.0</v>
      </c>
      <c r="D903" s="8" t="s">
        <v>1129</v>
      </c>
      <c r="E903" s="8" t="s">
        <v>46</v>
      </c>
      <c r="F903" s="10">
        <v>4475685.0</v>
      </c>
      <c r="G903" s="8" t="s">
        <v>37</v>
      </c>
    </row>
    <row r="904" ht="13.5" customHeight="1">
      <c r="A904" s="8" t="s">
        <v>12</v>
      </c>
      <c r="B904" s="8" t="s">
        <v>1128</v>
      </c>
      <c r="C904" s="8">
        <v>8034.0</v>
      </c>
      <c r="D904" s="8" t="s">
        <v>1130</v>
      </c>
      <c r="E904" s="8" t="s">
        <v>46</v>
      </c>
      <c r="F904" s="10">
        <v>3163370.0</v>
      </c>
      <c r="G904" s="8" t="s">
        <v>37</v>
      </c>
    </row>
    <row r="905" ht="13.5" customHeight="1">
      <c r="A905" s="8" t="s">
        <v>12</v>
      </c>
      <c r="B905" s="8" t="s">
        <v>1128</v>
      </c>
      <c r="C905" s="8">
        <v>8035.0</v>
      </c>
      <c r="D905" s="8" t="s">
        <v>1131</v>
      </c>
      <c r="E905" s="8" t="s">
        <v>46</v>
      </c>
      <c r="F905" s="10">
        <v>3469618.0</v>
      </c>
      <c r="G905" s="8" t="s">
        <v>37</v>
      </c>
    </row>
    <row r="906" ht="13.5" customHeight="1">
      <c r="A906" s="8" t="s">
        <v>12</v>
      </c>
      <c r="B906" s="8" t="s">
        <v>1128</v>
      </c>
      <c r="C906" s="8">
        <v>8036.0</v>
      </c>
      <c r="D906" s="8" t="s">
        <v>1132</v>
      </c>
      <c r="E906" s="8" t="s">
        <v>46</v>
      </c>
      <c r="F906" s="10">
        <v>7712628.0</v>
      </c>
      <c r="G906" s="8" t="s">
        <v>37</v>
      </c>
    </row>
    <row r="907" ht="13.5" customHeight="1">
      <c r="A907" s="8" t="s">
        <v>12</v>
      </c>
      <c r="B907" s="8" t="s">
        <v>1128</v>
      </c>
      <c r="C907" s="8">
        <v>8037.0</v>
      </c>
      <c r="D907" s="8" t="s">
        <v>1133</v>
      </c>
      <c r="E907" s="8" t="s">
        <v>61</v>
      </c>
      <c r="F907" s="10">
        <v>26977.0</v>
      </c>
      <c r="G907" s="8" t="s">
        <v>37</v>
      </c>
    </row>
    <row r="908" ht="13.5" customHeight="1">
      <c r="A908" s="8" t="s">
        <v>12</v>
      </c>
      <c r="B908" s="8" t="s">
        <v>1128</v>
      </c>
      <c r="C908" s="8">
        <v>8038.0</v>
      </c>
      <c r="D908" s="8" t="s">
        <v>1134</v>
      </c>
      <c r="E908" s="8" t="s">
        <v>61</v>
      </c>
      <c r="F908" s="10">
        <v>23261.0</v>
      </c>
      <c r="G908" s="8" t="s">
        <v>37</v>
      </c>
    </row>
    <row r="909" ht="13.5" customHeight="1">
      <c r="A909" s="8" t="s">
        <v>12</v>
      </c>
      <c r="B909" s="8" t="s">
        <v>1135</v>
      </c>
      <c r="C909" s="8">
        <v>8039.0</v>
      </c>
      <c r="D909" s="8" t="s">
        <v>1136</v>
      </c>
      <c r="E909" s="8" t="s">
        <v>61</v>
      </c>
      <c r="F909" s="10">
        <v>22487.0</v>
      </c>
      <c r="G909" s="8" t="s">
        <v>37</v>
      </c>
    </row>
    <row r="910" ht="13.5" customHeight="1">
      <c r="A910" s="8" t="s">
        <v>12</v>
      </c>
      <c r="B910" s="8" t="s">
        <v>41</v>
      </c>
      <c r="C910" s="8">
        <v>8041.0</v>
      </c>
      <c r="D910" s="8" t="s">
        <v>1137</v>
      </c>
      <c r="E910" s="8" t="s">
        <v>43</v>
      </c>
      <c r="F910" s="10">
        <v>7557.0</v>
      </c>
      <c r="G910" s="8" t="s">
        <v>17</v>
      </c>
    </row>
    <row r="911" ht="13.5" customHeight="1">
      <c r="A911" s="8" t="s">
        <v>12</v>
      </c>
      <c r="B911" s="8" t="s">
        <v>38</v>
      </c>
      <c r="C911" s="8">
        <v>8044.0</v>
      </c>
      <c r="D911" s="8" t="s">
        <v>1138</v>
      </c>
      <c r="E911" s="8" t="s">
        <v>100</v>
      </c>
      <c r="F911" s="10">
        <v>7140.0</v>
      </c>
      <c r="G911" s="8" t="s">
        <v>17</v>
      </c>
    </row>
    <row r="912" ht="13.5" customHeight="1">
      <c r="A912" s="8" t="s">
        <v>12</v>
      </c>
      <c r="B912" s="8" t="s">
        <v>345</v>
      </c>
      <c r="C912" s="8">
        <v>8046.0</v>
      </c>
      <c r="D912" s="8" t="s">
        <v>1139</v>
      </c>
      <c r="E912" s="8" t="s">
        <v>46</v>
      </c>
      <c r="F912" s="10">
        <v>1142242.0</v>
      </c>
      <c r="G912" s="8" t="s">
        <v>37</v>
      </c>
    </row>
    <row r="913" ht="13.5" customHeight="1">
      <c r="A913" s="8" t="s">
        <v>12</v>
      </c>
      <c r="B913" s="8" t="s">
        <v>345</v>
      </c>
      <c r="C913" s="8">
        <v>8047.0</v>
      </c>
      <c r="D913" s="8" t="s">
        <v>1140</v>
      </c>
      <c r="E913" s="8" t="s">
        <v>46</v>
      </c>
      <c r="F913" s="10">
        <v>646170.0</v>
      </c>
      <c r="G913" s="8" t="s">
        <v>37</v>
      </c>
    </row>
    <row r="914" ht="13.5" customHeight="1">
      <c r="A914" s="8" t="s">
        <v>12</v>
      </c>
      <c r="B914" s="8" t="s">
        <v>345</v>
      </c>
      <c r="C914" s="8">
        <v>8048.0</v>
      </c>
      <c r="D914" s="8" t="s">
        <v>1141</v>
      </c>
      <c r="E914" s="8" t="s">
        <v>46</v>
      </c>
      <c r="F914" s="10">
        <v>1190000.0</v>
      </c>
      <c r="G914" s="8" t="s">
        <v>37</v>
      </c>
    </row>
    <row r="915" ht="13.5" customHeight="1">
      <c r="A915" s="8" t="s">
        <v>12</v>
      </c>
      <c r="B915" s="8" t="s">
        <v>38</v>
      </c>
      <c r="C915" s="8">
        <v>8050.0</v>
      </c>
      <c r="D915" s="8" t="s">
        <v>1142</v>
      </c>
      <c r="E915" s="8" t="s">
        <v>100</v>
      </c>
      <c r="F915" s="10">
        <v>207.0</v>
      </c>
      <c r="G915" s="8" t="s">
        <v>17</v>
      </c>
    </row>
    <row r="916" ht="13.5" customHeight="1">
      <c r="A916" s="8" t="s">
        <v>12</v>
      </c>
      <c r="B916" s="8" t="s">
        <v>1143</v>
      </c>
      <c r="C916" s="8">
        <v>8051.0</v>
      </c>
      <c r="D916" s="8" t="s">
        <v>1144</v>
      </c>
      <c r="E916" s="8" t="s">
        <v>46</v>
      </c>
      <c r="F916" s="10">
        <v>82840.0</v>
      </c>
      <c r="G916" s="8" t="s">
        <v>17</v>
      </c>
    </row>
    <row r="917" ht="13.5" customHeight="1">
      <c r="A917" s="8" t="s">
        <v>12</v>
      </c>
      <c r="B917" s="8" t="s">
        <v>345</v>
      </c>
      <c r="C917" s="8">
        <v>8052.0</v>
      </c>
      <c r="D917" s="8" t="s">
        <v>1145</v>
      </c>
      <c r="E917" s="8" t="s">
        <v>46</v>
      </c>
      <c r="F917" s="10">
        <v>32898.0</v>
      </c>
      <c r="G917" s="8" t="s">
        <v>37</v>
      </c>
    </row>
    <row r="918" ht="13.5" customHeight="1">
      <c r="A918" s="8" t="s">
        <v>12</v>
      </c>
      <c r="B918" s="8" t="s">
        <v>345</v>
      </c>
      <c r="C918" s="8">
        <v>8053.0</v>
      </c>
      <c r="D918" s="8" t="s">
        <v>1146</v>
      </c>
      <c r="E918" s="8" t="s">
        <v>46</v>
      </c>
      <c r="F918" s="10">
        <v>29259.0</v>
      </c>
      <c r="G918" s="8" t="s">
        <v>37</v>
      </c>
    </row>
    <row r="919" ht="13.5" customHeight="1">
      <c r="A919" s="8" t="s">
        <v>12</v>
      </c>
      <c r="B919" s="8" t="s">
        <v>65</v>
      </c>
      <c r="C919" s="8">
        <v>8054.0</v>
      </c>
      <c r="D919" s="8" t="s">
        <v>1147</v>
      </c>
      <c r="E919" s="8" t="s">
        <v>46</v>
      </c>
      <c r="F919" s="10">
        <v>654.0</v>
      </c>
      <c r="G919" s="8" t="s">
        <v>17</v>
      </c>
    </row>
    <row r="920" ht="13.5" customHeight="1">
      <c r="A920" s="8" t="s">
        <v>12</v>
      </c>
      <c r="B920" s="8" t="s">
        <v>345</v>
      </c>
      <c r="C920" s="8">
        <v>8055.0</v>
      </c>
      <c r="D920" s="8" t="s">
        <v>1148</v>
      </c>
      <c r="E920" s="8" t="s">
        <v>46</v>
      </c>
      <c r="F920" s="10">
        <v>64189.0</v>
      </c>
      <c r="G920" s="8" t="s">
        <v>37</v>
      </c>
    </row>
    <row r="921" ht="13.5" customHeight="1">
      <c r="A921" s="8" t="s">
        <v>12</v>
      </c>
      <c r="B921" s="8" t="s">
        <v>1085</v>
      </c>
      <c r="C921" s="8">
        <v>8057.0</v>
      </c>
      <c r="D921" s="8" t="s">
        <v>1149</v>
      </c>
      <c r="E921" s="8" t="s">
        <v>61</v>
      </c>
      <c r="F921" s="10">
        <v>15708.0</v>
      </c>
      <c r="G921" s="8" t="s">
        <v>37</v>
      </c>
    </row>
    <row r="922" ht="13.5" customHeight="1">
      <c r="A922" s="8" t="s">
        <v>12</v>
      </c>
      <c r="B922" s="8" t="s">
        <v>535</v>
      </c>
      <c r="C922" s="8">
        <v>8060.0</v>
      </c>
      <c r="D922" s="8" t="s">
        <v>1150</v>
      </c>
      <c r="E922" s="8" t="s">
        <v>1151</v>
      </c>
      <c r="F922" s="10">
        <v>1840000.0</v>
      </c>
      <c r="G922" s="8" t="s">
        <v>17</v>
      </c>
    </row>
    <row r="923" ht="13.5" customHeight="1">
      <c r="A923" s="8" t="s">
        <v>12</v>
      </c>
      <c r="B923" s="8" t="s">
        <v>877</v>
      </c>
      <c r="C923" s="8">
        <v>8061.0</v>
      </c>
      <c r="D923" s="8" t="s">
        <v>1152</v>
      </c>
      <c r="E923" s="8" t="s">
        <v>46</v>
      </c>
      <c r="F923" s="10">
        <v>1409617.0</v>
      </c>
      <c r="G923" s="8" t="s">
        <v>37</v>
      </c>
    </row>
    <row r="924" ht="13.5" customHeight="1">
      <c r="A924" s="8" t="s">
        <v>12</v>
      </c>
      <c r="B924" s="8" t="s">
        <v>848</v>
      </c>
      <c r="C924" s="8">
        <v>8062.0</v>
      </c>
      <c r="D924" s="8" t="s">
        <v>1153</v>
      </c>
      <c r="E924" s="8" t="s">
        <v>46</v>
      </c>
      <c r="F924" s="10">
        <v>1455965.0</v>
      </c>
      <c r="G924" s="8" t="s">
        <v>37</v>
      </c>
    </row>
    <row r="925" ht="13.5" customHeight="1">
      <c r="A925" s="8" t="s">
        <v>12</v>
      </c>
      <c r="B925" s="8" t="s">
        <v>308</v>
      </c>
      <c r="C925" s="8">
        <v>8070.0</v>
      </c>
      <c r="D925" s="8" t="s">
        <v>1154</v>
      </c>
      <c r="E925" s="8" t="s">
        <v>46</v>
      </c>
      <c r="F925" s="10">
        <v>396032.0</v>
      </c>
      <c r="G925" s="8" t="s">
        <v>37</v>
      </c>
    </row>
    <row r="926" ht="13.5" customHeight="1">
      <c r="A926" s="8" t="s">
        <v>12</v>
      </c>
      <c r="B926" s="8" t="s">
        <v>98</v>
      </c>
      <c r="C926" s="8">
        <v>8077.0</v>
      </c>
      <c r="D926" s="8" t="s">
        <v>1155</v>
      </c>
      <c r="E926" s="8" t="s">
        <v>100</v>
      </c>
      <c r="F926" s="10">
        <v>107100.0</v>
      </c>
      <c r="G926" s="8" t="s">
        <v>37</v>
      </c>
    </row>
    <row r="927" ht="13.5" customHeight="1">
      <c r="A927" s="8" t="s">
        <v>12</v>
      </c>
      <c r="B927" s="8" t="s">
        <v>129</v>
      </c>
      <c r="C927" s="8">
        <v>8078.0</v>
      </c>
      <c r="D927" s="8" t="s">
        <v>1156</v>
      </c>
      <c r="E927" s="8" t="s">
        <v>46</v>
      </c>
      <c r="F927" s="10">
        <v>39984.0</v>
      </c>
      <c r="G927" s="8" t="s">
        <v>17</v>
      </c>
    </row>
    <row r="928" ht="13.5" customHeight="1">
      <c r="A928" s="8" t="s">
        <v>12</v>
      </c>
      <c r="B928" s="8" t="s">
        <v>345</v>
      </c>
      <c r="C928" s="8">
        <v>8079.0</v>
      </c>
      <c r="D928" s="8" t="s">
        <v>1157</v>
      </c>
      <c r="E928" s="8" t="s">
        <v>46</v>
      </c>
      <c r="F928" s="10">
        <v>249900.0</v>
      </c>
      <c r="G928" s="8" t="s">
        <v>37</v>
      </c>
    </row>
    <row r="929" ht="13.5" customHeight="1">
      <c r="A929" s="8" t="s">
        <v>12</v>
      </c>
      <c r="B929" s="8" t="s">
        <v>992</v>
      </c>
      <c r="C929" s="8">
        <v>8080.0</v>
      </c>
      <c r="D929" s="8" t="s">
        <v>1158</v>
      </c>
      <c r="E929" s="8" t="s">
        <v>61</v>
      </c>
      <c r="F929" s="10">
        <v>784924.0</v>
      </c>
      <c r="G929" s="8" t="s">
        <v>37</v>
      </c>
    </row>
    <row r="930" ht="13.5" customHeight="1">
      <c r="A930" s="8" t="s">
        <v>12</v>
      </c>
      <c r="B930" s="8" t="s">
        <v>34</v>
      </c>
      <c r="C930" s="8">
        <v>8085.0</v>
      </c>
      <c r="D930" s="8" t="s">
        <v>1159</v>
      </c>
      <c r="E930" s="8" t="s">
        <v>46</v>
      </c>
      <c r="F930" s="10">
        <v>141617.0</v>
      </c>
      <c r="G930" s="8" t="s">
        <v>37</v>
      </c>
    </row>
    <row r="931" ht="13.5" customHeight="1">
      <c r="A931" s="8" t="s">
        <v>12</v>
      </c>
      <c r="B931" s="8" t="s">
        <v>34</v>
      </c>
      <c r="C931" s="8">
        <v>8086.0</v>
      </c>
      <c r="D931" s="8" t="s">
        <v>1160</v>
      </c>
      <c r="E931" s="8" t="s">
        <v>46</v>
      </c>
      <c r="F931" s="10">
        <v>163745.0</v>
      </c>
      <c r="G931" s="8" t="s">
        <v>37</v>
      </c>
    </row>
    <row r="932" ht="13.5" customHeight="1">
      <c r="A932" s="8" t="s">
        <v>12</v>
      </c>
      <c r="B932" s="8" t="s">
        <v>34</v>
      </c>
      <c r="C932" s="8">
        <v>8089.0</v>
      </c>
      <c r="D932" s="8" t="s">
        <v>1161</v>
      </c>
      <c r="E932" s="8" t="s">
        <v>46</v>
      </c>
      <c r="F932" s="10">
        <v>153788.0</v>
      </c>
      <c r="G932" s="8" t="s">
        <v>37</v>
      </c>
    </row>
    <row r="933" ht="13.5" customHeight="1">
      <c r="A933" s="8" t="s">
        <v>12</v>
      </c>
      <c r="B933" s="8" t="s">
        <v>34</v>
      </c>
      <c r="C933" s="8">
        <v>8090.0</v>
      </c>
      <c r="D933" s="8" t="s">
        <v>1162</v>
      </c>
      <c r="E933" s="8" t="s">
        <v>46</v>
      </c>
      <c r="F933" s="10">
        <v>90724.0</v>
      </c>
      <c r="G933" s="8" t="s">
        <v>37</v>
      </c>
    </row>
    <row r="934" ht="13.5" customHeight="1">
      <c r="A934" s="8" t="s">
        <v>12</v>
      </c>
      <c r="B934" s="8" t="s">
        <v>34</v>
      </c>
      <c r="C934" s="8">
        <v>8091.0</v>
      </c>
      <c r="D934" s="8" t="s">
        <v>1163</v>
      </c>
      <c r="E934" s="8" t="s">
        <v>46</v>
      </c>
      <c r="F934" s="10">
        <v>146044.0</v>
      </c>
      <c r="G934" s="8" t="s">
        <v>37</v>
      </c>
    </row>
    <row r="935" ht="13.5" customHeight="1">
      <c r="A935" s="8" t="s">
        <v>12</v>
      </c>
      <c r="B935" s="8" t="s">
        <v>34</v>
      </c>
      <c r="C935" s="8">
        <v>8094.0</v>
      </c>
      <c r="D935" s="8" t="s">
        <v>1164</v>
      </c>
      <c r="E935" s="8" t="s">
        <v>46</v>
      </c>
      <c r="F935" s="10">
        <v>142171.0</v>
      </c>
      <c r="G935" s="8" t="s">
        <v>37</v>
      </c>
    </row>
    <row r="936" ht="13.5" customHeight="1">
      <c r="A936" s="8" t="s">
        <v>12</v>
      </c>
      <c r="B936" s="8" t="s">
        <v>34</v>
      </c>
      <c r="C936" s="8">
        <v>8097.0</v>
      </c>
      <c r="D936" s="8" t="s">
        <v>1165</v>
      </c>
      <c r="E936" s="8" t="s">
        <v>36</v>
      </c>
      <c r="F936" s="10">
        <v>64513.0</v>
      </c>
      <c r="G936" s="8" t="s">
        <v>37</v>
      </c>
    </row>
    <row r="937" ht="13.5" customHeight="1">
      <c r="A937" s="8" t="s">
        <v>12</v>
      </c>
      <c r="B937" s="8" t="s">
        <v>44</v>
      </c>
      <c r="C937" s="8">
        <v>8099.0</v>
      </c>
      <c r="D937" s="8" t="s">
        <v>1166</v>
      </c>
      <c r="E937" s="8" t="s">
        <v>36</v>
      </c>
      <c r="F937" s="10">
        <v>92190.0</v>
      </c>
      <c r="G937" s="8" t="s">
        <v>17</v>
      </c>
    </row>
    <row r="938" ht="13.5" customHeight="1">
      <c r="A938" s="8" t="s">
        <v>12</v>
      </c>
      <c r="B938" s="8" t="s">
        <v>44</v>
      </c>
      <c r="C938" s="8">
        <v>8100.0</v>
      </c>
      <c r="D938" s="8" t="s">
        <v>1167</v>
      </c>
      <c r="E938" s="8" t="s">
        <v>36</v>
      </c>
      <c r="F938" s="10">
        <v>96390.0</v>
      </c>
      <c r="G938" s="8" t="s">
        <v>17</v>
      </c>
    </row>
    <row r="939" ht="13.5" customHeight="1">
      <c r="A939" s="8" t="s">
        <v>12</v>
      </c>
      <c r="B939" s="8" t="s">
        <v>563</v>
      </c>
      <c r="C939" s="8">
        <v>8101.0</v>
      </c>
      <c r="D939" s="8" t="s">
        <v>1168</v>
      </c>
      <c r="E939" s="8" t="s">
        <v>43</v>
      </c>
      <c r="F939" s="10">
        <v>13614.0</v>
      </c>
      <c r="G939" s="8" t="s">
        <v>37</v>
      </c>
    </row>
    <row r="940" ht="13.5" customHeight="1">
      <c r="A940" s="8" t="s">
        <v>12</v>
      </c>
      <c r="B940" s="8" t="s">
        <v>109</v>
      </c>
      <c r="C940" s="8">
        <v>8102.0</v>
      </c>
      <c r="D940" s="8" t="s">
        <v>1169</v>
      </c>
      <c r="E940" s="8" t="s">
        <v>736</v>
      </c>
      <c r="F940" s="10">
        <v>3309125.0</v>
      </c>
      <c r="G940" s="8" t="s">
        <v>112</v>
      </c>
    </row>
    <row r="941" ht="13.5" customHeight="1">
      <c r="A941" s="8" t="s">
        <v>12</v>
      </c>
      <c r="B941" s="8" t="s">
        <v>31</v>
      </c>
      <c r="C941" s="8">
        <v>8103.0</v>
      </c>
      <c r="D941" s="8" t="s">
        <v>1170</v>
      </c>
      <c r="E941" s="8" t="s">
        <v>100</v>
      </c>
      <c r="F941" s="10">
        <v>3451000.0</v>
      </c>
      <c r="G941" s="8" t="s">
        <v>17</v>
      </c>
    </row>
    <row r="942" ht="13.5" customHeight="1">
      <c r="A942" s="8" t="s">
        <v>12</v>
      </c>
      <c r="B942" s="8" t="s">
        <v>1171</v>
      </c>
      <c r="C942" s="8">
        <v>8113.0</v>
      </c>
      <c r="D942" s="8" t="s">
        <v>1172</v>
      </c>
      <c r="E942" s="8" t="s">
        <v>46</v>
      </c>
      <c r="F942" s="10">
        <v>101150.0</v>
      </c>
      <c r="G942" s="8" t="s">
        <v>37</v>
      </c>
    </row>
    <row r="943" ht="13.5" customHeight="1">
      <c r="A943" s="8" t="s">
        <v>12</v>
      </c>
      <c r="B943" s="8" t="s">
        <v>877</v>
      </c>
      <c r="C943" s="8">
        <v>8116.0</v>
      </c>
      <c r="D943" s="8" t="s">
        <v>1173</v>
      </c>
      <c r="E943" s="8" t="s">
        <v>46</v>
      </c>
      <c r="F943" s="10">
        <v>2905980.0</v>
      </c>
      <c r="G943" s="8" t="s">
        <v>37</v>
      </c>
    </row>
    <row r="944" ht="13.5" customHeight="1">
      <c r="A944" s="8" t="s">
        <v>12</v>
      </c>
      <c r="B944" s="8" t="s">
        <v>140</v>
      </c>
      <c r="C944" s="8">
        <v>8141.0</v>
      </c>
      <c r="D944" s="8" t="s">
        <v>1174</v>
      </c>
      <c r="E944" s="8" t="s">
        <v>95</v>
      </c>
      <c r="F944" s="10">
        <v>86312.0</v>
      </c>
      <c r="G944" s="8" t="s">
        <v>37</v>
      </c>
    </row>
    <row r="945" ht="13.5" customHeight="1">
      <c r="A945" s="8" t="s">
        <v>12</v>
      </c>
      <c r="B945" s="8" t="s">
        <v>1175</v>
      </c>
      <c r="C945" s="8">
        <v>8142.0</v>
      </c>
      <c r="D945" s="8" t="s">
        <v>1176</v>
      </c>
      <c r="E945" s="8" t="s">
        <v>36</v>
      </c>
      <c r="F945" s="10">
        <v>91300.0</v>
      </c>
      <c r="G945" s="8" t="s">
        <v>37</v>
      </c>
    </row>
    <row r="946" ht="13.5" customHeight="1">
      <c r="A946" s="8" t="s">
        <v>12</v>
      </c>
      <c r="B946" s="8" t="s">
        <v>563</v>
      </c>
      <c r="C946" s="8">
        <v>8143.0</v>
      </c>
      <c r="D946" s="8" t="s">
        <v>1177</v>
      </c>
      <c r="E946" s="8" t="s">
        <v>43</v>
      </c>
      <c r="F946" s="10">
        <v>1999.0</v>
      </c>
      <c r="G946" s="8" t="s">
        <v>37</v>
      </c>
    </row>
    <row r="947" ht="13.5" customHeight="1">
      <c r="A947" s="8" t="s">
        <v>12</v>
      </c>
      <c r="B947" s="8" t="s">
        <v>819</v>
      </c>
      <c r="C947" s="8">
        <v>8144.0</v>
      </c>
      <c r="D947" s="8" t="s">
        <v>1178</v>
      </c>
      <c r="E947" s="8" t="s">
        <v>43</v>
      </c>
      <c r="F947" s="10">
        <v>6100.0</v>
      </c>
      <c r="G947" s="8" t="s">
        <v>37</v>
      </c>
    </row>
    <row r="948" ht="13.5" customHeight="1">
      <c r="A948" s="8" t="s">
        <v>12</v>
      </c>
      <c r="B948" s="8" t="s">
        <v>1175</v>
      </c>
      <c r="C948" s="8">
        <v>8145.0</v>
      </c>
      <c r="D948" s="8" t="s">
        <v>1179</v>
      </c>
      <c r="E948" s="8" t="s">
        <v>61</v>
      </c>
      <c r="F948" s="10">
        <v>21420.0</v>
      </c>
      <c r="G948" s="8" t="s">
        <v>37</v>
      </c>
    </row>
    <row r="949" ht="13.5" customHeight="1">
      <c r="A949" s="8" t="s">
        <v>12</v>
      </c>
      <c r="B949" s="8" t="s">
        <v>1175</v>
      </c>
      <c r="C949" s="8">
        <v>8146.0</v>
      </c>
      <c r="D949" s="8" t="s">
        <v>1180</v>
      </c>
      <c r="E949" s="8" t="s">
        <v>36</v>
      </c>
      <c r="F949" s="10">
        <v>66640.0</v>
      </c>
      <c r="G949" s="8" t="s">
        <v>37</v>
      </c>
    </row>
    <row r="950" ht="13.5" customHeight="1">
      <c r="A950" s="8" t="s">
        <v>12</v>
      </c>
      <c r="B950" s="8" t="s">
        <v>140</v>
      </c>
      <c r="C950" s="8">
        <v>8149.0</v>
      </c>
      <c r="D950" s="8" t="s">
        <v>1181</v>
      </c>
      <c r="E950" s="8" t="s">
        <v>95</v>
      </c>
      <c r="F950" s="10">
        <v>186900.0</v>
      </c>
      <c r="G950" s="8" t="s">
        <v>37</v>
      </c>
    </row>
    <row r="951" ht="13.5" customHeight="1">
      <c r="A951" s="8" t="s">
        <v>12</v>
      </c>
      <c r="B951" s="8" t="s">
        <v>819</v>
      </c>
      <c r="C951" s="8">
        <v>8150.0</v>
      </c>
      <c r="D951" s="8" t="s">
        <v>1182</v>
      </c>
      <c r="E951" s="8" t="s">
        <v>46</v>
      </c>
      <c r="F951" s="10">
        <v>104350.0</v>
      </c>
      <c r="G951" s="8" t="s">
        <v>37</v>
      </c>
    </row>
    <row r="952" ht="13.5" customHeight="1">
      <c r="A952" s="8" t="s">
        <v>12</v>
      </c>
      <c r="B952" s="8" t="s">
        <v>819</v>
      </c>
      <c r="C952" s="8">
        <v>8152.0</v>
      </c>
      <c r="D952" s="8" t="s">
        <v>1183</v>
      </c>
      <c r="E952" s="8" t="s">
        <v>46</v>
      </c>
      <c r="F952" s="10">
        <v>18697.0</v>
      </c>
      <c r="G952" s="8" t="s">
        <v>37</v>
      </c>
    </row>
    <row r="953" ht="13.5" customHeight="1">
      <c r="A953" s="8" t="s">
        <v>12</v>
      </c>
      <c r="B953" s="8" t="s">
        <v>819</v>
      </c>
      <c r="C953" s="8">
        <v>8153.0</v>
      </c>
      <c r="D953" s="8" t="s">
        <v>1184</v>
      </c>
      <c r="E953" s="8" t="s">
        <v>46</v>
      </c>
      <c r="F953" s="10">
        <v>92189.0</v>
      </c>
      <c r="G953" s="8" t="s">
        <v>37</v>
      </c>
    </row>
    <row r="954" ht="13.5" customHeight="1">
      <c r="A954" s="8" t="s">
        <v>12</v>
      </c>
      <c r="B954" s="8" t="s">
        <v>819</v>
      </c>
      <c r="C954" s="8">
        <v>8154.0</v>
      </c>
      <c r="D954" s="8" t="s">
        <v>1185</v>
      </c>
      <c r="E954" s="8" t="s">
        <v>46</v>
      </c>
      <c r="F954" s="10">
        <v>176423.0</v>
      </c>
      <c r="G954" s="8" t="s">
        <v>37</v>
      </c>
    </row>
    <row r="955" ht="13.5" customHeight="1">
      <c r="A955" s="8" t="s">
        <v>12</v>
      </c>
      <c r="B955" s="8" t="s">
        <v>819</v>
      </c>
      <c r="C955" s="8">
        <v>8155.0</v>
      </c>
      <c r="D955" s="8" t="s">
        <v>1186</v>
      </c>
      <c r="E955" s="8" t="s">
        <v>46</v>
      </c>
      <c r="F955" s="10">
        <v>10675.0</v>
      </c>
      <c r="G955" s="8" t="s">
        <v>37</v>
      </c>
    </row>
    <row r="956" ht="13.5" customHeight="1">
      <c r="A956" s="8" t="s">
        <v>12</v>
      </c>
      <c r="B956" s="8" t="s">
        <v>129</v>
      </c>
      <c r="C956" s="8">
        <v>8156.0</v>
      </c>
      <c r="D956" s="8" t="s">
        <v>1187</v>
      </c>
      <c r="E956" s="8" t="s">
        <v>61</v>
      </c>
      <c r="F956" s="10">
        <v>18294.0</v>
      </c>
      <c r="G956" s="8" t="s">
        <v>17</v>
      </c>
    </row>
    <row r="957" ht="13.5" customHeight="1">
      <c r="A957" s="8" t="s">
        <v>12</v>
      </c>
      <c r="B957" s="8" t="s">
        <v>129</v>
      </c>
      <c r="C957" s="8">
        <v>8157.0</v>
      </c>
      <c r="D957" s="8" t="s">
        <v>1188</v>
      </c>
      <c r="E957" s="8" t="s">
        <v>46</v>
      </c>
      <c r="F957" s="10">
        <v>1805.0</v>
      </c>
      <c r="G957" s="8" t="s">
        <v>17</v>
      </c>
    </row>
    <row r="958" ht="13.5" customHeight="1">
      <c r="A958" s="8" t="s">
        <v>12</v>
      </c>
      <c r="B958" s="8" t="s">
        <v>129</v>
      </c>
      <c r="C958" s="8">
        <v>8158.0</v>
      </c>
      <c r="D958" s="8" t="s">
        <v>1189</v>
      </c>
      <c r="E958" s="8" t="s">
        <v>46</v>
      </c>
      <c r="F958" s="10">
        <v>4553.0</v>
      </c>
      <c r="G958" s="8" t="s">
        <v>17</v>
      </c>
    </row>
    <row r="959" ht="13.5" customHeight="1">
      <c r="A959" s="8" t="s">
        <v>12</v>
      </c>
      <c r="B959" s="8" t="s">
        <v>129</v>
      </c>
      <c r="C959" s="8">
        <v>8159.0</v>
      </c>
      <c r="D959" s="8" t="s">
        <v>1190</v>
      </c>
      <c r="E959" s="8" t="s">
        <v>46</v>
      </c>
      <c r="F959" s="10">
        <v>22101.0</v>
      </c>
      <c r="G959" s="8" t="s">
        <v>17</v>
      </c>
    </row>
    <row r="960" ht="13.5" customHeight="1">
      <c r="A960" s="8" t="s">
        <v>12</v>
      </c>
      <c r="B960" s="8" t="s">
        <v>129</v>
      </c>
      <c r="C960" s="8">
        <v>8160.0</v>
      </c>
      <c r="D960" s="8" t="s">
        <v>1191</v>
      </c>
      <c r="E960" s="8" t="s">
        <v>46</v>
      </c>
      <c r="F960" s="10">
        <v>5841.0</v>
      </c>
      <c r="G960" s="8" t="s">
        <v>17</v>
      </c>
    </row>
    <row r="961" ht="13.5" customHeight="1">
      <c r="A961" s="8" t="s">
        <v>12</v>
      </c>
      <c r="B961" s="8" t="s">
        <v>129</v>
      </c>
      <c r="C961" s="8">
        <v>8161.0</v>
      </c>
      <c r="D961" s="8" t="s">
        <v>1192</v>
      </c>
      <c r="E961" s="8" t="s">
        <v>46</v>
      </c>
      <c r="F961" s="10">
        <v>24225.0</v>
      </c>
      <c r="G961" s="8" t="s">
        <v>17</v>
      </c>
    </row>
    <row r="962" ht="13.5" customHeight="1">
      <c r="A962" s="8" t="s">
        <v>12</v>
      </c>
      <c r="B962" s="8" t="s">
        <v>129</v>
      </c>
      <c r="C962" s="8">
        <v>8162.0</v>
      </c>
      <c r="D962" s="8" t="s">
        <v>1193</v>
      </c>
      <c r="E962" s="8" t="s">
        <v>46</v>
      </c>
      <c r="F962" s="10">
        <v>11190.0</v>
      </c>
      <c r="G962" s="8" t="s">
        <v>17</v>
      </c>
    </row>
    <row r="963" ht="13.5" customHeight="1">
      <c r="A963" s="8" t="s">
        <v>12</v>
      </c>
      <c r="B963" s="8" t="s">
        <v>129</v>
      </c>
      <c r="C963" s="8">
        <v>8164.0</v>
      </c>
      <c r="D963" s="8" t="s">
        <v>1194</v>
      </c>
      <c r="E963" s="8" t="s">
        <v>46</v>
      </c>
      <c r="F963" s="10">
        <v>70491.0</v>
      </c>
      <c r="G963" s="8" t="s">
        <v>17</v>
      </c>
    </row>
    <row r="964" ht="13.5" customHeight="1">
      <c r="A964" s="8" t="s">
        <v>12</v>
      </c>
      <c r="B964" s="8" t="s">
        <v>129</v>
      </c>
      <c r="C964" s="8">
        <v>8165.0</v>
      </c>
      <c r="D964" s="8" t="s">
        <v>1195</v>
      </c>
      <c r="E964" s="8" t="s">
        <v>46</v>
      </c>
      <c r="F964" s="10">
        <v>34330.0</v>
      </c>
      <c r="G964" s="8" t="s">
        <v>17</v>
      </c>
    </row>
    <row r="965" ht="13.5" customHeight="1">
      <c r="A965" s="8" t="s">
        <v>12</v>
      </c>
      <c r="B965" s="8" t="s">
        <v>129</v>
      </c>
      <c r="C965" s="8">
        <v>8166.0</v>
      </c>
      <c r="D965" s="8" t="s">
        <v>1196</v>
      </c>
      <c r="E965" s="8" t="s">
        <v>46</v>
      </c>
      <c r="F965" s="10">
        <v>22101.0</v>
      </c>
      <c r="G965" s="8" t="s">
        <v>17</v>
      </c>
    </row>
    <row r="966" ht="13.5" customHeight="1">
      <c r="A966" s="8" t="s">
        <v>12</v>
      </c>
      <c r="B966" s="8" t="s">
        <v>129</v>
      </c>
      <c r="C966" s="8">
        <v>8167.0</v>
      </c>
      <c r="D966" s="8" t="s">
        <v>1197</v>
      </c>
      <c r="E966" s="8" t="s">
        <v>46</v>
      </c>
      <c r="F966" s="10">
        <v>11444.0</v>
      </c>
      <c r="G966" s="8" t="s">
        <v>17</v>
      </c>
    </row>
    <row r="967" ht="13.5" customHeight="1">
      <c r="A967" s="8" t="s">
        <v>12</v>
      </c>
      <c r="B967" s="8" t="s">
        <v>129</v>
      </c>
      <c r="C967" s="8">
        <v>8169.0</v>
      </c>
      <c r="D967" s="8" t="s">
        <v>1198</v>
      </c>
      <c r="E967" s="8" t="s">
        <v>46</v>
      </c>
      <c r="F967" s="10">
        <v>5839.0</v>
      </c>
      <c r="G967" s="8" t="s">
        <v>17</v>
      </c>
    </row>
    <row r="968" ht="13.5" customHeight="1">
      <c r="A968" s="8" t="s">
        <v>12</v>
      </c>
      <c r="B968" s="8" t="s">
        <v>129</v>
      </c>
      <c r="C968" s="8">
        <v>8170.0</v>
      </c>
      <c r="D968" s="8" t="s">
        <v>1199</v>
      </c>
      <c r="E968" s="8" t="s">
        <v>46</v>
      </c>
      <c r="F968" s="10">
        <v>8080.0</v>
      </c>
      <c r="G968" s="8" t="s">
        <v>17</v>
      </c>
    </row>
    <row r="969" ht="13.5" customHeight="1">
      <c r="A969" s="8" t="s">
        <v>12</v>
      </c>
      <c r="B969" s="8" t="s">
        <v>129</v>
      </c>
      <c r="C969" s="8">
        <v>8171.0</v>
      </c>
      <c r="D969" s="8" t="s">
        <v>1200</v>
      </c>
      <c r="E969" s="8" t="s">
        <v>46</v>
      </c>
      <c r="F969" s="10">
        <v>3944.0</v>
      </c>
      <c r="G969" s="8" t="s">
        <v>17</v>
      </c>
    </row>
    <row r="970" ht="13.5" customHeight="1">
      <c r="A970" s="8" t="s">
        <v>12</v>
      </c>
      <c r="B970" s="8" t="s">
        <v>65</v>
      </c>
      <c r="C970" s="8">
        <v>8172.0</v>
      </c>
      <c r="D970" s="8" t="s">
        <v>1201</v>
      </c>
      <c r="E970" s="8" t="s">
        <v>61</v>
      </c>
      <c r="F970" s="10">
        <v>12794.0</v>
      </c>
      <c r="G970" s="8" t="s">
        <v>17</v>
      </c>
    </row>
    <row r="971" ht="13.5" customHeight="1">
      <c r="A971" s="8" t="s">
        <v>12</v>
      </c>
      <c r="B971" s="8" t="s">
        <v>65</v>
      </c>
      <c r="C971" s="8">
        <v>8173.0</v>
      </c>
      <c r="D971" s="8" t="s">
        <v>1202</v>
      </c>
      <c r="E971" s="8" t="s">
        <v>61</v>
      </c>
      <c r="F971" s="10">
        <v>10288.0</v>
      </c>
      <c r="G971" s="8" t="s">
        <v>17</v>
      </c>
    </row>
    <row r="972" ht="13.5" customHeight="1">
      <c r="A972" s="8" t="s">
        <v>12</v>
      </c>
      <c r="B972" s="8" t="s">
        <v>65</v>
      </c>
      <c r="C972" s="8">
        <v>8174.0</v>
      </c>
      <c r="D972" s="8" t="s">
        <v>1203</v>
      </c>
      <c r="E972" s="8" t="s">
        <v>46</v>
      </c>
      <c r="F972" s="10">
        <v>14068.0</v>
      </c>
      <c r="G972" s="8" t="s">
        <v>17</v>
      </c>
    </row>
    <row r="973" ht="13.5" customHeight="1">
      <c r="A973" s="8" t="s">
        <v>12</v>
      </c>
      <c r="B973" s="8" t="s">
        <v>65</v>
      </c>
      <c r="C973" s="8">
        <v>8175.0</v>
      </c>
      <c r="D973" s="8" t="s">
        <v>1204</v>
      </c>
      <c r="E973" s="8" t="s">
        <v>46</v>
      </c>
      <c r="F973" s="10">
        <v>10702.0</v>
      </c>
      <c r="G973" s="8" t="s">
        <v>17</v>
      </c>
    </row>
    <row r="974" ht="13.5" customHeight="1">
      <c r="A974" s="8" t="s">
        <v>12</v>
      </c>
      <c r="B974" s="8" t="s">
        <v>65</v>
      </c>
      <c r="C974" s="8">
        <v>8177.0</v>
      </c>
      <c r="D974" s="8" t="s">
        <v>1205</v>
      </c>
      <c r="E974" s="8" t="s">
        <v>46</v>
      </c>
      <c r="F974" s="10">
        <v>5701.0</v>
      </c>
      <c r="G974" s="8" t="s">
        <v>17</v>
      </c>
    </row>
    <row r="975" ht="13.5" customHeight="1">
      <c r="A975" s="8" t="s">
        <v>12</v>
      </c>
      <c r="B975" s="8" t="s">
        <v>65</v>
      </c>
      <c r="C975" s="8">
        <v>8178.0</v>
      </c>
      <c r="D975" s="8" t="s">
        <v>1206</v>
      </c>
      <c r="E975" s="8" t="s">
        <v>46</v>
      </c>
      <c r="F975" s="10">
        <v>2969.0</v>
      </c>
      <c r="G975" s="8" t="s">
        <v>17</v>
      </c>
    </row>
    <row r="976" ht="13.5" customHeight="1">
      <c r="A976" s="8" t="s">
        <v>12</v>
      </c>
      <c r="B976" s="8" t="s">
        <v>65</v>
      </c>
      <c r="C976" s="8">
        <v>8179.0</v>
      </c>
      <c r="D976" s="8" t="s">
        <v>1207</v>
      </c>
      <c r="E976" s="8" t="s">
        <v>46</v>
      </c>
      <c r="F976" s="10">
        <v>10643.0</v>
      </c>
      <c r="G976" s="8" t="s">
        <v>17</v>
      </c>
    </row>
    <row r="977" ht="13.5" customHeight="1">
      <c r="A977" s="8" t="s">
        <v>12</v>
      </c>
      <c r="B977" s="8" t="s">
        <v>65</v>
      </c>
      <c r="C977" s="8">
        <v>8180.0</v>
      </c>
      <c r="D977" s="8" t="s">
        <v>1208</v>
      </c>
      <c r="E977" s="8" t="s">
        <v>46</v>
      </c>
      <c r="F977" s="10">
        <v>5421.0</v>
      </c>
      <c r="G977" s="8" t="s">
        <v>17</v>
      </c>
    </row>
    <row r="978" ht="13.5" customHeight="1">
      <c r="A978" s="8" t="s">
        <v>12</v>
      </c>
      <c r="B978" s="8" t="s">
        <v>65</v>
      </c>
      <c r="C978" s="8">
        <v>8181.0</v>
      </c>
      <c r="D978" s="8" t="s">
        <v>1209</v>
      </c>
      <c r="E978" s="8" t="s">
        <v>46</v>
      </c>
      <c r="F978" s="10">
        <v>3512.0</v>
      </c>
      <c r="G978" s="8" t="s">
        <v>17</v>
      </c>
    </row>
    <row r="979" ht="13.5" customHeight="1">
      <c r="A979" s="8" t="s">
        <v>12</v>
      </c>
      <c r="B979" s="8" t="s">
        <v>65</v>
      </c>
      <c r="C979" s="8">
        <v>8182.0</v>
      </c>
      <c r="D979" s="8" t="s">
        <v>1210</v>
      </c>
      <c r="E979" s="8" t="s">
        <v>46</v>
      </c>
      <c r="F979" s="10">
        <v>1829.0</v>
      </c>
      <c r="G979" s="8" t="s">
        <v>17</v>
      </c>
    </row>
    <row r="980" ht="13.5" customHeight="1">
      <c r="A980" s="8" t="s">
        <v>12</v>
      </c>
      <c r="B980" s="8" t="s">
        <v>65</v>
      </c>
      <c r="C980" s="8">
        <v>8183.0</v>
      </c>
      <c r="D980" s="8" t="s">
        <v>1211</v>
      </c>
      <c r="E980" s="8" t="s">
        <v>46</v>
      </c>
      <c r="F980" s="10">
        <v>919.0</v>
      </c>
      <c r="G980" s="8" t="s">
        <v>17</v>
      </c>
    </row>
    <row r="981" ht="13.5" customHeight="1">
      <c r="A981" s="8" t="s">
        <v>12</v>
      </c>
      <c r="B981" s="8" t="s">
        <v>65</v>
      </c>
      <c r="C981" s="8">
        <v>8185.0</v>
      </c>
      <c r="D981" s="8" t="s">
        <v>1212</v>
      </c>
      <c r="E981" s="8" t="s">
        <v>46</v>
      </c>
      <c r="F981" s="10">
        <v>27562.0</v>
      </c>
      <c r="G981" s="8" t="s">
        <v>17</v>
      </c>
    </row>
    <row r="982" ht="13.5" customHeight="1">
      <c r="A982" s="8" t="s">
        <v>12</v>
      </c>
      <c r="B982" s="8" t="s">
        <v>65</v>
      </c>
      <c r="C982" s="8">
        <v>8186.0</v>
      </c>
      <c r="D982" s="8" t="s">
        <v>1213</v>
      </c>
      <c r="E982" s="8" t="s">
        <v>46</v>
      </c>
      <c r="F982" s="10">
        <v>36961.0</v>
      </c>
      <c r="G982" s="8" t="s">
        <v>17</v>
      </c>
    </row>
    <row r="983" ht="13.5" customHeight="1">
      <c r="A983" s="8" t="s">
        <v>12</v>
      </c>
      <c r="B983" s="8" t="s">
        <v>65</v>
      </c>
      <c r="C983" s="8">
        <v>8187.0</v>
      </c>
      <c r="D983" s="8" t="s">
        <v>1214</v>
      </c>
      <c r="E983" s="8" t="s">
        <v>46</v>
      </c>
      <c r="F983" s="10">
        <v>4767.0</v>
      </c>
      <c r="G983" s="8" t="s">
        <v>17</v>
      </c>
    </row>
    <row r="984" ht="13.5" customHeight="1">
      <c r="A984" s="8" t="s">
        <v>12</v>
      </c>
      <c r="B984" s="8" t="s">
        <v>65</v>
      </c>
      <c r="C984" s="8">
        <v>8188.0</v>
      </c>
      <c r="D984" s="8" t="s">
        <v>1215</v>
      </c>
      <c r="E984" s="8" t="s">
        <v>46</v>
      </c>
      <c r="F984" s="10">
        <v>4125.0</v>
      </c>
      <c r="G984" s="8" t="s">
        <v>17</v>
      </c>
    </row>
    <row r="985" ht="13.5" customHeight="1">
      <c r="A985" s="8" t="s">
        <v>12</v>
      </c>
      <c r="B985" s="8" t="s">
        <v>65</v>
      </c>
      <c r="C985" s="8">
        <v>8189.0</v>
      </c>
      <c r="D985" s="8" t="s">
        <v>1216</v>
      </c>
      <c r="E985" s="8" t="s">
        <v>46</v>
      </c>
      <c r="F985" s="10">
        <v>1805.0</v>
      </c>
      <c r="G985" s="8" t="s">
        <v>17</v>
      </c>
    </row>
    <row r="986" ht="13.5" customHeight="1">
      <c r="A986" s="8" t="s">
        <v>12</v>
      </c>
      <c r="B986" s="8" t="s">
        <v>65</v>
      </c>
      <c r="C986" s="8">
        <v>8190.0</v>
      </c>
      <c r="D986" s="8" t="s">
        <v>1217</v>
      </c>
      <c r="E986" s="8" t="s">
        <v>46</v>
      </c>
      <c r="F986" s="10">
        <v>1568.0</v>
      </c>
      <c r="G986" s="8" t="s">
        <v>17</v>
      </c>
    </row>
    <row r="987" ht="13.5" customHeight="1">
      <c r="A987" s="8" t="s">
        <v>12</v>
      </c>
      <c r="B987" s="8" t="s">
        <v>65</v>
      </c>
      <c r="C987" s="8">
        <v>8191.0</v>
      </c>
      <c r="D987" s="8" t="s">
        <v>1218</v>
      </c>
      <c r="E987" s="8" t="s">
        <v>61</v>
      </c>
      <c r="F987" s="10">
        <v>4085.0</v>
      </c>
      <c r="G987" s="8" t="s">
        <v>17</v>
      </c>
    </row>
    <row r="988" ht="13.5" customHeight="1">
      <c r="A988" s="8" t="s">
        <v>12</v>
      </c>
      <c r="B988" s="8" t="s">
        <v>65</v>
      </c>
      <c r="C988" s="8">
        <v>8192.0</v>
      </c>
      <c r="D988" s="8" t="s">
        <v>1219</v>
      </c>
      <c r="E988" s="8" t="s">
        <v>46</v>
      </c>
      <c r="F988" s="10">
        <v>1253.0</v>
      </c>
      <c r="G988" s="8" t="s">
        <v>17</v>
      </c>
    </row>
    <row r="989" ht="13.5" customHeight="1">
      <c r="A989" s="8" t="s">
        <v>12</v>
      </c>
      <c r="B989" s="8" t="s">
        <v>65</v>
      </c>
      <c r="C989" s="8">
        <v>8193.0</v>
      </c>
      <c r="D989" s="8" t="s">
        <v>1220</v>
      </c>
      <c r="E989" s="8" t="s">
        <v>46</v>
      </c>
      <c r="F989" s="10">
        <v>532.0</v>
      </c>
      <c r="G989" s="8" t="s">
        <v>17</v>
      </c>
    </row>
    <row r="990" ht="13.5" customHeight="1">
      <c r="A990" s="8" t="s">
        <v>12</v>
      </c>
      <c r="B990" s="8" t="s">
        <v>1135</v>
      </c>
      <c r="C990" s="8">
        <v>8195.0</v>
      </c>
      <c r="D990" s="8" t="s">
        <v>1221</v>
      </c>
      <c r="E990" s="8" t="s">
        <v>61</v>
      </c>
      <c r="F990" s="10">
        <v>21932.0</v>
      </c>
      <c r="G990" s="8" t="s">
        <v>37</v>
      </c>
    </row>
    <row r="991" ht="13.5" customHeight="1">
      <c r="A991" s="8" t="s">
        <v>12</v>
      </c>
      <c r="B991" s="8" t="s">
        <v>1135</v>
      </c>
      <c r="C991" s="8">
        <v>8199.0</v>
      </c>
      <c r="D991" s="8" t="s">
        <v>1222</v>
      </c>
      <c r="E991" s="8" t="s">
        <v>61</v>
      </c>
      <c r="F991" s="10">
        <v>14624.0</v>
      </c>
      <c r="G991" s="8" t="s">
        <v>37</v>
      </c>
    </row>
    <row r="992" ht="13.5" customHeight="1">
      <c r="A992" s="8" t="s">
        <v>12</v>
      </c>
      <c r="B992" s="8" t="s">
        <v>1135</v>
      </c>
      <c r="C992" s="8">
        <v>8202.0</v>
      </c>
      <c r="D992" s="8" t="s">
        <v>1223</v>
      </c>
      <c r="E992" s="8" t="s">
        <v>46</v>
      </c>
      <c r="F992" s="10">
        <v>232250.0</v>
      </c>
      <c r="G992" s="8" t="s">
        <v>37</v>
      </c>
    </row>
    <row r="993" ht="13.5" customHeight="1">
      <c r="A993" s="8" t="s">
        <v>12</v>
      </c>
      <c r="B993" s="8" t="s">
        <v>1135</v>
      </c>
      <c r="C993" s="8">
        <v>8203.0</v>
      </c>
      <c r="D993" s="8" t="s">
        <v>1224</v>
      </c>
      <c r="E993" s="8" t="s">
        <v>46</v>
      </c>
      <c r="F993" s="10">
        <v>14700.0</v>
      </c>
      <c r="G993" s="8" t="s">
        <v>37</v>
      </c>
    </row>
    <row r="994" ht="13.5" customHeight="1">
      <c r="A994" s="8" t="s">
        <v>12</v>
      </c>
      <c r="B994" s="8" t="s">
        <v>1135</v>
      </c>
      <c r="C994" s="8">
        <v>8204.0</v>
      </c>
      <c r="D994" s="8" t="s">
        <v>1225</v>
      </c>
      <c r="E994" s="8" t="s">
        <v>46</v>
      </c>
      <c r="F994" s="10">
        <v>33450.0</v>
      </c>
      <c r="G994" s="8" t="s">
        <v>37</v>
      </c>
    </row>
    <row r="995" ht="13.5" customHeight="1">
      <c r="A995" s="8" t="s">
        <v>12</v>
      </c>
      <c r="B995" s="8" t="s">
        <v>733</v>
      </c>
      <c r="C995" s="8">
        <v>8205.0</v>
      </c>
      <c r="D995" s="8" t="s">
        <v>1226</v>
      </c>
      <c r="E995" s="8" t="s">
        <v>1227</v>
      </c>
      <c r="F995" s="10">
        <v>167.0</v>
      </c>
      <c r="G995" s="8" t="s">
        <v>37</v>
      </c>
    </row>
    <row r="996" ht="13.5" customHeight="1">
      <c r="A996" s="8" t="s">
        <v>12</v>
      </c>
      <c r="B996" s="8" t="s">
        <v>1135</v>
      </c>
      <c r="C996" s="8">
        <v>8206.0</v>
      </c>
      <c r="D996" s="8" t="s">
        <v>1228</v>
      </c>
      <c r="E996" s="8" t="s">
        <v>61</v>
      </c>
      <c r="F996" s="10">
        <v>38900.0</v>
      </c>
      <c r="G996" s="8" t="s">
        <v>37</v>
      </c>
    </row>
    <row r="997" ht="13.5" customHeight="1">
      <c r="A997" s="8" t="s">
        <v>12</v>
      </c>
      <c r="B997" s="8" t="s">
        <v>1135</v>
      </c>
      <c r="C997" s="8">
        <v>8207.0</v>
      </c>
      <c r="D997" s="8" t="s">
        <v>1229</v>
      </c>
      <c r="E997" s="8" t="s">
        <v>61</v>
      </c>
      <c r="F997" s="10">
        <v>21932.0</v>
      </c>
      <c r="G997" s="8" t="s">
        <v>37</v>
      </c>
    </row>
    <row r="998" ht="13.5" customHeight="1">
      <c r="A998" s="8" t="s">
        <v>12</v>
      </c>
      <c r="B998" s="8" t="s">
        <v>84</v>
      </c>
      <c r="C998" s="8">
        <v>8208.0</v>
      </c>
      <c r="D998" s="8" t="s">
        <v>1230</v>
      </c>
      <c r="E998" s="8" t="s">
        <v>61</v>
      </c>
      <c r="F998" s="10">
        <v>50073.0</v>
      </c>
      <c r="G998" s="8" t="s">
        <v>37</v>
      </c>
    </row>
    <row r="999" ht="13.5" customHeight="1">
      <c r="A999" s="8" t="s">
        <v>12</v>
      </c>
      <c r="B999" s="8" t="s">
        <v>1135</v>
      </c>
      <c r="C999" s="8">
        <v>8209.0</v>
      </c>
      <c r="D999" s="8" t="s">
        <v>1231</v>
      </c>
      <c r="E999" s="8" t="s">
        <v>46</v>
      </c>
      <c r="F999" s="10">
        <v>1350.0</v>
      </c>
      <c r="G999" s="8" t="s">
        <v>37</v>
      </c>
    </row>
    <row r="1000" ht="13.5" customHeight="1">
      <c r="A1000" s="8" t="s">
        <v>12</v>
      </c>
      <c r="B1000" s="8" t="s">
        <v>1135</v>
      </c>
      <c r="C1000" s="8">
        <v>8210.0</v>
      </c>
      <c r="D1000" s="8" t="s">
        <v>1232</v>
      </c>
      <c r="E1000" s="8" t="s">
        <v>61</v>
      </c>
      <c r="F1000" s="10">
        <v>9145.0</v>
      </c>
      <c r="G1000" s="8" t="s">
        <v>37</v>
      </c>
    </row>
    <row r="1001" ht="15.0" customHeight="1">
      <c r="A1001" s="8" t="s">
        <v>12</v>
      </c>
      <c r="B1001" s="8" t="s">
        <v>1135</v>
      </c>
      <c r="C1001" s="8">
        <v>8211.0</v>
      </c>
      <c r="D1001" s="8" t="s">
        <v>1233</v>
      </c>
      <c r="E1001" s="8" t="s">
        <v>61</v>
      </c>
      <c r="F1001" s="10">
        <v>5775.0</v>
      </c>
      <c r="G1001" s="8" t="s">
        <v>37</v>
      </c>
    </row>
    <row r="1002" ht="15.0" customHeight="1">
      <c r="A1002" s="8" t="s">
        <v>12</v>
      </c>
      <c r="B1002" s="8" t="s">
        <v>84</v>
      </c>
      <c r="C1002" s="8">
        <v>8212.0</v>
      </c>
      <c r="D1002" s="8" t="s">
        <v>1234</v>
      </c>
      <c r="E1002" s="8" t="s">
        <v>61</v>
      </c>
      <c r="F1002" s="10">
        <v>17732.0</v>
      </c>
      <c r="G1002" s="8" t="s">
        <v>37</v>
      </c>
    </row>
    <row r="1003" ht="15.0" customHeight="1">
      <c r="A1003" s="8" t="s">
        <v>12</v>
      </c>
      <c r="B1003" s="8" t="s">
        <v>1135</v>
      </c>
      <c r="C1003" s="8">
        <v>8213.0</v>
      </c>
      <c r="D1003" s="8" t="s">
        <v>1235</v>
      </c>
      <c r="E1003" s="8" t="s">
        <v>46</v>
      </c>
      <c r="F1003" s="10">
        <v>450.0</v>
      </c>
      <c r="G1003" s="8" t="s">
        <v>37</v>
      </c>
    </row>
    <row r="1004" ht="15.0" customHeight="1">
      <c r="A1004" s="8" t="s">
        <v>12</v>
      </c>
      <c r="B1004" s="8" t="s">
        <v>1135</v>
      </c>
      <c r="C1004" s="8">
        <v>8216.0</v>
      </c>
      <c r="D1004" s="8" t="s">
        <v>1236</v>
      </c>
      <c r="E1004" s="8" t="s">
        <v>46</v>
      </c>
      <c r="F1004" s="10">
        <v>11250.0</v>
      </c>
      <c r="G1004" s="8" t="s">
        <v>37</v>
      </c>
    </row>
    <row r="1005" ht="15.0" customHeight="1">
      <c r="A1005" s="8" t="s">
        <v>12</v>
      </c>
      <c r="B1005" s="8" t="s">
        <v>1135</v>
      </c>
      <c r="C1005" s="8">
        <v>8217.0</v>
      </c>
      <c r="D1005" s="8" t="s">
        <v>1237</v>
      </c>
      <c r="E1005" s="8" t="s">
        <v>46</v>
      </c>
      <c r="F1005" s="10">
        <v>1428.0</v>
      </c>
      <c r="G1005" s="8" t="s">
        <v>37</v>
      </c>
    </row>
    <row r="1006" ht="15.0" customHeight="1">
      <c r="A1006" s="8" t="s">
        <v>12</v>
      </c>
      <c r="B1006" s="8" t="s">
        <v>1135</v>
      </c>
      <c r="C1006" s="8">
        <v>8218.0</v>
      </c>
      <c r="D1006" s="8" t="s">
        <v>1238</v>
      </c>
      <c r="E1006" s="8" t="s">
        <v>61</v>
      </c>
      <c r="F1006" s="10">
        <v>1583.0</v>
      </c>
      <c r="G1006" s="8" t="s">
        <v>37</v>
      </c>
    </row>
    <row r="1007" ht="15.0" customHeight="1">
      <c r="A1007" s="8" t="s">
        <v>12</v>
      </c>
      <c r="B1007" s="8" t="s">
        <v>1135</v>
      </c>
      <c r="C1007" s="8">
        <v>8219.0</v>
      </c>
      <c r="D1007" s="8" t="s">
        <v>1239</v>
      </c>
      <c r="E1007" s="8" t="s">
        <v>46</v>
      </c>
      <c r="F1007" s="10">
        <v>28875.0</v>
      </c>
      <c r="G1007" s="8" t="s">
        <v>37</v>
      </c>
    </row>
    <row r="1008" ht="15.0" customHeight="1">
      <c r="A1008" s="8" t="s">
        <v>12</v>
      </c>
      <c r="B1008" s="8" t="s">
        <v>1135</v>
      </c>
      <c r="C1008" s="8">
        <v>8221.0</v>
      </c>
      <c r="D1008" s="8" t="s">
        <v>1240</v>
      </c>
      <c r="E1008" s="8" t="s">
        <v>61</v>
      </c>
      <c r="F1008" s="10">
        <v>2500.0</v>
      </c>
      <c r="G1008" s="8" t="s">
        <v>37</v>
      </c>
    </row>
    <row r="1009" ht="15.0" customHeight="1">
      <c r="A1009" s="8" t="s">
        <v>12</v>
      </c>
      <c r="B1009" s="8" t="s">
        <v>1135</v>
      </c>
      <c r="C1009" s="8">
        <v>8222.0</v>
      </c>
      <c r="D1009" s="8" t="s">
        <v>1241</v>
      </c>
      <c r="E1009" s="8" t="s">
        <v>46</v>
      </c>
      <c r="F1009" s="10">
        <v>42007.0</v>
      </c>
      <c r="G1009" s="8" t="s">
        <v>37</v>
      </c>
    </row>
    <row r="1010" ht="15.0" customHeight="1">
      <c r="A1010" s="8" t="s">
        <v>12</v>
      </c>
      <c r="B1010" s="8" t="s">
        <v>1135</v>
      </c>
      <c r="C1010" s="8">
        <v>8223.0</v>
      </c>
      <c r="D1010" s="8" t="s">
        <v>1242</v>
      </c>
      <c r="E1010" s="8" t="s">
        <v>46</v>
      </c>
      <c r="F1010" s="10">
        <v>17751.0</v>
      </c>
      <c r="G1010" s="8" t="s">
        <v>37</v>
      </c>
    </row>
    <row r="1011" ht="15.0" customHeight="1">
      <c r="A1011" s="8" t="s">
        <v>12</v>
      </c>
      <c r="B1011" s="8" t="s">
        <v>1135</v>
      </c>
      <c r="C1011" s="8">
        <v>8224.0</v>
      </c>
      <c r="D1011" s="8" t="s">
        <v>1243</v>
      </c>
      <c r="E1011" s="8" t="s">
        <v>46</v>
      </c>
      <c r="F1011" s="10">
        <v>9500.0</v>
      </c>
      <c r="G1011" s="8" t="s">
        <v>37</v>
      </c>
    </row>
    <row r="1012" ht="15.0" customHeight="1">
      <c r="A1012" s="8" t="s">
        <v>12</v>
      </c>
      <c r="B1012" s="8" t="s">
        <v>1135</v>
      </c>
      <c r="C1012" s="8">
        <v>8225.0</v>
      </c>
      <c r="D1012" s="8" t="s">
        <v>1244</v>
      </c>
      <c r="E1012" s="8" t="s">
        <v>46</v>
      </c>
      <c r="F1012" s="10">
        <v>7350.0</v>
      </c>
      <c r="G1012" s="8" t="s">
        <v>37</v>
      </c>
    </row>
    <row r="1013" ht="15.0" customHeight="1">
      <c r="A1013" s="8" t="s">
        <v>12</v>
      </c>
      <c r="B1013" s="8" t="s">
        <v>1135</v>
      </c>
      <c r="C1013" s="8">
        <v>8227.0</v>
      </c>
      <c r="D1013" s="8" t="s">
        <v>1245</v>
      </c>
      <c r="E1013" s="8" t="s">
        <v>46</v>
      </c>
      <c r="F1013" s="10">
        <v>1290.0</v>
      </c>
      <c r="G1013" s="8" t="s">
        <v>37</v>
      </c>
    </row>
    <row r="1014" ht="15.0" customHeight="1">
      <c r="A1014" s="8" t="s">
        <v>12</v>
      </c>
      <c r="B1014" s="8" t="s">
        <v>1085</v>
      </c>
      <c r="C1014" s="8">
        <v>8228.0</v>
      </c>
      <c r="D1014" s="8" t="s">
        <v>1246</v>
      </c>
      <c r="E1014" s="8" t="s">
        <v>61</v>
      </c>
      <c r="F1014" s="10">
        <v>61285.0</v>
      </c>
      <c r="G1014" s="8" t="s">
        <v>37</v>
      </c>
    </row>
    <row r="1015" ht="15.0" customHeight="1">
      <c r="A1015" s="8" t="s">
        <v>12</v>
      </c>
      <c r="B1015" s="8" t="s">
        <v>1135</v>
      </c>
      <c r="C1015" s="8">
        <v>8229.0</v>
      </c>
      <c r="D1015" s="8" t="s">
        <v>1247</v>
      </c>
      <c r="E1015" s="8" t="s">
        <v>46</v>
      </c>
      <c r="F1015" s="10">
        <v>400.0</v>
      </c>
      <c r="G1015" s="8" t="s">
        <v>37</v>
      </c>
    </row>
    <row r="1016" ht="15.0" customHeight="1">
      <c r="A1016" s="8" t="s">
        <v>12</v>
      </c>
      <c r="B1016" s="8" t="s">
        <v>1085</v>
      </c>
      <c r="C1016" s="8">
        <v>8230.0</v>
      </c>
      <c r="D1016" s="8" t="s">
        <v>1248</v>
      </c>
      <c r="E1016" s="8" t="s">
        <v>61</v>
      </c>
      <c r="F1016" s="10">
        <v>18056.0</v>
      </c>
      <c r="G1016" s="8" t="s">
        <v>37</v>
      </c>
    </row>
    <row r="1017" ht="15.0" customHeight="1">
      <c r="A1017" s="8" t="s">
        <v>12</v>
      </c>
      <c r="B1017" s="8" t="s">
        <v>1135</v>
      </c>
      <c r="C1017" s="8">
        <v>8231.0</v>
      </c>
      <c r="D1017" s="8" t="s">
        <v>1249</v>
      </c>
      <c r="E1017" s="8" t="s">
        <v>46</v>
      </c>
      <c r="F1017" s="10">
        <v>3689.0</v>
      </c>
      <c r="G1017" s="8" t="s">
        <v>37</v>
      </c>
    </row>
    <row r="1018" ht="15.0" customHeight="1">
      <c r="A1018" s="8" t="s">
        <v>12</v>
      </c>
      <c r="B1018" s="8" t="s">
        <v>84</v>
      </c>
      <c r="C1018" s="8">
        <v>8232.0</v>
      </c>
      <c r="D1018" s="8" t="s">
        <v>1250</v>
      </c>
      <c r="E1018" s="8" t="s">
        <v>61</v>
      </c>
      <c r="F1018" s="10">
        <v>12530.0</v>
      </c>
      <c r="G1018" s="8" t="s">
        <v>37</v>
      </c>
    </row>
    <row r="1019" ht="15.0" customHeight="1">
      <c r="A1019" s="8" t="s">
        <v>12</v>
      </c>
      <c r="B1019" s="8" t="s">
        <v>1135</v>
      </c>
      <c r="C1019" s="8">
        <v>8233.0</v>
      </c>
      <c r="D1019" s="8" t="s">
        <v>1251</v>
      </c>
      <c r="E1019" s="8" t="s">
        <v>46</v>
      </c>
      <c r="F1019" s="10">
        <v>13000.0</v>
      </c>
      <c r="G1019" s="8" t="s">
        <v>37</v>
      </c>
    </row>
    <row r="1020" ht="15.0" customHeight="1">
      <c r="A1020" s="8" t="s">
        <v>12</v>
      </c>
      <c r="B1020" s="8" t="s">
        <v>1135</v>
      </c>
      <c r="C1020" s="8">
        <v>8235.0</v>
      </c>
      <c r="D1020" s="8" t="s">
        <v>1252</v>
      </c>
      <c r="E1020" s="8" t="s">
        <v>46</v>
      </c>
      <c r="F1020" s="10">
        <v>12000.0</v>
      </c>
      <c r="G1020" s="8" t="s">
        <v>37</v>
      </c>
    </row>
    <row r="1021" ht="15.0" customHeight="1">
      <c r="A1021" s="8" t="s">
        <v>12</v>
      </c>
      <c r="B1021" s="8" t="s">
        <v>819</v>
      </c>
      <c r="C1021" s="8">
        <v>8244.0</v>
      </c>
      <c r="D1021" s="8" t="s">
        <v>1253</v>
      </c>
      <c r="E1021" s="8" t="s">
        <v>46</v>
      </c>
      <c r="F1021" s="10">
        <v>431291.0</v>
      </c>
      <c r="G1021" s="8" t="s">
        <v>37</v>
      </c>
    </row>
    <row r="1022" ht="15.0" customHeight="1">
      <c r="A1022" s="8" t="s">
        <v>12</v>
      </c>
      <c r="B1022" s="8" t="s">
        <v>819</v>
      </c>
      <c r="C1022" s="8">
        <v>8245.0</v>
      </c>
      <c r="D1022" s="8" t="s">
        <v>1254</v>
      </c>
      <c r="E1022" s="8" t="s">
        <v>46</v>
      </c>
      <c r="F1022" s="10">
        <v>1097758.0</v>
      </c>
      <c r="G1022" s="8" t="s">
        <v>37</v>
      </c>
    </row>
    <row r="1023" ht="15.0" customHeight="1">
      <c r="A1023" s="8" t="s">
        <v>12</v>
      </c>
      <c r="B1023" s="8" t="s">
        <v>819</v>
      </c>
      <c r="C1023" s="8">
        <v>8246.0</v>
      </c>
      <c r="D1023" s="8" t="s">
        <v>1255</v>
      </c>
      <c r="E1023" s="8" t="s">
        <v>46</v>
      </c>
      <c r="F1023" s="10">
        <v>360679.0</v>
      </c>
      <c r="G1023" s="8" t="s">
        <v>37</v>
      </c>
    </row>
    <row r="1024" ht="15.0" customHeight="1">
      <c r="A1024" s="8" t="s">
        <v>12</v>
      </c>
      <c r="B1024" s="8" t="s">
        <v>819</v>
      </c>
      <c r="C1024" s="8">
        <v>8247.0</v>
      </c>
      <c r="D1024" s="8" t="s">
        <v>1256</v>
      </c>
      <c r="E1024" s="8" t="s">
        <v>46</v>
      </c>
      <c r="F1024" s="10">
        <v>82038.0</v>
      </c>
      <c r="G1024" s="8" t="s">
        <v>37</v>
      </c>
    </row>
    <row r="1025" ht="15.0" customHeight="1">
      <c r="A1025" s="8" t="s">
        <v>12</v>
      </c>
      <c r="B1025" s="8" t="s">
        <v>819</v>
      </c>
      <c r="C1025" s="8">
        <v>8248.0</v>
      </c>
      <c r="D1025" s="8" t="s">
        <v>1257</v>
      </c>
      <c r="E1025" s="8" t="s">
        <v>46</v>
      </c>
      <c r="F1025" s="10">
        <v>281922.0</v>
      </c>
      <c r="G1025" s="8" t="s">
        <v>37</v>
      </c>
    </row>
    <row r="1026" ht="15.0" customHeight="1">
      <c r="A1026" s="8" t="s">
        <v>12</v>
      </c>
      <c r="B1026" s="8" t="s">
        <v>819</v>
      </c>
      <c r="C1026" s="8">
        <v>8249.0</v>
      </c>
      <c r="D1026" s="8" t="s">
        <v>1258</v>
      </c>
      <c r="E1026" s="8" t="s">
        <v>46</v>
      </c>
      <c r="F1026" s="10">
        <v>558820.0</v>
      </c>
      <c r="G1026" s="8" t="s">
        <v>37</v>
      </c>
    </row>
    <row r="1027" ht="15.0" customHeight="1">
      <c r="A1027" s="8" t="s">
        <v>12</v>
      </c>
      <c r="B1027" s="8" t="s">
        <v>819</v>
      </c>
      <c r="C1027" s="8">
        <v>8250.0</v>
      </c>
      <c r="D1027" s="8" t="s">
        <v>1259</v>
      </c>
      <c r="E1027" s="8" t="s">
        <v>46</v>
      </c>
      <c r="F1027" s="10">
        <v>451138.0</v>
      </c>
      <c r="G1027" s="8" t="s">
        <v>37</v>
      </c>
    </row>
    <row r="1028" ht="15.0" customHeight="1">
      <c r="A1028" s="8" t="s">
        <v>12</v>
      </c>
      <c r="B1028" s="8" t="s">
        <v>140</v>
      </c>
      <c r="C1028" s="8">
        <v>8253.0</v>
      </c>
      <c r="D1028" s="8" t="s">
        <v>1260</v>
      </c>
      <c r="E1028" s="8" t="s">
        <v>95</v>
      </c>
      <c r="F1028" s="10">
        <v>206900.0</v>
      </c>
      <c r="G1028" s="8" t="s">
        <v>37</v>
      </c>
    </row>
    <row r="1029" ht="15.0" customHeight="1">
      <c r="A1029" s="8" t="s">
        <v>12</v>
      </c>
      <c r="B1029" s="8" t="s">
        <v>733</v>
      </c>
      <c r="C1029" s="8">
        <v>8254.0</v>
      </c>
      <c r="D1029" s="8" t="s">
        <v>1261</v>
      </c>
      <c r="E1029" s="8" t="s">
        <v>43</v>
      </c>
      <c r="F1029" s="10">
        <v>18850.0</v>
      </c>
      <c r="G1029" s="8" t="s">
        <v>37</v>
      </c>
    </row>
    <row r="1030" ht="15.0" customHeight="1">
      <c r="A1030" s="8" t="s">
        <v>12</v>
      </c>
      <c r="B1030" s="8" t="s">
        <v>109</v>
      </c>
      <c r="C1030" s="8">
        <v>8256.0</v>
      </c>
      <c r="D1030" s="8" t="s">
        <v>1262</v>
      </c>
      <c r="E1030" s="8" t="s">
        <v>111</v>
      </c>
      <c r="F1030" s="10">
        <v>121212.0</v>
      </c>
      <c r="G1030" s="8" t="s">
        <v>112</v>
      </c>
    </row>
    <row r="1031" ht="15.0" customHeight="1">
      <c r="A1031" s="8" t="s">
        <v>12</v>
      </c>
      <c r="B1031" s="8" t="s">
        <v>98</v>
      </c>
      <c r="C1031" s="8">
        <v>8258.0</v>
      </c>
      <c r="D1031" s="8" t="s">
        <v>1263</v>
      </c>
      <c r="E1031" s="8" t="s">
        <v>100</v>
      </c>
      <c r="F1031" s="10">
        <v>44498.0</v>
      </c>
      <c r="G1031" s="8" t="s">
        <v>37</v>
      </c>
    </row>
    <row r="1032" ht="15.0" customHeight="1">
      <c r="A1032" s="8" t="s">
        <v>12</v>
      </c>
      <c r="B1032" s="8" t="s">
        <v>1143</v>
      </c>
      <c r="C1032" s="8">
        <v>8259.0</v>
      </c>
      <c r="D1032" s="8" t="s">
        <v>1264</v>
      </c>
      <c r="E1032" s="8" t="s">
        <v>61</v>
      </c>
      <c r="F1032" s="10">
        <v>19203.0</v>
      </c>
      <c r="G1032" s="8" t="s">
        <v>17</v>
      </c>
    </row>
    <row r="1033" ht="15.0" customHeight="1">
      <c r="A1033" s="8" t="s">
        <v>12</v>
      </c>
      <c r="B1033" s="8" t="s">
        <v>1143</v>
      </c>
      <c r="C1033" s="8">
        <v>8260.0</v>
      </c>
      <c r="D1033" s="8" t="s">
        <v>1265</v>
      </c>
      <c r="E1033" s="8" t="s">
        <v>61</v>
      </c>
      <c r="F1033" s="10">
        <v>5474.0</v>
      </c>
      <c r="G1033" s="8" t="s">
        <v>17</v>
      </c>
    </row>
    <row r="1034" ht="15.0" customHeight="1">
      <c r="A1034" s="8" t="s">
        <v>12</v>
      </c>
      <c r="B1034" s="8" t="s">
        <v>140</v>
      </c>
      <c r="C1034" s="8">
        <v>8262.0</v>
      </c>
      <c r="D1034" s="8" t="s">
        <v>1266</v>
      </c>
      <c r="E1034" s="8" t="s">
        <v>95</v>
      </c>
      <c r="F1034" s="10">
        <v>116996.0</v>
      </c>
      <c r="G1034" s="8" t="s">
        <v>37</v>
      </c>
    </row>
    <row r="1035" ht="15.0" customHeight="1">
      <c r="A1035" s="8" t="s">
        <v>12</v>
      </c>
      <c r="B1035" s="8" t="s">
        <v>451</v>
      </c>
      <c r="C1035" s="8">
        <v>8270.0</v>
      </c>
      <c r="D1035" s="8" t="s">
        <v>1267</v>
      </c>
      <c r="E1035" s="8" t="s">
        <v>61</v>
      </c>
      <c r="F1035" s="10">
        <v>8246.0</v>
      </c>
      <c r="G1035" s="8" t="s">
        <v>37</v>
      </c>
    </row>
    <row r="1036" ht="15.0" customHeight="1">
      <c r="A1036" s="8" t="s">
        <v>12</v>
      </c>
      <c r="B1036" s="8" t="s">
        <v>451</v>
      </c>
      <c r="C1036" s="8">
        <v>8271.0</v>
      </c>
      <c r="D1036" s="8" t="s">
        <v>1268</v>
      </c>
      <c r="E1036" s="8" t="s">
        <v>36</v>
      </c>
      <c r="F1036" s="10">
        <v>11484.0</v>
      </c>
      <c r="G1036" s="8" t="s">
        <v>37</v>
      </c>
    </row>
    <row r="1037" ht="15.0" customHeight="1">
      <c r="A1037" s="8" t="s">
        <v>12</v>
      </c>
      <c r="B1037" s="8" t="s">
        <v>1113</v>
      </c>
      <c r="C1037" s="8">
        <v>8276.0</v>
      </c>
      <c r="D1037" s="8" t="s">
        <v>1269</v>
      </c>
      <c r="E1037" s="8" t="s">
        <v>46</v>
      </c>
      <c r="F1037" s="10">
        <v>87406.0</v>
      </c>
      <c r="G1037" s="8" t="s">
        <v>37</v>
      </c>
    </row>
    <row r="1038" ht="15.0" customHeight="1">
      <c r="A1038" s="8" t="s">
        <v>12</v>
      </c>
      <c r="B1038" s="8" t="s">
        <v>1113</v>
      </c>
      <c r="C1038" s="8">
        <v>8277.0</v>
      </c>
      <c r="D1038" s="8" t="s">
        <v>1270</v>
      </c>
      <c r="E1038" s="8" t="s">
        <v>46</v>
      </c>
      <c r="F1038" s="10">
        <v>25158.0</v>
      </c>
      <c r="G1038" s="8" t="s">
        <v>37</v>
      </c>
    </row>
    <row r="1039" ht="15.0" customHeight="1">
      <c r="A1039" s="8" t="s">
        <v>12</v>
      </c>
      <c r="B1039" s="8" t="s">
        <v>1113</v>
      </c>
      <c r="C1039" s="8">
        <v>8278.0</v>
      </c>
      <c r="D1039" s="8" t="s">
        <v>1271</v>
      </c>
      <c r="E1039" s="8" t="s">
        <v>46</v>
      </c>
      <c r="F1039" s="10">
        <v>20171.0</v>
      </c>
      <c r="G1039" s="8" t="s">
        <v>37</v>
      </c>
    </row>
    <row r="1040" ht="15.0" customHeight="1">
      <c r="A1040" s="8" t="s">
        <v>12</v>
      </c>
      <c r="B1040" s="8" t="s">
        <v>65</v>
      </c>
      <c r="C1040" s="8">
        <v>8294.0</v>
      </c>
      <c r="D1040" s="8" t="s">
        <v>1272</v>
      </c>
      <c r="E1040" s="8" t="s">
        <v>46</v>
      </c>
      <c r="F1040" s="10">
        <v>29884.0</v>
      </c>
      <c r="G1040" s="8" t="s">
        <v>17</v>
      </c>
    </row>
    <row r="1041" ht="15.0" customHeight="1">
      <c r="A1041" s="8" t="s">
        <v>12</v>
      </c>
      <c r="B1041" s="8" t="s">
        <v>65</v>
      </c>
      <c r="C1041" s="8">
        <v>8295.0</v>
      </c>
      <c r="D1041" s="8" t="s">
        <v>1273</v>
      </c>
      <c r="E1041" s="8" t="s">
        <v>46</v>
      </c>
      <c r="F1041" s="10">
        <v>37988.0</v>
      </c>
      <c r="G1041" s="8" t="s">
        <v>17</v>
      </c>
    </row>
    <row r="1042" ht="15.0" customHeight="1">
      <c r="A1042" s="8" t="s">
        <v>12</v>
      </c>
      <c r="B1042" s="8" t="s">
        <v>1109</v>
      </c>
      <c r="C1042" s="8">
        <v>8297.0</v>
      </c>
      <c r="D1042" s="8" t="s">
        <v>1274</v>
      </c>
      <c r="E1042" s="8" t="s">
        <v>100</v>
      </c>
      <c r="F1042" s="10">
        <v>292000.0</v>
      </c>
      <c r="G1042" s="8" t="s">
        <v>112</v>
      </c>
    </row>
    <row r="1043" ht="15.0" customHeight="1">
      <c r="A1043" s="8" t="s">
        <v>12</v>
      </c>
      <c r="B1043" s="8" t="s">
        <v>31</v>
      </c>
      <c r="C1043" s="8">
        <v>8298.0</v>
      </c>
      <c r="D1043" s="8" t="s">
        <v>1275</v>
      </c>
      <c r="E1043" s="8" t="s">
        <v>33</v>
      </c>
      <c r="F1043" s="10">
        <v>112533.0</v>
      </c>
      <c r="G1043" s="8" t="s">
        <v>17</v>
      </c>
    </row>
    <row r="1044" ht="15.0" customHeight="1">
      <c r="A1044" s="8" t="s">
        <v>12</v>
      </c>
      <c r="B1044" s="8" t="s">
        <v>109</v>
      </c>
      <c r="C1044" s="8">
        <v>8299.0</v>
      </c>
      <c r="D1044" s="8" t="s">
        <v>1276</v>
      </c>
      <c r="E1044" s="8" t="s">
        <v>111</v>
      </c>
      <c r="F1044" s="10">
        <v>131508.0</v>
      </c>
      <c r="G1044" s="8" t="s">
        <v>112</v>
      </c>
    </row>
    <row r="1045" ht="15.0" customHeight="1">
      <c r="A1045" s="8" t="s">
        <v>12</v>
      </c>
      <c r="B1045" s="8" t="s">
        <v>109</v>
      </c>
      <c r="C1045" s="8">
        <v>8300.0</v>
      </c>
      <c r="D1045" s="8" t="s">
        <v>1277</v>
      </c>
      <c r="E1045" s="8" t="s">
        <v>111</v>
      </c>
      <c r="F1045" s="10">
        <v>163636.0</v>
      </c>
      <c r="G1045" s="8" t="s">
        <v>112</v>
      </c>
    </row>
    <row r="1046" ht="15.0" customHeight="1">
      <c r="A1046" s="8" t="s">
        <v>12</v>
      </c>
      <c r="B1046" s="8" t="s">
        <v>451</v>
      </c>
      <c r="C1046" s="8">
        <v>8302.0</v>
      </c>
      <c r="D1046" s="8" t="s">
        <v>1278</v>
      </c>
      <c r="E1046" s="8" t="s">
        <v>46</v>
      </c>
      <c r="F1046" s="10">
        <v>26165.0</v>
      </c>
      <c r="G1046" s="8" t="s">
        <v>37</v>
      </c>
    </row>
    <row r="1047" ht="15.0" customHeight="1">
      <c r="A1047" s="8" t="s">
        <v>12</v>
      </c>
      <c r="B1047" s="8" t="s">
        <v>451</v>
      </c>
      <c r="C1047" s="8">
        <v>8303.0</v>
      </c>
      <c r="D1047" s="8" t="s">
        <v>1279</v>
      </c>
      <c r="E1047" s="8" t="s">
        <v>46</v>
      </c>
      <c r="F1047" s="10">
        <v>52920.0</v>
      </c>
      <c r="G1047" s="8" t="s">
        <v>37</v>
      </c>
    </row>
    <row r="1048" ht="15.0" customHeight="1">
      <c r="A1048" s="8" t="s">
        <v>12</v>
      </c>
      <c r="B1048" s="8" t="s">
        <v>98</v>
      </c>
      <c r="C1048" s="8">
        <v>8304.0</v>
      </c>
      <c r="D1048" s="8" t="s">
        <v>1280</v>
      </c>
      <c r="E1048" s="8" t="s">
        <v>736</v>
      </c>
      <c r="F1048" s="10">
        <v>2356200.0</v>
      </c>
      <c r="G1048" s="8" t="s">
        <v>37</v>
      </c>
    </row>
    <row r="1049" ht="15.0" customHeight="1">
      <c r="A1049" s="8" t="s">
        <v>12</v>
      </c>
      <c r="B1049" s="8" t="s">
        <v>563</v>
      </c>
      <c r="C1049" s="8">
        <v>8306.0</v>
      </c>
      <c r="D1049" s="8" t="s">
        <v>1281</v>
      </c>
      <c r="E1049" s="8" t="s">
        <v>46</v>
      </c>
      <c r="F1049" s="10">
        <v>150856.0</v>
      </c>
      <c r="G1049" s="8" t="s">
        <v>37</v>
      </c>
    </row>
    <row r="1050" ht="15.0" customHeight="1">
      <c r="A1050" s="8" t="s">
        <v>12</v>
      </c>
      <c r="B1050" s="8" t="s">
        <v>563</v>
      </c>
      <c r="C1050" s="8">
        <v>8313.0</v>
      </c>
      <c r="D1050" s="8" t="s">
        <v>1282</v>
      </c>
      <c r="E1050" s="8" t="s">
        <v>43</v>
      </c>
      <c r="F1050" s="10">
        <v>7444.0</v>
      </c>
      <c r="G1050" s="8" t="s">
        <v>37</v>
      </c>
    </row>
    <row r="1051" ht="15.0" customHeight="1">
      <c r="A1051" s="8" t="s">
        <v>12</v>
      </c>
      <c r="B1051" s="8" t="s">
        <v>563</v>
      </c>
      <c r="C1051" s="8">
        <v>8314.0</v>
      </c>
      <c r="D1051" s="8" t="s">
        <v>1283</v>
      </c>
      <c r="E1051" s="8" t="s">
        <v>43</v>
      </c>
      <c r="F1051" s="10">
        <v>28293.0</v>
      </c>
      <c r="G1051" s="8" t="s">
        <v>37</v>
      </c>
    </row>
    <row r="1052" ht="15.0" customHeight="1">
      <c r="A1052" s="8" t="s">
        <v>12</v>
      </c>
      <c r="B1052" s="8" t="s">
        <v>451</v>
      </c>
      <c r="C1052" s="8">
        <v>8319.0</v>
      </c>
      <c r="D1052" s="8" t="s">
        <v>1284</v>
      </c>
      <c r="E1052" s="8" t="s">
        <v>61</v>
      </c>
      <c r="F1052" s="10">
        <v>2591.0</v>
      </c>
      <c r="G1052" s="8" t="s">
        <v>37</v>
      </c>
    </row>
    <row r="1053" ht="15.0" customHeight="1">
      <c r="A1053" s="8" t="s">
        <v>12</v>
      </c>
      <c r="B1053" s="8" t="s">
        <v>109</v>
      </c>
      <c r="C1053" s="8">
        <v>8320.0</v>
      </c>
      <c r="D1053" s="8" t="s">
        <v>1285</v>
      </c>
      <c r="E1053" s="8" t="s">
        <v>736</v>
      </c>
      <c r="F1053" s="10">
        <v>3636357.0</v>
      </c>
      <c r="G1053" s="8" t="s">
        <v>112</v>
      </c>
    </row>
    <row r="1054" ht="15.0" customHeight="1">
      <c r="A1054" s="8" t="s">
        <v>12</v>
      </c>
      <c r="B1054" s="8" t="s">
        <v>109</v>
      </c>
      <c r="C1054" s="8">
        <v>8321.0</v>
      </c>
      <c r="D1054" s="8" t="s">
        <v>1286</v>
      </c>
      <c r="E1054" s="8" t="s">
        <v>111</v>
      </c>
      <c r="F1054" s="10">
        <v>121212.0</v>
      </c>
      <c r="G1054" s="8" t="s">
        <v>112</v>
      </c>
    </row>
    <row r="1055" ht="15.0" customHeight="1">
      <c r="A1055" s="8" t="s">
        <v>12</v>
      </c>
      <c r="B1055" s="8" t="s">
        <v>451</v>
      </c>
      <c r="C1055" s="8">
        <v>8322.0</v>
      </c>
      <c r="D1055" s="8" t="s">
        <v>1287</v>
      </c>
      <c r="E1055" s="8" t="s">
        <v>61</v>
      </c>
      <c r="F1055" s="10">
        <v>2579.0</v>
      </c>
      <c r="G1055" s="8" t="s">
        <v>37</v>
      </c>
    </row>
    <row r="1056" ht="15.0" customHeight="1">
      <c r="A1056" s="8" t="s">
        <v>12</v>
      </c>
      <c r="B1056" s="8" t="s">
        <v>1109</v>
      </c>
      <c r="C1056" s="8">
        <v>8324.0</v>
      </c>
      <c r="D1056" s="8" t="s">
        <v>1288</v>
      </c>
      <c r="E1056" s="8" t="s">
        <v>100</v>
      </c>
      <c r="F1056" s="10">
        <v>426525.0</v>
      </c>
      <c r="G1056" s="8" t="s">
        <v>112</v>
      </c>
    </row>
    <row r="1057" ht="15.0" customHeight="1">
      <c r="A1057" s="8" t="s">
        <v>12</v>
      </c>
      <c r="B1057" s="8" t="s">
        <v>819</v>
      </c>
      <c r="C1057" s="8">
        <v>8328.0</v>
      </c>
      <c r="D1057" s="8" t="s">
        <v>1289</v>
      </c>
      <c r="E1057" s="8" t="s">
        <v>115</v>
      </c>
      <c r="F1057" s="10">
        <v>1034.0</v>
      </c>
      <c r="G1057" s="8" t="s">
        <v>116</v>
      </c>
    </row>
    <row r="1058" ht="15.0" customHeight="1">
      <c r="A1058" s="8" t="s">
        <v>12</v>
      </c>
      <c r="B1058" s="8" t="s">
        <v>451</v>
      </c>
      <c r="C1058" s="8">
        <v>8329.0</v>
      </c>
      <c r="D1058" s="8" t="s">
        <v>1290</v>
      </c>
      <c r="E1058" s="8" t="s">
        <v>61</v>
      </c>
      <c r="F1058" s="10">
        <v>8000.0</v>
      </c>
      <c r="G1058" s="8" t="s">
        <v>37</v>
      </c>
    </row>
    <row r="1059" ht="15.0" customHeight="1">
      <c r="A1059" s="8" t="s">
        <v>12</v>
      </c>
      <c r="B1059" s="8" t="s">
        <v>140</v>
      </c>
      <c r="C1059" s="8">
        <v>8330.0</v>
      </c>
      <c r="D1059" s="8" t="s">
        <v>1291</v>
      </c>
      <c r="E1059" s="8" t="s">
        <v>95</v>
      </c>
      <c r="F1059" s="10">
        <v>248263.0</v>
      </c>
      <c r="G1059" s="8" t="s">
        <v>37</v>
      </c>
    </row>
    <row r="1060" ht="15.0" customHeight="1">
      <c r="A1060" s="8" t="s">
        <v>12</v>
      </c>
      <c r="B1060" s="8" t="s">
        <v>451</v>
      </c>
      <c r="C1060" s="8">
        <v>8331.0</v>
      </c>
      <c r="D1060" s="8" t="s">
        <v>1292</v>
      </c>
      <c r="E1060" s="8" t="s">
        <v>36</v>
      </c>
      <c r="F1060" s="10">
        <v>49465.0</v>
      </c>
      <c r="G1060" s="8" t="s">
        <v>37</v>
      </c>
    </row>
    <row r="1061" ht="15.0" customHeight="1">
      <c r="A1061" s="8" t="s">
        <v>12</v>
      </c>
      <c r="B1061" s="8" t="s">
        <v>451</v>
      </c>
      <c r="C1061" s="8">
        <v>8334.0</v>
      </c>
      <c r="D1061" s="8" t="s">
        <v>1293</v>
      </c>
      <c r="E1061" s="8" t="s">
        <v>61</v>
      </c>
      <c r="F1061" s="10">
        <v>9970.0</v>
      </c>
      <c r="G1061" s="8" t="s">
        <v>37</v>
      </c>
    </row>
    <row r="1062" ht="15.0" customHeight="1">
      <c r="A1062" s="8" t="s">
        <v>12</v>
      </c>
      <c r="B1062" s="8" t="s">
        <v>1143</v>
      </c>
      <c r="C1062" s="8">
        <v>8340.0</v>
      </c>
      <c r="D1062" s="8" t="s">
        <v>1294</v>
      </c>
      <c r="E1062" s="8" t="s">
        <v>43</v>
      </c>
      <c r="F1062" s="10">
        <v>10702.0</v>
      </c>
      <c r="G1062" s="8" t="s">
        <v>17</v>
      </c>
    </row>
    <row r="1063" ht="15.0" customHeight="1">
      <c r="A1063" s="8" t="s">
        <v>12</v>
      </c>
      <c r="B1063" s="8" t="s">
        <v>451</v>
      </c>
      <c r="C1063" s="8">
        <v>8357.0</v>
      </c>
      <c r="D1063" s="8" t="s">
        <v>1295</v>
      </c>
      <c r="E1063" s="8" t="s">
        <v>46</v>
      </c>
      <c r="F1063" s="10">
        <v>9230.0</v>
      </c>
      <c r="G1063" s="8" t="s">
        <v>37</v>
      </c>
    </row>
    <row r="1064" ht="15.0" customHeight="1">
      <c r="A1064" s="8" t="s">
        <v>12</v>
      </c>
      <c r="B1064" s="8" t="s">
        <v>451</v>
      </c>
      <c r="C1064" s="8">
        <v>8358.0</v>
      </c>
      <c r="D1064" s="8" t="s">
        <v>1296</v>
      </c>
      <c r="E1064" s="8" t="s">
        <v>46</v>
      </c>
      <c r="F1064" s="10">
        <v>221495.0</v>
      </c>
      <c r="G1064" s="8" t="s">
        <v>37</v>
      </c>
    </row>
    <row r="1065" ht="15.0" customHeight="1">
      <c r="A1065" s="8" t="s">
        <v>12</v>
      </c>
      <c r="B1065" s="8" t="s">
        <v>58</v>
      </c>
      <c r="C1065" s="8">
        <v>8359.0</v>
      </c>
      <c r="D1065" s="8" t="s">
        <v>1297</v>
      </c>
      <c r="E1065" s="8" t="s">
        <v>61</v>
      </c>
      <c r="F1065" s="10">
        <v>3069.0</v>
      </c>
      <c r="G1065" s="8" t="s">
        <v>17</v>
      </c>
    </row>
    <row r="1066" ht="15.0" customHeight="1">
      <c r="A1066" s="8" t="s">
        <v>12</v>
      </c>
      <c r="B1066" s="8" t="s">
        <v>143</v>
      </c>
      <c r="C1066" s="8">
        <v>8362.0</v>
      </c>
      <c r="D1066" s="8" t="s">
        <v>1298</v>
      </c>
      <c r="E1066" s="8" t="s">
        <v>61</v>
      </c>
      <c r="F1066" s="10">
        <v>1915178.0</v>
      </c>
      <c r="G1066" s="8" t="s">
        <v>17</v>
      </c>
    </row>
    <row r="1067" ht="15.0" customHeight="1">
      <c r="A1067" s="8" t="s">
        <v>12</v>
      </c>
      <c r="B1067" s="8" t="s">
        <v>1010</v>
      </c>
      <c r="C1067" s="8">
        <v>8364.0</v>
      </c>
      <c r="D1067" s="8" t="s">
        <v>1299</v>
      </c>
      <c r="E1067" s="8" t="s">
        <v>1300</v>
      </c>
      <c r="F1067" s="10">
        <v>22211.0</v>
      </c>
      <c r="G1067" s="8" t="s">
        <v>37</v>
      </c>
    </row>
    <row r="1068" ht="15.0" customHeight="1">
      <c r="A1068" s="8" t="s">
        <v>12</v>
      </c>
      <c r="B1068" s="8" t="s">
        <v>1010</v>
      </c>
      <c r="C1068" s="8">
        <v>8365.0</v>
      </c>
      <c r="D1068" s="8" t="s">
        <v>1301</v>
      </c>
      <c r="E1068" s="8" t="s">
        <v>1300</v>
      </c>
      <c r="F1068" s="10">
        <v>28560.0</v>
      </c>
      <c r="G1068" s="8" t="s">
        <v>37</v>
      </c>
    </row>
    <row r="1069" ht="15.0" customHeight="1">
      <c r="A1069" s="8" t="s">
        <v>12</v>
      </c>
      <c r="B1069" s="8" t="s">
        <v>1010</v>
      </c>
      <c r="C1069" s="8">
        <v>8366.0</v>
      </c>
      <c r="D1069" s="8" t="s">
        <v>1302</v>
      </c>
      <c r="E1069" s="8" t="s">
        <v>1300</v>
      </c>
      <c r="F1069" s="10">
        <v>25163.0</v>
      </c>
      <c r="G1069" s="8" t="s">
        <v>37</v>
      </c>
    </row>
    <row r="1070" ht="15.0" customHeight="1">
      <c r="A1070" s="8" t="s">
        <v>12</v>
      </c>
      <c r="B1070" s="8" t="s">
        <v>1010</v>
      </c>
      <c r="C1070" s="8">
        <v>8367.0</v>
      </c>
      <c r="D1070" s="8" t="s">
        <v>1303</v>
      </c>
      <c r="E1070" s="8" t="s">
        <v>1300</v>
      </c>
      <c r="F1070" s="10">
        <v>35700.0</v>
      </c>
      <c r="G1070" s="8" t="s">
        <v>37</v>
      </c>
    </row>
    <row r="1071" ht="15.0" customHeight="1">
      <c r="A1071" s="8" t="s">
        <v>12</v>
      </c>
      <c r="B1071" s="8" t="s">
        <v>1010</v>
      </c>
      <c r="C1071" s="8">
        <v>8369.0</v>
      </c>
      <c r="D1071" s="8" t="s">
        <v>1304</v>
      </c>
      <c r="E1071" s="8" t="s">
        <v>1300</v>
      </c>
      <c r="F1071" s="10">
        <v>39270.0</v>
      </c>
      <c r="G1071" s="8" t="s">
        <v>37</v>
      </c>
    </row>
    <row r="1072" ht="15.0" customHeight="1">
      <c r="A1072" s="8" t="s">
        <v>12</v>
      </c>
      <c r="B1072" s="8" t="s">
        <v>1010</v>
      </c>
      <c r="C1072" s="8">
        <v>8370.0</v>
      </c>
      <c r="D1072" s="8" t="s">
        <v>1305</v>
      </c>
      <c r="E1072" s="8" t="s">
        <v>1300</v>
      </c>
      <c r="F1072" s="10">
        <v>39270.0</v>
      </c>
      <c r="G1072" s="8" t="s">
        <v>37</v>
      </c>
    </row>
    <row r="1073" ht="15.0" customHeight="1">
      <c r="A1073" s="8" t="s">
        <v>12</v>
      </c>
      <c r="B1073" s="8" t="s">
        <v>140</v>
      </c>
      <c r="C1073" s="8">
        <v>8404.0</v>
      </c>
      <c r="D1073" s="8" t="s">
        <v>1306</v>
      </c>
      <c r="E1073" s="8" t="s">
        <v>95</v>
      </c>
      <c r="F1073" s="10">
        <v>74333.0</v>
      </c>
      <c r="G1073" s="8" t="s">
        <v>37</v>
      </c>
    </row>
    <row r="1074" ht="15.0" customHeight="1">
      <c r="A1074" s="8" t="s">
        <v>12</v>
      </c>
      <c r="B1074" s="8" t="s">
        <v>908</v>
      </c>
      <c r="C1074" s="8">
        <v>8430.0</v>
      </c>
      <c r="D1074" s="8" t="s">
        <v>1307</v>
      </c>
      <c r="E1074" s="8" t="s">
        <v>46</v>
      </c>
      <c r="F1074" s="10">
        <v>1.01621427E8</v>
      </c>
      <c r="G1074" s="8" t="s">
        <v>37</v>
      </c>
    </row>
    <row r="1075" ht="15.0" customHeight="1">
      <c r="A1075" s="8" t="s">
        <v>12</v>
      </c>
      <c r="B1075" s="8" t="s">
        <v>908</v>
      </c>
      <c r="C1075" s="8">
        <v>8431.0</v>
      </c>
      <c r="D1075" s="8" t="s">
        <v>1308</v>
      </c>
      <c r="E1075" s="8" t="s">
        <v>46</v>
      </c>
      <c r="F1075" s="10">
        <v>1.08258787E8</v>
      </c>
      <c r="G1075" s="8" t="s">
        <v>37</v>
      </c>
    </row>
    <row r="1076" ht="15.0" customHeight="1">
      <c r="A1076" s="8" t="s">
        <v>12</v>
      </c>
      <c r="B1076" s="8" t="s">
        <v>908</v>
      </c>
      <c r="C1076" s="8">
        <v>8432.0</v>
      </c>
      <c r="D1076" s="8" t="s">
        <v>1309</v>
      </c>
      <c r="E1076" s="8" t="s">
        <v>61</v>
      </c>
      <c r="F1076" s="10">
        <v>456028.0</v>
      </c>
      <c r="G1076" s="8" t="s">
        <v>37</v>
      </c>
    </row>
    <row r="1077" ht="15.0" customHeight="1">
      <c r="A1077" s="8" t="s">
        <v>12</v>
      </c>
      <c r="B1077" s="8" t="s">
        <v>908</v>
      </c>
      <c r="C1077" s="8">
        <v>8434.0</v>
      </c>
      <c r="D1077" s="8" t="s">
        <v>1310</v>
      </c>
      <c r="E1077" s="8" t="s">
        <v>61</v>
      </c>
      <c r="F1077" s="10">
        <v>552176.0</v>
      </c>
      <c r="G1077" s="8" t="s">
        <v>37</v>
      </c>
    </row>
    <row r="1078" ht="15.0" customHeight="1">
      <c r="A1078" s="8" t="s">
        <v>12</v>
      </c>
      <c r="B1078" s="8" t="s">
        <v>908</v>
      </c>
      <c r="C1078" s="8">
        <v>8435.0</v>
      </c>
      <c r="D1078" s="8" t="s">
        <v>1311</v>
      </c>
      <c r="E1078" s="8" t="s">
        <v>46</v>
      </c>
      <c r="F1078" s="10">
        <v>602198.0</v>
      </c>
      <c r="G1078" s="8" t="s">
        <v>37</v>
      </c>
    </row>
    <row r="1079" ht="15.0" customHeight="1">
      <c r="A1079" s="8" t="s">
        <v>12</v>
      </c>
      <c r="B1079" s="8" t="s">
        <v>908</v>
      </c>
      <c r="C1079" s="8">
        <v>8436.0</v>
      </c>
      <c r="D1079" s="8" t="s">
        <v>1312</v>
      </c>
      <c r="E1079" s="8" t="s">
        <v>61</v>
      </c>
      <c r="F1079" s="10">
        <v>686863.0</v>
      </c>
      <c r="G1079" s="8" t="s">
        <v>37</v>
      </c>
    </row>
    <row r="1080" ht="15.0" customHeight="1">
      <c r="A1080" s="8" t="s">
        <v>12</v>
      </c>
      <c r="B1080" s="8" t="s">
        <v>908</v>
      </c>
      <c r="C1080" s="8">
        <v>8437.0</v>
      </c>
      <c r="D1080" s="8" t="s">
        <v>1313</v>
      </c>
      <c r="E1080" s="8" t="s">
        <v>46</v>
      </c>
      <c r="F1080" s="10">
        <v>637620.0</v>
      </c>
      <c r="G1080" s="8" t="s">
        <v>37</v>
      </c>
    </row>
    <row r="1081" ht="15.0" customHeight="1">
      <c r="A1081" s="8" t="s">
        <v>12</v>
      </c>
      <c r="B1081" s="8" t="s">
        <v>908</v>
      </c>
      <c r="C1081" s="8">
        <v>8438.0</v>
      </c>
      <c r="D1081" s="8" t="s">
        <v>1314</v>
      </c>
      <c r="E1081" s="8" t="s">
        <v>61</v>
      </c>
      <c r="F1081" s="10">
        <v>801014.0</v>
      </c>
      <c r="G1081" s="8" t="s">
        <v>37</v>
      </c>
    </row>
    <row r="1082" ht="15.0" customHeight="1">
      <c r="A1082" s="8" t="s">
        <v>12</v>
      </c>
      <c r="B1082" s="8" t="s">
        <v>908</v>
      </c>
      <c r="C1082" s="8">
        <v>8440.0</v>
      </c>
      <c r="D1082" s="8" t="s">
        <v>1315</v>
      </c>
      <c r="E1082" s="8" t="s">
        <v>61</v>
      </c>
      <c r="F1082" s="10">
        <v>953119.0</v>
      </c>
      <c r="G1082" s="8" t="s">
        <v>37</v>
      </c>
    </row>
    <row r="1083" ht="15.0" customHeight="1">
      <c r="A1083" s="8" t="s">
        <v>12</v>
      </c>
      <c r="B1083" s="8" t="s">
        <v>908</v>
      </c>
      <c r="C1083" s="8">
        <v>8441.0</v>
      </c>
      <c r="D1083" s="8" t="s">
        <v>1316</v>
      </c>
      <c r="E1083" s="8" t="s">
        <v>46</v>
      </c>
      <c r="F1083" s="10">
        <v>721119.0</v>
      </c>
      <c r="G1083" s="8" t="s">
        <v>37</v>
      </c>
    </row>
    <row r="1084" ht="15.0" customHeight="1">
      <c r="A1084" s="8" t="s">
        <v>12</v>
      </c>
      <c r="B1084" s="8" t="s">
        <v>908</v>
      </c>
      <c r="C1084" s="8">
        <v>8442.0</v>
      </c>
      <c r="D1084" s="8" t="s">
        <v>1317</v>
      </c>
      <c r="E1084" s="8" t="s">
        <v>61</v>
      </c>
      <c r="F1084" s="10">
        <v>1161765.0</v>
      </c>
      <c r="G1084" s="8" t="s">
        <v>37</v>
      </c>
    </row>
    <row r="1085" ht="15.0" customHeight="1">
      <c r="A1085" s="8" t="s">
        <v>12</v>
      </c>
      <c r="B1085" s="8" t="s">
        <v>908</v>
      </c>
      <c r="C1085" s="8">
        <v>8443.0</v>
      </c>
      <c r="D1085" s="8" t="s">
        <v>1318</v>
      </c>
      <c r="E1085" s="8" t="s">
        <v>46</v>
      </c>
      <c r="F1085" s="10">
        <v>756542.0</v>
      </c>
      <c r="G1085" s="8" t="s">
        <v>37</v>
      </c>
    </row>
    <row r="1086" ht="15.0" customHeight="1">
      <c r="A1086" s="8" t="s">
        <v>12</v>
      </c>
      <c r="B1086" s="8" t="s">
        <v>908</v>
      </c>
      <c r="C1086" s="8">
        <v>8444.0</v>
      </c>
      <c r="D1086" s="8" t="s">
        <v>1319</v>
      </c>
      <c r="E1086" s="8" t="s">
        <v>61</v>
      </c>
      <c r="F1086" s="10">
        <v>7038518.0</v>
      </c>
      <c r="G1086" s="8" t="s">
        <v>37</v>
      </c>
    </row>
    <row r="1087" ht="15.0" customHeight="1">
      <c r="A1087" s="8" t="s">
        <v>12</v>
      </c>
      <c r="B1087" s="8" t="s">
        <v>908</v>
      </c>
      <c r="C1087" s="8">
        <v>8445.0</v>
      </c>
      <c r="D1087" s="8" t="s">
        <v>1320</v>
      </c>
      <c r="E1087" s="8" t="s">
        <v>46</v>
      </c>
      <c r="F1087" s="10">
        <v>2494815.0</v>
      </c>
      <c r="G1087" s="8" t="s">
        <v>37</v>
      </c>
    </row>
    <row r="1088" ht="15.0" customHeight="1">
      <c r="A1088" s="8" t="s">
        <v>12</v>
      </c>
      <c r="B1088" s="8" t="s">
        <v>908</v>
      </c>
      <c r="C1088" s="8">
        <v>8447.0</v>
      </c>
      <c r="D1088" s="8" t="s">
        <v>1321</v>
      </c>
      <c r="E1088" s="8" t="s">
        <v>61</v>
      </c>
      <c r="F1088" s="10">
        <v>7488900.0</v>
      </c>
      <c r="G1088" s="8" t="s">
        <v>37</v>
      </c>
    </row>
    <row r="1089" ht="15.0" customHeight="1">
      <c r="A1089" s="8" t="s">
        <v>12</v>
      </c>
      <c r="B1089" s="8" t="s">
        <v>908</v>
      </c>
      <c r="C1089" s="8">
        <v>8448.0</v>
      </c>
      <c r="D1089" s="8" t="s">
        <v>1322</v>
      </c>
      <c r="E1089" s="8" t="s">
        <v>46</v>
      </c>
      <c r="F1089" s="10">
        <v>3274128.0</v>
      </c>
      <c r="G1089" s="8" t="s">
        <v>37</v>
      </c>
    </row>
    <row r="1090" ht="15.0" customHeight="1">
      <c r="A1090" s="8" t="s">
        <v>12</v>
      </c>
      <c r="B1090" s="8" t="s">
        <v>908</v>
      </c>
      <c r="C1090" s="8">
        <v>8449.0</v>
      </c>
      <c r="D1090" s="8" t="s">
        <v>1323</v>
      </c>
      <c r="E1090" s="8" t="s">
        <v>46</v>
      </c>
      <c r="F1090" s="10">
        <v>2.8531707E7</v>
      </c>
      <c r="G1090" s="8" t="s">
        <v>37</v>
      </c>
    </row>
    <row r="1091" ht="15.0" customHeight="1">
      <c r="A1091" s="8" t="s">
        <v>12</v>
      </c>
      <c r="B1091" s="8" t="s">
        <v>908</v>
      </c>
      <c r="C1091" s="8">
        <v>8450.0</v>
      </c>
      <c r="D1091" s="8" t="s">
        <v>1324</v>
      </c>
      <c r="E1091" s="8" t="s">
        <v>46</v>
      </c>
      <c r="F1091" s="10">
        <v>2.8531707E7</v>
      </c>
      <c r="G1091" s="8" t="s">
        <v>37</v>
      </c>
    </row>
    <row r="1092" ht="15.0" customHeight="1">
      <c r="A1092" s="8" t="s">
        <v>12</v>
      </c>
      <c r="B1092" s="8" t="s">
        <v>908</v>
      </c>
      <c r="C1092" s="8">
        <v>8451.0</v>
      </c>
      <c r="D1092" s="8" t="s">
        <v>1325</v>
      </c>
      <c r="E1092" s="8" t="s">
        <v>46</v>
      </c>
      <c r="F1092" s="10">
        <v>3.0414331E7</v>
      </c>
      <c r="G1092" s="8" t="s">
        <v>37</v>
      </c>
    </row>
    <row r="1093" ht="15.0" customHeight="1">
      <c r="A1093" s="8" t="s">
        <v>12</v>
      </c>
      <c r="B1093" s="8" t="s">
        <v>908</v>
      </c>
      <c r="C1093" s="8">
        <v>8452.0</v>
      </c>
      <c r="D1093" s="8" t="s">
        <v>1326</v>
      </c>
      <c r="E1093" s="8" t="s">
        <v>46</v>
      </c>
      <c r="F1093" s="10">
        <v>3.3362774E7</v>
      </c>
      <c r="G1093" s="8" t="s">
        <v>37</v>
      </c>
    </row>
    <row r="1094" ht="15.0" customHeight="1">
      <c r="A1094" s="8" t="s">
        <v>12</v>
      </c>
      <c r="B1094" s="8" t="s">
        <v>908</v>
      </c>
      <c r="C1094" s="8">
        <v>8453.0</v>
      </c>
      <c r="D1094" s="8" t="s">
        <v>1327</v>
      </c>
      <c r="E1094" s="8" t="s">
        <v>46</v>
      </c>
      <c r="F1094" s="10">
        <v>4.0552746E7</v>
      </c>
      <c r="G1094" s="8" t="s">
        <v>37</v>
      </c>
    </row>
    <row r="1095" ht="15.0" customHeight="1">
      <c r="A1095" s="8" t="s">
        <v>12</v>
      </c>
      <c r="B1095" s="8" t="s">
        <v>908</v>
      </c>
      <c r="C1095" s="8">
        <v>8454.0</v>
      </c>
      <c r="D1095" s="8" t="s">
        <v>1328</v>
      </c>
      <c r="E1095" s="8" t="s">
        <v>46</v>
      </c>
      <c r="F1095" s="10">
        <v>4.9066689E7</v>
      </c>
      <c r="G1095" s="8" t="s">
        <v>37</v>
      </c>
    </row>
    <row r="1096" ht="15.0" customHeight="1">
      <c r="A1096" s="8" t="s">
        <v>12</v>
      </c>
      <c r="B1096" s="8" t="s">
        <v>908</v>
      </c>
      <c r="C1096" s="8">
        <v>8455.0</v>
      </c>
      <c r="D1096" s="8" t="s">
        <v>1329</v>
      </c>
      <c r="E1096" s="8" t="s">
        <v>46</v>
      </c>
      <c r="F1096" s="10">
        <v>5.8272464E7</v>
      </c>
      <c r="G1096" s="8" t="s">
        <v>37</v>
      </c>
    </row>
    <row r="1097" ht="15.0" customHeight="1">
      <c r="A1097" s="8" t="s">
        <v>12</v>
      </c>
      <c r="B1097" s="8" t="s">
        <v>908</v>
      </c>
      <c r="C1097" s="8">
        <v>8456.0</v>
      </c>
      <c r="D1097" s="8" t="s">
        <v>1330</v>
      </c>
      <c r="E1097" s="8" t="s">
        <v>46</v>
      </c>
      <c r="F1097" s="10">
        <v>6.4775755E7</v>
      </c>
      <c r="G1097" s="8" t="s">
        <v>37</v>
      </c>
    </row>
    <row r="1098" ht="15.0" customHeight="1">
      <c r="A1098" s="8" t="s">
        <v>12</v>
      </c>
      <c r="B1098" s="8" t="s">
        <v>908</v>
      </c>
      <c r="C1098" s="8">
        <v>8457.0</v>
      </c>
      <c r="D1098" s="8" t="s">
        <v>1331</v>
      </c>
      <c r="E1098" s="8" t="s">
        <v>46</v>
      </c>
      <c r="F1098" s="10">
        <v>7.2129149E7</v>
      </c>
      <c r="G1098" s="8" t="s">
        <v>37</v>
      </c>
    </row>
    <row r="1099" ht="15.0" customHeight="1">
      <c r="A1099" s="8" t="s">
        <v>12</v>
      </c>
      <c r="B1099" s="8" t="s">
        <v>1135</v>
      </c>
      <c r="C1099" s="8">
        <v>8460.0</v>
      </c>
      <c r="D1099" s="8" t="s">
        <v>1332</v>
      </c>
      <c r="E1099" s="8" t="s">
        <v>46</v>
      </c>
      <c r="F1099" s="10">
        <v>8850.0</v>
      </c>
      <c r="G1099" s="8" t="s">
        <v>37</v>
      </c>
    </row>
    <row r="1100" ht="15.0" customHeight="1">
      <c r="A1100" s="8" t="s">
        <v>12</v>
      </c>
      <c r="B1100" s="8" t="s">
        <v>1135</v>
      </c>
      <c r="C1100" s="8">
        <v>8461.0</v>
      </c>
      <c r="D1100" s="8" t="s">
        <v>1333</v>
      </c>
      <c r="E1100" s="8" t="s">
        <v>61</v>
      </c>
      <c r="F1100" s="10">
        <v>15772.0</v>
      </c>
      <c r="G1100" s="8" t="s">
        <v>37</v>
      </c>
    </row>
    <row r="1101" ht="15.0" customHeight="1">
      <c r="A1101" s="8" t="s">
        <v>12</v>
      </c>
      <c r="B1101" s="8" t="s">
        <v>1128</v>
      </c>
      <c r="C1101" s="8">
        <v>8462.0</v>
      </c>
      <c r="D1101" s="8" t="s">
        <v>1334</v>
      </c>
      <c r="E1101" s="8" t="s">
        <v>46</v>
      </c>
      <c r="F1101" s="10">
        <v>370764.0</v>
      </c>
      <c r="G1101" s="8" t="s">
        <v>37</v>
      </c>
    </row>
    <row r="1102" ht="15.0" customHeight="1">
      <c r="A1102" s="8" t="s">
        <v>12</v>
      </c>
      <c r="B1102" s="8" t="s">
        <v>1128</v>
      </c>
      <c r="C1102" s="8">
        <v>8463.0</v>
      </c>
      <c r="D1102" s="8" t="s">
        <v>1335</v>
      </c>
      <c r="E1102" s="8" t="s">
        <v>46</v>
      </c>
      <c r="F1102" s="10">
        <v>763205.0</v>
      </c>
      <c r="G1102" s="8" t="s">
        <v>37</v>
      </c>
    </row>
    <row r="1103" ht="15.0" customHeight="1">
      <c r="A1103" s="8" t="s">
        <v>12</v>
      </c>
      <c r="B1103" s="8" t="s">
        <v>819</v>
      </c>
      <c r="C1103" s="8">
        <v>8473.0</v>
      </c>
      <c r="D1103" s="8" t="s">
        <v>1336</v>
      </c>
      <c r="E1103" s="8" t="s">
        <v>36</v>
      </c>
      <c r="F1103" s="10">
        <v>1568.0</v>
      </c>
      <c r="G1103" s="8" t="s">
        <v>37</v>
      </c>
    </row>
    <row r="1104" ht="15.0" customHeight="1">
      <c r="A1104" s="8" t="s">
        <v>12</v>
      </c>
      <c r="B1104" s="8" t="s">
        <v>1143</v>
      </c>
      <c r="C1104" s="8">
        <v>8474.0</v>
      </c>
      <c r="D1104" s="8" t="s">
        <v>1337</v>
      </c>
      <c r="E1104" s="8" t="s">
        <v>43</v>
      </c>
      <c r="F1104" s="10">
        <v>6844.0</v>
      </c>
      <c r="G1104" s="8" t="s">
        <v>17</v>
      </c>
    </row>
    <row r="1105" ht="15.0" customHeight="1">
      <c r="A1105" s="8" t="s">
        <v>12</v>
      </c>
      <c r="B1105" s="8" t="s">
        <v>1143</v>
      </c>
      <c r="C1105" s="8">
        <v>8475.0</v>
      </c>
      <c r="D1105" s="8" t="s">
        <v>1338</v>
      </c>
      <c r="E1105" s="8" t="s">
        <v>43</v>
      </c>
      <c r="F1105" s="10">
        <v>6418.0</v>
      </c>
      <c r="G1105" s="8" t="s">
        <v>17</v>
      </c>
    </row>
    <row r="1106" ht="15.0" customHeight="1">
      <c r="A1106" s="8" t="s">
        <v>12</v>
      </c>
      <c r="B1106" s="8" t="s">
        <v>1143</v>
      </c>
      <c r="C1106" s="8">
        <v>8476.0</v>
      </c>
      <c r="D1106" s="8" t="s">
        <v>1339</v>
      </c>
      <c r="E1106" s="8" t="s">
        <v>36</v>
      </c>
      <c r="F1106" s="10">
        <v>25535.0</v>
      </c>
      <c r="G1106" s="8" t="s">
        <v>17</v>
      </c>
    </row>
    <row r="1107" ht="15.0" customHeight="1">
      <c r="A1107" s="8" t="s">
        <v>12</v>
      </c>
      <c r="B1107" s="8" t="s">
        <v>819</v>
      </c>
      <c r="C1107" s="8">
        <v>8478.0</v>
      </c>
      <c r="D1107" s="8" t="s">
        <v>1340</v>
      </c>
      <c r="E1107" s="8" t="s">
        <v>46</v>
      </c>
      <c r="F1107" s="10">
        <v>24965.0</v>
      </c>
      <c r="G1107" s="8" t="s">
        <v>37</v>
      </c>
    </row>
    <row r="1108" ht="15.0" customHeight="1">
      <c r="A1108" s="8" t="s">
        <v>12</v>
      </c>
      <c r="B1108" s="8" t="s">
        <v>819</v>
      </c>
      <c r="C1108" s="8">
        <v>8479.0</v>
      </c>
      <c r="D1108" s="8" t="s">
        <v>1341</v>
      </c>
      <c r="E1108" s="8" t="s">
        <v>46</v>
      </c>
      <c r="F1108" s="10">
        <v>130.0</v>
      </c>
      <c r="G1108" s="8" t="s">
        <v>37</v>
      </c>
    </row>
    <row r="1109" ht="15.0" customHeight="1">
      <c r="A1109" s="8" t="s">
        <v>12</v>
      </c>
      <c r="B1109" s="8" t="s">
        <v>819</v>
      </c>
      <c r="C1109" s="8">
        <v>8480.0</v>
      </c>
      <c r="D1109" s="8" t="s">
        <v>1342</v>
      </c>
      <c r="E1109" s="8" t="s">
        <v>46</v>
      </c>
      <c r="F1109" s="10">
        <v>1286.0</v>
      </c>
      <c r="G1109" s="8" t="s">
        <v>37</v>
      </c>
    </row>
    <row r="1110" ht="15.0" customHeight="1">
      <c r="A1110" s="8" t="s">
        <v>12</v>
      </c>
      <c r="B1110" s="8" t="s">
        <v>140</v>
      </c>
      <c r="C1110" s="8">
        <v>8481.0</v>
      </c>
      <c r="D1110" s="8" t="s">
        <v>1343</v>
      </c>
      <c r="E1110" s="8" t="s">
        <v>95</v>
      </c>
      <c r="F1110" s="10">
        <v>94100.0</v>
      </c>
      <c r="G1110" s="8" t="s">
        <v>37</v>
      </c>
    </row>
    <row r="1111" ht="15.0" customHeight="1">
      <c r="A1111" s="8" t="s">
        <v>12</v>
      </c>
      <c r="B1111" s="8" t="s">
        <v>140</v>
      </c>
      <c r="C1111" s="8">
        <v>8482.0</v>
      </c>
      <c r="D1111" s="8" t="s">
        <v>1344</v>
      </c>
      <c r="E1111" s="8" t="s">
        <v>95</v>
      </c>
      <c r="F1111" s="10">
        <v>74333.0</v>
      </c>
      <c r="G1111" s="8" t="s">
        <v>37</v>
      </c>
    </row>
    <row r="1112" ht="15.0" customHeight="1">
      <c r="A1112" s="8" t="s">
        <v>12</v>
      </c>
      <c r="B1112" s="8" t="s">
        <v>819</v>
      </c>
      <c r="C1112" s="8">
        <v>8483.0</v>
      </c>
      <c r="D1112" s="8" t="s">
        <v>1345</v>
      </c>
      <c r="E1112" s="8" t="s">
        <v>46</v>
      </c>
      <c r="F1112" s="10">
        <v>200343.0</v>
      </c>
      <c r="G1112" s="8" t="s">
        <v>37</v>
      </c>
    </row>
    <row r="1113" ht="15.0" customHeight="1">
      <c r="A1113" s="8" t="s">
        <v>12</v>
      </c>
      <c r="B1113" s="8" t="s">
        <v>84</v>
      </c>
      <c r="C1113" s="8">
        <v>8500.0</v>
      </c>
      <c r="D1113" s="8" t="s">
        <v>1346</v>
      </c>
      <c r="E1113" s="8" t="s">
        <v>61</v>
      </c>
      <c r="F1113" s="10">
        <v>121094.0</v>
      </c>
      <c r="G1113" s="8" t="s">
        <v>37</v>
      </c>
    </row>
    <row r="1114" ht="15.0" customHeight="1">
      <c r="A1114" s="8" t="s">
        <v>12</v>
      </c>
      <c r="B1114" s="8" t="s">
        <v>848</v>
      </c>
      <c r="C1114" s="8">
        <v>8501.0</v>
      </c>
      <c r="D1114" s="8" t="s">
        <v>1347</v>
      </c>
      <c r="E1114" s="8" t="s">
        <v>46</v>
      </c>
      <c r="F1114" s="10">
        <v>1516027.0</v>
      </c>
      <c r="G1114" s="8" t="s">
        <v>37</v>
      </c>
    </row>
    <row r="1115" ht="15.0" customHeight="1">
      <c r="A1115" s="8" t="s">
        <v>12</v>
      </c>
      <c r="B1115" s="8" t="s">
        <v>41</v>
      </c>
      <c r="C1115" s="8">
        <v>8502.0</v>
      </c>
      <c r="D1115" s="8" t="s">
        <v>1348</v>
      </c>
      <c r="E1115" s="8" t="s">
        <v>43</v>
      </c>
      <c r="F1115" s="10">
        <v>9758.0</v>
      </c>
      <c r="G1115" s="8" t="s">
        <v>17</v>
      </c>
    </row>
    <row r="1116" ht="15.0" customHeight="1">
      <c r="A1116" s="8" t="s">
        <v>12</v>
      </c>
      <c r="B1116" s="8" t="s">
        <v>140</v>
      </c>
      <c r="C1116" s="8">
        <v>8506.0</v>
      </c>
      <c r="D1116" s="8" t="s">
        <v>1349</v>
      </c>
      <c r="E1116" s="8" t="s">
        <v>95</v>
      </c>
      <c r="F1116" s="10">
        <v>114400.0</v>
      </c>
      <c r="G1116" s="8" t="s">
        <v>37</v>
      </c>
    </row>
    <row r="1117" ht="15.0" customHeight="1">
      <c r="A1117" s="8" t="s">
        <v>12</v>
      </c>
      <c r="B1117" s="8" t="s">
        <v>140</v>
      </c>
      <c r="C1117" s="8">
        <v>8508.0</v>
      </c>
      <c r="D1117" s="8" t="s">
        <v>1350</v>
      </c>
      <c r="E1117" s="8" t="s">
        <v>95</v>
      </c>
      <c r="F1117" s="10">
        <v>119900.0</v>
      </c>
      <c r="G1117" s="8" t="s">
        <v>37</v>
      </c>
    </row>
    <row r="1118" ht="15.0" customHeight="1">
      <c r="A1118" s="8" t="s">
        <v>12</v>
      </c>
      <c r="B1118" s="8" t="s">
        <v>140</v>
      </c>
      <c r="C1118" s="8">
        <v>8509.0</v>
      </c>
      <c r="D1118" s="8" t="s">
        <v>1351</v>
      </c>
      <c r="E1118" s="8" t="s">
        <v>95</v>
      </c>
      <c r="F1118" s="10">
        <v>131040.0</v>
      </c>
      <c r="G1118" s="8" t="s">
        <v>37</v>
      </c>
    </row>
    <row r="1119" ht="15.0" customHeight="1">
      <c r="A1119" s="8" t="s">
        <v>12</v>
      </c>
      <c r="B1119" s="8" t="s">
        <v>140</v>
      </c>
      <c r="C1119" s="8">
        <v>8511.0</v>
      </c>
      <c r="D1119" s="8" t="s">
        <v>1352</v>
      </c>
      <c r="E1119" s="8" t="s">
        <v>95</v>
      </c>
      <c r="F1119" s="10">
        <v>144990.0</v>
      </c>
      <c r="G1119" s="8" t="s">
        <v>37</v>
      </c>
    </row>
    <row r="1120" ht="15.0" customHeight="1">
      <c r="A1120" s="8" t="s">
        <v>12</v>
      </c>
      <c r="B1120" s="8" t="s">
        <v>563</v>
      </c>
      <c r="C1120" s="8">
        <v>8515.0</v>
      </c>
      <c r="D1120" s="8" t="s">
        <v>1353</v>
      </c>
      <c r="E1120" s="8" t="s">
        <v>43</v>
      </c>
      <c r="F1120" s="10">
        <v>18652.0</v>
      </c>
      <c r="G1120" s="8" t="s">
        <v>37</v>
      </c>
    </row>
    <row r="1121" ht="15.0" customHeight="1">
      <c r="A1121" s="8" t="s">
        <v>12</v>
      </c>
      <c r="B1121" s="8" t="s">
        <v>38</v>
      </c>
      <c r="C1121" s="8">
        <v>8516.0</v>
      </c>
      <c r="D1121" s="8" t="s">
        <v>1354</v>
      </c>
      <c r="E1121" s="8" t="s">
        <v>36</v>
      </c>
      <c r="F1121" s="10">
        <v>42011.0</v>
      </c>
      <c r="G1121" s="8" t="s">
        <v>17</v>
      </c>
    </row>
    <row r="1122" ht="15.0" customHeight="1">
      <c r="A1122" s="8" t="s">
        <v>12</v>
      </c>
      <c r="B1122" s="8" t="s">
        <v>38</v>
      </c>
      <c r="C1122" s="8">
        <v>8520.0</v>
      </c>
      <c r="D1122" s="8" t="s">
        <v>1355</v>
      </c>
      <c r="E1122" s="8" t="s">
        <v>1356</v>
      </c>
      <c r="F1122" s="10">
        <v>1614.0</v>
      </c>
      <c r="G1122" s="8" t="s">
        <v>17</v>
      </c>
    </row>
    <row r="1123" ht="15.0" customHeight="1">
      <c r="A1123" s="8" t="s">
        <v>12</v>
      </c>
      <c r="B1123" s="8" t="s">
        <v>819</v>
      </c>
      <c r="C1123" s="8">
        <v>8522.0</v>
      </c>
      <c r="D1123" s="8" t="s">
        <v>1357</v>
      </c>
      <c r="E1123" s="8" t="s">
        <v>36</v>
      </c>
      <c r="F1123" s="10">
        <v>8816.0</v>
      </c>
      <c r="G1123" s="8" t="s">
        <v>37</v>
      </c>
    </row>
    <row r="1124" ht="15.0" customHeight="1">
      <c r="A1124" s="8" t="s">
        <v>12</v>
      </c>
      <c r="B1124" s="8" t="s">
        <v>563</v>
      </c>
      <c r="C1124" s="8">
        <v>8524.0</v>
      </c>
      <c r="D1124" s="8" t="s">
        <v>1358</v>
      </c>
      <c r="E1124" s="8" t="s">
        <v>46</v>
      </c>
      <c r="F1124" s="10">
        <v>51200.0</v>
      </c>
      <c r="G1124" s="8" t="s">
        <v>37</v>
      </c>
    </row>
    <row r="1125" ht="15.0" customHeight="1">
      <c r="A1125" s="8" t="s">
        <v>12</v>
      </c>
      <c r="B1125" s="8" t="s">
        <v>515</v>
      </c>
      <c r="C1125" s="8">
        <v>8525.0</v>
      </c>
      <c r="D1125" s="8" t="s">
        <v>1359</v>
      </c>
      <c r="E1125" s="8" t="s">
        <v>36</v>
      </c>
      <c r="F1125" s="10">
        <v>20254.0</v>
      </c>
      <c r="G1125" s="8" t="s">
        <v>37</v>
      </c>
    </row>
    <row r="1126" ht="15.0" customHeight="1">
      <c r="A1126" s="8" t="s">
        <v>12</v>
      </c>
      <c r="B1126" s="8" t="s">
        <v>140</v>
      </c>
      <c r="C1126" s="8">
        <v>8529.0</v>
      </c>
      <c r="D1126" s="8" t="s">
        <v>1360</v>
      </c>
      <c r="E1126" s="8" t="s">
        <v>95</v>
      </c>
      <c r="F1126" s="10">
        <v>76900.0</v>
      </c>
      <c r="G1126" s="8" t="s">
        <v>37</v>
      </c>
    </row>
    <row r="1127" ht="15.0" customHeight="1">
      <c r="A1127" s="8" t="s">
        <v>12</v>
      </c>
      <c r="B1127" s="8" t="s">
        <v>733</v>
      </c>
      <c r="C1127" s="8">
        <v>8530.0</v>
      </c>
      <c r="D1127" s="8" t="s">
        <v>1361</v>
      </c>
      <c r="E1127" s="8" t="s">
        <v>46</v>
      </c>
      <c r="F1127" s="10">
        <v>12000.0</v>
      </c>
      <c r="G1127" s="8" t="s">
        <v>37</v>
      </c>
    </row>
    <row r="1128" ht="15.0" customHeight="1">
      <c r="A1128" s="8" t="s">
        <v>12</v>
      </c>
      <c r="B1128" s="8" t="s">
        <v>140</v>
      </c>
      <c r="C1128" s="8">
        <v>8531.0</v>
      </c>
      <c r="D1128" s="8" t="s">
        <v>1362</v>
      </c>
      <c r="E1128" s="8" t="s">
        <v>95</v>
      </c>
      <c r="F1128" s="10">
        <v>29000.0</v>
      </c>
      <c r="G1128" s="8" t="s">
        <v>37</v>
      </c>
    </row>
    <row r="1129" ht="15.0" customHeight="1">
      <c r="A1129" s="8" t="s">
        <v>12</v>
      </c>
      <c r="B1129" s="8" t="s">
        <v>44</v>
      </c>
      <c r="C1129" s="8">
        <v>8539.0</v>
      </c>
      <c r="D1129" s="8" t="s">
        <v>1363</v>
      </c>
      <c r="E1129" s="8" t="s">
        <v>46</v>
      </c>
      <c r="F1129" s="10">
        <v>4900.0</v>
      </c>
      <c r="G1129" s="8" t="s">
        <v>17</v>
      </c>
    </row>
    <row r="1130" ht="15.0" customHeight="1">
      <c r="A1130" s="8" t="s">
        <v>12</v>
      </c>
      <c r="B1130" s="8" t="s">
        <v>819</v>
      </c>
      <c r="C1130" s="8">
        <v>8555.0</v>
      </c>
      <c r="D1130" s="8" t="s">
        <v>1364</v>
      </c>
      <c r="E1130" s="8" t="s">
        <v>46</v>
      </c>
      <c r="F1130" s="10">
        <v>1515.0</v>
      </c>
      <c r="G1130" s="8" t="s">
        <v>37</v>
      </c>
    </row>
    <row r="1131" ht="15.0" customHeight="1">
      <c r="A1131" s="8" t="s">
        <v>12</v>
      </c>
      <c r="B1131" s="8" t="s">
        <v>84</v>
      </c>
      <c r="C1131" s="8">
        <v>8560.0</v>
      </c>
      <c r="D1131" s="8" t="s">
        <v>1365</v>
      </c>
      <c r="E1131" s="8" t="s">
        <v>46</v>
      </c>
      <c r="F1131" s="10">
        <v>9802.0</v>
      </c>
      <c r="G1131" s="8" t="s">
        <v>37</v>
      </c>
    </row>
    <row r="1132" ht="15.0" customHeight="1">
      <c r="A1132" s="8" t="s">
        <v>12</v>
      </c>
      <c r="B1132" s="8" t="s">
        <v>819</v>
      </c>
      <c r="C1132" s="8">
        <v>8565.0</v>
      </c>
      <c r="D1132" s="8" t="s">
        <v>1366</v>
      </c>
      <c r="E1132" s="8" t="s">
        <v>43</v>
      </c>
      <c r="F1132" s="10">
        <v>6340.0</v>
      </c>
      <c r="G1132" s="8" t="s">
        <v>37</v>
      </c>
    </row>
    <row r="1133" ht="15.0" customHeight="1">
      <c r="A1133" s="8" t="s">
        <v>12</v>
      </c>
      <c r="B1133" s="8" t="s">
        <v>819</v>
      </c>
      <c r="C1133" s="8">
        <v>8566.0</v>
      </c>
      <c r="D1133" s="8" t="s">
        <v>1367</v>
      </c>
      <c r="E1133" s="8" t="s">
        <v>61</v>
      </c>
      <c r="F1133" s="10">
        <v>1806.0</v>
      </c>
      <c r="G1133" s="8" t="s">
        <v>37</v>
      </c>
    </row>
    <row r="1134" ht="15.0" customHeight="1">
      <c r="A1134" s="8" t="s">
        <v>12</v>
      </c>
      <c r="B1134" s="8" t="s">
        <v>1175</v>
      </c>
      <c r="C1134" s="8">
        <v>8567.0</v>
      </c>
      <c r="D1134" s="8" t="s">
        <v>1368</v>
      </c>
      <c r="E1134" s="8" t="s">
        <v>36</v>
      </c>
      <c r="F1134" s="10">
        <v>71341.0</v>
      </c>
      <c r="G1134" s="8" t="s">
        <v>37</v>
      </c>
    </row>
    <row r="1135" ht="15.0" customHeight="1">
      <c r="A1135" s="8" t="s">
        <v>12</v>
      </c>
      <c r="B1135" s="8" t="s">
        <v>1175</v>
      </c>
      <c r="C1135" s="8">
        <v>8570.0</v>
      </c>
      <c r="D1135" s="8" t="s">
        <v>1369</v>
      </c>
      <c r="E1135" s="8" t="s">
        <v>1370</v>
      </c>
      <c r="F1135" s="10">
        <v>22868.0</v>
      </c>
      <c r="G1135" s="8" t="s">
        <v>37</v>
      </c>
    </row>
    <row r="1136" ht="15.0" customHeight="1">
      <c r="A1136" s="8" t="s">
        <v>12</v>
      </c>
      <c r="B1136" s="8" t="s">
        <v>733</v>
      </c>
      <c r="C1136" s="8">
        <v>8576.0</v>
      </c>
      <c r="D1136" s="8" t="s">
        <v>1371</v>
      </c>
      <c r="E1136" s="8" t="s">
        <v>95</v>
      </c>
      <c r="F1136" s="10">
        <v>109900.0</v>
      </c>
      <c r="G1136" s="8" t="s">
        <v>37</v>
      </c>
    </row>
    <row r="1137" ht="15.0" customHeight="1">
      <c r="A1137" s="8" t="s">
        <v>12</v>
      </c>
      <c r="B1137" s="8" t="s">
        <v>129</v>
      </c>
      <c r="C1137" s="8">
        <v>8577.0</v>
      </c>
      <c r="D1137" s="8" t="s">
        <v>1372</v>
      </c>
      <c r="E1137" s="8" t="s">
        <v>61</v>
      </c>
      <c r="F1137" s="10">
        <v>27330.0</v>
      </c>
      <c r="G1137" s="8" t="s">
        <v>17</v>
      </c>
    </row>
    <row r="1138" ht="15.0" customHeight="1">
      <c r="A1138" s="8" t="s">
        <v>12</v>
      </c>
      <c r="B1138" s="8" t="s">
        <v>129</v>
      </c>
      <c r="C1138" s="8">
        <v>8578.0</v>
      </c>
      <c r="D1138" s="8" t="s">
        <v>1373</v>
      </c>
      <c r="E1138" s="8" t="s">
        <v>46</v>
      </c>
      <c r="F1138" s="10">
        <v>4877.0</v>
      </c>
      <c r="G1138" s="8" t="s">
        <v>17</v>
      </c>
    </row>
    <row r="1139" ht="15.0" customHeight="1">
      <c r="A1139" s="8" t="s">
        <v>12</v>
      </c>
      <c r="B1139" s="8" t="s">
        <v>129</v>
      </c>
      <c r="C1139" s="8">
        <v>8579.0</v>
      </c>
      <c r="D1139" s="8" t="s">
        <v>1374</v>
      </c>
      <c r="E1139" s="8" t="s">
        <v>46</v>
      </c>
      <c r="F1139" s="10">
        <v>19645.0</v>
      </c>
      <c r="G1139" s="8" t="s">
        <v>17</v>
      </c>
    </row>
    <row r="1140" ht="15.0" customHeight="1">
      <c r="A1140" s="8" t="s">
        <v>12</v>
      </c>
      <c r="B1140" s="8" t="s">
        <v>129</v>
      </c>
      <c r="C1140" s="8">
        <v>8584.0</v>
      </c>
      <c r="D1140" s="8" t="s">
        <v>1375</v>
      </c>
      <c r="E1140" s="8" t="s">
        <v>61</v>
      </c>
      <c r="F1140" s="10">
        <v>145094.0</v>
      </c>
      <c r="G1140" s="8" t="s">
        <v>17</v>
      </c>
    </row>
    <row r="1141" ht="15.0" customHeight="1">
      <c r="A1141" s="8" t="s">
        <v>12</v>
      </c>
      <c r="B1141" s="8" t="s">
        <v>58</v>
      </c>
      <c r="C1141" s="8">
        <v>8586.0</v>
      </c>
      <c r="D1141" s="8" t="s">
        <v>1376</v>
      </c>
      <c r="E1141" s="8" t="s">
        <v>61</v>
      </c>
      <c r="F1141" s="10">
        <v>17160.0</v>
      </c>
      <c r="G1141" s="8" t="s">
        <v>17</v>
      </c>
    </row>
    <row r="1142" ht="15.0" customHeight="1">
      <c r="A1142" s="8" t="s">
        <v>12</v>
      </c>
      <c r="B1142" s="8" t="s">
        <v>65</v>
      </c>
      <c r="C1142" s="8">
        <v>8588.0</v>
      </c>
      <c r="D1142" s="8" t="s">
        <v>1377</v>
      </c>
      <c r="E1142" s="8" t="s">
        <v>61</v>
      </c>
      <c r="F1142" s="10">
        <v>7101.0</v>
      </c>
      <c r="G1142" s="8" t="s">
        <v>17</v>
      </c>
    </row>
    <row r="1143" ht="15.0" customHeight="1">
      <c r="A1143" s="8" t="s">
        <v>12</v>
      </c>
      <c r="B1143" s="8" t="s">
        <v>819</v>
      </c>
      <c r="C1143" s="8">
        <v>8634.0</v>
      </c>
      <c r="D1143" s="8" t="s">
        <v>1378</v>
      </c>
      <c r="E1143" s="8" t="s">
        <v>46</v>
      </c>
      <c r="F1143" s="10">
        <v>179841.0</v>
      </c>
      <c r="G1143" s="8" t="s">
        <v>37</v>
      </c>
    </row>
    <row r="1144" ht="15.0" customHeight="1">
      <c r="A1144" s="8" t="s">
        <v>12</v>
      </c>
      <c r="B1144" s="8" t="s">
        <v>65</v>
      </c>
      <c r="C1144" s="8">
        <v>8635.0</v>
      </c>
      <c r="D1144" s="8" t="s">
        <v>1379</v>
      </c>
      <c r="E1144" s="8" t="s">
        <v>46</v>
      </c>
      <c r="F1144" s="10">
        <v>3113.0</v>
      </c>
      <c r="G1144" s="8" t="s">
        <v>17</v>
      </c>
    </row>
    <row r="1145" ht="15.0" customHeight="1">
      <c r="A1145" s="8" t="s">
        <v>12</v>
      </c>
      <c r="B1145" s="8" t="s">
        <v>81</v>
      </c>
      <c r="C1145" s="8">
        <v>8636.0</v>
      </c>
      <c r="D1145" s="8" t="s">
        <v>1380</v>
      </c>
      <c r="E1145" s="8" t="s">
        <v>43</v>
      </c>
      <c r="F1145" s="10">
        <v>1875.0</v>
      </c>
      <c r="G1145" s="8" t="s">
        <v>17</v>
      </c>
    </row>
    <row r="1146" ht="15.0" customHeight="1">
      <c r="A1146" s="8" t="s">
        <v>12</v>
      </c>
      <c r="B1146" s="8" t="s">
        <v>819</v>
      </c>
      <c r="C1146" s="8">
        <v>8644.0</v>
      </c>
      <c r="D1146" s="8" t="s">
        <v>1381</v>
      </c>
      <c r="E1146" s="8" t="s">
        <v>46</v>
      </c>
      <c r="F1146" s="10">
        <v>198359.0</v>
      </c>
      <c r="G1146" s="8" t="s">
        <v>37</v>
      </c>
    </row>
    <row r="1147" ht="15.0" customHeight="1">
      <c r="A1147" s="8" t="s">
        <v>12</v>
      </c>
      <c r="B1147" s="8" t="s">
        <v>819</v>
      </c>
      <c r="C1147" s="8">
        <v>8645.0</v>
      </c>
      <c r="D1147" s="8" t="s">
        <v>1382</v>
      </c>
      <c r="E1147" s="8" t="s">
        <v>46</v>
      </c>
      <c r="F1147" s="10">
        <v>498677.0</v>
      </c>
      <c r="G1147" s="8" t="s">
        <v>37</v>
      </c>
    </row>
    <row r="1148" ht="15.0" customHeight="1">
      <c r="A1148" s="8" t="s">
        <v>12</v>
      </c>
      <c r="B1148" s="8" t="s">
        <v>41</v>
      </c>
      <c r="C1148" s="8">
        <v>8654.0</v>
      </c>
      <c r="D1148" s="8" t="s">
        <v>1383</v>
      </c>
      <c r="E1148" s="8" t="s">
        <v>43</v>
      </c>
      <c r="F1148" s="10">
        <v>5569.0</v>
      </c>
      <c r="G1148" s="8" t="s">
        <v>17</v>
      </c>
    </row>
    <row r="1149" ht="15.0" customHeight="1">
      <c r="A1149" s="8" t="s">
        <v>12</v>
      </c>
      <c r="B1149" s="8" t="s">
        <v>1135</v>
      </c>
      <c r="C1149" s="8">
        <v>8666.0</v>
      </c>
      <c r="D1149" s="8" t="s">
        <v>1384</v>
      </c>
      <c r="E1149" s="8" t="s">
        <v>61</v>
      </c>
      <c r="F1149" s="10">
        <v>4315.0</v>
      </c>
      <c r="G1149" s="8" t="s">
        <v>37</v>
      </c>
    </row>
    <row r="1150" ht="15.0" customHeight="1">
      <c r="A1150" s="8" t="s">
        <v>12</v>
      </c>
      <c r="B1150" s="8" t="s">
        <v>1135</v>
      </c>
      <c r="C1150" s="8">
        <v>8672.0</v>
      </c>
      <c r="D1150" s="8" t="s">
        <v>1385</v>
      </c>
      <c r="E1150" s="8" t="s">
        <v>46</v>
      </c>
      <c r="F1150" s="10">
        <v>3800.0</v>
      </c>
      <c r="G1150" s="8" t="s">
        <v>37</v>
      </c>
    </row>
    <row r="1151" ht="15.0" customHeight="1">
      <c r="A1151" s="8" t="s">
        <v>12</v>
      </c>
      <c r="B1151" s="8" t="s">
        <v>1135</v>
      </c>
      <c r="C1151" s="8">
        <v>8674.0</v>
      </c>
      <c r="D1151" s="8" t="s">
        <v>1386</v>
      </c>
      <c r="E1151" s="8" t="s">
        <v>46</v>
      </c>
      <c r="F1151" s="10">
        <v>4600.0</v>
      </c>
      <c r="G1151" s="8" t="s">
        <v>37</v>
      </c>
    </row>
    <row r="1152" ht="15.0" customHeight="1">
      <c r="A1152" s="8" t="s">
        <v>12</v>
      </c>
      <c r="B1152" s="8" t="s">
        <v>1135</v>
      </c>
      <c r="C1152" s="8">
        <v>8675.0</v>
      </c>
      <c r="D1152" s="8" t="s">
        <v>1387</v>
      </c>
      <c r="E1152" s="8" t="s">
        <v>46</v>
      </c>
      <c r="F1152" s="10">
        <v>38554.0</v>
      </c>
      <c r="G1152" s="8" t="s">
        <v>37</v>
      </c>
    </row>
    <row r="1153" ht="15.0" customHeight="1">
      <c r="A1153" s="8" t="s">
        <v>12</v>
      </c>
      <c r="B1153" s="8" t="s">
        <v>1135</v>
      </c>
      <c r="C1153" s="8">
        <v>8676.0</v>
      </c>
      <c r="D1153" s="8" t="s">
        <v>1388</v>
      </c>
      <c r="E1153" s="8" t="s">
        <v>46</v>
      </c>
      <c r="F1153" s="10">
        <v>10591.0</v>
      </c>
      <c r="G1153" s="8" t="s">
        <v>37</v>
      </c>
    </row>
    <row r="1154" ht="15.0" customHeight="1">
      <c r="A1154" s="8" t="s">
        <v>12</v>
      </c>
      <c r="B1154" s="8" t="s">
        <v>819</v>
      </c>
      <c r="C1154" s="8">
        <v>8688.0</v>
      </c>
      <c r="D1154" s="8" t="s">
        <v>1389</v>
      </c>
      <c r="E1154" s="8" t="s">
        <v>115</v>
      </c>
      <c r="F1154" s="10">
        <v>1034.0</v>
      </c>
      <c r="G1154" s="8" t="s">
        <v>116</v>
      </c>
    </row>
    <row r="1155" ht="15.0" customHeight="1">
      <c r="A1155" s="8" t="s">
        <v>12</v>
      </c>
      <c r="B1155" s="8" t="s">
        <v>109</v>
      </c>
      <c r="C1155" s="8">
        <v>8689.0</v>
      </c>
      <c r="D1155" s="8" t="s">
        <v>1390</v>
      </c>
      <c r="E1155" s="8" t="s">
        <v>111</v>
      </c>
      <c r="F1155" s="10">
        <v>139262.0</v>
      </c>
      <c r="G1155" s="8" t="s">
        <v>112</v>
      </c>
    </row>
    <row r="1156" ht="15.0" customHeight="1">
      <c r="A1156" s="8" t="s">
        <v>12</v>
      </c>
      <c r="B1156" s="8" t="s">
        <v>109</v>
      </c>
      <c r="C1156" s="8">
        <v>8690.0</v>
      </c>
      <c r="D1156" s="8" t="s">
        <v>1391</v>
      </c>
      <c r="E1156" s="8" t="s">
        <v>111</v>
      </c>
      <c r="F1156" s="10">
        <v>139262.0</v>
      </c>
      <c r="G1156" s="8" t="s">
        <v>112</v>
      </c>
    </row>
    <row r="1157" ht="15.0" customHeight="1">
      <c r="A1157" s="8" t="s">
        <v>12</v>
      </c>
      <c r="B1157" s="8" t="s">
        <v>1135</v>
      </c>
      <c r="C1157" s="8">
        <v>8694.0</v>
      </c>
      <c r="D1157" s="8" t="s">
        <v>1392</v>
      </c>
      <c r="E1157" s="8" t="s">
        <v>61</v>
      </c>
      <c r="F1157" s="10">
        <v>3555.0</v>
      </c>
      <c r="G1157" s="8" t="s">
        <v>37</v>
      </c>
    </row>
    <row r="1158" ht="15.0" customHeight="1">
      <c r="A1158" s="8" t="s">
        <v>12</v>
      </c>
      <c r="B1158" s="8" t="s">
        <v>1135</v>
      </c>
      <c r="C1158" s="8">
        <v>8695.0</v>
      </c>
      <c r="D1158" s="8" t="s">
        <v>1393</v>
      </c>
      <c r="E1158" s="8" t="s">
        <v>61</v>
      </c>
      <c r="F1158" s="10">
        <v>6250.0</v>
      </c>
      <c r="G1158" s="8" t="s">
        <v>37</v>
      </c>
    </row>
    <row r="1159" ht="15.0" customHeight="1">
      <c r="A1159" s="8" t="s">
        <v>12</v>
      </c>
      <c r="B1159" s="8" t="s">
        <v>1135</v>
      </c>
      <c r="C1159" s="8">
        <v>8696.0</v>
      </c>
      <c r="D1159" s="8" t="s">
        <v>1394</v>
      </c>
      <c r="E1159" s="8" t="s">
        <v>61</v>
      </c>
      <c r="F1159" s="10">
        <v>9650.0</v>
      </c>
      <c r="G1159" s="8" t="s">
        <v>37</v>
      </c>
    </row>
    <row r="1160" ht="15.0" customHeight="1">
      <c r="A1160" s="8" t="s">
        <v>12</v>
      </c>
      <c r="B1160" s="8" t="s">
        <v>1135</v>
      </c>
      <c r="C1160" s="8">
        <v>8698.0</v>
      </c>
      <c r="D1160" s="8" t="s">
        <v>1395</v>
      </c>
      <c r="E1160" s="8" t="s">
        <v>61</v>
      </c>
      <c r="F1160" s="10">
        <v>17557.0</v>
      </c>
      <c r="G1160" s="8" t="s">
        <v>37</v>
      </c>
    </row>
    <row r="1161" ht="15.0" customHeight="1">
      <c r="A1161" s="8" t="s">
        <v>12</v>
      </c>
      <c r="B1161" s="8" t="s">
        <v>1135</v>
      </c>
      <c r="C1161" s="8">
        <v>8699.0</v>
      </c>
      <c r="D1161" s="8" t="s">
        <v>1396</v>
      </c>
      <c r="E1161" s="8" t="s">
        <v>61</v>
      </c>
      <c r="F1161" s="10">
        <v>21932.0</v>
      </c>
      <c r="G1161" s="8" t="s">
        <v>37</v>
      </c>
    </row>
    <row r="1162" ht="15.0" customHeight="1">
      <c r="A1162" s="8" t="s">
        <v>12</v>
      </c>
      <c r="B1162" s="8" t="s">
        <v>1135</v>
      </c>
      <c r="C1162" s="8">
        <v>8700.0</v>
      </c>
      <c r="D1162" s="8" t="s">
        <v>1397</v>
      </c>
      <c r="E1162" s="8" t="s">
        <v>61</v>
      </c>
      <c r="F1162" s="10">
        <v>45454.0</v>
      </c>
      <c r="G1162" s="8" t="s">
        <v>37</v>
      </c>
    </row>
    <row r="1163" ht="15.0" customHeight="1">
      <c r="A1163" s="8" t="s">
        <v>12</v>
      </c>
      <c r="B1163" s="8" t="s">
        <v>1135</v>
      </c>
      <c r="C1163" s="8">
        <v>8706.0</v>
      </c>
      <c r="D1163" s="8" t="s">
        <v>1398</v>
      </c>
      <c r="E1163" s="8" t="s">
        <v>46</v>
      </c>
      <c r="F1163" s="10">
        <v>6550.0</v>
      </c>
      <c r="G1163" s="8" t="s">
        <v>37</v>
      </c>
    </row>
    <row r="1164" ht="15.0" customHeight="1">
      <c r="A1164" s="8" t="s">
        <v>12</v>
      </c>
      <c r="B1164" s="8" t="s">
        <v>1135</v>
      </c>
      <c r="C1164" s="8">
        <v>8708.0</v>
      </c>
      <c r="D1164" s="8" t="s">
        <v>1399</v>
      </c>
      <c r="E1164" s="8" t="s">
        <v>46</v>
      </c>
      <c r="F1164" s="10">
        <v>34213.0</v>
      </c>
      <c r="G1164" s="8" t="s">
        <v>37</v>
      </c>
    </row>
    <row r="1165" ht="15.0" customHeight="1">
      <c r="A1165" s="8" t="s">
        <v>12</v>
      </c>
      <c r="B1165" s="8" t="s">
        <v>84</v>
      </c>
      <c r="C1165" s="8">
        <v>8710.0</v>
      </c>
      <c r="D1165" s="8" t="s">
        <v>1400</v>
      </c>
      <c r="E1165" s="8" t="s">
        <v>46</v>
      </c>
      <c r="F1165" s="10">
        <v>65142.0</v>
      </c>
      <c r="G1165" s="8" t="s">
        <v>37</v>
      </c>
    </row>
    <row r="1166" ht="15.0" customHeight="1">
      <c r="A1166" s="8" t="s">
        <v>12</v>
      </c>
      <c r="B1166" s="8" t="s">
        <v>84</v>
      </c>
      <c r="C1166" s="8">
        <v>8712.0</v>
      </c>
      <c r="D1166" s="8" t="s">
        <v>1401</v>
      </c>
      <c r="E1166" s="8" t="s">
        <v>46</v>
      </c>
      <c r="F1166" s="10">
        <v>24731.0</v>
      </c>
      <c r="G1166" s="8" t="s">
        <v>37</v>
      </c>
    </row>
    <row r="1167" ht="15.0" customHeight="1">
      <c r="A1167" s="8" t="s">
        <v>12</v>
      </c>
      <c r="B1167" s="8" t="s">
        <v>1135</v>
      </c>
      <c r="C1167" s="8">
        <v>8721.0</v>
      </c>
      <c r="D1167" s="8" t="s">
        <v>1402</v>
      </c>
      <c r="E1167" s="8" t="s">
        <v>61</v>
      </c>
      <c r="F1167" s="10">
        <v>70900.0</v>
      </c>
      <c r="G1167" s="8" t="s">
        <v>37</v>
      </c>
    </row>
    <row r="1168" ht="15.0" customHeight="1">
      <c r="A1168" s="8" t="s">
        <v>12</v>
      </c>
      <c r="B1168" s="8" t="s">
        <v>1135</v>
      </c>
      <c r="C1168" s="8">
        <v>8722.0</v>
      </c>
      <c r="D1168" s="8" t="s">
        <v>1403</v>
      </c>
      <c r="E1168" s="8" t="s">
        <v>61</v>
      </c>
      <c r="F1168" s="10">
        <v>6250.0</v>
      </c>
      <c r="G1168" s="8" t="s">
        <v>37</v>
      </c>
    </row>
    <row r="1169" ht="15.0" customHeight="1">
      <c r="A1169" s="8" t="s">
        <v>12</v>
      </c>
      <c r="B1169" s="8" t="s">
        <v>84</v>
      </c>
      <c r="C1169" s="8">
        <v>8729.0</v>
      </c>
      <c r="D1169" s="8" t="s">
        <v>1404</v>
      </c>
      <c r="E1169" s="8" t="s">
        <v>46</v>
      </c>
      <c r="F1169" s="10">
        <v>9000.0</v>
      </c>
      <c r="G1169" s="8" t="s">
        <v>37</v>
      </c>
    </row>
    <row r="1170" ht="15.0" customHeight="1">
      <c r="A1170" s="8" t="s">
        <v>12</v>
      </c>
      <c r="B1170" s="8" t="s">
        <v>84</v>
      </c>
      <c r="C1170" s="8">
        <v>8731.0</v>
      </c>
      <c r="D1170" s="8" t="s">
        <v>1405</v>
      </c>
      <c r="E1170" s="8" t="s">
        <v>46</v>
      </c>
      <c r="F1170" s="10">
        <v>3800.0</v>
      </c>
      <c r="G1170" s="8" t="s">
        <v>37</v>
      </c>
    </row>
    <row r="1171" ht="15.0" customHeight="1">
      <c r="A1171" s="8" t="s">
        <v>12</v>
      </c>
      <c r="B1171" s="8" t="s">
        <v>84</v>
      </c>
      <c r="C1171" s="8">
        <v>8732.0</v>
      </c>
      <c r="D1171" s="8" t="s">
        <v>1406</v>
      </c>
      <c r="E1171" s="8" t="s">
        <v>46</v>
      </c>
      <c r="F1171" s="10">
        <v>14840.0</v>
      </c>
      <c r="G1171" s="8" t="s">
        <v>37</v>
      </c>
    </row>
    <row r="1172" ht="15.0" customHeight="1">
      <c r="A1172" s="8" t="s">
        <v>12</v>
      </c>
      <c r="B1172" s="8" t="s">
        <v>84</v>
      </c>
      <c r="C1172" s="8">
        <v>8734.0</v>
      </c>
      <c r="D1172" s="8" t="s">
        <v>1407</v>
      </c>
      <c r="E1172" s="8" t="s">
        <v>46</v>
      </c>
      <c r="F1172" s="10">
        <v>6300.0</v>
      </c>
      <c r="G1172" s="8" t="s">
        <v>37</v>
      </c>
    </row>
    <row r="1173" ht="15.0" customHeight="1">
      <c r="A1173" s="8" t="s">
        <v>12</v>
      </c>
      <c r="B1173" s="8" t="s">
        <v>1135</v>
      </c>
      <c r="C1173" s="8">
        <v>8737.0</v>
      </c>
      <c r="D1173" s="8" t="s">
        <v>1408</v>
      </c>
      <c r="E1173" s="8" t="s">
        <v>61</v>
      </c>
      <c r="F1173" s="10">
        <v>67983.0</v>
      </c>
      <c r="G1173" s="8" t="s">
        <v>37</v>
      </c>
    </row>
    <row r="1174" ht="15.0" customHeight="1">
      <c r="A1174" s="8" t="s">
        <v>12</v>
      </c>
      <c r="B1174" s="8" t="s">
        <v>1135</v>
      </c>
      <c r="C1174" s="8">
        <v>8738.0</v>
      </c>
      <c r="D1174" s="8" t="s">
        <v>1409</v>
      </c>
      <c r="E1174" s="8" t="s">
        <v>61</v>
      </c>
      <c r="F1174" s="10">
        <v>21000.0</v>
      </c>
      <c r="G1174" s="8" t="s">
        <v>37</v>
      </c>
    </row>
    <row r="1175" ht="15.0" customHeight="1">
      <c r="A1175" s="8" t="s">
        <v>12</v>
      </c>
      <c r="B1175" s="8" t="s">
        <v>1135</v>
      </c>
      <c r="C1175" s="8">
        <v>8743.0</v>
      </c>
      <c r="D1175" s="8" t="s">
        <v>1410</v>
      </c>
      <c r="E1175" s="8" t="s">
        <v>46</v>
      </c>
      <c r="F1175" s="10">
        <v>25350.0</v>
      </c>
      <c r="G1175" s="8" t="s">
        <v>37</v>
      </c>
    </row>
    <row r="1176" ht="15.0" customHeight="1">
      <c r="A1176" s="8" t="s">
        <v>12</v>
      </c>
      <c r="B1176" s="8" t="s">
        <v>1135</v>
      </c>
      <c r="C1176" s="8">
        <v>8746.0</v>
      </c>
      <c r="D1176" s="8" t="s">
        <v>1411</v>
      </c>
      <c r="E1176" s="8" t="s">
        <v>61</v>
      </c>
      <c r="F1176" s="10">
        <v>65150.0</v>
      </c>
      <c r="G1176" s="8" t="s">
        <v>37</v>
      </c>
    </row>
    <row r="1177" ht="15.0" customHeight="1">
      <c r="A1177" s="8" t="s">
        <v>12</v>
      </c>
      <c r="B1177" s="8" t="s">
        <v>1135</v>
      </c>
      <c r="C1177" s="8">
        <v>8749.0</v>
      </c>
      <c r="D1177" s="8" t="s">
        <v>1412</v>
      </c>
      <c r="E1177" s="8" t="s">
        <v>61</v>
      </c>
      <c r="F1177" s="10">
        <v>178850.0</v>
      </c>
      <c r="G1177" s="8" t="s">
        <v>37</v>
      </c>
    </row>
    <row r="1178" ht="15.0" customHeight="1">
      <c r="A1178" s="8" t="s">
        <v>12</v>
      </c>
      <c r="B1178" s="8" t="s">
        <v>1135</v>
      </c>
      <c r="C1178" s="8">
        <v>8760.0</v>
      </c>
      <c r="D1178" s="8" t="s">
        <v>1413</v>
      </c>
      <c r="E1178" s="8" t="s">
        <v>61</v>
      </c>
      <c r="F1178" s="10">
        <v>9100.0</v>
      </c>
      <c r="G1178" s="8" t="s">
        <v>37</v>
      </c>
    </row>
    <row r="1179" ht="15.0" customHeight="1">
      <c r="A1179" s="8" t="s">
        <v>12</v>
      </c>
      <c r="B1179" s="8" t="s">
        <v>1135</v>
      </c>
      <c r="C1179" s="8">
        <v>8768.0</v>
      </c>
      <c r="D1179" s="8" t="s">
        <v>1414</v>
      </c>
      <c r="E1179" s="8" t="s">
        <v>61</v>
      </c>
      <c r="F1179" s="10">
        <v>43900.0</v>
      </c>
      <c r="G1179" s="8" t="s">
        <v>37</v>
      </c>
    </row>
    <row r="1180" ht="15.0" customHeight="1">
      <c r="A1180" s="8" t="s">
        <v>12</v>
      </c>
      <c r="B1180" s="8" t="s">
        <v>1135</v>
      </c>
      <c r="C1180" s="8">
        <v>8771.0</v>
      </c>
      <c r="D1180" s="8" t="s">
        <v>1415</v>
      </c>
      <c r="E1180" s="8" t="s">
        <v>46</v>
      </c>
      <c r="F1180" s="10">
        <v>5250.0</v>
      </c>
      <c r="G1180" s="8" t="s">
        <v>37</v>
      </c>
    </row>
    <row r="1181" ht="15.0" customHeight="1">
      <c r="A1181" s="8" t="s">
        <v>12</v>
      </c>
      <c r="B1181" s="8" t="s">
        <v>1135</v>
      </c>
      <c r="C1181" s="8">
        <v>8774.0</v>
      </c>
      <c r="D1181" s="8" t="s">
        <v>1416</v>
      </c>
      <c r="E1181" s="8" t="s">
        <v>46</v>
      </c>
      <c r="F1181" s="10">
        <v>250.0</v>
      </c>
      <c r="G1181" s="8" t="s">
        <v>37</v>
      </c>
    </row>
    <row r="1182" ht="15.0" customHeight="1">
      <c r="A1182" s="8" t="s">
        <v>12</v>
      </c>
      <c r="B1182" s="8" t="s">
        <v>1135</v>
      </c>
      <c r="C1182" s="8">
        <v>8777.0</v>
      </c>
      <c r="D1182" s="8" t="s">
        <v>1417</v>
      </c>
      <c r="E1182" s="8" t="s">
        <v>61</v>
      </c>
      <c r="F1182" s="10">
        <v>4125.0</v>
      </c>
      <c r="G1182" s="8" t="s">
        <v>37</v>
      </c>
    </row>
    <row r="1183" ht="15.0" customHeight="1">
      <c r="A1183" s="8" t="s">
        <v>12</v>
      </c>
      <c r="B1183" s="8" t="s">
        <v>1135</v>
      </c>
      <c r="C1183" s="8">
        <v>8779.0</v>
      </c>
      <c r="D1183" s="8" t="s">
        <v>1418</v>
      </c>
      <c r="E1183" s="8" t="s">
        <v>46</v>
      </c>
      <c r="F1183" s="10">
        <v>3312.0</v>
      </c>
      <c r="G1183" s="8" t="s">
        <v>37</v>
      </c>
    </row>
    <row r="1184" ht="15.0" customHeight="1">
      <c r="A1184" s="8" t="s">
        <v>12</v>
      </c>
      <c r="B1184" s="8" t="s">
        <v>819</v>
      </c>
      <c r="C1184" s="8">
        <v>8789.0</v>
      </c>
      <c r="D1184" s="8" t="s">
        <v>1419</v>
      </c>
      <c r="E1184" s="8" t="s">
        <v>95</v>
      </c>
      <c r="F1184" s="10">
        <v>16358.0</v>
      </c>
      <c r="G1184" s="8" t="s">
        <v>37</v>
      </c>
    </row>
    <row r="1185" ht="15.0" customHeight="1">
      <c r="A1185" s="8" t="s">
        <v>12</v>
      </c>
      <c r="B1185" s="8" t="s">
        <v>819</v>
      </c>
      <c r="C1185" s="8">
        <v>8790.0</v>
      </c>
      <c r="D1185" s="8" t="s">
        <v>1420</v>
      </c>
      <c r="E1185" s="8" t="s">
        <v>36</v>
      </c>
      <c r="F1185" s="10">
        <v>196055.0</v>
      </c>
      <c r="G1185" s="8" t="s">
        <v>37</v>
      </c>
    </row>
    <row r="1186" ht="15.0" customHeight="1">
      <c r="A1186" s="8" t="s">
        <v>12</v>
      </c>
      <c r="B1186" s="8" t="s">
        <v>819</v>
      </c>
      <c r="C1186" s="8">
        <v>8794.0</v>
      </c>
      <c r="D1186" s="8" t="s">
        <v>1421</v>
      </c>
      <c r="E1186" s="8" t="s">
        <v>36</v>
      </c>
      <c r="F1186" s="10">
        <v>105656.0</v>
      </c>
      <c r="G1186" s="8" t="s">
        <v>37</v>
      </c>
    </row>
    <row r="1187" ht="15.0" customHeight="1">
      <c r="A1187" s="8" t="s">
        <v>12</v>
      </c>
      <c r="B1187" s="8" t="s">
        <v>98</v>
      </c>
      <c r="C1187" s="8">
        <v>8844.0</v>
      </c>
      <c r="D1187" s="8" t="s">
        <v>1422</v>
      </c>
      <c r="E1187" s="8" t="s">
        <v>33</v>
      </c>
      <c r="F1187" s="10">
        <v>5562.0</v>
      </c>
      <c r="G1187" s="8" t="s">
        <v>37</v>
      </c>
    </row>
    <row r="1188" ht="15.0" customHeight="1">
      <c r="A1188" s="8" t="s">
        <v>12</v>
      </c>
      <c r="B1188" s="8" t="s">
        <v>109</v>
      </c>
      <c r="C1188" s="8">
        <v>8845.0</v>
      </c>
      <c r="D1188" s="8" t="s">
        <v>1423</v>
      </c>
      <c r="E1188" s="8" t="s">
        <v>111</v>
      </c>
      <c r="F1188" s="10">
        <v>139262.0</v>
      </c>
      <c r="G1188" s="8" t="s">
        <v>112</v>
      </c>
    </row>
    <row r="1189" ht="15.0" customHeight="1">
      <c r="A1189" s="8" t="s">
        <v>12</v>
      </c>
      <c r="B1189" s="8" t="s">
        <v>451</v>
      </c>
      <c r="C1189" s="8">
        <v>8846.0</v>
      </c>
      <c r="D1189" s="8" t="s">
        <v>1424</v>
      </c>
      <c r="E1189" s="8" t="s">
        <v>46</v>
      </c>
      <c r="F1189" s="10">
        <v>159221.0</v>
      </c>
      <c r="G1189" s="8" t="s">
        <v>37</v>
      </c>
    </row>
    <row r="1190" ht="15.0" customHeight="1">
      <c r="A1190" s="8" t="s">
        <v>12</v>
      </c>
      <c r="B1190" s="8" t="s">
        <v>1128</v>
      </c>
      <c r="C1190" s="8">
        <v>8854.0</v>
      </c>
      <c r="D1190" s="8" t="s">
        <v>1425</v>
      </c>
      <c r="E1190" s="8" t="s">
        <v>46</v>
      </c>
      <c r="F1190" s="10">
        <v>4084232.0</v>
      </c>
      <c r="G1190" s="8" t="s">
        <v>37</v>
      </c>
    </row>
    <row r="1191" ht="15.0" customHeight="1">
      <c r="A1191" s="8" t="s">
        <v>12</v>
      </c>
      <c r="B1191" s="8" t="s">
        <v>1135</v>
      </c>
      <c r="C1191" s="8">
        <v>8855.0</v>
      </c>
      <c r="D1191" s="8" t="s">
        <v>1426</v>
      </c>
      <c r="E1191" s="8" t="s">
        <v>46</v>
      </c>
      <c r="F1191" s="10">
        <v>2499.0</v>
      </c>
      <c r="G1191" s="8" t="s">
        <v>37</v>
      </c>
    </row>
    <row r="1192" ht="15.0" customHeight="1">
      <c r="A1192" s="8" t="s">
        <v>12</v>
      </c>
      <c r="B1192" s="8" t="s">
        <v>1135</v>
      </c>
      <c r="C1192" s="8">
        <v>8856.0</v>
      </c>
      <c r="D1192" s="8" t="s">
        <v>1427</v>
      </c>
      <c r="E1192" s="8" t="s">
        <v>46</v>
      </c>
      <c r="F1192" s="10">
        <v>1545.0</v>
      </c>
      <c r="G1192" s="8" t="s">
        <v>37</v>
      </c>
    </row>
    <row r="1193" ht="15.0" customHeight="1">
      <c r="A1193" s="8" t="s">
        <v>12</v>
      </c>
      <c r="B1193" s="8" t="s">
        <v>1135</v>
      </c>
      <c r="C1193" s="8">
        <v>8858.0</v>
      </c>
      <c r="D1193" s="8" t="s">
        <v>1428</v>
      </c>
      <c r="E1193" s="8" t="s">
        <v>61</v>
      </c>
      <c r="F1193" s="10">
        <v>1171.0</v>
      </c>
      <c r="G1193" s="8" t="s">
        <v>37</v>
      </c>
    </row>
    <row r="1194" ht="15.0" customHeight="1">
      <c r="A1194" s="8" t="s">
        <v>12</v>
      </c>
      <c r="B1194" s="8" t="s">
        <v>1135</v>
      </c>
      <c r="C1194" s="8">
        <v>8859.0</v>
      </c>
      <c r="D1194" s="8" t="s">
        <v>1429</v>
      </c>
      <c r="E1194" s="8" t="s">
        <v>61</v>
      </c>
      <c r="F1194" s="10">
        <v>14150.0</v>
      </c>
      <c r="G1194" s="8" t="s">
        <v>37</v>
      </c>
    </row>
    <row r="1195" ht="15.0" customHeight="1">
      <c r="A1195" s="8" t="s">
        <v>12</v>
      </c>
      <c r="B1195" s="8" t="s">
        <v>1135</v>
      </c>
      <c r="C1195" s="8">
        <v>8860.0</v>
      </c>
      <c r="D1195" s="8" t="s">
        <v>1430</v>
      </c>
      <c r="E1195" s="8" t="s">
        <v>61</v>
      </c>
      <c r="F1195" s="10">
        <v>2900.0</v>
      </c>
      <c r="G1195" s="8" t="s">
        <v>37</v>
      </c>
    </row>
    <row r="1196" ht="15.0" customHeight="1">
      <c r="A1196" s="8" t="s">
        <v>12</v>
      </c>
      <c r="B1196" s="8" t="s">
        <v>1135</v>
      </c>
      <c r="C1196" s="8">
        <v>8861.0</v>
      </c>
      <c r="D1196" s="8" t="s">
        <v>1431</v>
      </c>
      <c r="E1196" s="8" t="s">
        <v>61</v>
      </c>
      <c r="F1196" s="10">
        <v>2960.0</v>
      </c>
      <c r="G1196" s="8" t="s">
        <v>37</v>
      </c>
    </row>
    <row r="1197" ht="15.0" customHeight="1">
      <c r="A1197" s="8" t="s">
        <v>12</v>
      </c>
      <c r="B1197" s="8" t="s">
        <v>1135</v>
      </c>
      <c r="C1197" s="8">
        <v>8862.0</v>
      </c>
      <c r="D1197" s="8" t="s">
        <v>1432</v>
      </c>
      <c r="E1197" s="8" t="s">
        <v>61</v>
      </c>
      <c r="F1197" s="10">
        <v>2857.0</v>
      </c>
      <c r="G1197" s="8" t="s">
        <v>37</v>
      </c>
    </row>
    <row r="1198" ht="15.0" customHeight="1">
      <c r="A1198" s="8" t="s">
        <v>12</v>
      </c>
      <c r="B1198" s="8" t="s">
        <v>1135</v>
      </c>
      <c r="C1198" s="8">
        <v>8865.0</v>
      </c>
      <c r="D1198" s="8" t="s">
        <v>1433</v>
      </c>
      <c r="E1198" s="8" t="s">
        <v>46</v>
      </c>
      <c r="F1198" s="10">
        <v>559993.0</v>
      </c>
      <c r="G1198" s="8" t="s">
        <v>37</v>
      </c>
    </row>
    <row r="1199" ht="15.0" customHeight="1">
      <c r="A1199" s="8" t="s">
        <v>12</v>
      </c>
      <c r="B1199" s="8" t="s">
        <v>1135</v>
      </c>
      <c r="C1199" s="8">
        <v>8866.0</v>
      </c>
      <c r="D1199" s="8" t="s">
        <v>1434</v>
      </c>
      <c r="E1199" s="8" t="s">
        <v>46</v>
      </c>
      <c r="F1199" s="10">
        <v>16400.0</v>
      </c>
      <c r="G1199" s="8" t="s">
        <v>37</v>
      </c>
    </row>
    <row r="1200" ht="15.0" customHeight="1">
      <c r="A1200" s="8" t="s">
        <v>12</v>
      </c>
      <c r="B1200" s="8" t="s">
        <v>1135</v>
      </c>
      <c r="C1200" s="8">
        <v>8867.0</v>
      </c>
      <c r="D1200" s="8" t="s">
        <v>1435</v>
      </c>
      <c r="E1200" s="8" t="s">
        <v>46</v>
      </c>
      <c r="F1200" s="10">
        <v>54100.0</v>
      </c>
      <c r="G1200" s="8" t="s">
        <v>37</v>
      </c>
    </row>
    <row r="1201" ht="15.0" customHeight="1">
      <c r="A1201" s="8" t="s">
        <v>12</v>
      </c>
      <c r="B1201" s="8" t="s">
        <v>1135</v>
      </c>
      <c r="C1201" s="8">
        <v>8868.0</v>
      </c>
      <c r="D1201" s="8" t="s">
        <v>1436</v>
      </c>
      <c r="E1201" s="8" t="s">
        <v>61</v>
      </c>
      <c r="F1201" s="10">
        <v>39950.0</v>
      </c>
      <c r="G1201" s="8" t="s">
        <v>37</v>
      </c>
    </row>
    <row r="1202" ht="15.0" customHeight="1">
      <c r="A1202" s="8" t="s">
        <v>12</v>
      </c>
      <c r="B1202" s="8" t="s">
        <v>1135</v>
      </c>
      <c r="C1202" s="8">
        <v>8869.0</v>
      </c>
      <c r="D1202" s="8" t="s">
        <v>1437</v>
      </c>
      <c r="E1202" s="8" t="s">
        <v>61</v>
      </c>
      <c r="F1202" s="10">
        <v>27278.0</v>
      </c>
      <c r="G1202" s="8" t="s">
        <v>37</v>
      </c>
    </row>
    <row r="1203" ht="15.0" customHeight="1">
      <c r="A1203" s="8" t="s">
        <v>12</v>
      </c>
      <c r="B1203" s="8" t="s">
        <v>1135</v>
      </c>
      <c r="C1203" s="8">
        <v>8870.0</v>
      </c>
      <c r="D1203" s="8" t="s">
        <v>1438</v>
      </c>
      <c r="E1203" s="8" t="s">
        <v>46</v>
      </c>
      <c r="F1203" s="10">
        <v>3300.0</v>
      </c>
      <c r="G1203" s="8" t="s">
        <v>37</v>
      </c>
    </row>
    <row r="1204" ht="15.0" customHeight="1">
      <c r="A1204" s="8" t="s">
        <v>12</v>
      </c>
      <c r="B1204" s="8" t="s">
        <v>1135</v>
      </c>
      <c r="C1204" s="8">
        <v>8871.0</v>
      </c>
      <c r="D1204" s="8" t="s">
        <v>1439</v>
      </c>
      <c r="E1204" s="8" t="s">
        <v>46</v>
      </c>
      <c r="F1204" s="10">
        <v>2475.0</v>
      </c>
      <c r="G1204" s="8" t="s">
        <v>37</v>
      </c>
    </row>
    <row r="1205" ht="15.0" customHeight="1">
      <c r="A1205" s="8" t="s">
        <v>12</v>
      </c>
      <c r="B1205" s="8" t="s">
        <v>58</v>
      </c>
      <c r="C1205" s="8">
        <v>8872.0</v>
      </c>
      <c r="D1205" s="8" t="s">
        <v>1440</v>
      </c>
      <c r="E1205" s="8" t="s">
        <v>46</v>
      </c>
      <c r="F1205" s="10">
        <v>47900.0</v>
      </c>
      <c r="G1205" s="8" t="s">
        <v>17</v>
      </c>
    </row>
    <row r="1206" ht="15.0" customHeight="1">
      <c r="A1206" s="8" t="s">
        <v>12</v>
      </c>
      <c r="B1206" s="8" t="s">
        <v>1135</v>
      </c>
      <c r="C1206" s="8">
        <v>8873.0</v>
      </c>
      <c r="D1206" s="8" t="s">
        <v>1441</v>
      </c>
      <c r="E1206" s="8" t="s">
        <v>43</v>
      </c>
      <c r="F1206" s="10">
        <v>6684.0</v>
      </c>
      <c r="G1206" s="8" t="s">
        <v>37</v>
      </c>
    </row>
    <row r="1207" ht="15.0" customHeight="1">
      <c r="A1207" s="8" t="s">
        <v>12</v>
      </c>
      <c r="B1207" s="8" t="s">
        <v>1135</v>
      </c>
      <c r="C1207" s="8">
        <v>8874.0</v>
      </c>
      <c r="D1207" s="8" t="s">
        <v>1442</v>
      </c>
      <c r="E1207" s="8" t="s">
        <v>46</v>
      </c>
      <c r="F1207" s="10">
        <v>68500.0</v>
      </c>
      <c r="G1207" s="8" t="s">
        <v>37</v>
      </c>
    </row>
    <row r="1208" ht="15.0" customHeight="1">
      <c r="A1208" s="8" t="s">
        <v>12</v>
      </c>
      <c r="B1208" s="8" t="s">
        <v>1135</v>
      </c>
      <c r="C1208" s="8">
        <v>8875.0</v>
      </c>
      <c r="D1208" s="8" t="s">
        <v>1443</v>
      </c>
      <c r="E1208" s="8" t="s">
        <v>46</v>
      </c>
      <c r="F1208" s="10">
        <v>220000.0</v>
      </c>
      <c r="G1208" s="8" t="s">
        <v>37</v>
      </c>
    </row>
    <row r="1209" ht="15.0" customHeight="1">
      <c r="A1209" s="8" t="s">
        <v>12</v>
      </c>
      <c r="B1209" s="8" t="s">
        <v>733</v>
      </c>
      <c r="C1209" s="8">
        <v>8876.0</v>
      </c>
      <c r="D1209" s="8" t="s">
        <v>1444</v>
      </c>
      <c r="E1209" s="8" t="s">
        <v>46</v>
      </c>
      <c r="F1209" s="10">
        <v>19100.0</v>
      </c>
      <c r="G1209" s="8" t="s">
        <v>37</v>
      </c>
    </row>
    <row r="1210" ht="15.0" customHeight="1">
      <c r="A1210" s="8" t="s">
        <v>12</v>
      </c>
      <c r="B1210" s="8" t="s">
        <v>1135</v>
      </c>
      <c r="C1210" s="8">
        <v>8877.0</v>
      </c>
      <c r="D1210" s="8" t="s">
        <v>1445</v>
      </c>
      <c r="E1210" s="8" t="s">
        <v>46</v>
      </c>
      <c r="F1210" s="10">
        <v>36295.0</v>
      </c>
      <c r="G1210" s="8" t="s">
        <v>37</v>
      </c>
    </row>
    <row r="1211" ht="15.0" customHeight="1">
      <c r="A1211" s="8" t="s">
        <v>12</v>
      </c>
      <c r="B1211" s="8" t="s">
        <v>84</v>
      </c>
      <c r="C1211" s="8">
        <v>8880.0</v>
      </c>
      <c r="D1211" s="8" t="s">
        <v>1446</v>
      </c>
      <c r="E1211" s="8" t="s">
        <v>61</v>
      </c>
      <c r="F1211" s="10">
        <v>155139.0</v>
      </c>
      <c r="G1211" s="8" t="s">
        <v>37</v>
      </c>
    </row>
    <row r="1212" ht="15.0" customHeight="1">
      <c r="A1212" s="8" t="s">
        <v>12</v>
      </c>
      <c r="B1212" s="8" t="s">
        <v>1135</v>
      </c>
      <c r="C1212" s="8">
        <v>8883.0</v>
      </c>
      <c r="D1212" s="8" t="s">
        <v>1447</v>
      </c>
      <c r="E1212" s="8" t="s">
        <v>46</v>
      </c>
      <c r="F1212" s="10">
        <v>1902.0</v>
      </c>
      <c r="G1212" s="8" t="s">
        <v>37</v>
      </c>
    </row>
    <row r="1213" ht="15.0" customHeight="1">
      <c r="A1213" s="8" t="s">
        <v>12</v>
      </c>
      <c r="B1213" s="8" t="s">
        <v>1135</v>
      </c>
      <c r="C1213" s="8">
        <v>8884.0</v>
      </c>
      <c r="D1213" s="8" t="s">
        <v>1448</v>
      </c>
      <c r="E1213" s="8" t="s">
        <v>46</v>
      </c>
      <c r="F1213" s="10">
        <v>1200.0</v>
      </c>
      <c r="G1213" s="8" t="s">
        <v>37</v>
      </c>
    </row>
    <row r="1214" ht="15.0" customHeight="1">
      <c r="A1214" s="8" t="s">
        <v>12</v>
      </c>
      <c r="B1214" s="8" t="s">
        <v>733</v>
      </c>
      <c r="C1214" s="8">
        <v>8885.0</v>
      </c>
      <c r="D1214" s="8" t="s">
        <v>1449</v>
      </c>
      <c r="E1214" s="8" t="s">
        <v>46</v>
      </c>
      <c r="F1214" s="10">
        <v>15254.0</v>
      </c>
      <c r="G1214" s="8" t="s">
        <v>37</v>
      </c>
    </row>
    <row r="1215" ht="15.0" customHeight="1">
      <c r="A1215" s="8" t="s">
        <v>12</v>
      </c>
      <c r="B1215" s="8" t="s">
        <v>515</v>
      </c>
      <c r="C1215" s="8">
        <v>8907.0</v>
      </c>
      <c r="D1215" s="8" t="s">
        <v>1450</v>
      </c>
      <c r="E1215" s="8" t="s">
        <v>61</v>
      </c>
      <c r="F1215" s="10">
        <v>134406.0</v>
      </c>
      <c r="G1215" s="8" t="s">
        <v>37</v>
      </c>
    </row>
    <row r="1216" ht="15.0" customHeight="1">
      <c r="A1216" s="8" t="s">
        <v>12</v>
      </c>
      <c r="B1216" s="8" t="s">
        <v>515</v>
      </c>
      <c r="C1216" s="8">
        <v>8908.0</v>
      </c>
      <c r="D1216" s="8" t="s">
        <v>1451</v>
      </c>
      <c r="E1216" s="8" t="s">
        <v>61</v>
      </c>
      <c r="F1216" s="10">
        <v>158386.0</v>
      </c>
      <c r="G1216" s="8" t="s">
        <v>37</v>
      </c>
    </row>
    <row r="1217" ht="15.0" customHeight="1">
      <c r="A1217" s="8" t="s">
        <v>12</v>
      </c>
      <c r="B1217" s="8" t="s">
        <v>109</v>
      </c>
      <c r="C1217" s="8">
        <v>8911.0</v>
      </c>
      <c r="D1217" s="8" t="s">
        <v>1452</v>
      </c>
      <c r="E1217" s="8" t="s">
        <v>111</v>
      </c>
      <c r="F1217" s="10">
        <v>163636.0</v>
      </c>
      <c r="G1217" s="8" t="s">
        <v>112</v>
      </c>
    </row>
    <row r="1218" ht="15.0" customHeight="1">
      <c r="A1218" s="8" t="s">
        <v>12</v>
      </c>
      <c r="B1218" s="8" t="s">
        <v>515</v>
      </c>
      <c r="C1218" s="8">
        <v>8913.0</v>
      </c>
      <c r="D1218" s="8" t="s">
        <v>1453</v>
      </c>
      <c r="E1218" s="8" t="s">
        <v>46</v>
      </c>
      <c r="F1218" s="10">
        <v>42821.0</v>
      </c>
      <c r="G1218" s="8" t="s">
        <v>37</v>
      </c>
    </row>
    <row r="1219" ht="15.0" customHeight="1">
      <c r="A1219" s="8" t="s">
        <v>12</v>
      </c>
      <c r="B1219" s="8" t="s">
        <v>65</v>
      </c>
      <c r="C1219" s="8">
        <v>8928.0</v>
      </c>
      <c r="D1219" s="8" t="s">
        <v>1454</v>
      </c>
      <c r="E1219" s="8" t="s">
        <v>61</v>
      </c>
      <c r="F1219" s="10">
        <v>617699.0</v>
      </c>
      <c r="G1219" s="8" t="s">
        <v>17</v>
      </c>
    </row>
    <row r="1220" ht="15.0" customHeight="1">
      <c r="A1220" s="8" t="s">
        <v>12</v>
      </c>
      <c r="B1220" s="8" t="s">
        <v>345</v>
      </c>
      <c r="C1220" s="8">
        <v>8929.0</v>
      </c>
      <c r="D1220" s="8" t="s">
        <v>1455</v>
      </c>
      <c r="E1220" s="8" t="s">
        <v>46</v>
      </c>
      <c r="F1220" s="10">
        <v>1193322.0</v>
      </c>
      <c r="G1220" s="8" t="s">
        <v>37</v>
      </c>
    </row>
    <row r="1221" ht="15.0" customHeight="1">
      <c r="A1221" s="8" t="s">
        <v>12</v>
      </c>
      <c r="B1221" s="8" t="s">
        <v>345</v>
      </c>
      <c r="C1221" s="8">
        <v>8930.0</v>
      </c>
      <c r="D1221" s="8" t="s">
        <v>1456</v>
      </c>
      <c r="E1221" s="8" t="s">
        <v>46</v>
      </c>
      <c r="F1221" s="10">
        <v>1953830.0</v>
      </c>
      <c r="G1221" s="8" t="s">
        <v>37</v>
      </c>
    </row>
    <row r="1222" ht="15.0" customHeight="1">
      <c r="A1222" s="8" t="s">
        <v>12</v>
      </c>
      <c r="B1222" s="8" t="s">
        <v>345</v>
      </c>
      <c r="C1222" s="8">
        <v>8931.0</v>
      </c>
      <c r="D1222" s="8" t="s">
        <v>1457</v>
      </c>
      <c r="E1222" s="8" t="s">
        <v>46</v>
      </c>
      <c r="F1222" s="10">
        <v>4683206.0</v>
      </c>
      <c r="G1222" s="8" t="s">
        <v>37</v>
      </c>
    </row>
    <row r="1223" ht="15.0" customHeight="1">
      <c r="A1223" s="8" t="s">
        <v>12</v>
      </c>
      <c r="B1223" s="8" t="s">
        <v>345</v>
      </c>
      <c r="C1223" s="8">
        <v>8932.0</v>
      </c>
      <c r="D1223" s="8" t="s">
        <v>1458</v>
      </c>
      <c r="E1223" s="8" t="s">
        <v>46</v>
      </c>
      <c r="F1223" s="10">
        <v>158270.0</v>
      </c>
      <c r="G1223" s="8" t="s">
        <v>37</v>
      </c>
    </row>
    <row r="1224" ht="15.0" customHeight="1">
      <c r="A1224" s="8" t="s">
        <v>12</v>
      </c>
      <c r="B1224" s="8" t="s">
        <v>345</v>
      </c>
      <c r="C1224" s="8">
        <v>8933.0</v>
      </c>
      <c r="D1224" s="8" t="s">
        <v>1459</v>
      </c>
      <c r="E1224" s="8" t="s">
        <v>46</v>
      </c>
      <c r="F1224" s="10">
        <v>2222095.0</v>
      </c>
      <c r="G1224" s="8" t="s">
        <v>37</v>
      </c>
    </row>
    <row r="1225" ht="15.0" customHeight="1">
      <c r="A1225" s="8" t="s">
        <v>12</v>
      </c>
      <c r="B1225" s="8" t="s">
        <v>1135</v>
      </c>
      <c r="C1225" s="8">
        <v>8938.0</v>
      </c>
      <c r="D1225" s="8" t="s">
        <v>1460</v>
      </c>
      <c r="E1225" s="8" t="s">
        <v>46</v>
      </c>
      <c r="F1225" s="10">
        <v>2500.0</v>
      </c>
      <c r="G1225" s="8" t="s">
        <v>37</v>
      </c>
    </row>
    <row r="1226" ht="15.0" customHeight="1">
      <c r="A1226" s="8" t="s">
        <v>12</v>
      </c>
      <c r="B1226" s="8" t="s">
        <v>1135</v>
      </c>
      <c r="C1226" s="8">
        <v>8939.0</v>
      </c>
      <c r="D1226" s="8" t="s">
        <v>1461</v>
      </c>
      <c r="E1226" s="8" t="s">
        <v>61</v>
      </c>
      <c r="F1226" s="10">
        <v>3284.0</v>
      </c>
      <c r="G1226" s="8" t="s">
        <v>37</v>
      </c>
    </row>
    <row r="1227" ht="15.0" customHeight="1">
      <c r="A1227" s="8" t="s">
        <v>12</v>
      </c>
      <c r="B1227" s="8" t="s">
        <v>1135</v>
      </c>
      <c r="C1227" s="8">
        <v>8941.0</v>
      </c>
      <c r="D1227" s="8" t="s">
        <v>1462</v>
      </c>
      <c r="E1227" s="8" t="s">
        <v>46</v>
      </c>
      <c r="F1227" s="10">
        <v>192750.0</v>
      </c>
      <c r="G1227" s="8" t="s">
        <v>37</v>
      </c>
    </row>
    <row r="1228" ht="15.0" customHeight="1">
      <c r="A1228" s="8" t="s">
        <v>12</v>
      </c>
      <c r="B1228" s="8" t="s">
        <v>1135</v>
      </c>
      <c r="C1228" s="8">
        <v>8942.0</v>
      </c>
      <c r="D1228" s="8" t="s">
        <v>1463</v>
      </c>
      <c r="E1228" s="8" t="s">
        <v>61</v>
      </c>
      <c r="F1228" s="10">
        <v>52326.0</v>
      </c>
      <c r="G1228" s="8" t="s">
        <v>37</v>
      </c>
    </row>
    <row r="1229" ht="15.0" customHeight="1">
      <c r="A1229" s="8" t="s">
        <v>12</v>
      </c>
      <c r="B1229" s="8" t="s">
        <v>535</v>
      </c>
      <c r="C1229" s="8">
        <v>8968.0</v>
      </c>
      <c r="D1229" s="8" t="s">
        <v>1464</v>
      </c>
      <c r="E1229" s="8" t="s">
        <v>115</v>
      </c>
      <c r="F1229" s="10">
        <v>1037.0</v>
      </c>
      <c r="G1229" s="8" t="s">
        <v>17</v>
      </c>
    </row>
    <row r="1230" ht="15.0" customHeight="1">
      <c r="A1230" s="8" t="s">
        <v>12</v>
      </c>
      <c r="B1230" s="8" t="s">
        <v>535</v>
      </c>
      <c r="C1230" s="8">
        <v>8969.0</v>
      </c>
      <c r="D1230" s="8" t="s">
        <v>1465</v>
      </c>
      <c r="E1230" s="8" t="s">
        <v>115</v>
      </c>
      <c r="F1230" s="10">
        <v>1037.0</v>
      </c>
      <c r="G1230" s="8" t="s">
        <v>17</v>
      </c>
    </row>
    <row r="1231" ht="15.0" customHeight="1">
      <c r="A1231" s="8" t="s">
        <v>12</v>
      </c>
      <c r="B1231" s="8" t="s">
        <v>14</v>
      </c>
      <c r="C1231" s="8">
        <v>8972.0</v>
      </c>
      <c r="D1231" s="8" t="s">
        <v>1466</v>
      </c>
      <c r="E1231" s="8" t="s">
        <v>16</v>
      </c>
      <c r="F1231" s="10">
        <v>629736.0</v>
      </c>
      <c r="G1231" s="8" t="s">
        <v>17</v>
      </c>
    </row>
    <row r="1232" ht="15.0" customHeight="1">
      <c r="A1232" s="8" t="s">
        <v>12</v>
      </c>
      <c r="B1232" s="8" t="s">
        <v>733</v>
      </c>
      <c r="C1232" s="8">
        <v>8973.0</v>
      </c>
      <c r="D1232" s="8" t="s">
        <v>1467</v>
      </c>
      <c r="E1232" s="8" t="s">
        <v>43</v>
      </c>
      <c r="F1232" s="10">
        <v>23789.0</v>
      </c>
      <c r="G1232" s="8" t="s">
        <v>37</v>
      </c>
    </row>
    <row r="1233" ht="15.0" customHeight="1">
      <c r="A1233" s="8" t="s">
        <v>12</v>
      </c>
      <c r="B1233" s="8" t="s">
        <v>1143</v>
      </c>
      <c r="C1233" s="8">
        <v>8975.0</v>
      </c>
      <c r="D1233" s="8" t="s">
        <v>1468</v>
      </c>
      <c r="E1233" s="8" t="s">
        <v>61</v>
      </c>
      <c r="F1233" s="10">
        <v>8502.0</v>
      </c>
      <c r="G1233" s="8" t="s">
        <v>17</v>
      </c>
    </row>
    <row r="1234" ht="15.0" customHeight="1">
      <c r="A1234" s="8" t="s">
        <v>12</v>
      </c>
      <c r="B1234" s="8" t="s">
        <v>1143</v>
      </c>
      <c r="C1234" s="8">
        <v>8978.0</v>
      </c>
      <c r="D1234" s="8" t="s">
        <v>1469</v>
      </c>
      <c r="E1234" s="8" t="s">
        <v>43</v>
      </c>
      <c r="F1234" s="10">
        <v>2797.0</v>
      </c>
      <c r="G1234" s="8" t="s">
        <v>17</v>
      </c>
    </row>
    <row r="1235" ht="15.0" customHeight="1">
      <c r="A1235" s="8" t="s">
        <v>12</v>
      </c>
      <c r="B1235" s="8" t="s">
        <v>1143</v>
      </c>
      <c r="C1235" s="8">
        <v>8979.0</v>
      </c>
      <c r="D1235" s="8" t="s">
        <v>1470</v>
      </c>
      <c r="E1235" s="8" t="s">
        <v>16</v>
      </c>
      <c r="F1235" s="10">
        <v>16065.0</v>
      </c>
      <c r="G1235" s="8" t="s">
        <v>17</v>
      </c>
    </row>
    <row r="1236" ht="15.0" customHeight="1">
      <c r="A1236" s="8" t="s">
        <v>12</v>
      </c>
      <c r="B1236" s="8" t="s">
        <v>1143</v>
      </c>
      <c r="C1236" s="8">
        <v>8981.0</v>
      </c>
      <c r="D1236" s="8" t="s">
        <v>1471</v>
      </c>
      <c r="E1236" s="8" t="s">
        <v>43</v>
      </c>
      <c r="F1236" s="10">
        <v>4526.0</v>
      </c>
      <c r="G1236" s="8" t="s">
        <v>17</v>
      </c>
    </row>
    <row r="1237" ht="15.0" customHeight="1">
      <c r="A1237" s="8" t="s">
        <v>12</v>
      </c>
      <c r="B1237" s="8" t="s">
        <v>1143</v>
      </c>
      <c r="C1237" s="8">
        <v>8983.0</v>
      </c>
      <c r="D1237" s="8" t="s">
        <v>1472</v>
      </c>
      <c r="E1237" s="8" t="s">
        <v>43</v>
      </c>
      <c r="F1237" s="10">
        <v>7854.0</v>
      </c>
      <c r="G1237" s="8" t="s">
        <v>17</v>
      </c>
    </row>
    <row r="1238" ht="15.0" customHeight="1">
      <c r="A1238" s="8" t="s">
        <v>12</v>
      </c>
      <c r="B1238" s="8" t="s">
        <v>1143</v>
      </c>
      <c r="C1238" s="8">
        <v>8984.0</v>
      </c>
      <c r="D1238" s="8" t="s">
        <v>1473</v>
      </c>
      <c r="E1238" s="8" t="s">
        <v>43</v>
      </c>
      <c r="F1238" s="10">
        <v>6069.0</v>
      </c>
      <c r="G1238" s="8" t="s">
        <v>17</v>
      </c>
    </row>
    <row r="1239" ht="15.0" customHeight="1">
      <c r="A1239" s="8" t="s">
        <v>12</v>
      </c>
      <c r="B1239" s="8" t="s">
        <v>1135</v>
      </c>
      <c r="C1239" s="8">
        <v>8985.0</v>
      </c>
      <c r="D1239" s="8" t="s">
        <v>1474</v>
      </c>
      <c r="E1239" s="8" t="s">
        <v>46</v>
      </c>
      <c r="F1239" s="10">
        <v>14042.0</v>
      </c>
      <c r="G1239" s="8" t="s">
        <v>37</v>
      </c>
    </row>
    <row r="1240" ht="15.0" customHeight="1">
      <c r="A1240" s="8" t="s">
        <v>12</v>
      </c>
      <c r="B1240" s="8" t="s">
        <v>1135</v>
      </c>
      <c r="C1240" s="8">
        <v>8986.0</v>
      </c>
      <c r="D1240" s="8" t="s">
        <v>1475</v>
      </c>
      <c r="E1240" s="8" t="s">
        <v>46</v>
      </c>
      <c r="F1240" s="10">
        <v>13000.0</v>
      </c>
      <c r="G1240" s="8" t="s">
        <v>37</v>
      </c>
    </row>
    <row r="1241" ht="15.0" customHeight="1">
      <c r="A1241" s="8" t="s">
        <v>12</v>
      </c>
      <c r="B1241" s="8" t="s">
        <v>1135</v>
      </c>
      <c r="C1241" s="8">
        <v>8987.0</v>
      </c>
      <c r="D1241" s="8" t="s">
        <v>1476</v>
      </c>
      <c r="E1241" s="8" t="s">
        <v>46</v>
      </c>
      <c r="F1241" s="10">
        <v>36000.0</v>
      </c>
      <c r="G1241" s="8" t="s">
        <v>37</v>
      </c>
    </row>
    <row r="1242" ht="15.0" customHeight="1">
      <c r="A1242" s="8" t="s">
        <v>12</v>
      </c>
      <c r="B1242" s="8" t="s">
        <v>1135</v>
      </c>
      <c r="C1242" s="8">
        <v>8988.0</v>
      </c>
      <c r="D1242" s="8" t="s">
        <v>1477</v>
      </c>
      <c r="E1242" s="8" t="s">
        <v>46</v>
      </c>
      <c r="F1242" s="10">
        <v>13550.0</v>
      </c>
      <c r="G1242" s="8" t="s">
        <v>37</v>
      </c>
    </row>
    <row r="1243" ht="15.0" customHeight="1">
      <c r="A1243" s="8" t="s">
        <v>12</v>
      </c>
      <c r="B1243" s="8" t="s">
        <v>1135</v>
      </c>
      <c r="C1243" s="8">
        <v>8990.0</v>
      </c>
      <c r="D1243" s="8" t="s">
        <v>1478</v>
      </c>
      <c r="E1243" s="8" t="s">
        <v>46</v>
      </c>
      <c r="F1243" s="10">
        <v>83866.0</v>
      </c>
      <c r="G1243" s="8" t="s">
        <v>37</v>
      </c>
    </row>
    <row r="1244" ht="15.0" customHeight="1">
      <c r="A1244" s="8" t="s">
        <v>12</v>
      </c>
      <c r="B1244" s="8" t="s">
        <v>1135</v>
      </c>
      <c r="C1244" s="8">
        <v>8993.0</v>
      </c>
      <c r="D1244" s="8" t="s">
        <v>1479</v>
      </c>
      <c r="E1244" s="8" t="s">
        <v>46</v>
      </c>
      <c r="F1244" s="10">
        <v>535000.0</v>
      </c>
      <c r="G1244" s="8" t="s">
        <v>37</v>
      </c>
    </row>
    <row r="1245" ht="15.0" customHeight="1">
      <c r="A1245" s="8" t="s">
        <v>12</v>
      </c>
      <c r="B1245" s="8" t="s">
        <v>1135</v>
      </c>
      <c r="C1245" s="8">
        <v>8994.0</v>
      </c>
      <c r="D1245" s="8" t="s">
        <v>1480</v>
      </c>
      <c r="E1245" s="8" t="s">
        <v>46</v>
      </c>
      <c r="F1245" s="10">
        <v>2100.0</v>
      </c>
      <c r="G1245" s="8" t="s">
        <v>37</v>
      </c>
    </row>
    <row r="1246" ht="15.0" customHeight="1">
      <c r="A1246" s="8" t="s">
        <v>12</v>
      </c>
      <c r="B1246" s="8" t="s">
        <v>1135</v>
      </c>
      <c r="C1246" s="8">
        <v>8995.0</v>
      </c>
      <c r="D1246" s="8" t="s">
        <v>1481</v>
      </c>
      <c r="E1246" s="8" t="s">
        <v>46</v>
      </c>
      <c r="F1246" s="10">
        <v>10650.0</v>
      </c>
      <c r="G1246" s="8" t="s">
        <v>37</v>
      </c>
    </row>
    <row r="1247" ht="15.0" customHeight="1">
      <c r="A1247" s="8" t="s">
        <v>12</v>
      </c>
      <c r="B1247" s="8" t="s">
        <v>1135</v>
      </c>
      <c r="C1247" s="8">
        <v>8996.0</v>
      </c>
      <c r="D1247" s="8" t="s">
        <v>1482</v>
      </c>
      <c r="E1247" s="8" t="s">
        <v>46</v>
      </c>
      <c r="F1247" s="10">
        <v>397100.0</v>
      </c>
      <c r="G1247" s="8" t="s">
        <v>37</v>
      </c>
    </row>
    <row r="1248" ht="15.0" customHeight="1">
      <c r="A1248" s="8" t="s">
        <v>12</v>
      </c>
      <c r="B1248" s="8" t="s">
        <v>1135</v>
      </c>
      <c r="C1248" s="8">
        <v>8997.0</v>
      </c>
      <c r="D1248" s="8" t="s">
        <v>1483</v>
      </c>
      <c r="E1248" s="8" t="s">
        <v>46</v>
      </c>
      <c r="F1248" s="10">
        <v>49980.0</v>
      </c>
      <c r="G1248" s="8" t="s">
        <v>37</v>
      </c>
    </row>
    <row r="1249" ht="15.0" customHeight="1">
      <c r="A1249" s="8" t="s">
        <v>12</v>
      </c>
      <c r="B1249" s="8" t="s">
        <v>1135</v>
      </c>
      <c r="C1249" s="8">
        <v>9000.0</v>
      </c>
      <c r="D1249" s="8" t="s">
        <v>1484</v>
      </c>
      <c r="E1249" s="8" t="s">
        <v>46</v>
      </c>
      <c r="F1249" s="10">
        <v>219350.0</v>
      </c>
      <c r="G1249" s="8" t="s">
        <v>37</v>
      </c>
    </row>
    <row r="1250" ht="15.0" customHeight="1">
      <c r="A1250" s="8" t="s">
        <v>12</v>
      </c>
      <c r="B1250" s="8" t="s">
        <v>1135</v>
      </c>
      <c r="C1250" s="8">
        <v>9001.0</v>
      </c>
      <c r="D1250" s="8" t="s">
        <v>1485</v>
      </c>
      <c r="E1250" s="8" t="s">
        <v>46</v>
      </c>
      <c r="F1250" s="10">
        <v>211820.0</v>
      </c>
      <c r="G1250" s="8" t="s">
        <v>37</v>
      </c>
    </row>
    <row r="1251" ht="15.0" customHeight="1">
      <c r="A1251" s="8" t="s">
        <v>12</v>
      </c>
      <c r="B1251" s="8" t="s">
        <v>1135</v>
      </c>
      <c r="C1251" s="8">
        <v>9003.0</v>
      </c>
      <c r="D1251" s="8" t="s">
        <v>1486</v>
      </c>
      <c r="E1251" s="8" t="s">
        <v>46</v>
      </c>
      <c r="F1251" s="10">
        <v>4850.0</v>
      </c>
      <c r="G1251" s="8" t="s">
        <v>37</v>
      </c>
    </row>
    <row r="1252" ht="15.0" customHeight="1">
      <c r="A1252" s="8" t="s">
        <v>12</v>
      </c>
      <c r="B1252" s="8" t="s">
        <v>143</v>
      </c>
      <c r="C1252" s="8">
        <v>9004.0</v>
      </c>
      <c r="D1252" s="8" t="s">
        <v>1487</v>
      </c>
      <c r="E1252" s="8" t="s">
        <v>61</v>
      </c>
      <c r="F1252" s="10">
        <v>264187.0</v>
      </c>
      <c r="G1252" s="8" t="s">
        <v>17</v>
      </c>
    </row>
    <row r="1253" ht="15.0" customHeight="1">
      <c r="A1253" s="8" t="s">
        <v>12</v>
      </c>
      <c r="B1253" s="8" t="s">
        <v>143</v>
      </c>
      <c r="C1253" s="8">
        <v>9005.0</v>
      </c>
      <c r="D1253" s="8" t="s">
        <v>1488</v>
      </c>
      <c r="E1253" s="8" t="s">
        <v>61</v>
      </c>
      <c r="F1253" s="10">
        <v>565393.0</v>
      </c>
      <c r="G1253" s="8" t="s">
        <v>17</v>
      </c>
    </row>
    <row r="1254" ht="15.0" customHeight="1">
      <c r="A1254" s="8" t="s">
        <v>12</v>
      </c>
      <c r="B1254" s="8" t="s">
        <v>143</v>
      </c>
      <c r="C1254" s="8">
        <v>9006.0</v>
      </c>
      <c r="D1254" s="8" t="s">
        <v>1489</v>
      </c>
      <c r="E1254" s="8" t="s">
        <v>61</v>
      </c>
      <c r="F1254" s="10">
        <v>702094.0</v>
      </c>
      <c r="G1254" s="8" t="s">
        <v>17</v>
      </c>
    </row>
    <row r="1255" ht="15.0" customHeight="1">
      <c r="A1255" s="8" t="s">
        <v>12</v>
      </c>
      <c r="B1255" s="8" t="s">
        <v>143</v>
      </c>
      <c r="C1255" s="8">
        <v>9007.0</v>
      </c>
      <c r="D1255" s="8" t="s">
        <v>1490</v>
      </c>
      <c r="E1255" s="8" t="s">
        <v>61</v>
      </c>
      <c r="F1255" s="10">
        <v>827658.0</v>
      </c>
      <c r="G1255" s="8" t="s">
        <v>17</v>
      </c>
    </row>
    <row r="1256" ht="15.0" customHeight="1">
      <c r="A1256" s="8" t="s">
        <v>12</v>
      </c>
      <c r="B1256" s="8" t="s">
        <v>451</v>
      </c>
      <c r="C1256" s="8">
        <v>9034.0</v>
      </c>
      <c r="D1256" s="8" t="s">
        <v>1491</v>
      </c>
      <c r="E1256" s="8" t="s">
        <v>46</v>
      </c>
      <c r="F1256" s="10">
        <v>207510.0</v>
      </c>
      <c r="G1256" s="8" t="s">
        <v>37</v>
      </c>
    </row>
    <row r="1257" ht="15.0" customHeight="1">
      <c r="A1257" s="8" t="s">
        <v>12</v>
      </c>
      <c r="B1257" s="8" t="s">
        <v>451</v>
      </c>
      <c r="C1257" s="8">
        <v>9035.0</v>
      </c>
      <c r="D1257" s="8" t="s">
        <v>1492</v>
      </c>
      <c r="E1257" s="8" t="s">
        <v>46</v>
      </c>
      <c r="F1257" s="10">
        <v>224602.0</v>
      </c>
      <c r="G1257" s="8" t="s">
        <v>37</v>
      </c>
    </row>
    <row r="1258" ht="15.0" customHeight="1">
      <c r="A1258" s="8" t="s">
        <v>12</v>
      </c>
      <c r="B1258" s="8" t="s">
        <v>451</v>
      </c>
      <c r="C1258" s="8">
        <v>9036.0</v>
      </c>
      <c r="D1258" s="8" t="s">
        <v>1493</v>
      </c>
      <c r="E1258" s="8" t="s">
        <v>46</v>
      </c>
      <c r="F1258" s="10">
        <v>61289.0</v>
      </c>
      <c r="G1258" s="8" t="s">
        <v>37</v>
      </c>
    </row>
    <row r="1259" ht="15.0" customHeight="1">
      <c r="A1259" s="8" t="s">
        <v>12</v>
      </c>
      <c r="B1259" s="8" t="s">
        <v>58</v>
      </c>
      <c r="C1259" s="8">
        <v>9037.0</v>
      </c>
      <c r="D1259" s="8" t="s">
        <v>1494</v>
      </c>
      <c r="E1259" s="8" t="s">
        <v>46</v>
      </c>
      <c r="F1259" s="10">
        <v>25055.0</v>
      </c>
      <c r="G1259" s="8" t="s">
        <v>17</v>
      </c>
    </row>
    <row r="1260" ht="15.0" customHeight="1">
      <c r="A1260" s="8" t="s">
        <v>12</v>
      </c>
      <c r="B1260" s="8" t="s">
        <v>1128</v>
      </c>
      <c r="C1260" s="8">
        <v>9038.0</v>
      </c>
      <c r="D1260" s="8" t="s">
        <v>1495</v>
      </c>
      <c r="E1260" s="8" t="s">
        <v>46</v>
      </c>
      <c r="F1260" s="10">
        <v>4121575.0</v>
      </c>
      <c r="G1260" s="8" t="s">
        <v>37</v>
      </c>
    </row>
    <row r="1261" ht="15.0" customHeight="1">
      <c r="A1261" s="8" t="s">
        <v>12</v>
      </c>
      <c r="B1261" s="8" t="s">
        <v>515</v>
      </c>
      <c r="C1261" s="8">
        <v>9043.0</v>
      </c>
      <c r="D1261" s="8" t="s">
        <v>1496</v>
      </c>
      <c r="E1261" s="8" t="s">
        <v>36</v>
      </c>
      <c r="F1261" s="10">
        <v>19493.0</v>
      </c>
      <c r="G1261" s="8" t="s">
        <v>37</v>
      </c>
    </row>
    <row r="1262" ht="15.0" customHeight="1">
      <c r="A1262" s="8" t="s">
        <v>12</v>
      </c>
      <c r="B1262" s="8" t="s">
        <v>515</v>
      </c>
      <c r="C1262" s="8">
        <v>9044.0</v>
      </c>
      <c r="D1262" s="8" t="s">
        <v>1497</v>
      </c>
      <c r="E1262" s="8" t="s">
        <v>36</v>
      </c>
      <c r="F1262" s="10">
        <v>23991.0</v>
      </c>
      <c r="G1262" s="8" t="s">
        <v>37</v>
      </c>
    </row>
    <row r="1263" ht="15.0" customHeight="1">
      <c r="A1263" s="8" t="s">
        <v>12</v>
      </c>
      <c r="B1263" s="8" t="s">
        <v>451</v>
      </c>
      <c r="C1263" s="8">
        <v>9048.0</v>
      </c>
      <c r="D1263" s="8" t="s">
        <v>1498</v>
      </c>
      <c r="E1263" s="8" t="s">
        <v>46</v>
      </c>
      <c r="F1263" s="10">
        <v>568502.0</v>
      </c>
      <c r="G1263" s="8" t="s">
        <v>37</v>
      </c>
    </row>
    <row r="1264" ht="15.0" customHeight="1">
      <c r="A1264" s="8" t="s">
        <v>12</v>
      </c>
      <c r="B1264" s="8" t="s">
        <v>1050</v>
      </c>
      <c r="C1264" s="8">
        <v>9050.0</v>
      </c>
      <c r="D1264" s="8" t="s">
        <v>1499</v>
      </c>
      <c r="E1264" s="8" t="s">
        <v>46</v>
      </c>
      <c r="F1264" s="10">
        <v>573861.0</v>
      </c>
      <c r="G1264" s="8" t="s">
        <v>37</v>
      </c>
    </row>
    <row r="1265" ht="15.0" customHeight="1">
      <c r="A1265" s="8" t="s">
        <v>12</v>
      </c>
      <c r="B1265" s="8" t="s">
        <v>1500</v>
      </c>
      <c r="C1265" s="8">
        <v>9054.0</v>
      </c>
      <c r="D1265" s="8" t="s">
        <v>1501</v>
      </c>
      <c r="E1265" s="8" t="s">
        <v>36</v>
      </c>
      <c r="F1265" s="10">
        <v>344300.0</v>
      </c>
      <c r="G1265" s="8" t="s">
        <v>37</v>
      </c>
    </row>
    <row r="1266" ht="15.0" customHeight="1">
      <c r="A1266" s="8" t="s">
        <v>12</v>
      </c>
      <c r="B1266" s="8" t="s">
        <v>1500</v>
      </c>
      <c r="C1266" s="8">
        <v>9056.0</v>
      </c>
      <c r="D1266" s="8" t="s">
        <v>1502</v>
      </c>
      <c r="E1266" s="8" t="s">
        <v>36</v>
      </c>
      <c r="F1266" s="10">
        <v>646281.0</v>
      </c>
      <c r="G1266" s="8" t="s">
        <v>37</v>
      </c>
    </row>
    <row r="1267" ht="15.0" customHeight="1">
      <c r="A1267" s="8" t="s">
        <v>12</v>
      </c>
      <c r="B1267" s="8" t="s">
        <v>1500</v>
      </c>
      <c r="C1267" s="8">
        <v>9057.0</v>
      </c>
      <c r="D1267" s="8" t="s">
        <v>1503</v>
      </c>
      <c r="E1267" s="8" t="s">
        <v>36</v>
      </c>
      <c r="F1267" s="10">
        <v>314800.0</v>
      </c>
      <c r="G1267" s="8" t="s">
        <v>37</v>
      </c>
    </row>
    <row r="1268" ht="15.0" customHeight="1">
      <c r="A1268" s="8" t="s">
        <v>12</v>
      </c>
      <c r="B1268" s="8" t="s">
        <v>1143</v>
      </c>
      <c r="C1268" s="8">
        <v>9061.0</v>
      </c>
      <c r="D1268" s="8" t="s">
        <v>1504</v>
      </c>
      <c r="E1268" s="8" t="s">
        <v>36</v>
      </c>
      <c r="F1268" s="10">
        <v>460104.0</v>
      </c>
      <c r="G1268" s="8" t="s">
        <v>17</v>
      </c>
    </row>
    <row r="1269" ht="15.0" customHeight="1">
      <c r="A1269" s="8" t="s">
        <v>12</v>
      </c>
      <c r="B1269" s="8" t="s">
        <v>451</v>
      </c>
      <c r="C1269" s="8">
        <v>9062.0</v>
      </c>
      <c r="D1269" s="8" t="s">
        <v>1505</v>
      </c>
      <c r="E1269" s="8" t="s">
        <v>46</v>
      </c>
      <c r="F1269" s="10">
        <v>435667.0</v>
      </c>
      <c r="G1269" s="8" t="s">
        <v>37</v>
      </c>
    </row>
    <row r="1270" ht="15.0" customHeight="1">
      <c r="A1270" s="8" t="s">
        <v>12</v>
      </c>
      <c r="B1270" s="254" t="s">
        <v>109</v>
      </c>
      <c r="C1270" s="254">
        <v>9084.0</v>
      </c>
      <c r="D1270" s="254" t="s">
        <v>1506</v>
      </c>
      <c r="E1270" s="254" t="s">
        <v>736</v>
      </c>
      <c r="F1270" s="255">
        <v>3584000.0</v>
      </c>
      <c r="G1270" s="8" t="s">
        <v>112</v>
      </c>
    </row>
    <row r="1271" ht="15.0" customHeight="1">
      <c r="A1271" s="8" t="s">
        <v>12</v>
      </c>
      <c r="B1271" s="254" t="s">
        <v>109</v>
      </c>
      <c r="C1271" s="254">
        <v>9085.0</v>
      </c>
      <c r="D1271" s="254" t="s">
        <v>1507</v>
      </c>
      <c r="E1271" s="254" t="s">
        <v>736</v>
      </c>
      <c r="F1271" s="255">
        <v>3150000.0</v>
      </c>
      <c r="G1271" s="8" t="s">
        <v>112</v>
      </c>
    </row>
    <row r="1272" ht="15.0" customHeight="1">
      <c r="A1272" s="8" t="s">
        <v>12</v>
      </c>
      <c r="B1272" s="254" t="s">
        <v>109</v>
      </c>
      <c r="C1272" s="254">
        <v>9086.0</v>
      </c>
      <c r="D1272" s="254" t="s">
        <v>1508</v>
      </c>
      <c r="E1272" s="254" t="s">
        <v>736</v>
      </c>
      <c r="F1272" s="255">
        <v>3303000.0</v>
      </c>
      <c r="G1272" s="8" t="s">
        <v>112</v>
      </c>
    </row>
    <row r="1273" ht="15.0" customHeight="1">
      <c r="A1273" s="8" t="s">
        <v>12</v>
      </c>
      <c r="B1273" s="254" t="s">
        <v>109</v>
      </c>
      <c r="C1273" s="254">
        <v>9087.0</v>
      </c>
      <c r="D1273" s="254" t="s">
        <v>1509</v>
      </c>
      <c r="E1273" s="254" t="s">
        <v>736</v>
      </c>
      <c r="F1273" s="255">
        <v>2670000.0</v>
      </c>
      <c r="G1273" s="8" t="s">
        <v>112</v>
      </c>
    </row>
    <row r="1274" ht="15.0" customHeight="1">
      <c r="A1274" s="8" t="s">
        <v>12</v>
      </c>
      <c r="B1274" s="254" t="s">
        <v>109</v>
      </c>
      <c r="C1274" s="254">
        <v>9088.0</v>
      </c>
      <c r="D1274" s="254" t="s">
        <v>1510</v>
      </c>
      <c r="E1274" s="254" t="s">
        <v>736</v>
      </c>
      <c r="F1274" s="255">
        <v>3736000.0</v>
      </c>
      <c r="G1274" s="8" t="s">
        <v>112</v>
      </c>
    </row>
    <row r="1275" ht="15.0" customHeight="1">
      <c r="A1275" s="8" t="s">
        <v>12</v>
      </c>
      <c r="B1275" s="254" t="s">
        <v>109</v>
      </c>
      <c r="C1275" s="254">
        <v>9089.0</v>
      </c>
      <c r="D1275" s="254" t="s">
        <v>1511</v>
      </c>
      <c r="E1275" s="254" t="s">
        <v>736</v>
      </c>
      <c r="F1275" s="255">
        <v>3310000.0</v>
      </c>
      <c r="G1275" s="8" t="s">
        <v>112</v>
      </c>
    </row>
    <row r="1276" ht="15.0" customHeight="1">
      <c r="A1276" s="8" t="s">
        <v>12</v>
      </c>
      <c r="B1276" s="254" t="s">
        <v>109</v>
      </c>
      <c r="C1276" s="254">
        <v>9090.0</v>
      </c>
      <c r="D1276" s="254" t="s">
        <v>1512</v>
      </c>
      <c r="E1276" s="254" t="s">
        <v>736</v>
      </c>
      <c r="F1276" s="255">
        <v>2316000.0</v>
      </c>
      <c r="G1276" s="8" t="s">
        <v>112</v>
      </c>
    </row>
    <row r="1277" ht="15.0" customHeight="1">
      <c r="A1277" s="8" t="s">
        <v>12</v>
      </c>
      <c r="B1277" s="254" t="s">
        <v>109</v>
      </c>
      <c r="C1277" s="254">
        <v>9091.0</v>
      </c>
      <c r="D1277" s="254" t="s">
        <v>1513</v>
      </c>
      <c r="E1277" s="254" t="s">
        <v>736</v>
      </c>
      <c r="F1277" s="255">
        <v>4690453.0</v>
      </c>
      <c r="G1277" s="8" t="s">
        <v>112</v>
      </c>
    </row>
    <row r="1278" ht="15.0" customHeight="1">
      <c r="A1278" s="8" t="s">
        <v>12</v>
      </c>
      <c r="B1278" s="254" t="s">
        <v>109</v>
      </c>
      <c r="C1278" s="254">
        <v>9092.0</v>
      </c>
      <c r="D1278" s="254" t="s">
        <v>1514</v>
      </c>
      <c r="E1278" s="254" t="s">
        <v>736</v>
      </c>
      <c r="F1278" s="255">
        <v>3264239.0</v>
      </c>
      <c r="G1278" s="8" t="s">
        <v>112</v>
      </c>
    </row>
    <row r="1279" ht="15.0" customHeight="1">
      <c r="A1279" s="8" t="s">
        <v>12</v>
      </c>
      <c r="B1279" s="254" t="s">
        <v>109</v>
      </c>
      <c r="C1279" s="254">
        <v>9093.0</v>
      </c>
      <c r="D1279" s="254" t="s">
        <v>1515</v>
      </c>
      <c r="E1279" s="254" t="s">
        <v>736</v>
      </c>
      <c r="F1279" s="255">
        <v>2718000.0</v>
      </c>
      <c r="G1279" s="8" t="s">
        <v>112</v>
      </c>
    </row>
    <row r="1280" ht="15.0" customHeight="1">
      <c r="A1280" s="8" t="s">
        <v>12</v>
      </c>
      <c r="B1280" s="254" t="s">
        <v>109</v>
      </c>
      <c r="C1280" s="254">
        <v>9094.0</v>
      </c>
      <c r="D1280" s="254" t="s">
        <v>1516</v>
      </c>
      <c r="E1280" s="254" t="s">
        <v>736</v>
      </c>
      <c r="F1280" s="255">
        <v>2447000.0</v>
      </c>
      <c r="G1280" s="8" t="s">
        <v>112</v>
      </c>
    </row>
    <row r="1281" ht="15.0" customHeight="1">
      <c r="A1281" s="8" t="s">
        <v>12</v>
      </c>
      <c r="B1281" s="254" t="s">
        <v>109</v>
      </c>
      <c r="C1281" s="254">
        <v>9095.0</v>
      </c>
      <c r="D1281" s="254" t="s">
        <v>1517</v>
      </c>
      <c r="E1281" s="254" t="s">
        <v>736</v>
      </c>
      <c r="F1281" s="255">
        <v>3064000.0</v>
      </c>
      <c r="G1281" s="8" t="s">
        <v>112</v>
      </c>
    </row>
    <row r="1282" ht="15.0" customHeight="1">
      <c r="A1282" s="8" t="s">
        <v>12</v>
      </c>
      <c r="B1282" s="254" t="s">
        <v>109</v>
      </c>
      <c r="C1282" s="254">
        <v>9096.0</v>
      </c>
      <c r="D1282" s="254" t="s">
        <v>1518</v>
      </c>
      <c r="E1282" s="254" t="s">
        <v>736</v>
      </c>
      <c r="F1282" s="255">
        <v>3736000.0</v>
      </c>
      <c r="G1282" s="8" t="s">
        <v>112</v>
      </c>
    </row>
    <row r="1283" ht="15.0" customHeight="1">
      <c r="A1283" s="8" t="s">
        <v>12</v>
      </c>
      <c r="B1283" s="254" t="s">
        <v>109</v>
      </c>
      <c r="C1283" s="254">
        <v>9097.0</v>
      </c>
      <c r="D1283" s="254" t="s">
        <v>1519</v>
      </c>
      <c r="E1283" s="254" t="s">
        <v>736</v>
      </c>
      <c r="F1283" s="255">
        <v>3064000.0</v>
      </c>
      <c r="G1283" s="8" t="s">
        <v>112</v>
      </c>
    </row>
    <row r="1284" ht="15.0" customHeight="1">
      <c r="A1284" s="8" t="s">
        <v>12</v>
      </c>
      <c r="B1284" s="254" t="s">
        <v>109</v>
      </c>
      <c r="C1284" s="254">
        <v>9098.0</v>
      </c>
      <c r="D1284" s="254" t="s">
        <v>1520</v>
      </c>
      <c r="E1284" s="254" t="s">
        <v>736</v>
      </c>
      <c r="F1284" s="255">
        <v>2316000.0</v>
      </c>
      <c r="G1284" s="8" t="s">
        <v>112</v>
      </c>
    </row>
    <row r="1285" ht="15.0" customHeight="1">
      <c r="A1285" s="8" t="s">
        <v>12</v>
      </c>
      <c r="B1285" s="254" t="s">
        <v>109</v>
      </c>
      <c r="C1285" s="254">
        <v>9099.0</v>
      </c>
      <c r="D1285" s="254" t="s">
        <v>1521</v>
      </c>
      <c r="E1285" s="254" t="s">
        <v>736</v>
      </c>
      <c r="F1285" s="255">
        <v>2018000.0</v>
      </c>
      <c r="G1285" s="8" t="s">
        <v>112</v>
      </c>
    </row>
    <row r="1286" ht="15.0" customHeight="1">
      <c r="A1286" s="8" t="s">
        <v>12</v>
      </c>
      <c r="B1286" s="254" t="s">
        <v>109</v>
      </c>
      <c r="C1286" s="254">
        <v>9100.0</v>
      </c>
      <c r="D1286" s="254" t="s">
        <v>1522</v>
      </c>
      <c r="E1286" s="254" t="s">
        <v>736</v>
      </c>
      <c r="F1286" s="255">
        <v>1750905.0</v>
      </c>
      <c r="G1286" s="8" t="s">
        <v>112</v>
      </c>
    </row>
    <row r="1287" ht="15.0" customHeight="1">
      <c r="A1287" s="8" t="s">
        <v>12</v>
      </c>
      <c r="B1287" s="254" t="s">
        <v>109</v>
      </c>
      <c r="C1287" s="254">
        <v>9101.0</v>
      </c>
      <c r="D1287" s="254" t="s">
        <v>1523</v>
      </c>
      <c r="E1287" s="254" t="s">
        <v>736</v>
      </c>
      <c r="F1287" s="255">
        <v>4488000.0</v>
      </c>
      <c r="G1287" s="8" t="s">
        <v>112</v>
      </c>
    </row>
    <row r="1288" ht="15.0" customHeight="1">
      <c r="A1288" s="8" t="s">
        <v>12</v>
      </c>
      <c r="B1288" s="254" t="s">
        <v>109</v>
      </c>
      <c r="C1288" s="254">
        <v>9102.0</v>
      </c>
      <c r="D1288" s="254" t="s">
        <v>1524</v>
      </c>
      <c r="E1288" s="254" t="s">
        <v>736</v>
      </c>
      <c r="F1288" s="255">
        <v>3479000.0</v>
      </c>
      <c r="G1288" s="8" t="s">
        <v>112</v>
      </c>
    </row>
    <row r="1289" ht="15.0" customHeight="1">
      <c r="A1289" s="8" t="s">
        <v>12</v>
      </c>
      <c r="B1289" s="254" t="s">
        <v>109</v>
      </c>
      <c r="C1289" s="254">
        <v>9103.0</v>
      </c>
      <c r="D1289" s="254" t="s">
        <v>1525</v>
      </c>
      <c r="E1289" s="254" t="s">
        <v>736</v>
      </c>
      <c r="F1289" s="255">
        <v>2481000.0</v>
      </c>
      <c r="G1289" s="8" t="s">
        <v>112</v>
      </c>
    </row>
    <row r="1290" ht="15.0" customHeight="1">
      <c r="A1290" s="8" t="s">
        <v>12</v>
      </c>
      <c r="B1290" s="254" t="s">
        <v>109</v>
      </c>
      <c r="C1290" s="254">
        <v>9104.0</v>
      </c>
      <c r="D1290" s="254" t="s">
        <v>1526</v>
      </c>
      <c r="E1290" s="254" t="s">
        <v>736</v>
      </c>
      <c r="F1290" s="255">
        <v>2018000.0</v>
      </c>
      <c r="G1290" s="8" t="s">
        <v>112</v>
      </c>
    </row>
    <row r="1291" ht="15.0" customHeight="1">
      <c r="A1291" s="8" t="s">
        <v>12</v>
      </c>
      <c r="B1291" s="254" t="s">
        <v>109</v>
      </c>
      <c r="C1291" s="254">
        <v>9105.0</v>
      </c>
      <c r="D1291" s="254" t="s">
        <v>1527</v>
      </c>
      <c r="E1291" s="254" t="s">
        <v>736</v>
      </c>
      <c r="F1291" s="255">
        <v>1750905.0</v>
      </c>
      <c r="G1291" s="8" t="s">
        <v>112</v>
      </c>
    </row>
    <row r="1292" ht="15.0" customHeight="1">
      <c r="A1292" s="8" t="s">
        <v>12</v>
      </c>
      <c r="B1292" s="254" t="s">
        <v>109</v>
      </c>
      <c r="C1292" s="254">
        <v>9107.0</v>
      </c>
      <c r="D1292" s="254" t="s">
        <v>1528</v>
      </c>
      <c r="E1292" s="254" t="s">
        <v>736</v>
      </c>
      <c r="F1292" s="255">
        <v>1.7387E7</v>
      </c>
      <c r="G1292" s="8" t="s">
        <v>112</v>
      </c>
    </row>
    <row r="1293" ht="15.0" customHeight="1">
      <c r="A1293" s="8" t="s">
        <v>12</v>
      </c>
      <c r="B1293" s="254" t="s">
        <v>109</v>
      </c>
      <c r="C1293" s="254">
        <v>9108.0</v>
      </c>
      <c r="D1293" s="254" t="s">
        <v>1529</v>
      </c>
      <c r="E1293" s="254" t="s">
        <v>736</v>
      </c>
      <c r="F1293" s="255">
        <v>1.3251E7</v>
      </c>
      <c r="G1293" s="8" t="s">
        <v>112</v>
      </c>
    </row>
    <row r="1294" ht="15.0" customHeight="1">
      <c r="A1294" s="8" t="s">
        <v>12</v>
      </c>
      <c r="B1294" s="254" t="s">
        <v>109</v>
      </c>
      <c r="C1294" s="254">
        <v>9109.0</v>
      </c>
      <c r="D1294" s="254" t="s">
        <v>1530</v>
      </c>
      <c r="E1294" s="254" t="s">
        <v>736</v>
      </c>
      <c r="F1294" s="255">
        <v>1.1183E7</v>
      </c>
      <c r="G1294" s="8" t="s">
        <v>112</v>
      </c>
    </row>
    <row r="1295" ht="15.0" customHeight="1">
      <c r="A1295" s="8" t="s">
        <v>12</v>
      </c>
      <c r="B1295" s="254" t="s">
        <v>109</v>
      </c>
      <c r="C1295" s="254">
        <v>9110.0</v>
      </c>
      <c r="D1295" s="254" t="s">
        <v>1531</v>
      </c>
      <c r="E1295" s="254" t="s">
        <v>736</v>
      </c>
      <c r="F1295" s="255">
        <v>9522000.0</v>
      </c>
      <c r="G1295" s="8" t="s">
        <v>112</v>
      </c>
    </row>
    <row r="1296" ht="15.0" customHeight="1">
      <c r="A1296" s="8" t="s">
        <v>12</v>
      </c>
      <c r="B1296" s="254" t="s">
        <v>109</v>
      </c>
      <c r="C1296" s="254">
        <v>9111.0</v>
      </c>
      <c r="D1296" s="254" t="s">
        <v>1532</v>
      </c>
      <c r="E1296" s="254" t="s">
        <v>736</v>
      </c>
      <c r="F1296" s="255">
        <v>8589000.0</v>
      </c>
      <c r="G1296" s="8" t="s">
        <v>112</v>
      </c>
    </row>
    <row r="1297" ht="15.0" customHeight="1">
      <c r="A1297" s="8" t="s">
        <v>12</v>
      </c>
      <c r="B1297" s="254" t="s">
        <v>109</v>
      </c>
      <c r="C1297" s="254">
        <v>9112.0</v>
      </c>
      <c r="D1297" s="254" t="s">
        <v>1533</v>
      </c>
      <c r="E1297" s="254" t="s">
        <v>736</v>
      </c>
      <c r="F1297" s="255">
        <v>7659000.0</v>
      </c>
      <c r="G1297" s="8" t="s">
        <v>112</v>
      </c>
    </row>
    <row r="1298" ht="15.0" customHeight="1">
      <c r="A1298" s="8" t="s">
        <v>12</v>
      </c>
      <c r="B1298" s="254" t="s">
        <v>109</v>
      </c>
      <c r="C1298" s="254">
        <v>9113.0</v>
      </c>
      <c r="D1298" s="254" t="s">
        <v>1534</v>
      </c>
      <c r="E1298" s="254" t="s">
        <v>736</v>
      </c>
      <c r="F1298" s="255">
        <v>5791000.0</v>
      </c>
      <c r="G1298" s="8" t="s">
        <v>112</v>
      </c>
    </row>
    <row r="1299" ht="15.0" customHeight="1">
      <c r="A1299" s="8" t="s">
        <v>12</v>
      </c>
      <c r="B1299" s="8" t="s">
        <v>1535</v>
      </c>
      <c r="C1299" s="8">
        <v>9116.0</v>
      </c>
      <c r="D1299" s="8" t="s">
        <v>1536</v>
      </c>
      <c r="E1299" s="8" t="s">
        <v>100</v>
      </c>
      <c r="F1299" s="10">
        <v>268000.0</v>
      </c>
      <c r="G1299" s="8" t="s">
        <v>112</v>
      </c>
    </row>
    <row r="1300" ht="15.0" customHeight="1">
      <c r="A1300" s="8" t="s">
        <v>12</v>
      </c>
      <c r="B1300" s="8" t="s">
        <v>1535</v>
      </c>
      <c r="C1300" s="8">
        <v>9117.0</v>
      </c>
      <c r="D1300" s="8" t="s">
        <v>1537</v>
      </c>
      <c r="E1300" s="8" t="s">
        <v>736</v>
      </c>
      <c r="F1300" s="10">
        <v>7732000.0</v>
      </c>
      <c r="G1300" s="8" t="s">
        <v>112</v>
      </c>
    </row>
    <row r="1301" ht="15.0" customHeight="1">
      <c r="A1301" s="8" t="s">
        <v>12</v>
      </c>
      <c r="B1301" s="8" t="s">
        <v>1535</v>
      </c>
      <c r="C1301" s="8">
        <v>9118.0</v>
      </c>
      <c r="D1301" s="8" t="s">
        <v>1538</v>
      </c>
      <c r="E1301" s="8" t="s">
        <v>100</v>
      </c>
      <c r="F1301" s="10">
        <v>461000.0</v>
      </c>
      <c r="G1301" s="8" t="s">
        <v>112</v>
      </c>
    </row>
    <row r="1302" ht="15.0" customHeight="1">
      <c r="A1302" s="8" t="s">
        <v>12</v>
      </c>
      <c r="B1302" s="8" t="s">
        <v>1535</v>
      </c>
      <c r="C1302" s="8">
        <v>9119.0</v>
      </c>
      <c r="D1302" s="8" t="s">
        <v>1539</v>
      </c>
      <c r="E1302" s="8" t="s">
        <v>736</v>
      </c>
      <c r="F1302" s="10">
        <v>1.3668E7</v>
      </c>
      <c r="G1302" s="8" t="s">
        <v>112</v>
      </c>
    </row>
    <row r="1303" ht="15.0" customHeight="1">
      <c r="A1303" s="8" t="s">
        <v>12</v>
      </c>
      <c r="B1303" s="8" t="s">
        <v>1535</v>
      </c>
      <c r="C1303" s="8">
        <v>9120.0</v>
      </c>
      <c r="D1303" s="8" t="s">
        <v>1540</v>
      </c>
      <c r="E1303" s="8" t="s">
        <v>100</v>
      </c>
      <c r="F1303" s="10">
        <v>329000.0</v>
      </c>
      <c r="G1303" s="8" t="s">
        <v>112</v>
      </c>
    </row>
    <row r="1304" ht="15.0" customHeight="1">
      <c r="A1304" s="8" t="s">
        <v>12</v>
      </c>
      <c r="B1304" s="8" t="s">
        <v>1535</v>
      </c>
      <c r="C1304" s="8">
        <v>9121.0</v>
      </c>
      <c r="D1304" s="8" t="s">
        <v>1541</v>
      </c>
      <c r="E1304" s="8" t="s">
        <v>736</v>
      </c>
      <c r="F1304" s="10">
        <v>9921000.0</v>
      </c>
      <c r="G1304" s="8" t="s">
        <v>112</v>
      </c>
    </row>
    <row r="1305" ht="15.0" customHeight="1">
      <c r="A1305" s="8" t="s">
        <v>12</v>
      </c>
      <c r="B1305" s="8" t="s">
        <v>1535</v>
      </c>
      <c r="C1305" s="8">
        <v>9122.0</v>
      </c>
      <c r="D1305" s="8" t="s">
        <v>1542</v>
      </c>
      <c r="E1305" s="8" t="s">
        <v>100</v>
      </c>
      <c r="F1305" s="10">
        <v>50353.0</v>
      </c>
      <c r="G1305" s="8" t="s">
        <v>112</v>
      </c>
    </row>
    <row r="1306" ht="15.0" customHeight="1">
      <c r="A1306" s="8" t="s">
        <v>12</v>
      </c>
      <c r="B1306" s="8" t="s">
        <v>1535</v>
      </c>
      <c r="C1306" s="8">
        <v>9123.0</v>
      </c>
      <c r="D1306" s="8" t="s">
        <v>1543</v>
      </c>
      <c r="E1306" s="8" t="s">
        <v>736</v>
      </c>
      <c r="F1306" s="10">
        <v>1516361.0</v>
      </c>
      <c r="G1306" s="8" t="s">
        <v>112</v>
      </c>
    </row>
    <row r="1307" ht="15.0" customHeight="1">
      <c r="A1307" s="8" t="s">
        <v>12</v>
      </c>
      <c r="B1307" s="8" t="s">
        <v>345</v>
      </c>
      <c r="C1307" s="8">
        <v>9143.0</v>
      </c>
      <c r="D1307" s="8" t="s">
        <v>1544</v>
      </c>
      <c r="E1307" s="8" t="s">
        <v>46</v>
      </c>
      <c r="F1307" s="10">
        <v>65142.0</v>
      </c>
      <c r="G1307" s="8" t="s">
        <v>37</v>
      </c>
    </row>
    <row r="1308" ht="15.0" customHeight="1">
      <c r="A1308" s="8" t="s">
        <v>12</v>
      </c>
      <c r="B1308" s="8" t="s">
        <v>1057</v>
      </c>
      <c r="C1308" s="8">
        <v>9144.0</v>
      </c>
      <c r="D1308" s="8" t="s">
        <v>1545</v>
      </c>
      <c r="E1308" s="8" t="s">
        <v>46</v>
      </c>
      <c r="F1308" s="10">
        <v>690200.0</v>
      </c>
      <c r="G1308" s="8" t="s">
        <v>37</v>
      </c>
    </row>
    <row r="1309" ht="15.0" customHeight="1">
      <c r="A1309" s="8" t="s">
        <v>12</v>
      </c>
      <c r="B1309" s="8" t="s">
        <v>1057</v>
      </c>
      <c r="C1309" s="8">
        <v>9145.0</v>
      </c>
      <c r="D1309" s="8" t="s">
        <v>1546</v>
      </c>
      <c r="E1309" s="8" t="s">
        <v>46</v>
      </c>
      <c r="F1309" s="10">
        <v>690200.0</v>
      </c>
      <c r="G1309" s="8" t="s">
        <v>37</v>
      </c>
    </row>
    <row r="1310" ht="15.0" customHeight="1">
      <c r="A1310" s="8" t="s">
        <v>12</v>
      </c>
      <c r="B1310" s="8" t="s">
        <v>1128</v>
      </c>
      <c r="C1310" s="8">
        <v>9146.0</v>
      </c>
      <c r="D1310" s="8" t="s">
        <v>1547</v>
      </c>
      <c r="E1310" s="8" t="s">
        <v>46</v>
      </c>
      <c r="F1310" s="10">
        <v>1.8269861E7</v>
      </c>
      <c r="G1310" s="8" t="s">
        <v>37</v>
      </c>
    </row>
    <row r="1311" ht="15.0" customHeight="1">
      <c r="A1311" s="8" t="s">
        <v>12</v>
      </c>
      <c r="B1311" s="8" t="s">
        <v>1128</v>
      </c>
      <c r="C1311" s="8">
        <v>9147.0</v>
      </c>
      <c r="D1311" s="8" t="s">
        <v>1548</v>
      </c>
      <c r="E1311" s="8" t="s">
        <v>46</v>
      </c>
      <c r="F1311" s="10">
        <v>2049158.0</v>
      </c>
      <c r="G1311" s="8" t="s">
        <v>37</v>
      </c>
    </row>
    <row r="1312" ht="15.0" customHeight="1">
      <c r="A1312" s="8" t="s">
        <v>12</v>
      </c>
      <c r="B1312" s="8" t="s">
        <v>31</v>
      </c>
      <c r="C1312" s="8">
        <v>9148.0</v>
      </c>
      <c r="D1312" s="8" t="s">
        <v>1549</v>
      </c>
      <c r="E1312" s="8" t="s">
        <v>736</v>
      </c>
      <c r="F1312" s="10">
        <v>4350413.0</v>
      </c>
      <c r="G1312" s="8" t="s">
        <v>17</v>
      </c>
    </row>
    <row r="1313" ht="15.0" customHeight="1">
      <c r="A1313" s="8" t="s">
        <v>12</v>
      </c>
      <c r="B1313" s="8" t="s">
        <v>1550</v>
      </c>
      <c r="C1313" s="8">
        <v>9159.0</v>
      </c>
      <c r="D1313" s="8" t="s">
        <v>1551</v>
      </c>
      <c r="E1313" s="8" t="s">
        <v>56</v>
      </c>
      <c r="F1313" s="10">
        <v>228300.0</v>
      </c>
      <c r="G1313" s="8" t="s">
        <v>37</v>
      </c>
    </row>
    <row r="1314" ht="15.0" customHeight="1">
      <c r="A1314" s="8" t="s">
        <v>12</v>
      </c>
      <c r="B1314" s="8" t="s">
        <v>1109</v>
      </c>
      <c r="C1314" s="8">
        <v>9164.0</v>
      </c>
      <c r="D1314" s="8" t="s">
        <v>1552</v>
      </c>
      <c r="E1314" s="8" t="s">
        <v>100</v>
      </c>
      <c r="F1314" s="10">
        <v>416000.0</v>
      </c>
      <c r="G1314" s="8" t="s">
        <v>112</v>
      </c>
    </row>
    <row r="1315" ht="15.0" customHeight="1">
      <c r="A1315" s="8" t="s">
        <v>12</v>
      </c>
      <c r="B1315" s="8" t="s">
        <v>1109</v>
      </c>
      <c r="C1315" s="8">
        <v>9165.0</v>
      </c>
      <c r="D1315" s="8" t="s">
        <v>1553</v>
      </c>
      <c r="E1315" s="8" t="s">
        <v>736</v>
      </c>
      <c r="F1315" s="10">
        <v>8778000.0</v>
      </c>
      <c r="G1315" s="8" t="s">
        <v>112</v>
      </c>
    </row>
    <row r="1316" ht="15.0" customHeight="1">
      <c r="A1316" s="8" t="s">
        <v>12</v>
      </c>
      <c r="B1316" s="8" t="s">
        <v>1109</v>
      </c>
      <c r="C1316" s="8">
        <v>9166.0</v>
      </c>
      <c r="D1316" s="8" t="s">
        <v>1554</v>
      </c>
      <c r="E1316" s="8" t="s">
        <v>736</v>
      </c>
      <c r="F1316" s="10">
        <v>1.2539E7</v>
      </c>
      <c r="G1316" s="8" t="s">
        <v>112</v>
      </c>
    </row>
    <row r="1317" ht="15.0" customHeight="1">
      <c r="A1317" s="8" t="s">
        <v>12</v>
      </c>
      <c r="B1317" s="8" t="s">
        <v>1109</v>
      </c>
      <c r="C1317" s="8">
        <v>9167.0</v>
      </c>
      <c r="D1317" s="8" t="s">
        <v>1555</v>
      </c>
      <c r="E1317" s="8" t="s">
        <v>100</v>
      </c>
      <c r="F1317" s="10">
        <v>570000.0</v>
      </c>
      <c r="G1317" s="8" t="s">
        <v>112</v>
      </c>
    </row>
    <row r="1318" ht="15.0" customHeight="1">
      <c r="A1318" s="8" t="s">
        <v>12</v>
      </c>
      <c r="B1318" s="8" t="s">
        <v>1109</v>
      </c>
      <c r="C1318" s="8">
        <v>9168.0</v>
      </c>
      <c r="D1318" s="8" t="s">
        <v>1556</v>
      </c>
      <c r="E1318" s="8" t="s">
        <v>736</v>
      </c>
      <c r="F1318" s="10">
        <v>1.7061E7</v>
      </c>
      <c r="G1318" s="8" t="s">
        <v>112</v>
      </c>
    </row>
    <row r="1319" ht="15.0" customHeight="1">
      <c r="A1319" s="8" t="s">
        <v>12</v>
      </c>
      <c r="B1319" s="8" t="s">
        <v>451</v>
      </c>
      <c r="C1319" s="8">
        <v>9169.0</v>
      </c>
      <c r="D1319" s="8" t="s">
        <v>1557</v>
      </c>
      <c r="E1319" s="8" t="s">
        <v>46</v>
      </c>
      <c r="F1319" s="10">
        <v>32503.0</v>
      </c>
      <c r="G1319" s="8" t="s">
        <v>37</v>
      </c>
    </row>
    <row r="1320" ht="15.0" customHeight="1">
      <c r="A1320" s="8" t="s">
        <v>12</v>
      </c>
      <c r="B1320" s="8" t="s">
        <v>1143</v>
      </c>
      <c r="C1320" s="8">
        <v>9170.0</v>
      </c>
      <c r="D1320" s="8" t="s">
        <v>1558</v>
      </c>
      <c r="E1320" s="8" t="s">
        <v>43</v>
      </c>
      <c r="F1320" s="10">
        <v>10895.0</v>
      </c>
      <c r="G1320" s="8" t="s">
        <v>17</v>
      </c>
    </row>
    <row r="1321" ht="15.0" customHeight="1">
      <c r="A1321" s="8" t="s">
        <v>12</v>
      </c>
      <c r="B1321" s="8" t="s">
        <v>1143</v>
      </c>
      <c r="C1321" s="8">
        <v>9171.0</v>
      </c>
      <c r="D1321" s="8" t="s">
        <v>1559</v>
      </c>
      <c r="E1321" s="8" t="s">
        <v>43</v>
      </c>
      <c r="F1321" s="10">
        <v>9433.0</v>
      </c>
      <c r="G1321" s="8" t="s">
        <v>17</v>
      </c>
    </row>
    <row r="1322" ht="15.0" customHeight="1">
      <c r="A1322" s="8" t="s">
        <v>12</v>
      </c>
      <c r="B1322" s="8" t="s">
        <v>535</v>
      </c>
      <c r="C1322" s="8">
        <v>9172.0</v>
      </c>
      <c r="D1322" s="8" t="s">
        <v>1560</v>
      </c>
      <c r="E1322" s="8" t="s">
        <v>1151</v>
      </c>
      <c r="F1322" s="10">
        <v>720000.0</v>
      </c>
      <c r="G1322" s="8" t="s">
        <v>17</v>
      </c>
    </row>
    <row r="1323" ht="15.0" customHeight="1">
      <c r="A1323" s="8" t="s">
        <v>12</v>
      </c>
      <c r="B1323" s="8" t="s">
        <v>98</v>
      </c>
      <c r="C1323" s="8">
        <v>9176.0</v>
      </c>
      <c r="D1323" s="8" t="s">
        <v>1561</v>
      </c>
      <c r="E1323" s="8" t="s">
        <v>736</v>
      </c>
      <c r="F1323" s="10">
        <v>829835.0</v>
      </c>
      <c r="G1323" s="8" t="s">
        <v>37</v>
      </c>
    </row>
    <row r="1324" ht="15.0" customHeight="1">
      <c r="A1324" s="8" t="s">
        <v>12</v>
      </c>
      <c r="B1324" s="8" t="s">
        <v>451</v>
      </c>
      <c r="C1324" s="8">
        <v>9184.0</v>
      </c>
      <c r="D1324" s="8" t="s">
        <v>1562</v>
      </c>
      <c r="E1324" s="8" t="s">
        <v>46</v>
      </c>
      <c r="F1324" s="10">
        <v>435667.0</v>
      </c>
      <c r="G1324" s="8" t="s">
        <v>37</v>
      </c>
    </row>
    <row r="1325" ht="15.0" customHeight="1">
      <c r="A1325" s="8" t="s">
        <v>12</v>
      </c>
      <c r="B1325" s="8" t="s">
        <v>1128</v>
      </c>
      <c r="C1325" s="8">
        <v>9185.0</v>
      </c>
      <c r="D1325" s="8" t="s">
        <v>1563</v>
      </c>
      <c r="E1325" s="8" t="s">
        <v>46</v>
      </c>
      <c r="F1325" s="10">
        <v>6131297.0</v>
      </c>
      <c r="G1325" s="8" t="s">
        <v>37</v>
      </c>
    </row>
    <row r="1326" ht="15.0" customHeight="1">
      <c r="A1326" s="8" t="s">
        <v>12</v>
      </c>
      <c r="B1326" s="8" t="s">
        <v>1135</v>
      </c>
      <c r="C1326" s="8">
        <v>9186.0</v>
      </c>
      <c r="D1326" s="8" t="s">
        <v>1564</v>
      </c>
      <c r="E1326" s="8" t="s">
        <v>46</v>
      </c>
      <c r="F1326" s="10">
        <v>8033015.0</v>
      </c>
      <c r="G1326" s="8" t="s">
        <v>37</v>
      </c>
    </row>
    <row r="1327" ht="15.0" customHeight="1">
      <c r="A1327" s="8" t="s">
        <v>12</v>
      </c>
      <c r="B1327" s="8" t="s">
        <v>1128</v>
      </c>
      <c r="C1327" s="8">
        <v>9187.0</v>
      </c>
      <c r="D1327" s="8" t="s">
        <v>1565</v>
      </c>
      <c r="E1327" s="8" t="s">
        <v>46</v>
      </c>
      <c r="F1327" s="10">
        <v>5420966.0</v>
      </c>
      <c r="G1327" s="8" t="s">
        <v>37</v>
      </c>
    </row>
    <row r="1328" ht="15.0" customHeight="1">
      <c r="A1328" s="8" t="s">
        <v>12</v>
      </c>
      <c r="B1328" s="8" t="s">
        <v>1128</v>
      </c>
      <c r="C1328" s="8">
        <v>9188.0</v>
      </c>
      <c r="D1328" s="8" t="s">
        <v>1566</v>
      </c>
      <c r="E1328" s="8" t="s">
        <v>46</v>
      </c>
      <c r="F1328" s="10">
        <v>6783000.0</v>
      </c>
      <c r="G1328" s="8" t="s">
        <v>37</v>
      </c>
    </row>
    <row r="1329" ht="15.0" customHeight="1">
      <c r="A1329" s="8" t="s">
        <v>12</v>
      </c>
      <c r="B1329" s="8" t="s">
        <v>1128</v>
      </c>
      <c r="C1329" s="8">
        <v>9189.0</v>
      </c>
      <c r="D1329" s="8" t="s">
        <v>1567</v>
      </c>
      <c r="E1329" s="8" t="s">
        <v>46</v>
      </c>
      <c r="F1329" s="10">
        <v>9382710.0</v>
      </c>
      <c r="G1329" s="8" t="s">
        <v>37</v>
      </c>
    </row>
    <row r="1330" ht="15.0" customHeight="1">
      <c r="A1330" s="8" t="s">
        <v>12</v>
      </c>
      <c r="B1330" s="8" t="s">
        <v>1128</v>
      </c>
      <c r="C1330" s="8">
        <v>9190.0</v>
      </c>
      <c r="D1330" s="8" t="s">
        <v>1568</v>
      </c>
      <c r="E1330" s="8" t="s">
        <v>46</v>
      </c>
      <c r="F1330" s="10">
        <v>1.7484964E7</v>
      </c>
      <c r="G1330" s="8" t="s">
        <v>37</v>
      </c>
    </row>
    <row r="1331" ht="15.0" customHeight="1">
      <c r="A1331" s="8" t="s">
        <v>12</v>
      </c>
      <c r="B1331" s="8" t="s">
        <v>1128</v>
      </c>
      <c r="C1331" s="8">
        <v>9191.0</v>
      </c>
      <c r="D1331" s="8" t="s">
        <v>1569</v>
      </c>
      <c r="E1331" s="8" t="s">
        <v>46</v>
      </c>
      <c r="F1331" s="10">
        <v>4815390.0</v>
      </c>
      <c r="G1331" s="8" t="s">
        <v>37</v>
      </c>
    </row>
    <row r="1332" ht="15.0" customHeight="1">
      <c r="A1332" s="8" t="s">
        <v>12</v>
      </c>
      <c r="B1332" s="8" t="s">
        <v>1128</v>
      </c>
      <c r="C1332" s="8">
        <v>9192.0</v>
      </c>
      <c r="D1332" s="8" t="s">
        <v>1570</v>
      </c>
      <c r="E1332" s="8" t="s">
        <v>46</v>
      </c>
      <c r="F1332" s="10">
        <v>4690716.0</v>
      </c>
      <c r="G1332" s="8" t="s">
        <v>37</v>
      </c>
    </row>
    <row r="1333" ht="15.0" customHeight="1">
      <c r="A1333" s="8" t="s">
        <v>12</v>
      </c>
      <c r="B1333" s="8" t="s">
        <v>1128</v>
      </c>
      <c r="C1333" s="8">
        <v>9193.0</v>
      </c>
      <c r="D1333" s="8" t="s">
        <v>1571</v>
      </c>
      <c r="E1333" s="8" t="s">
        <v>46</v>
      </c>
      <c r="F1333" s="10">
        <v>4345084.0</v>
      </c>
      <c r="G1333" s="8" t="s">
        <v>37</v>
      </c>
    </row>
    <row r="1334" ht="15.0" customHeight="1">
      <c r="A1334" s="8" t="s">
        <v>12</v>
      </c>
      <c r="B1334" s="8" t="s">
        <v>1128</v>
      </c>
      <c r="C1334" s="8">
        <v>9194.0</v>
      </c>
      <c r="D1334" s="8" t="s">
        <v>1572</v>
      </c>
      <c r="E1334" s="8" t="s">
        <v>46</v>
      </c>
      <c r="F1334" s="10">
        <v>4295709.0</v>
      </c>
      <c r="G1334" s="8" t="s">
        <v>37</v>
      </c>
    </row>
    <row r="1335" ht="15.0" customHeight="1">
      <c r="A1335" s="8" t="s">
        <v>12</v>
      </c>
      <c r="B1335" s="8" t="s">
        <v>14</v>
      </c>
      <c r="C1335" s="8">
        <v>9197.0</v>
      </c>
      <c r="D1335" s="8" t="s">
        <v>1573</v>
      </c>
      <c r="E1335" s="8" t="s">
        <v>16</v>
      </c>
      <c r="F1335" s="10">
        <v>854462.0</v>
      </c>
      <c r="G1335" s="8" t="s">
        <v>17</v>
      </c>
    </row>
    <row r="1336" ht="15.0" customHeight="1">
      <c r="A1336" s="8" t="s">
        <v>12</v>
      </c>
      <c r="B1336" s="8" t="s">
        <v>14</v>
      </c>
      <c r="C1336" s="8">
        <v>9199.0</v>
      </c>
      <c r="D1336" s="8" t="s">
        <v>1574</v>
      </c>
      <c r="E1336" s="8" t="s">
        <v>16</v>
      </c>
      <c r="F1336" s="10">
        <v>701412.0</v>
      </c>
      <c r="G1336" s="8" t="s">
        <v>17</v>
      </c>
    </row>
    <row r="1337" ht="15.0" customHeight="1">
      <c r="A1337" s="8" t="s">
        <v>12</v>
      </c>
      <c r="B1337" s="8" t="s">
        <v>451</v>
      </c>
      <c r="C1337" s="8">
        <v>9200.0</v>
      </c>
      <c r="D1337" s="8" t="s">
        <v>1575</v>
      </c>
      <c r="E1337" s="8" t="s">
        <v>46</v>
      </c>
      <c r="F1337" s="10">
        <v>530431.0</v>
      </c>
      <c r="G1337" s="8" t="s">
        <v>37</v>
      </c>
    </row>
    <row r="1338" ht="15.0" customHeight="1">
      <c r="A1338" s="8" t="s">
        <v>12</v>
      </c>
      <c r="B1338" s="8" t="s">
        <v>451</v>
      </c>
      <c r="C1338" s="8">
        <v>9201.0</v>
      </c>
      <c r="D1338" s="8" t="s">
        <v>1576</v>
      </c>
      <c r="E1338" s="8" t="s">
        <v>46</v>
      </c>
      <c r="F1338" s="10">
        <v>509217.0</v>
      </c>
      <c r="G1338" s="8" t="s">
        <v>37</v>
      </c>
    </row>
    <row r="1339" ht="15.0" customHeight="1">
      <c r="A1339" s="8" t="s">
        <v>12</v>
      </c>
      <c r="B1339" s="8" t="s">
        <v>451</v>
      </c>
      <c r="C1339" s="8">
        <v>9202.0</v>
      </c>
      <c r="D1339" s="8" t="s">
        <v>1577</v>
      </c>
      <c r="E1339" s="8" t="s">
        <v>46</v>
      </c>
      <c r="F1339" s="10">
        <v>520664.0</v>
      </c>
      <c r="G1339" s="8" t="s">
        <v>37</v>
      </c>
    </row>
    <row r="1340" ht="15.0" customHeight="1">
      <c r="A1340" s="8" t="s">
        <v>12</v>
      </c>
      <c r="B1340" s="8" t="s">
        <v>451</v>
      </c>
      <c r="C1340" s="8">
        <v>9203.0</v>
      </c>
      <c r="D1340" s="8" t="s">
        <v>1578</v>
      </c>
      <c r="E1340" s="8" t="s">
        <v>46</v>
      </c>
      <c r="F1340" s="10">
        <v>520664.0</v>
      </c>
      <c r="G1340" s="8" t="s">
        <v>37</v>
      </c>
    </row>
    <row r="1341" ht="15.0" customHeight="1">
      <c r="A1341" s="8" t="s">
        <v>12</v>
      </c>
      <c r="B1341" s="8" t="s">
        <v>451</v>
      </c>
      <c r="C1341" s="8">
        <v>9204.0</v>
      </c>
      <c r="D1341" s="8" t="s">
        <v>1579</v>
      </c>
      <c r="E1341" s="8" t="s">
        <v>46</v>
      </c>
      <c r="F1341" s="10">
        <v>520664.0</v>
      </c>
      <c r="G1341" s="8" t="s">
        <v>37</v>
      </c>
    </row>
    <row r="1342" ht="15.0" customHeight="1">
      <c r="A1342" s="8" t="s">
        <v>12</v>
      </c>
      <c r="B1342" s="8" t="s">
        <v>451</v>
      </c>
      <c r="C1342" s="8">
        <v>9209.0</v>
      </c>
      <c r="D1342" s="8" t="s">
        <v>1580</v>
      </c>
      <c r="E1342" s="8" t="s">
        <v>46</v>
      </c>
      <c r="F1342" s="10">
        <v>421236.0</v>
      </c>
      <c r="G1342" s="8" t="s">
        <v>37</v>
      </c>
    </row>
    <row r="1343" ht="15.0" customHeight="1">
      <c r="A1343" s="8" t="s">
        <v>12</v>
      </c>
      <c r="B1343" s="8" t="s">
        <v>31</v>
      </c>
      <c r="C1343" s="8">
        <v>9210.0</v>
      </c>
      <c r="D1343" s="8" t="s">
        <v>1581</v>
      </c>
      <c r="E1343" s="8" t="s">
        <v>100</v>
      </c>
      <c r="F1343" s="10">
        <v>1416474.0</v>
      </c>
      <c r="G1343" s="8" t="s">
        <v>17</v>
      </c>
    </row>
    <row r="1344" ht="15.0" customHeight="1">
      <c r="A1344" s="8" t="s">
        <v>12</v>
      </c>
      <c r="B1344" s="8" t="s">
        <v>1171</v>
      </c>
      <c r="C1344" s="8">
        <v>9216.0</v>
      </c>
      <c r="D1344" s="8" t="s">
        <v>1582</v>
      </c>
      <c r="E1344" s="8" t="s">
        <v>46</v>
      </c>
      <c r="F1344" s="10">
        <v>118643.0</v>
      </c>
      <c r="G1344" s="8" t="s">
        <v>37</v>
      </c>
    </row>
    <row r="1345" ht="15.0" customHeight="1">
      <c r="A1345" s="8" t="s">
        <v>12</v>
      </c>
      <c r="B1345" s="8" t="s">
        <v>1171</v>
      </c>
      <c r="C1345" s="8">
        <v>9217.0</v>
      </c>
      <c r="D1345" s="8" t="s">
        <v>1583</v>
      </c>
      <c r="E1345" s="8" t="s">
        <v>46</v>
      </c>
      <c r="F1345" s="10">
        <v>271320.0</v>
      </c>
      <c r="G1345" s="8" t="s">
        <v>37</v>
      </c>
    </row>
    <row r="1346" ht="15.0" customHeight="1">
      <c r="A1346" s="8" t="s">
        <v>12</v>
      </c>
      <c r="B1346" s="8" t="s">
        <v>1171</v>
      </c>
      <c r="C1346" s="8">
        <v>9219.0</v>
      </c>
      <c r="D1346" s="8" t="s">
        <v>1584</v>
      </c>
      <c r="E1346" s="8" t="s">
        <v>46</v>
      </c>
      <c r="F1346" s="10">
        <v>130900.0</v>
      </c>
      <c r="G1346" s="8" t="s">
        <v>37</v>
      </c>
    </row>
    <row r="1347" ht="15.0" customHeight="1">
      <c r="A1347" s="8" t="s">
        <v>12</v>
      </c>
      <c r="B1347" s="8" t="s">
        <v>50</v>
      </c>
      <c r="C1347" s="8">
        <v>9229.0</v>
      </c>
      <c r="D1347" s="8" t="s">
        <v>1585</v>
      </c>
      <c r="E1347" s="8" t="s">
        <v>1586</v>
      </c>
      <c r="F1347" s="10">
        <v>526696.0</v>
      </c>
      <c r="G1347" s="8" t="s">
        <v>17</v>
      </c>
    </row>
    <row r="1348" ht="15.0" customHeight="1">
      <c r="A1348" s="8" t="s">
        <v>12</v>
      </c>
      <c r="B1348" s="8" t="s">
        <v>1500</v>
      </c>
      <c r="C1348" s="8">
        <v>9247.0</v>
      </c>
      <c r="D1348" s="8" t="s">
        <v>1587</v>
      </c>
      <c r="E1348" s="8" t="s">
        <v>36</v>
      </c>
      <c r="F1348" s="10">
        <v>60529.0</v>
      </c>
      <c r="G1348" s="8" t="s">
        <v>37</v>
      </c>
    </row>
    <row r="1349" ht="15.0" customHeight="1">
      <c r="A1349" s="8" t="s">
        <v>12</v>
      </c>
      <c r="B1349" s="8" t="s">
        <v>1050</v>
      </c>
      <c r="C1349" s="8">
        <v>9253.0</v>
      </c>
      <c r="D1349" s="8" t="s">
        <v>1588</v>
      </c>
      <c r="E1349" s="8" t="s">
        <v>46</v>
      </c>
      <c r="F1349" s="10">
        <v>244584.0</v>
      </c>
      <c r="G1349" s="8" t="s">
        <v>37</v>
      </c>
    </row>
    <row r="1350" ht="15.0" customHeight="1">
      <c r="A1350" s="8" t="s">
        <v>12</v>
      </c>
      <c r="B1350" s="8" t="s">
        <v>109</v>
      </c>
      <c r="C1350" s="8">
        <v>9254.0</v>
      </c>
      <c r="D1350" s="8" t="s">
        <v>1589</v>
      </c>
      <c r="E1350" s="8" t="s">
        <v>111</v>
      </c>
      <c r="F1350" s="10">
        <v>255300.0</v>
      </c>
      <c r="G1350" s="8" t="s">
        <v>112</v>
      </c>
    </row>
    <row r="1351" ht="15.0" customHeight="1">
      <c r="A1351" s="8" t="s">
        <v>12</v>
      </c>
      <c r="B1351" s="8" t="s">
        <v>14</v>
      </c>
      <c r="C1351" s="8">
        <v>9255.0</v>
      </c>
      <c r="D1351" s="8" t="s">
        <v>1590</v>
      </c>
      <c r="E1351" s="8" t="s">
        <v>16</v>
      </c>
      <c r="F1351" s="10">
        <v>785279.0</v>
      </c>
      <c r="G1351" s="8" t="s">
        <v>17</v>
      </c>
    </row>
    <row r="1352" ht="15.0" customHeight="1">
      <c r="A1352" s="8" t="s">
        <v>12</v>
      </c>
      <c r="B1352" s="8" t="s">
        <v>143</v>
      </c>
      <c r="C1352" s="8">
        <v>9256.0</v>
      </c>
      <c r="D1352" s="8" t="s">
        <v>1591</v>
      </c>
      <c r="E1352" s="8" t="s">
        <v>61</v>
      </c>
      <c r="F1352" s="10">
        <v>913248.0</v>
      </c>
      <c r="G1352" s="8" t="s">
        <v>17</v>
      </c>
    </row>
    <row r="1353" ht="15.0" customHeight="1">
      <c r="A1353" s="8" t="s">
        <v>12</v>
      </c>
      <c r="B1353" s="8" t="s">
        <v>143</v>
      </c>
      <c r="C1353" s="8">
        <v>9257.0</v>
      </c>
      <c r="D1353" s="8" t="s">
        <v>1592</v>
      </c>
      <c r="E1353" s="8" t="s">
        <v>61</v>
      </c>
      <c r="F1353" s="10">
        <v>1219000.0</v>
      </c>
      <c r="G1353" s="8" t="s">
        <v>17</v>
      </c>
    </row>
    <row r="1354" ht="15.0" customHeight="1">
      <c r="A1354" s="8" t="s">
        <v>12</v>
      </c>
      <c r="B1354" s="8" t="s">
        <v>143</v>
      </c>
      <c r="C1354" s="8">
        <v>9259.0</v>
      </c>
      <c r="D1354" s="8" t="s">
        <v>1593</v>
      </c>
      <c r="E1354" s="8" t="s">
        <v>61</v>
      </c>
      <c r="F1354" s="10">
        <v>2397366.0</v>
      </c>
      <c r="G1354" s="8" t="s">
        <v>17</v>
      </c>
    </row>
    <row r="1355" ht="15.0" customHeight="1">
      <c r="A1355" s="8" t="s">
        <v>12</v>
      </c>
      <c r="B1355" s="8" t="s">
        <v>345</v>
      </c>
      <c r="C1355" s="8">
        <v>9260.0</v>
      </c>
      <c r="D1355" s="8" t="s">
        <v>1594</v>
      </c>
      <c r="E1355" s="8" t="s">
        <v>46</v>
      </c>
      <c r="F1355" s="10">
        <v>2759366.0</v>
      </c>
      <c r="G1355" s="8" t="s">
        <v>37</v>
      </c>
    </row>
    <row r="1356" ht="15.0" customHeight="1">
      <c r="A1356" s="8" t="s">
        <v>12</v>
      </c>
      <c r="B1356" s="8" t="s">
        <v>848</v>
      </c>
      <c r="C1356" s="8">
        <v>9275.0</v>
      </c>
      <c r="D1356" s="8" t="s">
        <v>1595</v>
      </c>
      <c r="E1356" s="8" t="s">
        <v>46</v>
      </c>
      <c r="F1356" s="10">
        <v>431899.0</v>
      </c>
      <c r="G1356" s="8" t="s">
        <v>37</v>
      </c>
    </row>
    <row r="1357" ht="15.0" customHeight="1">
      <c r="A1357" s="8" t="s">
        <v>12</v>
      </c>
      <c r="B1357" s="8" t="s">
        <v>848</v>
      </c>
      <c r="C1357" s="8">
        <v>9276.0</v>
      </c>
      <c r="D1357" s="8" t="s">
        <v>1596</v>
      </c>
      <c r="E1357" s="8" t="s">
        <v>46</v>
      </c>
      <c r="F1357" s="10">
        <v>562095.0</v>
      </c>
      <c r="G1357" s="8" t="s">
        <v>37</v>
      </c>
    </row>
    <row r="1358" ht="15.0" customHeight="1">
      <c r="A1358" s="8" t="s">
        <v>12</v>
      </c>
      <c r="B1358" s="8" t="s">
        <v>848</v>
      </c>
      <c r="C1358" s="8">
        <v>9277.0</v>
      </c>
      <c r="D1358" s="8" t="s">
        <v>1597</v>
      </c>
      <c r="E1358" s="8" t="s">
        <v>46</v>
      </c>
      <c r="F1358" s="10">
        <v>625940.0</v>
      </c>
      <c r="G1358" s="8" t="s">
        <v>37</v>
      </c>
    </row>
    <row r="1359" ht="15.0" customHeight="1">
      <c r="A1359" s="8" t="s">
        <v>12</v>
      </c>
      <c r="B1359" s="8" t="s">
        <v>848</v>
      </c>
      <c r="C1359" s="8">
        <v>9278.0</v>
      </c>
      <c r="D1359" s="8" t="s">
        <v>1598</v>
      </c>
      <c r="E1359" s="8" t="s">
        <v>46</v>
      </c>
      <c r="F1359" s="10">
        <v>950177.0</v>
      </c>
      <c r="G1359" s="8" t="s">
        <v>37</v>
      </c>
    </row>
    <row r="1360" ht="15.0" customHeight="1">
      <c r="A1360" s="8" t="s">
        <v>12</v>
      </c>
      <c r="B1360" s="8" t="s">
        <v>848</v>
      </c>
      <c r="C1360" s="8">
        <v>9279.0</v>
      </c>
      <c r="D1360" s="8" t="s">
        <v>1599</v>
      </c>
      <c r="E1360" s="8" t="s">
        <v>46</v>
      </c>
      <c r="F1360" s="10">
        <v>63070.0</v>
      </c>
      <c r="G1360" s="8" t="s">
        <v>37</v>
      </c>
    </row>
    <row r="1361" ht="15.0" customHeight="1">
      <c r="A1361" s="8" t="s">
        <v>12</v>
      </c>
      <c r="B1361" s="8" t="s">
        <v>819</v>
      </c>
      <c r="C1361" s="8">
        <v>9280.0</v>
      </c>
      <c r="D1361" s="8" t="s">
        <v>1600</v>
      </c>
      <c r="E1361" s="8" t="s">
        <v>46</v>
      </c>
      <c r="F1361" s="10">
        <v>13475.0</v>
      </c>
      <c r="G1361" s="8" t="s">
        <v>37</v>
      </c>
    </row>
    <row r="1362" ht="15.0" customHeight="1">
      <c r="A1362" s="8" t="s">
        <v>12</v>
      </c>
      <c r="B1362" s="8" t="s">
        <v>891</v>
      </c>
      <c r="C1362" s="8">
        <v>9283.0</v>
      </c>
      <c r="D1362" s="8" t="s">
        <v>1601</v>
      </c>
      <c r="E1362" s="8" t="s">
        <v>1033</v>
      </c>
      <c r="F1362" s="10">
        <v>7407.0</v>
      </c>
      <c r="G1362" s="8" t="s">
        <v>37</v>
      </c>
    </row>
    <row r="1363" ht="15.0" customHeight="1">
      <c r="A1363" s="8" t="s">
        <v>12</v>
      </c>
      <c r="B1363" s="8" t="s">
        <v>891</v>
      </c>
      <c r="C1363" s="8">
        <v>9286.0</v>
      </c>
      <c r="D1363" s="8" t="s">
        <v>1602</v>
      </c>
      <c r="E1363" s="8" t="s">
        <v>46</v>
      </c>
      <c r="F1363" s="10">
        <v>71281.0</v>
      </c>
      <c r="G1363" s="8" t="s">
        <v>37</v>
      </c>
    </row>
    <row r="1364" ht="15.0" customHeight="1">
      <c r="A1364" s="8" t="s">
        <v>12</v>
      </c>
      <c r="B1364" s="8" t="s">
        <v>819</v>
      </c>
      <c r="C1364" s="8">
        <v>9287.0</v>
      </c>
      <c r="D1364" s="8" t="s">
        <v>1603</v>
      </c>
      <c r="E1364" s="8" t="s">
        <v>46</v>
      </c>
      <c r="F1364" s="10">
        <v>22046.0</v>
      </c>
      <c r="G1364" s="8" t="s">
        <v>37</v>
      </c>
    </row>
    <row r="1365" ht="15.0" customHeight="1">
      <c r="A1365" s="8" t="s">
        <v>12</v>
      </c>
      <c r="B1365" s="8" t="s">
        <v>891</v>
      </c>
      <c r="C1365" s="8">
        <v>9288.0</v>
      </c>
      <c r="D1365" s="8" t="s">
        <v>1604</v>
      </c>
      <c r="E1365" s="8" t="s">
        <v>46</v>
      </c>
      <c r="F1365" s="10">
        <v>155100.0</v>
      </c>
      <c r="G1365" s="8" t="s">
        <v>37</v>
      </c>
    </row>
    <row r="1366" ht="15.0" customHeight="1">
      <c r="A1366" s="8" t="s">
        <v>12</v>
      </c>
      <c r="B1366" s="8" t="s">
        <v>891</v>
      </c>
      <c r="C1366" s="8">
        <v>9289.0</v>
      </c>
      <c r="D1366" s="8" t="s">
        <v>1605</v>
      </c>
      <c r="E1366" s="8" t="s">
        <v>46</v>
      </c>
      <c r="F1366" s="10">
        <v>12350.0</v>
      </c>
      <c r="G1366" s="8" t="s">
        <v>37</v>
      </c>
    </row>
    <row r="1367" ht="15.0" customHeight="1">
      <c r="A1367" s="8" t="s">
        <v>12</v>
      </c>
      <c r="B1367" s="8" t="s">
        <v>819</v>
      </c>
      <c r="C1367" s="8">
        <v>9290.0</v>
      </c>
      <c r="D1367" s="8" t="s">
        <v>1606</v>
      </c>
      <c r="E1367" s="8" t="s">
        <v>46</v>
      </c>
      <c r="F1367" s="10">
        <v>142496.0</v>
      </c>
      <c r="G1367" s="8" t="s">
        <v>37</v>
      </c>
    </row>
    <row r="1368" ht="15.0" customHeight="1">
      <c r="A1368" s="8" t="s">
        <v>12</v>
      </c>
      <c r="B1368" s="8" t="s">
        <v>14</v>
      </c>
      <c r="C1368" s="8">
        <v>9302.0</v>
      </c>
      <c r="D1368" s="8" t="s">
        <v>1607</v>
      </c>
      <c r="E1368" s="8" t="s">
        <v>16</v>
      </c>
      <c r="F1368" s="10">
        <v>691063.0</v>
      </c>
      <c r="G1368" s="8" t="s">
        <v>17</v>
      </c>
    </row>
    <row r="1369" ht="15.0" customHeight="1">
      <c r="A1369" s="8" t="s">
        <v>12</v>
      </c>
      <c r="B1369" s="8" t="s">
        <v>337</v>
      </c>
      <c r="C1369" s="8">
        <v>9303.0</v>
      </c>
      <c r="D1369" s="8" t="s">
        <v>1608</v>
      </c>
      <c r="E1369" s="8" t="s">
        <v>46</v>
      </c>
      <c r="F1369" s="10">
        <v>190400.0</v>
      </c>
      <c r="G1369" s="8" t="s">
        <v>37</v>
      </c>
    </row>
    <row r="1370" ht="15.0" customHeight="1">
      <c r="A1370" s="8" t="s">
        <v>12</v>
      </c>
      <c r="B1370" s="8" t="s">
        <v>819</v>
      </c>
      <c r="C1370" s="8">
        <v>9306.0</v>
      </c>
      <c r="D1370" s="8" t="s">
        <v>1609</v>
      </c>
      <c r="E1370" s="8" t="s">
        <v>1048</v>
      </c>
      <c r="F1370" s="10">
        <v>181717.0</v>
      </c>
      <c r="G1370" s="8" t="s">
        <v>37</v>
      </c>
    </row>
    <row r="1371" ht="15.0" customHeight="1">
      <c r="A1371" s="8" t="s">
        <v>12</v>
      </c>
      <c r="B1371" s="8" t="s">
        <v>819</v>
      </c>
      <c r="C1371" s="8">
        <v>9307.0</v>
      </c>
      <c r="D1371" s="8" t="s">
        <v>1610</v>
      </c>
      <c r="E1371" s="8" t="s">
        <v>43</v>
      </c>
      <c r="F1371" s="10">
        <v>9296.0</v>
      </c>
      <c r="G1371" s="8" t="s">
        <v>37</v>
      </c>
    </row>
    <row r="1372" ht="15.0" customHeight="1">
      <c r="A1372" s="8" t="s">
        <v>12</v>
      </c>
      <c r="B1372" s="8" t="s">
        <v>98</v>
      </c>
      <c r="C1372" s="8">
        <v>9309.0</v>
      </c>
      <c r="D1372" s="8" t="s">
        <v>1611</v>
      </c>
      <c r="E1372" s="8" t="s">
        <v>46</v>
      </c>
      <c r="F1372" s="10">
        <v>158157.0</v>
      </c>
      <c r="G1372" s="8" t="s">
        <v>37</v>
      </c>
    </row>
    <row r="1373" ht="15.0" customHeight="1">
      <c r="A1373" s="8" t="s">
        <v>12</v>
      </c>
      <c r="B1373" s="8" t="s">
        <v>1073</v>
      </c>
      <c r="C1373" s="8">
        <v>9310.0</v>
      </c>
      <c r="D1373" s="8" t="s">
        <v>1612</v>
      </c>
      <c r="E1373" s="8" t="s">
        <v>118</v>
      </c>
      <c r="F1373" s="10">
        <v>29800.0</v>
      </c>
      <c r="G1373" s="8" t="s">
        <v>37</v>
      </c>
    </row>
    <row r="1374" ht="15.0" customHeight="1">
      <c r="A1374" s="8" t="s">
        <v>12</v>
      </c>
      <c r="B1374" s="8" t="s">
        <v>1073</v>
      </c>
      <c r="C1374" s="8">
        <v>9311.0</v>
      </c>
      <c r="D1374" s="8" t="s">
        <v>1613</v>
      </c>
      <c r="E1374" s="8" t="s">
        <v>1227</v>
      </c>
      <c r="F1374" s="10">
        <v>148.0</v>
      </c>
      <c r="G1374" s="8" t="s">
        <v>37</v>
      </c>
    </row>
    <row r="1375" ht="15.0" customHeight="1">
      <c r="A1375" s="8" t="s">
        <v>12</v>
      </c>
      <c r="B1375" s="8" t="s">
        <v>109</v>
      </c>
      <c r="C1375" s="8">
        <v>9314.0</v>
      </c>
      <c r="D1375" s="8" t="s">
        <v>1614</v>
      </c>
      <c r="E1375" s="8" t="s">
        <v>111</v>
      </c>
      <c r="F1375" s="10">
        <v>139262.0</v>
      </c>
      <c r="G1375" s="8" t="s">
        <v>112</v>
      </c>
    </row>
    <row r="1376" ht="15.0" customHeight="1">
      <c r="A1376" s="8" t="s">
        <v>12</v>
      </c>
      <c r="B1376" s="8" t="s">
        <v>109</v>
      </c>
      <c r="C1376" s="8">
        <v>9317.0</v>
      </c>
      <c r="D1376" s="8" t="s">
        <v>1615</v>
      </c>
      <c r="E1376" s="8" t="s">
        <v>111</v>
      </c>
      <c r="F1376" s="10">
        <v>157314.0</v>
      </c>
      <c r="G1376" s="8" t="s">
        <v>112</v>
      </c>
    </row>
    <row r="1377" ht="15.0" customHeight="1">
      <c r="A1377" s="8" t="s">
        <v>12</v>
      </c>
      <c r="B1377" s="8" t="s">
        <v>109</v>
      </c>
      <c r="C1377" s="8">
        <v>9318.0</v>
      </c>
      <c r="D1377" s="8" t="s">
        <v>1616</v>
      </c>
      <c r="E1377" s="8" t="s">
        <v>33</v>
      </c>
      <c r="F1377" s="10">
        <v>21451.0</v>
      </c>
      <c r="G1377" s="8" t="s">
        <v>112</v>
      </c>
    </row>
    <row r="1378" ht="15.0" customHeight="1">
      <c r="A1378" s="8" t="s">
        <v>12</v>
      </c>
      <c r="B1378" s="8" t="s">
        <v>109</v>
      </c>
      <c r="C1378" s="8">
        <v>9319.0</v>
      </c>
      <c r="D1378" s="8" t="s">
        <v>1617</v>
      </c>
      <c r="E1378" s="8" t="s">
        <v>111</v>
      </c>
      <c r="F1378" s="10">
        <v>214862.0</v>
      </c>
      <c r="G1378" s="8" t="s">
        <v>112</v>
      </c>
    </row>
    <row r="1379" ht="15.0" customHeight="1">
      <c r="A1379" s="8" t="s">
        <v>12</v>
      </c>
      <c r="B1379" s="8" t="s">
        <v>109</v>
      </c>
      <c r="C1379" s="8">
        <v>9320.0</v>
      </c>
      <c r="D1379" s="8" t="s">
        <v>1618</v>
      </c>
      <c r="E1379" s="8" t="s">
        <v>111</v>
      </c>
      <c r="F1379" s="10">
        <v>131010.0</v>
      </c>
      <c r="G1379" s="8" t="s">
        <v>112</v>
      </c>
    </row>
    <row r="1380" ht="15.0" customHeight="1">
      <c r="A1380" s="8" t="s">
        <v>12</v>
      </c>
      <c r="B1380" s="8" t="s">
        <v>109</v>
      </c>
      <c r="C1380" s="8">
        <v>9321.0</v>
      </c>
      <c r="D1380" s="8" t="s">
        <v>1619</v>
      </c>
      <c r="E1380" s="8" t="s">
        <v>111</v>
      </c>
      <c r="F1380" s="10">
        <v>144089.0</v>
      </c>
      <c r="G1380" s="8" t="s">
        <v>112</v>
      </c>
    </row>
    <row r="1381" ht="15.0" customHeight="1">
      <c r="A1381" s="8" t="s">
        <v>12</v>
      </c>
      <c r="B1381" s="8" t="s">
        <v>109</v>
      </c>
      <c r="C1381" s="8">
        <v>9323.0</v>
      </c>
      <c r="D1381" s="8" t="s">
        <v>1620</v>
      </c>
      <c r="E1381" s="8" t="s">
        <v>111</v>
      </c>
      <c r="F1381" s="10">
        <v>181776.0</v>
      </c>
      <c r="G1381" s="8" t="s">
        <v>112</v>
      </c>
    </row>
    <row r="1382" ht="15.0" customHeight="1">
      <c r="A1382" s="8" t="s">
        <v>12</v>
      </c>
      <c r="B1382" s="8" t="s">
        <v>109</v>
      </c>
      <c r="C1382" s="8">
        <v>9324.0</v>
      </c>
      <c r="D1382" s="8" t="s">
        <v>1621</v>
      </c>
      <c r="E1382" s="8" t="s">
        <v>111</v>
      </c>
      <c r="F1382" s="10">
        <v>110304.0</v>
      </c>
      <c r="G1382" s="8" t="s">
        <v>112</v>
      </c>
    </row>
    <row r="1383" ht="15.0" customHeight="1">
      <c r="A1383" s="8" t="s">
        <v>12</v>
      </c>
      <c r="B1383" s="8" t="s">
        <v>31</v>
      </c>
      <c r="C1383" s="8">
        <v>9325.0</v>
      </c>
      <c r="D1383" s="8" t="s">
        <v>1622</v>
      </c>
      <c r="E1383" s="8" t="s">
        <v>1151</v>
      </c>
      <c r="F1383" s="10">
        <v>300000.0</v>
      </c>
      <c r="G1383" s="8" t="s">
        <v>17</v>
      </c>
    </row>
    <row r="1384" ht="15.0" customHeight="1">
      <c r="A1384" s="8" t="s">
        <v>12</v>
      </c>
      <c r="B1384" s="8" t="s">
        <v>848</v>
      </c>
      <c r="C1384" s="8">
        <v>9333.0</v>
      </c>
      <c r="D1384" s="8" t="s">
        <v>1623</v>
      </c>
      <c r="E1384" s="8" t="s">
        <v>46</v>
      </c>
      <c r="F1384" s="10">
        <v>322986.0</v>
      </c>
      <c r="G1384" s="8" t="s">
        <v>37</v>
      </c>
    </row>
    <row r="1385" ht="15.0" customHeight="1">
      <c r="A1385" s="8" t="s">
        <v>12</v>
      </c>
      <c r="B1385" s="8" t="s">
        <v>848</v>
      </c>
      <c r="C1385" s="8">
        <v>9334.0</v>
      </c>
      <c r="D1385" s="8" t="s">
        <v>1624</v>
      </c>
      <c r="E1385" s="8" t="s">
        <v>46</v>
      </c>
      <c r="F1385" s="10">
        <v>148750.0</v>
      </c>
      <c r="G1385" s="8" t="s">
        <v>37</v>
      </c>
    </row>
    <row r="1386" ht="15.0" customHeight="1">
      <c r="A1386" s="8" t="s">
        <v>12</v>
      </c>
      <c r="B1386" s="8" t="s">
        <v>848</v>
      </c>
      <c r="C1386" s="8">
        <v>9335.0</v>
      </c>
      <c r="D1386" s="8" t="s">
        <v>1625</v>
      </c>
      <c r="E1386" s="8" t="s">
        <v>46</v>
      </c>
      <c r="F1386" s="10">
        <v>65450.0</v>
      </c>
      <c r="G1386" s="8" t="s">
        <v>37</v>
      </c>
    </row>
    <row r="1387" ht="15.0" customHeight="1">
      <c r="A1387" s="8" t="s">
        <v>12</v>
      </c>
      <c r="B1387" s="8" t="s">
        <v>850</v>
      </c>
      <c r="C1387" s="8">
        <v>9342.0</v>
      </c>
      <c r="D1387" s="8" t="s">
        <v>1626</v>
      </c>
      <c r="E1387" s="8" t="s">
        <v>46</v>
      </c>
      <c r="F1387" s="10">
        <v>58429.0</v>
      </c>
      <c r="G1387" s="8" t="s">
        <v>37</v>
      </c>
    </row>
    <row r="1388" ht="15.0" customHeight="1">
      <c r="A1388" s="8" t="s">
        <v>12</v>
      </c>
      <c r="B1388" s="8" t="s">
        <v>850</v>
      </c>
      <c r="C1388" s="8">
        <v>9343.0</v>
      </c>
      <c r="D1388" s="8" t="s">
        <v>1627</v>
      </c>
      <c r="E1388" s="8" t="s">
        <v>46</v>
      </c>
      <c r="F1388" s="10">
        <v>38809.0</v>
      </c>
      <c r="G1388" s="8" t="s">
        <v>37</v>
      </c>
    </row>
    <row r="1389" ht="15.0" customHeight="1">
      <c r="A1389" s="8" t="s">
        <v>12</v>
      </c>
      <c r="B1389" s="8" t="s">
        <v>850</v>
      </c>
      <c r="C1389" s="8">
        <v>9344.0</v>
      </c>
      <c r="D1389" s="8" t="s">
        <v>1628</v>
      </c>
      <c r="E1389" s="8" t="s">
        <v>46</v>
      </c>
      <c r="F1389" s="10">
        <v>68068.0</v>
      </c>
      <c r="G1389" s="8" t="s">
        <v>37</v>
      </c>
    </row>
    <row r="1390" ht="15.0" customHeight="1">
      <c r="A1390" s="8" t="s">
        <v>12</v>
      </c>
      <c r="B1390" s="8" t="s">
        <v>850</v>
      </c>
      <c r="C1390" s="8">
        <v>9345.0</v>
      </c>
      <c r="D1390" s="8" t="s">
        <v>1629</v>
      </c>
      <c r="E1390" s="8" t="s">
        <v>46</v>
      </c>
      <c r="F1390" s="10">
        <v>297500.0</v>
      </c>
      <c r="G1390" s="8" t="s">
        <v>37</v>
      </c>
    </row>
    <row r="1391" ht="15.0" customHeight="1">
      <c r="A1391" s="8" t="s">
        <v>12</v>
      </c>
      <c r="B1391" s="8" t="s">
        <v>850</v>
      </c>
      <c r="C1391" s="8">
        <v>9346.0</v>
      </c>
      <c r="D1391" s="8" t="s">
        <v>1630</v>
      </c>
      <c r="E1391" s="8" t="s">
        <v>46</v>
      </c>
      <c r="F1391" s="10">
        <v>154224.0</v>
      </c>
      <c r="G1391" s="8" t="s">
        <v>37</v>
      </c>
    </row>
    <row r="1392" ht="15.0" customHeight="1">
      <c r="A1392" s="8" t="s">
        <v>12</v>
      </c>
      <c r="B1392" s="8" t="s">
        <v>850</v>
      </c>
      <c r="C1392" s="8">
        <v>9347.0</v>
      </c>
      <c r="D1392" s="8" t="s">
        <v>1631</v>
      </c>
      <c r="E1392" s="8" t="s">
        <v>46</v>
      </c>
      <c r="F1392" s="10">
        <v>90137.0</v>
      </c>
      <c r="G1392" s="8" t="s">
        <v>37</v>
      </c>
    </row>
    <row r="1393" ht="15.0" customHeight="1">
      <c r="A1393" s="8" t="s">
        <v>12</v>
      </c>
      <c r="B1393" s="8" t="s">
        <v>850</v>
      </c>
      <c r="C1393" s="8">
        <v>9348.0</v>
      </c>
      <c r="D1393" s="8" t="s">
        <v>1632</v>
      </c>
      <c r="E1393" s="8" t="s">
        <v>46</v>
      </c>
      <c r="F1393" s="10">
        <v>278460.0</v>
      </c>
      <c r="G1393" s="8" t="s">
        <v>37</v>
      </c>
    </row>
    <row r="1394" ht="15.0" customHeight="1">
      <c r="A1394" s="8" t="s">
        <v>12</v>
      </c>
      <c r="B1394" s="8" t="s">
        <v>850</v>
      </c>
      <c r="C1394" s="8">
        <v>9350.0</v>
      </c>
      <c r="D1394" s="8" t="s">
        <v>1633</v>
      </c>
      <c r="E1394" s="8" t="s">
        <v>46</v>
      </c>
      <c r="F1394" s="10">
        <v>312970.0</v>
      </c>
      <c r="G1394" s="8" t="s">
        <v>37</v>
      </c>
    </row>
    <row r="1395" ht="15.0" customHeight="1">
      <c r="A1395" s="8" t="s">
        <v>12</v>
      </c>
      <c r="B1395" s="8" t="s">
        <v>871</v>
      </c>
      <c r="C1395" s="8">
        <v>9351.0</v>
      </c>
      <c r="D1395" s="8" t="s">
        <v>1634</v>
      </c>
      <c r="E1395" s="8" t="s">
        <v>46</v>
      </c>
      <c r="F1395" s="10">
        <v>567035.0</v>
      </c>
      <c r="G1395" s="8" t="s">
        <v>37</v>
      </c>
    </row>
    <row r="1396" ht="15.0" customHeight="1">
      <c r="A1396" s="8" t="s">
        <v>12</v>
      </c>
      <c r="B1396" s="8" t="s">
        <v>850</v>
      </c>
      <c r="C1396" s="8">
        <v>9352.0</v>
      </c>
      <c r="D1396" s="8" t="s">
        <v>1635</v>
      </c>
      <c r="E1396" s="8" t="s">
        <v>46</v>
      </c>
      <c r="F1396" s="10">
        <v>72947.0</v>
      </c>
      <c r="G1396" s="8" t="s">
        <v>37</v>
      </c>
    </row>
    <row r="1397" ht="15.0" customHeight="1">
      <c r="A1397" s="8" t="s">
        <v>12</v>
      </c>
      <c r="B1397" s="8" t="s">
        <v>850</v>
      </c>
      <c r="C1397" s="8">
        <v>9353.0</v>
      </c>
      <c r="D1397" s="8" t="s">
        <v>1636</v>
      </c>
      <c r="E1397" s="8" t="s">
        <v>46</v>
      </c>
      <c r="F1397" s="10">
        <v>245497.0</v>
      </c>
      <c r="G1397" s="8" t="s">
        <v>37</v>
      </c>
    </row>
    <row r="1398" ht="15.0" customHeight="1">
      <c r="A1398" s="8" t="s">
        <v>12</v>
      </c>
      <c r="B1398" s="8" t="s">
        <v>850</v>
      </c>
      <c r="C1398" s="8">
        <v>9354.0</v>
      </c>
      <c r="D1398" s="8" t="s">
        <v>1637</v>
      </c>
      <c r="E1398" s="8" t="s">
        <v>46</v>
      </c>
      <c r="F1398" s="10">
        <v>125545.0</v>
      </c>
      <c r="G1398" s="8" t="s">
        <v>37</v>
      </c>
    </row>
    <row r="1399" ht="15.0" customHeight="1">
      <c r="A1399" s="8" t="s">
        <v>12</v>
      </c>
      <c r="B1399" s="8" t="s">
        <v>850</v>
      </c>
      <c r="C1399" s="8">
        <v>9355.0</v>
      </c>
      <c r="D1399" s="8" t="s">
        <v>1638</v>
      </c>
      <c r="E1399" s="8" t="s">
        <v>46</v>
      </c>
      <c r="F1399" s="10">
        <v>165249.0</v>
      </c>
      <c r="G1399" s="8" t="s">
        <v>37</v>
      </c>
    </row>
    <row r="1400" ht="15.0" customHeight="1">
      <c r="A1400" s="8" t="s">
        <v>12</v>
      </c>
      <c r="B1400" s="8" t="s">
        <v>850</v>
      </c>
      <c r="C1400" s="8">
        <v>9356.0</v>
      </c>
      <c r="D1400" s="8" t="s">
        <v>1639</v>
      </c>
      <c r="E1400" s="8" t="s">
        <v>46</v>
      </c>
      <c r="F1400" s="10">
        <v>1785000.0</v>
      </c>
      <c r="G1400" s="8" t="s">
        <v>37</v>
      </c>
    </row>
    <row r="1401" ht="15.0" customHeight="1">
      <c r="A1401" s="8" t="s">
        <v>12</v>
      </c>
      <c r="B1401" s="8" t="s">
        <v>850</v>
      </c>
      <c r="C1401" s="8">
        <v>9357.0</v>
      </c>
      <c r="D1401" s="8" t="s">
        <v>1640</v>
      </c>
      <c r="E1401" s="8" t="s">
        <v>46</v>
      </c>
      <c r="F1401" s="10">
        <v>1877701.0</v>
      </c>
      <c r="G1401" s="8" t="s">
        <v>37</v>
      </c>
    </row>
    <row r="1402" ht="15.0" customHeight="1">
      <c r="A1402" s="8" t="s">
        <v>12</v>
      </c>
      <c r="B1402" s="8" t="s">
        <v>850</v>
      </c>
      <c r="C1402" s="8">
        <v>9358.0</v>
      </c>
      <c r="D1402" s="8" t="s">
        <v>1641</v>
      </c>
      <c r="E1402" s="8" t="s">
        <v>46</v>
      </c>
      <c r="F1402" s="10">
        <v>2094400.0</v>
      </c>
      <c r="G1402" s="8" t="s">
        <v>37</v>
      </c>
    </row>
    <row r="1403" ht="15.0" customHeight="1">
      <c r="A1403" s="8" t="s">
        <v>12</v>
      </c>
      <c r="B1403" s="8" t="s">
        <v>875</v>
      </c>
      <c r="C1403" s="8">
        <v>9359.0</v>
      </c>
      <c r="D1403" s="8" t="s">
        <v>1642</v>
      </c>
      <c r="E1403" s="8" t="s">
        <v>46</v>
      </c>
      <c r="F1403" s="10">
        <v>251923.0</v>
      </c>
      <c r="G1403" s="8" t="s">
        <v>37</v>
      </c>
    </row>
    <row r="1404" ht="15.0" customHeight="1">
      <c r="A1404" s="8" t="s">
        <v>12</v>
      </c>
      <c r="B1404" s="8" t="s">
        <v>875</v>
      </c>
      <c r="C1404" s="8">
        <v>9360.0</v>
      </c>
      <c r="D1404" s="8" t="s">
        <v>1643</v>
      </c>
      <c r="E1404" s="8" t="s">
        <v>46</v>
      </c>
      <c r="F1404" s="10">
        <v>131971.0</v>
      </c>
      <c r="G1404" s="8" t="s">
        <v>37</v>
      </c>
    </row>
    <row r="1405" ht="15.0" customHeight="1">
      <c r="A1405" s="8" t="s">
        <v>12</v>
      </c>
      <c r="B1405" s="8" t="s">
        <v>875</v>
      </c>
      <c r="C1405" s="8">
        <v>9361.0</v>
      </c>
      <c r="D1405" s="8" t="s">
        <v>1644</v>
      </c>
      <c r="E1405" s="8" t="s">
        <v>46</v>
      </c>
      <c r="F1405" s="10">
        <v>422000.0</v>
      </c>
      <c r="G1405" s="8" t="s">
        <v>37</v>
      </c>
    </row>
    <row r="1406" ht="15.0" customHeight="1">
      <c r="A1406" s="8" t="s">
        <v>12</v>
      </c>
      <c r="B1406" s="8" t="s">
        <v>875</v>
      </c>
      <c r="C1406" s="8">
        <v>9363.0</v>
      </c>
      <c r="D1406" s="8" t="s">
        <v>1645</v>
      </c>
      <c r="E1406" s="8" t="s">
        <v>46</v>
      </c>
      <c r="F1406" s="10">
        <v>358190.0</v>
      </c>
      <c r="G1406" s="8" t="s">
        <v>37</v>
      </c>
    </row>
    <row r="1407" ht="15.0" customHeight="1">
      <c r="A1407" s="8" t="s">
        <v>12</v>
      </c>
      <c r="B1407" s="8" t="s">
        <v>875</v>
      </c>
      <c r="C1407" s="8">
        <v>9364.0</v>
      </c>
      <c r="D1407" s="8" t="s">
        <v>1646</v>
      </c>
      <c r="E1407" s="8" t="s">
        <v>46</v>
      </c>
      <c r="F1407" s="10">
        <v>735301.0</v>
      </c>
      <c r="G1407" s="8" t="s">
        <v>37</v>
      </c>
    </row>
    <row r="1408" ht="15.0" customHeight="1">
      <c r="A1408" s="8" t="s">
        <v>12</v>
      </c>
      <c r="B1408" s="8" t="s">
        <v>877</v>
      </c>
      <c r="C1408" s="8">
        <v>9366.0</v>
      </c>
      <c r="D1408" s="8" t="s">
        <v>1647</v>
      </c>
      <c r="E1408" s="8" t="s">
        <v>46</v>
      </c>
      <c r="F1408" s="10">
        <v>58548.0</v>
      </c>
      <c r="G1408" s="8" t="s">
        <v>37</v>
      </c>
    </row>
    <row r="1409" ht="15.0" customHeight="1">
      <c r="A1409" s="8" t="s">
        <v>12</v>
      </c>
      <c r="B1409" s="8" t="s">
        <v>877</v>
      </c>
      <c r="C1409" s="8">
        <v>9367.0</v>
      </c>
      <c r="D1409" s="8" t="s">
        <v>1648</v>
      </c>
      <c r="E1409" s="8" t="s">
        <v>46</v>
      </c>
      <c r="F1409" s="10">
        <v>128944.0</v>
      </c>
      <c r="G1409" s="8" t="s">
        <v>37</v>
      </c>
    </row>
    <row r="1410" ht="15.0" customHeight="1">
      <c r="A1410" s="8" t="s">
        <v>12</v>
      </c>
      <c r="B1410" s="8" t="s">
        <v>877</v>
      </c>
      <c r="C1410" s="8">
        <v>9368.0</v>
      </c>
      <c r="D1410" s="8" t="s">
        <v>1649</v>
      </c>
      <c r="E1410" s="8" t="s">
        <v>46</v>
      </c>
      <c r="F1410" s="10">
        <v>53550.0</v>
      </c>
      <c r="G1410" s="8" t="s">
        <v>37</v>
      </c>
    </row>
    <row r="1411" ht="15.0" customHeight="1">
      <c r="A1411" s="8" t="s">
        <v>12</v>
      </c>
      <c r="B1411" s="8" t="s">
        <v>875</v>
      </c>
      <c r="C1411" s="8">
        <v>9369.0</v>
      </c>
      <c r="D1411" s="8" t="s">
        <v>1650</v>
      </c>
      <c r="E1411" s="8" t="s">
        <v>46</v>
      </c>
      <c r="F1411" s="10">
        <v>1294601.0</v>
      </c>
      <c r="G1411" s="8" t="s">
        <v>37</v>
      </c>
    </row>
    <row r="1412" ht="15.0" customHeight="1">
      <c r="A1412" s="8" t="s">
        <v>12</v>
      </c>
      <c r="B1412" s="8" t="s">
        <v>877</v>
      </c>
      <c r="C1412" s="8">
        <v>9370.0</v>
      </c>
      <c r="D1412" s="8" t="s">
        <v>1651</v>
      </c>
      <c r="E1412" s="8" t="s">
        <v>46</v>
      </c>
      <c r="F1412" s="10">
        <v>1426929.0</v>
      </c>
      <c r="G1412" s="8" t="s">
        <v>37</v>
      </c>
    </row>
    <row r="1413" ht="15.0" customHeight="1">
      <c r="A1413" s="8" t="s">
        <v>12</v>
      </c>
      <c r="B1413" s="8" t="s">
        <v>877</v>
      </c>
      <c r="C1413" s="8">
        <v>9371.0</v>
      </c>
      <c r="D1413" s="8" t="s">
        <v>1652</v>
      </c>
      <c r="E1413" s="8" t="s">
        <v>46</v>
      </c>
      <c r="F1413" s="10">
        <v>822000.0</v>
      </c>
      <c r="G1413" s="8" t="s">
        <v>37</v>
      </c>
    </row>
    <row r="1414" ht="15.0" customHeight="1">
      <c r="A1414" s="8" t="s">
        <v>12</v>
      </c>
      <c r="B1414" s="8" t="s">
        <v>877</v>
      </c>
      <c r="C1414" s="8">
        <v>9373.0</v>
      </c>
      <c r="D1414" s="8" t="s">
        <v>1653</v>
      </c>
      <c r="E1414" s="8" t="s">
        <v>46</v>
      </c>
      <c r="F1414" s="10">
        <v>243950.0</v>
      </c>
      <c r="G1414" s="8" t="s">
        <v>37</v>
      </c>
    </row>
    <row r="1415" ht="15.0" customHeight="1">
      <c r="A1415" s="8" t="s">
        <v>12</v>
      </c>
      <c r="B1415" s="8" t="s">
        <v>877</v>
      </c>
      <c r="C1415" s="8">
        <v>9374.0</v>
      </c>
      <c r="D1415" s="8" t="s">
        <v>1654</v>
      </c>
      <c r="E1415" s="8" t="s">
        <v>46</v>
      </c>
      <c r="F1415" s="10">
        <v>76365.0</v>
      </c>
      <c r="G1415" s="8" t="s">
        <v>37</v>
      </c>
    </row>
    <row r="1416" ht="15.0" customHeight="1">
      <c r="A1416" s="8" t="s">
        <v>12</v>
      </c>
      <c r="B1416" s="8" t="s">
        <v>877</v>
      </c>
      <c r="C1416" s="8">
        <v>9375.0</v>
      </c>
      <c r="D1416" s="8" t="s">
        <v>1655</v>
      </c>
      <c r="E1416" s="8" t="s">
        <v>46</v>
      </c>
      <c r="F1416" s="10">
        <v>4241160.0</v>
      </c>
      <c r="G1416" s="8" t="s">
        <v>37</v>
      </c>
    </row>
    <row r="1417" ht="15.0" customHeight="1">
      <c r="A1417" s="8" t="s">
        <v>12</v>
      </c>
      <c r="B1417" s="8" t="s">
        <v>875</v>
      </c>
      <c r="C1417" s="8">
        <v>9379.0</v>
      </c>
      <c r="D1417" s="8" t="s">
        <v>1656</v>
      </c>
      <c r="E1417" s="8" t="s">
        <v>46</v>
      </c>
      <c r="F1417" s="10">
        <v>173145.0</v>
      </c>
      <c r="G1417" s="8" t="s">
        <v>37</v>
      </c>
    </row>
    <row r="1418" ht="15.0" customHeight="1">
      <c r="A1418" s="8" t="s">
        <v>12</v>
      </c>
      <c r="B1418" s="8" t="s">
        <v>875</v>
      </c>
      <c r="C1418" s="8">
        <v>9381.0</v>
      </c>
      <c r="D1418" s="8" t="s">
        <v>1657</v>
      </c>
      <c r="E1418" s="8" t="s">
        <v>46</v>
      </c>
      <c r="F1418" s="10">
        <v>84966.0</v>
      </c>
      <c r="G1418" s="8" t="s">
        <v>37</v>
      </c>
    </row>
    <row r="1419" ht="15.0" customHeight="1">
      <c r="A1419" s="8" t="s">
        <v>12</v>
      </c>
      <c r="B1419" s="8" t="s">
        <v>875</v>
      </c>
      <c r="C1419" s="8">
        <v>9383.0</v>
      </c>
      <c r="D1419" s="8" t="s">
        <v>1658</v>
      </c>
      <c r="E1419" s="8" t="s">
        <v>46</v>
      </c>
      <c r="F1419" s="10">
        <v>250852.0</v>
      </c>
      <c r="G1419" s="8" t="s">
        <v>37</v>
      </c>
    </row>
    <row r="1420" ht="15.0" customHeight="1">
      <c r="A1420" s="8" t="s">
        <v>12</v>
      </c>
      <c r="B1420" s="8" t="s">
        <v>875</v>
      </c>
      <c r="C1420" s="8">
        <v>9384.0</v>
      </c>
      <c r="D1420" s="8" t="s">
        <v>1659</v>
      </c>
      <c r="E1420" s="8" t="s">
        <v>46</v>
      </c>
      <c r="F1420" s="10">
        <v>157080.0</v>
      </c>
      <c r="G1420" s="8" t="s">
        <v>37</v>
      </c>
    </row>
    <row r="1421" ht="15.0" customHeight="1">
      <c r="A1421" s="8" t="s">
        <v>12</v>
      </c>
      <c r="B1421" s="8" t="s">
        <v>1660</v>
      </c>
      <c r="C1421" s="8">
        <v>9385.0</v>
      </c>
      <c r="D1421" s="8" t="s">
        <v>1661</v>
      </c>
      <c r="E1421" s="8" t="s">
        <v>46</v>
      </c>
      <c r="F1421" s="10">
        <v>49909.0</v>
      </c>
      <c r="G1421" s="8" t="s">
        <v>37</v>
      </c>
    </row>
    <row r="1422" ht="15.0" customHeight="1">
      <c r="A1422" s="8" t="s">
        <v>12</v>
      </c>
      <c r="B1422" s="8" t="s">
        <v>1660</v>
      </c>
      <c r="C1422" s="8">
        <v>9386.0</v>
      </c>
      <c r="D1422" s="8" t="s">
        <v>1662</v>
      </c>
      <c r="E1422" s="8" t="s">
        <v>46</v>
      </c>
      <c r="F1422" s="10">
        <v>52122.0</v>
      </c>
      <c r="G1422" s="8" t="s">
        <v>37</v>
      </c>
    </row>
    <row r="1423" ht="15.0" customHeight="1">
      <c r="A1423" s="8" t="s">
        <v>12</v>
      </c>
      <c r="B1423" s="8" t="s">
        <v>871</v>
      </c>
      <c r="C1423" s="8">
        <v>9387.0</v>
      </c>
      <c r="D1423" s="8" t="s">
        <v>1663</v>
      </c>
      <c r="E1423" s="8" t="s">
        <v>46</v>
      </c>
      <c r="F1423" s="10">
        <v>684780.0</v>
      </c>
      <c r="G1423" s="8" t="s">
        <v>37</v>
      </c>
    </row>
    <row r="1424" ht="15.0" customHeight="1">
      <c r="A1424" s="8" t="s">
        <v>12</v>
      </c>
      <c r="B1424" s="8" t="s">
        <v>869</v>
      </c>
      <c r="C1424" s="8">
        <v>9388.0</v>
      </c>
      <c r="D1424" s="8" t="s">
        <v>1664</v>
      </c>
      <c r="E1424" s="8" t="s">
        <v>46</v>
      </c>
      <c r="F1424" s="10">
        <v>80087.0</v>
      </c>
      <c r="G1424" s="8" t="s">
        <v>37</v>
      </c>
    </row>
    <row r="1425" ht="15.0" customHeight="1">
      <c r="A1425" s="8" t="s">
        <v>12</v>
      </c>
      <c r="B1425" s="8" t="s">
        <v>1665</v>
      </c>
      <c r="C1425" s="8">
        <v>9389.0</v>
      </c>
      <c r="D1425" s="8" t="s">
        <v>1666</v>
      </c>
      <c r="E1425" s="8" t="s">
        <v>46</v>
      </c>
      <c r="F1425" s="10">
        <v>362950.0</v>
      </c>
      <c r="G1425" s="8" t="s">
        <v>37</v>
      </c>
    </row>
    <row r="1426" ht="15.0" customHeight="1">
      <c r="A1426" s="8" t="s">
        <v>12</v>
      </c>
      <c r="B1426" s="8" t="s">
        <v>1660</v>
      </c>
      <c r="C1426" s="8">
        <v>9396.0</v>
      </c>
      <c r="D1426" s="8" t="s">
        <v>1667</v>
      </c>
      <c r="E1426" s="8" t="s">
        <v>46</v>
      </c>
      <c r="F1426" s="10">
        <v>52241.0</v>
      </c>
      <c r="G1426" s="8" t="s">
        <v>37</v>
      </c>
    </row>
    <row r="1427" ht="15.0" customHeight="1">
      <c r="A1427" s="8" t="s">
        <v>12</v>
      </c>
      <c r="B1427" s="8" t="s">
        <v>1660</v>
      </c>
      <c r="C1427" s="8">
        <v>9397.0</v>
      </c>
      <c r="D1427" s="8" t="s">
        <v>1668</v>
      </c>
      <c r="E1427" s="8" t="s">
        <v>46</v>
      </c>
      <c r="F1427" s="10">
        <v>49266.0</v>
      </c>
      <c r="G1427" s="8" t="s">
        <v>37</v>
      </c>
    </row>
    <row r="1428" ht="15.0" customHeight="1">
      <c r="A1428" s="8" t="s">
        <v>12</v>
      </c>
      <c r="B1428" s="8" t="s">
        <v>1660</v>
      </c>
      <c r="C1428" s="8">
        <v>9398.0</v>
      </c>
      <c r="D1428" s="8" t="s">
        <v>1669</v>
      </c>
      <c r="E1428" s="8" t="s">
        <v>46</v>
      </c>
      <c r="F1428" s="10">
        <v>105375.0</v>
      </c>
      <c r="G1428" s="8" t="s">
        <v>37</v>
      </c>
    </row>
    <row r="1429" ht="15.0" customHeight="1">
      <c r="A1429" s="8" t="s">
        <v>12</v>
      </c>
      <c r="B1429" s="8" t="s">
        <v>1660</v>
      </c>
      <c r="C1429" s="8">
        <v>9401.0</v>
      </c>
      <c r="D1429" s="8" t="s">
        <v>1670</v>
      </c>
      <c r="E1429" s="8" t="s">
        <v>46</v>
      </c>
      <c r="F1429" s="10">
        <v>70091.0</v>
      </c>
      <c r="G1429" s="8" t="s">
        <v>37</v>
      </c>
    </row>
    <row r="1430" ht="15.0" customHeight="1">
      <c r="A1430" s="8" t="s">
        <v>12</v>
      </c>
      <c r="B1430" s="8" t="s">
        <v>1660</v>
      </c>
      <c r="C1430" s="8">
        <v>9402.0</v>
      </c>
      <c r="D1430" s="8" t="s">
        <v>1671</v>
      </c>
      <c r="E1430" s="8" t="s">
        <v>46</v>
      </c>
      <c r="F1430" s="10">
        <v>47600.0</v>
      </c>
      <c r="G1430" s="8" t="s">
        <v>37</v>
      </c>
    </row>
    <row r="1431" ht="15.0" customHeight="1">
      <c r="A1431" s="8" t="s">
        <v>12</v>
      </c>
      <c r="B1431" s="8" t="s">
        <v>1660</v>
      </c>
      <c r="C1431" s="8">
        <v>9404.0</v>
      </c>
      <c r="D1431" s="8" t="s">
        <v>1672</v>
      </c>
      <c r="E1431" s="8" t="s">
        <v>46</v>
      </c>
      <c r="F1431" s="10">
        <v>79730.0</v>
      </c>
      <c r="G1431" s="8" t="s">
        <v>37</v>
      </c>
    </row>
    <row r="1432" ht="15.0" customHeight="1">
      <c r="A1432" s="8" t="s">
        <v>12</v>
      </c>
      <c r="B1432" s="8" t="s">
        <v>1660</v>
      </c>
      <c r="C1432" s="8">
        <v>9405.0</v>
      </c>
      <c r="D1432" s="8" t="s">
        <v>1673</v>
      </c>
      <c r="E1432" s="8" t="s">
        <v>46</v>
      </c>
      <c r="F1432" s="10">
        <v>269892.0</v>
      </c>
      <c r="G1432" s="8" t="s">
        <v>37</v>
      </c>
    </row>
    <row r="1433" ht="15.0" customHeight="1">
      <c r="A1433" s="8" t="s">
        <v>12</v>
      </c>
      <c r="B1433" s="8" t="s">
        <v>869</v>
      </c>
      <c r="C1433" s="8">
        <v>9407.0</v>
      </c>
      <c r="D1433" s="8" t="s">
        <v>1674</v>
      </c>
      <c r="E1433" s="8" t="s">
        <v>46</v>
      </c>
      <c r="F1433" s="10">
        <v>166600.0</v>
      </c>
      <c r="G1433" s="8" t="s">
        <v>37</v>
      </c>
    </row>
    <row r="1434" ht="15.0" customHeight="1">
      <c r="A1434" s="8" t="s">
        <v>12</v>
      </c>
      <c r="B1434" s="8" t="s">
        <v>1050</v>
      </c>
      <c r="C1434" s="8">
        <v>9408.0</v>
      </c>
      <c r="D1434" s="8" t="s">
        <v>1675</v>
      </c>
      <c r="E1434" s="8" t="s">
        <v>46</v>
      </c>
      <c r="F1434" s="10">
        <v>211607.0</v>
      </c>
      <c r="G1434" s="8" t="s">
        <v>37</v>
      </c>
    </row>
    <row r="1435" ht="15.0" customHeight="1">
      <c r="A1435" s="8" t="s">
        <v>12</v>
      </c>
      <c r="B1435" s="8" t="s">
        <v>1050</v>
      </c>
      <c r="C1435" s="8">
        <v>9409.0</v>
      </c>
      <c r="D1435" s="8" t="s">
        <v>1676</v>
      </c>
      <c r="E1435" s="8" t="s">
        <v>46</v>
      </c>
      <c r="F1435" s="10">
        <v>191249.0</v>
      </c>
      <c r="G1435" s="8" t="s">
        <v>37</v>
      </c>
    </row>
    <row r="1436" ht="15.0" customHeight="1">
      <c r="A1436" s="8" t="s">
        <v>12</v>
      </c>
      <c r="B1436" s="8" t="s">
        <v>1143</v>
      </c>
      <c r="C1436" s="8">
        <v>9413.0</v>
      </c>
      <c r="D1436" s="8" t="s">
        <v>1677</v>
      </c>
      <c r="E1436" s="8" t="s">
        <v>43</v>
      </c>
      <c r="F1436" s="10">
        <v>6486.0</v>
      </c>
      <c r="G1436" s="8" t="s">
        <v>17</v>
      </c>
    </row>
    <row r="1437" ht="15.0" customHeight="1">
      <c r="A1437" s="8" t="s">
        <v>12</v>
      </c>
      <c r="B1437" s="8" t="s">
        <v>1050</v>
      </c>
      <c r="C1437" s="8">
        <v>9414.0</v>
      </c>
      <c r="D1437" s="8" t="s">
        <v>462</v>
      </c>
      <c r="E1437" s="8" t="s">
        <v>46</v>
      </c>
      <c r="F1437" s="10">
        <v>36607.0</v>
      </c>
      <c r="G1437" s="8" t="s">
        <v>37</v>
      </c>
    </row>
    <row r="1438" ht="15.0" customHeight="1">
      <c r="A1438" s="8" t="s">
        <v>12</v>
      </c>
      <c r="B1438" s="8" t="s">
        <v>109</v>
      </c>
      <c r="C1438" s="8">
        <v>9423.0</v>
      </c>
      <c r="D1438" s="8" t="s">
        <v>1678</v>
      </c>
      <c r="E1438" s="8" t="s">
        <v>736</v>
      </c>
      <c r="F1438" s="10">
        <v>4177884.0</v>
      </c>
      <c r="G1438" s="8" t="s">
        <v>112</v>
      </c>
    </row>
    <row r="1439" ht="15.0" customHeight="1">
      <c r="A1439" s="8" t="s">
        <v>12</v>
      </c>
      <c r="B1439" s="8" t="s">
        <v>109</v>
      </c>
      <c r="C1439" s="8">
        <v>9424.0</v>
      </c>
      <c r="D1439" s="8" t="s">
        <v>1679</v>
      </c>
      <c r="E1439" s="8" t="s">
        <v>736</v>
      </c>
      <c r="F1439" s="10">
        <v>2922389.0</v>
      </c>
      <c r="G1439" s="8" t="s">
        <v>112</v>
      </c>
    </row>
    <row r="1440" ht="15.0" customHeight="1">
      <c r="A1440" s="8" t="s">
        <v>12</v>
      </c>
      <c r="B1440" s="8" t="s">
        <v>1680</v>
      </c>
      <c r="C1440" s="8">
        <v>9427.0</v>
      </c>
      <c r="D1440" s="8" t="s">
        <v>1681</v>
      </c>
      <c r="E1440" s="8" t="s">
        <v>46</v>
      </c>
      <c r="F1440" s="10">
        <v>13231.0</v>
      </c>
      <c r="G1440" s="8" t="s">
        <v>112</v>
      </c>
    </row>
    <row r="1441" ht="15.0" customHeight="1">
      <c r="A1441" s="8" t="s">
        <v>12</v>
      </c>
      <c r="B1441" s="8" t="s">
        <v>1682</v>
      </c>
      <c r="C1441" s="8">
        <v>9428.0</v>
      </c>
      <c r="D1441" s="8" t="s">
        <v>1683</v>
      </c>
      <c r="E1441" s="8" t="s">
        <v>46</v>
      </c>
      <c r="F1441" s="10">
        <v>21900.0</v>
      </c>
      <c r="G1441" s="8" t="s">
        <v>112</v>
      </c>
    </row>
    <row r="1442" ht="15.0" customHeight="1">
      <c r="A1442" s="8" t="s">
        <v>12</v>
      </c>
      <c r="B1442" s="8" t="s">
        <v>848</v>
      </c>
      <c r="C1442" s="8">
        <v>9433.0</v>
      </c>
      <c r="D1442" s="8" t="s">
        <v>1684</v>
      </c>
      <c r="E1442" s="8" t="s">
        <v>46</v>
      </c>
      <c r="F1442" s="10">
        <v>211820.0</v>
      </c>
      <c r="G1442" s="8" t="s">
        <v>37</v>
      </c>
    </row>
    <row r="1443" ht="15.0" customHeight="1">
      <c r="A1443" s="8" t="s">
        <v>12</v>
      </c>
      <c r="B1443" s="8" t="s">
        <v>1057</v>
      </c>
      <c r="C1443" s="8">
        <v>9434.0</v>
      </c>
      <c r="D1443" s="8" t="s">
        <v>1685</v>
      </c>
      <c r="E1443" s="8" t="s">
        <v>43</v>
      </c>
      <c r="F1443" s="10">
        <v>381.0</v>
      </c>
      <c r="G1443" s="8" t="s">
        <v>37</v>
      </c>
    </row>
    <row r="1444" ht="15.0" customHeight="1">
      <c r="A1444" s="8" t="s">
        <v>12</v>
      </c>
      <c r="B1444" s="8" t="s">
        <v>596</v>
      </c>
      <c r="C1444" s="8">
        <v>9437.0</v>
      </c>
      <c r="D1444" s="8" t="s">
        <v>1686</v>
      </c>
      <c r="E1444" s="8" t="s">
        <v>46</v>
      </c>
      <c r="F1444" s="10">
        <v>721810.0</v>
      </c>
      <c r="G1444" s="8" t="s">
        <v>17</v>
      </c>
    </row>
    <row r="1445" ht="15.0" customHeight="1">
      <c r="A1445" s="8" t="s">
        <v>12</v>
      </c>
      <c r="B1445" s="8" t="s">
        <v>451</v>
      </c>
      <c r="C1445" s="8">
        <v>9441.0</v>
      </c>
      <c r="D1445" s="8" t="s">
        <v>1687</v>
      </c>
      <c r="E1445" s="8" t="s">
        <v>46</v>
      </c>
      <c r="F1445" s="10">
        <v>1402996.0</v>
      </c>
      <c r="G1445" s="8" t="s">
        <v>37</v>
      </c>
    </row>
    <row r="1446" ht="15.0" customHeight="1">
      <c r="A1446" s="8" t="s">
        <v>12</v>
      </c>
      <c r="B1446" s="8" t="s">
        <v>850</v>
      </c>
      <c r="C1446" s="8">
        <v>9443.0</v>
      </c>
      <c r="D1446" s="8" t="s">
        <v>1688</v>
      </c>
      <c r="E1446" s="8" t="s">
        <v>46</v>
      </c>
      <c r="F1446" s="10">
        <v>1861755.0</v>
      </c>
      <c r="G1446" s="8" t="s">
        <v>37</v>
      </c>
    </row>
    <row r="1447" ht="15.0" customHeight="1">
      <c r="A1447" s="8" t="s">
        <v>12</v>
      </c>
      <c r="B1447" s="8" t="s">
        <v>877</v>
      </c>
      <c r="C1447" s="8">
        <v>9444.0</v>
      </c>
      <c r="D1447" s="8" t="s">
        <v>1689</v>
      </c>
      <c r="E1447" s="8" t="s">
        <v>46</v>
      </c>
      <c r="F1447" s="10">
        <v>212415.0</v>
      </c>
      <c r="G1447" s="8" t="s">
        <v>37</v>
      </c>
    </row>
    <row r="1448" ht="15.0" customHeight="1">
      <c r="A1448" s="8" t="s">
        <v>12</v>
      </c>
      <c r="B1448" s="8" t="s">
        <v>877</v>
      </c>
      <c r="C1448" s="8">
        <v>9445.0</v>
      </c>
      <c r="D1448" s="8" t="s">
        <v>1690</v>
      </c>
      <c r="E1448" s="8" t="s">
        <v>46</v>
      </c>
      <c r="F1448" s="10">
        <v>265370.0</v>
      </c>
      <c r="G1448" s="8" t="s">
        <v>37</v>
      </c>
    </row>
    <row r="1449" ht="15.0" customHeight="1">
      <c r="A1449" s="8" t="s">
        <v>12</v>
      </c>
      <c r="B1449" s="8" t="s">
        <v>877</v>
      </c>
      <c r="C1449" s="8">
        <v>9446.0</v>
      </c>
      <c r="D1449" s="8" t="s">
        <v>1691</v>
      </c>
      <c r="E1449" s="8" t="s">
        <v>46</v>
      </c>
      <c r="F1449" s="10">
        <v>81373.0</v>
      </c>
      <c r="G1449" s="8" t="s">
        <v>37</v>
      </c>
    </row>
    <row r="1450" ht="15.0" customHeight="1">
      <c r="A1450" s="8" t="s">
        <v>12</v>
      </c>
      <c r="B1450" s="8" t="s">
        <v>877</v>
      </c>
      <c r="C1450" s="8">
        <v>9447.0</v>
      </c>
      <c r="D1450" s="8" t="s">
        <v>1692</v>
      </c>
      <c r="E1450" s="8" t="s">
        <v>46</v>
      </c>
      <c r="F1450" s="10">
        <v>1731450.0</v>
      </c>
      <c r="G1450" s="8" t="s">
        <v>37</v>
      </c>
    </row>
    <row r="1451" ht="15.0" customHeight="1">
      <c r="A1451" s="8" t="s">
        <v>12</v>
      </c>
      <c r="B1451" s="8" t="s">
        <v>875</v>
      </c>
      <c r="C1451" s="8">
        <v>9448.0</v>
      </c>
      <c r="D1451" s="8" t="s">
        <v>1693</v>
      </c>
      <c r="E1451" s="8" t="s">
        <v>46</v>
      </c>
      <c r="F1451" s="10">
        <v>273819.0</v>
      </c>
      <c r="G1451" s="8" t="s">
        <v>37</v>
      </c>
    </row>
    <row r="1452" ht="15.0" customHeight="1">
      <c r="A1452" s="8" t="s">
        <v>12</v>
      </c>
      <c r="B1452" s="8" t="s">
        <v>875</v>
      </c>
      <c r="C1452" s="8">
        <v>9449.0</v>
      </c>
      <c r="D1452" s="8" t="s">
        <v>1694</v>
      </c>
      <c r="E1452" s="8" t="s">
        <v>46</v>
      </c>
      <c r="F1452" s="10">
        <v>68068.0</v>
      </c>
      <c r="G1452" s="8" t="s">
        <v>37</v>
      </c>
    </row>
    <row r="1453" ht="15.0" customHeight="1">
      <c r="A1453" s="8" t="s">
        <v>12</v>
      </c>
      <c r="B1453" s="8" t="s">
        <v>875</v>
      </c>
      <c r="C1453" s="8">
        <v>9450.0</v>
      </c>
      <c r="D1453" s="8" t="s">
        <v>1695</v>
      </c>
      <c r="E1453" s="8" t="s">
        <v>46</v>
      </c>
      <c r="F1453" s="10">
        <v>160650.0</v>
      </c>
      <c r="G1453" s="8" t="s">
        <v>37</v>
      </c>
    </row>
    <row r="1454" ht="15.0" customHeight="1">
      <c r="A1454" s="8" t="s">
        <v>12</v>
      </c>
      <c r="B1454" s="8" t="s">
        <v>875</v>
      </c>
      <c r="C1454" s="8">
        <v>9451.0</v>
      </c>
      <c r="D1454" s="8" t="s">
        <v>1696</v>
      </c>
      <c r="E1454" s="8" t="s">
        <v>46</v>
      </c>
      <c r="F1454" s="10">
        <v>84490.0</v>
      </c>
      <c r="G1454" s="8" t="s">
        <v>37</v>
      </c>
    </row>
    <row r="1455" ht="15.0" customHeight="1">
      <c r="A1455" s="8" t="s">
        <v>12</v>
      </c>
      <c r="B1455" s="8" t="s">
        <v>875</v>
      </c>
      <c r="C1455" s="8">
        <v>9452.0</v>
      </c>
      <c r="D1455" s="8" t="s">
        <v>1697</v>
      </c>
      <c r="E1455" s="8" t="s">
        <v>46</v>
      </c>
      <c r="F1455" s="10">
        <v>82110.0</v>
      </c>
      <c r="G1455" s="8" t="s">
        <v>37</v>
      </c>
    </row>
    <row r="1456" ht="15.0" customHeight="1">
      <c r="A1456" s="8" t="s">
        <v>12</v>
      </c>
      <c r="B1456" s="8" t="s">
        <v>875</v>
      </c>
      <c r="C1456" s="8">
        <v>9453.0</v>
      </c>
      <c r="D1456" s="8" t="s">
        <v>1698</v>
      </c>
      <c r="E1456" s="8" t="s">
        <v>46</v>
      </c>
      <c r="F1456" s="10">
        <v>302855.0</v>
      </c>
      <c r="G1456" s="8" t="s">
        <v>37</v>
      </c>
    </row>
    <row r="1457" ht="15.0" customHeight="1">
      <c r="A1457" s="8" t="s">
        <v>12</v>
      </c>
      <c r="B1457" s="8" t="s">
        <v>869</v>
      </c>
      <c r="C1457" s="8">
        <v>9454.0</v>
      </c>
      <c r="D1457" s="8" t="s">
        <v>1699</v>
      </c>
      <c r="E1457" s="8" t="s">
        <v>46</v>
      </c>
      <c r="F1457" s="10">
        <v>75565.0</v>
      </c>
      <c r="G1457" s="8" t="s">
        <v>37</v>
      </c>
    </row>
    <row r="1458" ht="15.0" customHeight="1">
      <c r="A1458" s="8" t="s">
        <v>12</v>
      </c>
      <c r="B1458" s="8" t="s">
        <v>109</v>
      </c>
      <c r="C1458" s="8">
        <v>9455.0</v>
      </c>
      <c r="D1458" s="8" t="s">
        <v>1700</v>
      </c>
      <c r="E1458" s="8" t="s">
        <v>736</v>
      </c>
      <c r="F1458" s="10">
        <v>1750905.0</v>
      </c>
      <c r="G1458" s="8" t="s">
        <v>112</v>
      </c>
    </row>
    <row r="1459" ht="15.0" customHeight="1">
      <c r="A1459" s="8" t="s">
        <v>12</v>
      </c>
      <c r="B1459" s="8" t="s">
        <v>1109</v>
      </c>
      <c r="C1459" s="8">
        <v>9456.0</v>
      </c>
      <c r="D1459" s="8" t="s">
        <v>1701</v>
      </c>
      <c r="E1459" s="8" t="s">
        <v>736</v>
      </c>
      <c r="F1459" s="10">
        <v>6583500.0</v>
      </c>
      <c r="G1459" s="8" t="s">
        <v>112</v>
      </c>
    </row>
    <row r="1460" ht="15.0" customHeight="1">
      <c r="A1460" s="8" t="s">
        <v>12</v>
      </c>
      <c r="B1460" s="8" t="s">
        <v>109</v>
      </c>
      <c r="C1460" s="8">
        <v>9457.0</v>
      </c>
      <c r="D1460" s="8" t="s">
        <v>1702</v>
      </c>
      <c r="E1460" s="8" t="s">
        <v>736</v>
      </c>
      <c r="F1460" s="10">
        <v>3669300.0</v>
      </c>
      <c r="G1460" s="8" t="s">
        <v>112</v>
      </c>
    </row>
    <row r="1461" ht="15.0" customHeight="1">
      <c r="A1461" s="8" t="s">
        <v>12</v>
      </c>
      <c r="B1461" s="8" t="s">
        <v>109</v>
      </c>
      <c r="C1461" s="8">
        <v>9459.0</v>
      </c>
      <c r="D1461" s="8" t="s">
        <v>1703</v>
      </c>
      <c r="E1461" s="8" t="s">
        <v>736</v>
      </c>
      <c r="F1461" s="10">
        <v>2972000.0</v>
      </c>
      <c r="G1461" s="8" t="s">
        <v>112</v>
      </c>
    </row>
    <row r="1462" ht="15.0" customHeight="1">
      <c r="A1462" s="8" t="s">
        <v>12</v>
      </c>
      <c r="B1462" s="8" t="s">
        <v>109</v>
      </c>
      <c r="C1462" s="8">
        <v>9460.0</v>
      </c>
      <c r="D1462" s="8" t="s">
        <v>1704</v>
      </c>
      <c r="E1462" s="8" t="s">
        <v>736</v>
      </c>
      <c r="F1462" s="10">
        <v>1987000.0</v>
      </c>
      <c r="G1462" s="8" t="s">
        <v>112</v>
      </c>
    </row>
    <row r="1463" ht="15.0" customHeight="1">
      <c r="A1463" s="8" t="s">
        <v>12</v>
      </c>
      <c r="B1463" s="8" t="s">
        <v>109</v>
      </c>
      <c r="C1463" s="8">
        <v>9461.0</v>
      </c>
      <c r="D1463" s="8" t="s">
        <v>1705</v>
      </c>
      <c r="E1463" s="8" t="s">
        <v>736</v>
      </c>
      <c r="F1463" s="10">
        <v>2244000.0</v>
      </c>
      <c r="G1463" s="8" t="s">
        <v>112</v>
      </c>
    </row>
    <row r="1464" ht="15.0" customHeight="1">
      <c r="A1464" s="8" t="s">
        <v>12</v>
      </c>
      <c r="B1464" s="8" t="s">
        <v>109</v>
      </c>
      <c r="C1464" s="8">
        <v>9462.0</v>
      </c>
      <c r="D1464" s="8" t="s">
        <v>1706</v>
      </c>
      <c r="E1464" s="8" t="s">
        <v>736</v>
      </c>
      <c r="F1464" s="10">
        <v>2618000.0</v>
      </c>
      <c r="G1464" s="8" t="s">
        <v>112</v>
      </c>
    </row>
    <row r="1465" ht="15.0" customHeight="1">
      <c r="A1465" s="8" t="s">
        <v>12</v>
      </c>
      <c r="B1465" s="8" t="s">
        <v>109</v>
      </c>
      <c r="C1465" s="8">
        <v>9463.0</v>
      </c>
      <c r="D1465" s="8" t="s">
        <v>1707</v>
      </c>
      <c r="E1465" s="8" t="s">
        <v>736</v>
      </c>
      <c r="F1465" s="10">
        <v>2618000.0</v>
      </c>
      <c r="G1465" s="8" t="s">
        <v>112</v>
      </c>
    </row>
    <row r="1466" ht="15.0" customHeight="1">
      <c r="A1466" s="8" t="s">
        <v>12</v>
      </c>
      <c r="B1466" s="8" t="s">
        <v>109</v>
      </c>
      <c r="C1466" s="8">
        <v>9464.0</v>
      </c>
      <c r="D1466" s="8" t="s">
        <v>1708</v>
      </c>
      <c r="E1466" s="8" t="s">
        <v>736</v>
      </c>
      <c r="F1466" s="10">
        <v>2992000.0</v>
      </c>
      <c r="G1466" s="8" t="s">
        <v>112</v>
      </c>
    </row>
    <row r="1467" ht="15.0" customHeight="1">
      <c r="A1467" s="8" t="s">
        <v>12</v>
      </c>
      <c r="B1467" s="8" t="s">
        <v>109</v>
      </c>
      <c r="C1467" s="8">
        <v>9465.0</v>
      </c>
      <c r="D1467" s="8" t="s">
        <v>1709</v>
      </c>
      <c r="E1467" s="8" t="s">
        <v>736</v>
      </c>
      <c r="F1467" s="10">
        <v>2.5218989E7</v>
      </c>
      <c r="G1467" s="8" t="s">
        <v>112</v>
      </c>
    </row>
    <row r="1468" ht="15.0" customHeight="1">
      <c r="A1468" s="8" t="s">
        <v>12</v>
      </c>
      <c r="B1468" s="8" t="s">
        <v>109</v>
      </c>
      <c r="C1468" s="8">
        <v>9466.0</v>
      </c>
      <c r="D1468" s="8" t="s">
        <v>1710</v>
      </c>
      <c r="E1468" s="8" t="s">
        <v>736</v>
      </c>
      <c r="F1468" s="10">
        <v>1.9230337E7</v>
      </c>
      <c r="G1468" s="8" t="s">
        <v>112</v>
      </c>
    </row>
    <row r="1469" ht="15.0" customHeight="1">
      <c r="A1469" s="8" t="s">
        <v>12</v>
      </c>
      <c r="B1469" s="8" t="s">
        <v>109</v>
      </c>
      <c r="C1469" s="8">
        <v>9467.0</v>
      </c>
      <c r="D1469" s="8" t="s">
        <v>1711</v>
      </c>
      <c r="E1469" s="8" t="s">
        <v>736</v>
      </c>
      <c r="F1469" s="10">
        <v>1.6236011E7</v>
      </c>
      <c r="G1469" s="8" t="s">
        <v>112</v>
      </c>
    </row>
    <row r="1470" ht="15.0" customHeight="1">
      <c r="A1470" s="8" t="s">
        <v>12</v>
      </c>
      <c r="B1470" s="8" t="s">
        <v>109</v>
      </c>
      <c r="C1470" s="8">
        <v>9468.0</v>
      </c>
      <c r="D1470" s="8" t="s">
        <v>1712</v>
      </c>
      <c r="E1470" s="8" t="s">
        <v>736</v>
      </c>
      <c r="F1470" s="10">
        <v>1.3830994E7</v>
      </c>
      <c r="G1470" s="8" t="s">
        <v>112</v>
      </c>
    </row>
    <row r="1471" ht="15.0" customHeight="1">
      <c r="A1471" s="8" t="s">
        <v>12</v>
      </c>
      <c r="B1471" s="8" t="s">
        <v>109</v>
      </c>
      <c r="C1471" s="8">
        <v>9469.0</v>
      </c>
      <c r="D1471" s="8" t="s">
        <v>1713</v>
      </c>
      <c r="E1471" s="8" t="s">
        <v>736</v>
      </c>
      <c r="F1471" s="10">
        <v>1.2480071E7</v>
      </c>
      <c r="G1471" s="8" t="s">
        <v>112</v>
      </c>
    </row>
    <row r="1472" ht="15.0" customHeight="1">
      <c r="A1472" s="8" t="s">
        <v>12</v>
      </c>
      <c r="B1472" s="8" t="s">
        <v>109</v>
      </c>
      <c r="C1472" s="8">
        <v>9470.0</v>
      </c>
      <c r="D1472" s="8" t="s">
        <v>1714</v>
      </c>
      <c r="E1472" s="8" t="s">
        <v>736</v>
      </c>
      <c r="F1472" s="10">
        <v>1.1133493E7</v>
      </c>
      <c r="G1472" s="8" t="s">
        <v>112</v>
      </c>
    </row>
    <row r="1473" ht="15.0" customHeight="1">
      <c r="A1473" s="8" t="s">
        <v>12</v>
      </c>
      <c r="B1473" s="8" t="s">
        <v>109</v>
      </c>
      <c r="C1473" s="8">
        <v>9471.0</v>
      </c>
      <c r="D1473" s="8" t="s">
        <v>1715</v>
      </c>
      <c r="E1473" s="8" t="s">
        <v>736</v>
      </c>
      <c r="F1473" s="10">
        <v>8428754.0</v>
      </c>
      <c r="G1473" s="8" t="s">
        <v>112</v>
      </c>
    </row>
    <row r="1474" ht="15.0" customHeight="1">
      <c r="A1474" s="8" t="s">
        <v>12</v>
      </c>
      <c r="B1474" s="8" t="s">
        <v>109</v>
      </c>
      <c r="C1474" s="8">
        <v>9473.0</v>
      </c>
      <c r="D1474" s="8" t="s">
        <v>1716</v>
      </c>
      <c r="E1474" s="8" t="s">
        <v>736</v>
      </c>
      <c r="F1474" s="10">
        <v>5233165.0</v>
      </c>
      <c r="G1474" s="8" t="s">
        <v>112</v>
      </c>
    </row>
    <row r="1475" ht="15.0" customHeight="1">
      <c r="A1475" s="8" t="s">
        <v>12</v>
      </c>
      <c r="B1475" s="8" t="s">
        <v>109</v>
      </c>
      <c r="C1475" s="8">
        <v>9474.0</v>
      </c>
      <c r="D1475" s="8" t="s">
        <v>1717</v>
      </c>
      <c r="E1475" s="8" t="s">
        <v>736</v>
      </c>
      <c r="F1475" s="10">
        <v>4948184.0</v>
      </c>
      <c r="G1475" s="8" t="s">
        <v>112</v>
      </c>
    </row>
    <row r="1476" ht="15.0" customHeight="1">
      <c r="A1476" s="8" t="s">
        <v>12</v>
      </c>
      <c r="B1476" s="8" t="s">
        <v>109</v>
      </c>
      <c r="C1476" s="8">
        <v>9475.0</v>
      </c>
      <c r="D1476" s="8" t="s">
        <v>1718</v>
      </c>
      <c r="E1476" s="8" t="s">
        <v>736</v>
      </c>
      <c r="F1476" s="10">
        <v>5169718.0</v>
      </c>
      <c r="G1476" s="8" t="s">
        <v>112</v>
      </c>
    </row>
    <row r="1477" ht="15.0" customHeight="1">
      <c r="A1477" s="8" t="s">
        <v>12</v>
      </c>
      <c r="B1477" s="8" t="s">
        <v>109</v>
      </c>
      <c r="C1477" s="8">
        <v>9476.0</v>
      </c>
      <c r="D1477" s="8" t="s">
        <v>1719</v>
      </c>
      <c r="E1477" s="8" t="s">
        <v>736</v>
      </c>
      <c r="F1477" s="10">
        <v>4253177.0</v>
      </c>
      <c r="G1477" s="8" t="s">
        <v>112</v>
      </c>
    </row>
    <row r="1478" ht="15.0" customHeight="1">
      <c r="A1478" s="8" t="s">
        <v>12</v>
      </c>
      <c r="B1478" s="8" t="s">
        <v>109</v>
      </c>
      <c r="C1478" s="8">
        <v>9477.0</v>
      </c>
      <c r="D1478" s="8" t="s">
        <v>1720</v>
      </c>
      <c r="E1478" s="8" t="s">
        <v>736</v>
      </c>
      <c r="F1478" s="10">
        <v>5453251.0</v>
      </c>
      <c r="G1478" s="8" t="s">
        <v>112</v>
      </c>
    </row>
    <row r="1479" ht="15.0" customHeight="1">
      <c r="A1479" s="8" t="s">
        <v>12</v>
      </c>
      <c r="B1479" s="8" t="s">
        <v>109</v>
      </c>
      <c r="C1479" s="8">
        <v>9478.0</v>
      </c>
      <c r="D1479" s="8" t="s">
        <v>1721</v>
      </c>
      <c r="E1479" s="8" t="s">
        <v>736</v>
      </c>
      <c r="F1479" s="10">
        <v>4823661.0</v>
      </c>
      <c r="G1479" s="8" t="s">
        <v>112</v>
      </c>
    </row>
    <row r="1480" ht="15.0" customHeight="1">
      <c r="A1480" s="8" t="s">
        <v>12</v>
      </c>
      <c r="B1480" s="8" t="s">
        <v>109</v>
      </c>
      <c r="C1480" s="8">
        <v>9479.0</v>
      </c>
      <c r="D1480" s="8" t="s">
        <v>1722</v>
      </c>
      <c r="E1480" s="8" t="s">
        <v>736</v>
      </c>
      <c r="F1480" s="10">
        <v>5453251.0</v>
      </c>
      <c r="G1480" s="8" t="s">
        <v>112</v>
      </c>
    </row>
    <row r="1481" ht="15.0" customHeight="1">
      <c r="A1481" s="8" t="s">
        <v>12</v>
      </c>
      <c r="B1481" s="8" t="s">
        <v>109</v>
      </c>
      <c r="C1481" s="8">
        <v>9480.0</v>
      </c>
      <c r="D1481" s="8" t="s">
        <v>1723</v>
      </c>
      <c r="E1481" s="8" t="s">
        <v>736</v>
      </c>
      <c r="F1481" s="10">
        <v>4823661.0</v>
      </c>
      <c r="G1481" s="8" t="s">
        <v>112</v>
      </c>
    </row>
    <row r="1482" ht="15.0" customHeight="1">
      <c r="A1482" s="8" t="s">
        <v>12</v>
      </c>
      <c r="B1482" s="8" t="s">
        <v>109</v>
      </c>
      <c r="C1482" s="8">
        <v>9481.0</v>
      </c>
      <c r="D1482" s="8" t="s">
        <v>1724</v>
      </c>
      <c r="E1482" s="8" t="s">
        <v>736</v>
      </c>
      <c r="F1482" s="10">
        <v>5179853.0</v>
      </c>
      <c r="G1482" s="8" t="s">
        <v>112</v>
      </c>
    </row>
    <row r="1483" ht="15.0" customHeight="1">
      <c r="A1483" s="8" t="s">
        <v>12</v>
      </c>
      <c r="B1483" s="8" t="s">
        <v>109</v>
      </c>
      <c r="C1483" s="8">
        <v>9482.0</v>
      </c>
      <c r="D1483" s="8" t="s">
        <v>1725</v>
      </c>
      <c r="E1483" s="8" t="s">
        <v>736</v>
      </c>
      <c r="F1483" s="10">
        <v>3740609.0</v>
      </c>
      <c r="G1483" s="8" t="s">
        <v>112</v>
      </c>
    </row>
    <row r="1484" ht="15.0" customHeight="1">
      <c r="A1484" s="8" t="s">
        <v>12</v>
      </c>
      <c r="B1484" s="8" t="s">
        <v>109</v>
      </c>
      <c r="C1484" s="8">
        <v>9483.0</v>
      </c>
      <c r="D1484" s="8" t="s">
        <v>1726</v>
      </c>
      <c r="E1484" s="8" t="s">
        <v>736</v>
      </c>
      <c r="F1484" s="10">
        <v>4322677.0</v>
      </c>
      <c r="G1484" s="8" t="s">
        <v>112</v>
      </c>
    </row>
    <row r="1485" ht="15.0" customHeight="1">
      <c r="A1485" s="8" t="s">
        <v>12</v>
      </c>
      <c r="B1485" s="8" t="s">
        <v>109</v>
      </c>
      <c r="C1485" s="8">
        <v>9484.0</v>
      </c>
      <c r="D1485" s="8" t="s">
        <v>1727</v>
      </c>
      <c r="E1485" s="8" t="s">
        <v>736</v>
      </c>
      <c r="F1485" s="10">
        <v>3930288.0</v>
      </c>
      <c r="G1485" s="8" t="s">
        <v>112</v>
      </c>
    </row>
    <row r="1486" ht="15.0" customHeight="1">
      <c r="A1486" s="8" t="s">
        <v>12</v>
      </c>
      <c r="B1486" s="8" t="s">
        <v>109</v>
      </c>
      <c r="C1486" s="8">
        <v>9485.0</v>
      </c>
      <c r="D1486" s="8" t="s">
        <v>1728</v>
      </c>
      <c r="E1486" s="8" t="s">
        <v>736</v>
      </c>
      <c r="F1486" s="10">
        <v>5424555.0</v>
      </c>
      <c r="G1486" s="8" t="s">
        <v>112</v>
      </c>
    </row>
    <row r="1487" ht="15.0" customHeight="1">
      <c r="A1487" s="8" t="s">
        <v>12</v>
      </c>
      <c r="B1487" s="8" t="s">
        <v>109</v>
      </c>
      <c r="C1487" s="8">
        <v>9486.0</v>
      </c>
      <c r="D1487" s="8" t="s">
        <v>1729</v>
      </c>
      <c r="E1487" s="8" t="s">
        <v>736</v>
      </c>
      <c r="F1487" s="10">
        <v>3979518.0</v>
      </c>
      <c r="G1487" s="8" t="s">
        <v>112</v>
      </c>
    </row>
    <row r="1488" ht="15.0" customHeight="1">
      <c r="A1488" s="8" t="s">
        <v>12</v>
      </c>
      <c r="B1488" s="8" t="s">
        <v>109</v>
      </c>
      <c r="C1488" s="8">
        <v>9487.0</v>
      </c>
      <c r="D1488" s="8" t="s">
        <v>1730</v>
      </c>
      <c r="E1488" s="8" t="s">
        <v>736</v>
      </c>
      <c r="F1488" s="10">
        <v>3309125.0</v>
      </c>
      <c r="G1488" s="8" t="s">
        <v>112</v>
      </c>
    </row>
    <row r="1489" ht="15.0" customHeight="1">
      <c r="A1489" s="8" t="s">
        <v>12</v>
      </c>
      <c r="B1489" s="8" t="s">
        <v>109</v>
      </c>
      <c r="C1489" s="8">
        <v>9488.0</v>
      </c>
      <c r="D1489" s="8" t="s">
        <v>1731</v>
      </c>
      <c r="E1489" s="8" t="s">
        <v>736</v>
      </c>
      <c r="F1489" s="10">
        <v>2922389.0</v>
      </c>
      <c r="G1489" s="8" t="s">
        <v>112</v>
      </c>
    </row>
    <row r="1490" ht="15.0" customHeight="1">
      <c r="A1490" s="8" t="s">
        <v>12</v>
      </c>
      <c r="B1490" s="8" t="s">
        <v>109</v>
      </c>
      <c r="C1490" s="8">
        <v>9489.0</v>
      </c>
      <c r="D1490" s="8" t="s">
        <v>1732</v>
      </c>
      <c r="E1490" s="8" t="s">
        <v>736</v>
      </c>
      <c r="F1490" s="10">
        <v>3740609.0</v>
      </c>
      <c r="G1490" s="8" t="s">
        <v>112</v>
      </c>
    </row>
    <row r="1491" ht="15.0" customHeight="1">
      <c r="A1491" s="8" t="s">
        <v>12</v>
      </c>
      <c r="B1491" s="8" t="s">
        <v>109</v>
      </c>
      <c r="C1491" s="8">
        <v>9490.0</v>
      </c>
      <c r="D1491" s="8" t="s">
        <v>1733</v>
      </c>
      <c r="E1491" s="8" t="s">
        <v>736</v>
      </c>
      <c r="F1491" s="10">
        <v>3309125.0</v>
      </c>
      <c r="G1491" s="8" t="s">
        <v>112</v>
      </c>
    </row>
    <row r="1492" ht="15.0" customHeight="1">
      <c r="A1492" s="8" t="s">
        <v>12</v>
      </c>
      <c r="B1492" s="8" t="s">
        <v>109</v>
      </c>
      <c r="C1492" s="8">
        <v>9491.0</v>
      </c>
      <c r="D1492" s="8" t="s">
        <v>1734</v>
      </c>
      <c r="E1492" s="8" t="s">
        <v>736</v>
      </c>
      <c r="F1492" s="10">
        <v>2922389.0</v>
      </c>
      <c r="G1492" s="8" t="s">
        <v>112</v>
      </c>
    </row>
    <row r="1493" ht="15.0" customHeight="1">
      <c r="A1493" s="8" t="s">
        <v>12</v>
      </c>
      <c r="B1493" s="8" t="s">
        <v>109</v>
      </c>
      <c r="C1493" s="8">
        <v>9492.0</v>
      </c>
      <c r="D1493" s="8" t="s">
        <v>1735</v>
      </c>
      <c r="E1493" s="8" t="s">
        <v>736</v>
      </c>
      <c r="F1493" s="10">
        <v>6542098.0</v>
      </c>
      <c r="G1493" s="8" t="s">
        <v>112</v>
      </c>
    </row>
    <row r="1494" ht="15.0" customHeight="1">
      <c r="A1494" s="8" t="s">
        <v>12</v>
      </c>
      <c r="B1494" s="8" t="s">
        <v>109</v>
      </c>
      <c r="C1494" s="8">
        <v>9493.0</v>
      </c>
      <c r="D1494" s="8" t="s">
        <v>1736</v>
      </c>
      <c r="E1494" s="8" t="s">
        <v>736</v>
      </c>
      <c r="F1494" s="10">
        <v>3636357.0</v>
      </c>
      <c r="G1494" s="8" t="s">
        <v>112</v>
      </c>
    </row>
    <row r="1495" ht="15.0" customHeight="1">
      <c r="A1495" s="8" t="s">
        <v>12</v>
      </c>
      <c r="B1495" s="8" t="s">
        <v>109</v>
      </c>
      <c r="C1495" s="8">
        <v>9494.0</v>
      </c>
      <c r="D1495" s="8" t="s">
        <v>1737</v>
      </c>
      <c r="E1495" s="8" t="s">
        <v>736</v>
      </c>
      <c r="F1495" s="10">
        <v>4719411.0</v>
      </c>
      <c r="G1495" s="8" t="s">
        <v>112</v>
      </c>
    </row>
    <row r="1496" ht="15.0" customHeight="1">
      <c r="A1496" s="8" t="s">
        <v>12</v>
      </c>
      <c r="B1496" s="8" t="s">
        <v>1143</v>
      </c>
      <c r="C1496" s="8">
        <v>9495.0</v>
      </c>
      <c r="D1496" s="8" t="s">
        <v>1738</v>
      </c>
      <c r="E1496" s="8" t="s">
        <v>43</v>
      </c>
      <c r="F1496" s="10">
        <v>11777.0</v>
      </c>
      <c r="G1496" s="8" t="s">
        <v>17</v>
      </c>
    </row>
    <row r="1497" ht="15.0" customHeight="1">
      <c r="A1497" s="8" t="s">
        <v>12</v>
      </c>
      <c r="B1497" s="8" t="s">
        <v>1143</v>
      </c>
      <c r="C1497" s="8">
        <v>9496.0</v>
      </c>
      <c r="D1497" s="8" t="s">
        <v>1739</v>
      </c>
      <c r="E1497" s="8" t="s">
        <v>43</v>
      </c>
      <c r="F1497" s="10">
        <v>9994.0</v>
      </c>
      <c r="G1497" s="8" t="s">
        <v>17</v>
      </c>
    </row>
    <row r="1498" ht="15.0" customHeight="1">
      <c r="A1498" s="8" t="s">
        <v>12</v>
      </c>
      <c r="B1498" s="8" t="s">
        <v>109</v>
      </c>
      <c r="C1498" s="8">
        <v>9497.0</v>
      </c>
      <c r="D1498" s="8" t="s">
        <v>1740</v>
      </c>
      <c r="E1498" s="8" t="s">
        <v>33</v>
      </c>
      <c r="F1498" s="10">
        <v>16439.0</v>
      </c>
      <c r="G1498" s="8" t="s">
        <v>112</v>
      </c>
    </row>
    <row r="1499" ht="15.0" customHeight="1">
      <c r="A1499" s="8" t="s">
        <v>12</v>
      </c>
      <c r="B1499" s="8" t="s">
        <v>14</v>
      </c>
      <c r="C1499" s="8">
        <v>9499.0</v>
      </c>
      <c r="D1499" s="8" t="s">
        <v>1741</v>
      </c>
      <c r="E1499" s="8" t="s">
        <v>16</v>
      </c>
      <c r="F1499" s="10">
        <v>618688.0</v>
      </c>
      <c r="G1499" s="8" t="s">
        <v>17</v>
      </c>
    </row>
    <row r="1500" ht="15.0" customHeight="1">
      <c r="A1500" s="8" t="s">
        <v>12</v>
      </c>
      <c r="B1500" s="8" t="s">
        <v>1143</v>
      </c>
      <c r="C1500" s="8">
        <v>9500.0</v>
      </c>
      <c r="D1500" s="8" t="s">
        <v>1742</v>
      </c>
      <c r="E1500" s="8" t="s">
        <v>36</v>
      </c>
      <c r="F1500" s="10">
        <v>106505.0</v>
      </c>
      <c r="G1500" s="8" t="s">
        <v>17</v>
      </c>
    </row>
    <row r="1501" ht="15.0" customHeight="1">
      <c r="A1501" s="8" t="s">
        <v>12</v>
      </c>
      <c r="B1501" s="8" t="s">
        <v>1143</v>
      </c>
      <c r="C1501" s="8">
        <v>9501.0</v>
      </c>
      <c r="D1501" s="8" t="s">
        <v>1743</v>
      </c>
      <c r="E1501" s="8" t="s">
        <v>36</v>
      </c>
      <c r="F1501" s="10">
        <v>89250.0</v>
      </c>
      <c r="G1501" s="8" t="s">
        <v>17</v>
      </c>
    </row>
    <row r="1502" ht="15.0" customHeight="1">
      <c r="A1502" s="8" t="s">
        <v>12</v>
      </c>
      <c r="B1502" s="8" t="s">
        <v>109</v>
      </c>
      <c r="C1502" s="8">
        <v>9505.0</v>
      </c>
      <c r="D1502" s="8" t="s">
        <v>1744</v>
      </c>
      <c r="E1502" s="8" t="s">
        <v>111</v>
      </c>
      <c r="F1502" s="10">
        <v>840633.0</v>
      </c>
      <c r="G1502" s="8" t="s">
        <v>112</v>
      </c>
    </row>
    <row r="1503" ht="15.0" customHeight="1">
      <c r="A1503" s="8" t="s">
        <v>12</v>
      </c>
      <c r="B1503" s="8" t="s">
        <v>109</v>
      </c>
      <c r="C1503" s="8">
        <v>9506.0</v>
      </c>
      <c r="D1503" s="8" t="s">
        <v>1745</v>
      </c>
      <c r="E1503" s="8" t="s">
        <v>111</v>
      </c>
      <c r="F1503" s="10">
        <v>641011.0</v>
      </c>
      <c r="G1503" s="8" t="s">
        <v>112</v>
      </c>
    </row>
    <row r="1504" ht="15.0" customHeight="1">
      <c r="A1504" s="8" t="s">
        <v>12</v>
      </c>
      <c r="B1504" s="8" t="s">
        <v>109</v>
      </c>
      <c r="C1504" s="8">
        <v>9507.0</v>
      </c>
      <c r="D1504" s="8" t="s">
        <v>1746</v>
      </c>
      <c r="E1504" s="8" t="s">
        <v>111</v>
      </c>
      <c r="F1504" s="10">
        <v>541201.0</v>
      </c>
      <c r="G1504" s="8" t="s">
        <v>112</v>
      </c>
    </row>
    <row r="1505" ht="15.0" customHeight="1">
      <c r="A1505" s="8" t="s">
        <v>12</v>
      </c>
      <c r="B1505" s="8" t="s">
        <v>109</v>
      </c>
      <c r="C1505" s="8">
        <v>9508.0</v>
      </c>
      <c r="D1505" s="8" t="s">
        <v>1747</v>
      </c>
      <c r="E1505" s="8" t="s">
        <v>111</v>
      </c>
      <c r="F1505" s="10">
        <v>461034.0</v>
      </c>
      <c r="G1505" s="8" t="s">
        <v>112</v>
      </c>
    </row>
    <row r="1506" ht="15.0" customHeight="1">
      <c r="A1506" s="8" t="s">
        <v>12</v>
      </c>
      <c r="B1506" s="8" t="s">
        <v>109</v>
      </c>
      <c r="C1506" s="8">
        <v>9509.0</v>
      </c>
      <c r="D1506" s="8" t="s">
        <v>1748</v>
      </c>
      <c r="E1506" s="8" t="s">
        <v>111</v>
      </c>
      <c r="F1506" s="10">
        <v>416003.0</v>
      </c>
      <c r="G1506" s="8" t="s">
        <v>112</v>
      </c>
    </row>
    <row r="1507" ht="15.0" customHeight="1">
      <c r="A1507" s="8" t="s">
        <v>12</v>
      </c>
      <c r="B1507" s="8" t="s">
        <v>109</v>
      </c>
      <c r="C1507" s="8">
        <v>9510.0</v>
      </c>
      <c r="D1507" s="8" t="s">
        <v>1749</v>
      </c>
      <c r="E1507" s="8" t="s">
        <v>111</v>
      </c>
      <c r="F1507" s="10">
        <v>371117.0</v>
      </c>
      <c r="G1507" s="8" t="s">
        <v>112</v>
      </c>
    </row>
    <row r="1508" ht="15.0" customHeight="1">
      <c r="A1508" s="8" t="s">
        <v>12</v>
      </c>
      <c r="B1508" s="8" t="s">
        <v>109</v>
      </c>
      <c r="C1508" s="8">
        <v>9511.0</v>
      </c>
      <c r="D1508" s="8" t="s">
        <v>1750</v>
      </c>
      <c r="E1508" s="8" t="s">
        <v>111</v>
      </c>
      <c r="F1508" s="10">
        <v>280958.0</v>
      </c>
      <c r="G1508" s="8" t="s">
        <v>112</v>
      </c>
    </row>
    <row r="1509" ht="15.0" customHeight="1">
      <c r="A1509" s="8" t="s">
        <v>12</v>
      </c>
      <c r="B1509" s="8" t="s">
        <v>109</v>
      </c>
      <c r="C1509" s="8">
        <v>9512.0</v>
      </c>
      <c r="D1509" s="8" t="s">
        <v>1751</v>
      </c>
      <c r="E1509" s="8" t="s">
        <v>111</v>
      </c>
      <c r="F1509" s="10">
        <v>174438.0</v>
      </c>
      <c r="G1509" s="8" t="s">
        <v>112</v>
      </c>
    </row>
    <row r="1510" ht="15.0" customHeight="1">
      <c r="A1510" s="8" t="s">
        <v>12</v>
      </c>
      <c r="B1510" s="8" t="s">
        <v>109</v>
      </c>
      <c r="C1510" s="8">
        <v>9513.0</v>
      </c>
      <c r="D1510" s="8" t="s">
        <v>1752</v>
      </c>
      <c r="E1510" s="8" t="s">
        <v>111</v>
      </c>
      <c r="F1510" s="10">
        <v>164940.0</v>
      </c>
      <c r="G1510" s="8" t="s">
        <v>112</v>
      </c>
    </row>
    <row r="1511" ht="15.0" customHeight="1">
      <c r="A1511" s="8" t="s">
        <v>12</v>
      </c>
      <c r="B1511" s="8" t="s">
        <v>109</v>
      </c>
      <c r="C1511" s="8">
        <v>9514.0</v>
      </c>
      <c r="D1511" s="8" t="s">
        <v>1753</v>
      </c>
      <c r="E1511" s="8" t="s">
        <v>111</v>
      </c>
      <c r="F1511" s="10">
        <v>172324.0</v>
      </c>
      <c r="G1511" s="8" t="s">
        <v>112</v>
      </c>
    </row>
    <row r="1512" ht="15.0" customHeight="1">
      <c r="A1512" s="8" t="s">
        <v>12</v>
      </c>
      <c r="B1512" s="8" t="s">
        <v>109</v>
      </c>
      <c r="C1512" s="8">
        <v>9515.0</v>
      </c>
      <c r="D1512" s="8" t="s">
        <v>1754</v>
      </c>
      <c r="E1512" s="8" t="s">
        <v>111</v>
      </c>
      <c r="F1512" s="10">
        <v>141773.0</v>
      </c>
      <c r="G1512" s="8" t="s">
        <v>112</v>
      </c>
    </row>
    <row r="1513" ht="15.0" customHeight="1">
      <c r="A1513" s="8" t="s">
        <v>12</v>
      </c>
      <c r="B1513" s="8" t="s">
        <v>109</v>
      </c>
      <c r="C1513" s="8">
        <v>9516.0</v>
      </c>
      <c r="D1513" s="8" t="s">
        <v>1755</v>
      </c>
      <c r="E1513" s="8" t="s">
        <v>111</v>
      </c>
      <c r="F1513" s="10">
        <v>160788.0</v>
      </c>
      <c r="G1513" s="8" t="s">
        <v>112</v>
      </c>
    </row>
    <row r="1514" ht="15.0" customHeight="1">
      <c r="A1514" s="8" t="s">
        <v>12</v>
      </c>
      <c r="B1514" s="8" t="s">
        <v>109</v>
      </c>
      <c r="C1514" s="8">
        <v>9517.0</v>
      </c>
      <c r="D1514" s="8" t="s">
        <v>1756</v>
      </c>
      <c r="E1514" s="8" t="s">
        <v>111</v>
      </c>
      <c r="F1514" s="10">
        <v>181776.0</v>
      </c>
      <c r="G1514" s="8" t="s">
        <v>112</v>
      </c>
    </row>
    <row r="1515" ht="15.0" customHeight="1">
      <c r="A1515" s="8" t="s">
        <v>12</v>
      </c>
      <c r="B1515" s="8" t="s">
        <v>109</v>
      </c>
      <c r="C1515" s="8">
        <v>9518.0</v>
      </c>
      <c r="D1515" s="8" t="s">
        <v>1757</v>
      </c>
      <c r="E1515" s="8" t="s">
        <v>111</v>
      </c>
      <c r="F1515" s="10">
        <v>160788.0</v>
      </c>
      <c r="G1515" s="8" t="s">
        <v>112</v>
      </c>
    </row>
    <row r="1516" ht="15.0" customHeight="1">
      <c r="A1516" s="8" t="s">
        <v>12</v>
      </c>
      <c r="B1516" s="8" t="s">
        <v>109</v>
      </c>
      <c r="C1516" s="8">
        <v>9519.0</v>
      </c>
      <c r="D1516" s="8" t="s">
        <v>1758</v>
      </c>
      <c r="E1516" s="8" t="s">
        <v>111</v>
      </c>
      <c r="F1516" s="10">
        <v>172662.0</v>
      </c>
      <c r="G1516" s="8" t="s">
        <v>112</v>
      </c>
    </row>
    <row r="1517" ht="15.0" customHeight="1">
      <c r="A1517" s="8" t="s">
        <v>12</v>
      </c>
      <c r="B1517" s="8" t="s">
        <v>109</v>
      </c>
      <c r="C1517" s="8">
        <v>9520.0</v>
      </c>
      <c r="D1517" s="8" t="s">
        <v>1759</v>
      </c>
      <c r="E1517" s="8" t="s">
        <v>111</v>
      </c>
      <c r="F1517" s="10">
        <v>124687.0</v>
      </c>
      <c r="G1517" s="8" t="s">
        <v>112</v>
      </c>
    </row>
    <row r="1518" ht="15.0" customHeight="1">
      <c r="A1518" s="8" t="s">
        <v>12</v>
      </c>
      <c r="B1518" s="8" t="s">
        <v>109</v>
      </c>
      <c r="C1518" s="8">
        <v>9521.0</v>
      </c>
      <c r="D1518" s="8" t="s">
        <v>1760</v>
      </c>
      <c r="E1518" s="8" t="s">
        <v>111</v>
      </c>
      <c r="F1518" s="10">
        <v>156349.0</v>
      </c>
      <c r="G1518" s="8" t="s">
        <v>112</v>
      </c>
    </row>
    <row r="1519" ht="15.0" customHeight="1">
      <c r="A1519" s="8" t="s">
        <v>12</v>
      </c>
      <c r="B1519" s="8" t="s">
        <v>109</v>
      </c>
      <c r="C1519" s="8">
        <v>9522.0</v>
      </c>
      <c r="D1519" s="8" t="s">
        <v>1761</v>
      </c>
      <c r="E1519" s="8" t="s">
        <v>111</v>
      </c>
      <c r="F1519" s="10">
        <v>108808.0</v>
      </c>
      <c r="G1519" s="8" t="s">
        <v>112</v>
      </c>
    </row>
    <row r="1520" ht="15.0" customHeight="1">
      <c r="A1520" s="8" t="s">
        <v>12</v>
      </c>
      <c r="B1520" s="8" t="s">
        <v>109</v>
      </c>
      <c r="C1520" s="8">
        <v>9523.0</v>
      </c>
      <c r="D1520" s="8" t="s">
        <v>1762</v>
      </c>
      <c r="E1520" s="8" t="s">
        <v>111</v>
      </c>
      <c r="F1520" s="10">
        <v>180819.0</v>
      </c>
      <c r="G1520" s="8" t="s">
        <v>112</v>
      </c>
    </row>
    <row r="1521" ht="15.0" customHeight="1">
      <c r="A1521" s="8" t="s">
        <v>12</v>
      </c>
      <c r="B1521" s="8" t="s">
        <v>109</v>
      </c>
      <c r="C1521" s="8">
        <v>9524.0</v>
      </c>
      <c r="D1521" s="8" t="s">
        <v>1763</v>
      </c>
      <c r="E1521" s="8" t="s">
        <v>111</v>
      </c>
      <c r="F1521" s="10">
        <v>132651.0</v>
      </c>
      <c r="G1521" s="8" t="s">
        <v>112</v>
      </c>
    </row>
    <row r="1522" ht="15.0" customHeight="1">
      <c r="A1522" s="8" t="s">
        <v>12</v>
      </c>
      <c r="B1522" s="8" t="s">
        <v>109</v>
      </c>
      <c r="C1522" s="8">
        <v>9525.0</v>
      </c>
      <c r="D1522" s="8" t="s">
        <v>1764</v>
      </c>
      <c r="E1522" s="8" t="s">
        <v>111</v>
      </c>
      <c r="F1522" s="10">
        <v>110304.0</v>
      </c>
      <c r="G1522" s="8" t="s">
        <v>112</v>
      </c>
    </row>
    <row r="1523" ht="15.0" customHeight="1">
      <c r="A1523" s="8" t="s">
        <v>12</v>
      </c>
      <c r="B1523" s="8" t="s">
        <v>109</v>
      </c>
      <c r="C1523" s="8">
        <v>9526.0</v>
      </c>
      <c r="D1523" s="8" t="s">
        <v>1765</v>
      </c>
      <c r="E1523" s="8" t="s">
        <v>111</v>
      </c>
      <c r="F1523" s="10">
        <v>97414.0</v>
      </c>
      <c r="G1523" s="8" t="s">
        <v>112</v>
      </c>
    </row>
    <row r="1524" ht="15.0" customHeight="1">
      <c r="A1524" s="8" t="s">
        <v>12</v>
      </c>
      <c r="B1524" s="8" t="s">
        <v>109</v>
      </c>
      <c r="C1524" s="8">
        <v>9527.0</v>
      </c>
      <c r="D1524" s="8" t="s">
        <v>1766</v>
      </c>
      <c r="E1524" s="8" t="s">
        <v>111</v>
      </c>
      <c r="F1524" s="10">
        <v>124687.0</v>
      </c>
      <c r="G1524" s="8" t="s">
        <v>112</v>
      </c>
    </row>
    <row r="1525" ht="15.0" customHeight="1">
      <c r="A1525" s="8" t="s">
        <v>12</v>
      </c>
      <c r="B1525" s="8" t="s">
        <v>109</v>
      </c>
      <c r="C1525" s="8">
        <v>9528.0</v>
      </c>
      <c r="D1525" s="8" t="s">
        <v>1767</v>
      </c>
      <c r="E1525" s="8" t="s">
        <v>111</v>
      </c>
      <c r="F1525" s="10">
        <v>97414.0</v>
      </c>
      <c r="G1525" s="8" t="s">
        <v>112</v>
      </c>
    </row>
    <row r="1526" ht="15.0" customHeight="1">
      <c r="A1526" s="8" t="s">
        <v>12</v>
      </c>
      <c r="B1526" s="8" t="s">
        <v>109</v>
      </c>
      <c r="C1526" s="8">
        <v>9529.0</v>
      </c>
      <c r="D1526" s="8" t="s">
        <v>1768</v>
      </c>
      <c r="E1526" s="8" t="s">
        <v>111</v>
      </c>
      <c r="F1526" s="10">
        <v>218070.0</v>
      </c>
      <c r="G1526" s="8" t="s">
        <v>112</v>
      </c>
    </row>
    <row r="1527" ht="15.0" customHeight="1">
      <c r="A1527" s="8" t="s">
        <v>12</v>
      </c>
      <c r="B1527" s="8" t="s">
        <v>109</v>
      </c>
      <c r="C1527" s="8">
        <v>9530.0</v>
      </c>
      <c r="D1527" s="8" t="s">
        <v>1769</v>
      </c>
      <c r="E1527" s="8" t="s">
        <v>736</v>
      </c>
      <c r="F1527" s="10">
        <v>4177884.0</v>
      </c>
      <c r="G1527" s="8" t="s">
        <v>112</v>
      </c>
    </row>
    <row r="1528" ht="15.0" customHeight="1">
      <c r="A1528" s="8" t="s">
        <v>12</v>
      </c>
      <c r="B1528" s="8" t="s">
        <v>109</v>
      </c>
      <c r="C1528" s="8">
        <v>9531.0</v>
      </c>
      <c r="D1528" s="8" t="s">
        <v>1770</v>
      </c>
      <c r="E1528" s="8" t="s">
        <v>33</v>
      </c>
      <c r="F1528" s="10">
        <v>114632.0</v>
      </c>
      <c r="G1528" s="8" t="s">
        <v>112</v>
      </c>
    </row>
    <row r="1529" ht="15.0" customHeight="1">
      <c r="A1529" s="8" t="s">
        <v>12</v>
      </c>
      <c r="B1529" s="8" t="s">
        <v>109</v>
      </c>
      <c r="C1529" s="8">
        <v>9532.0</v>
      </c>
      <c r="D1529" s="8" t="s">
        <v>1771</v>
      </c>
      <c r="E1529" s="8" t="s">
        <v>33</v>
      </c>
      <c r="F1529" s="10">
        <v>87410.0</v>
      </c>
      <c r="G1529" s="8" t="s">
        <v>112</v>
      </c>
    </row>
    <row r="1530" ht="15.0" customHeight="1">
      <c r="A1530" s="8" t="s">
        <v>12</v>
      </c>
      <c r="B1530" s="8" t="s">
        <v>109</v>
      </c>
      <c r="C1530" s="8">
        <v>9533.0</v>
      </c>
      <c r="D1530" s="8" t="s">
        <v>1772</v>
      </c>
      <c r="E1530" s="8" t="s">
        <v>33</v>
      </c>
      <c r="F1530" s="10">
        <v>73799.0</v>
      </c>
      <c r="G1530" s="8" t="s">
        <v>112</v>
      </c>
    </row>
    <row r="1531" ht="15.0" customHeight="1">
      <c r="A1531" s="8" t="s">
        <v>12</v>
      </c>
      <c r="B1531" s="8" t="s">
        <v>109</v>
      </c>
      <c r="C1531" s="8">
        <v>9534.0</v>
      </c>
      <c r="D1531" s="8" t="s">
        <v>1773</v>
      </c>
      <c r="E1531" s="8" t="s">
        <v>33</v>
      </c>
      <c r="F1531" s="10">
        <v>62869.0</v>
      </c>
      <c r="G1531" s="8" t="s">
        <v>112</v>
      </c>
    </row>
    <row r="1532" ht="15.0" customHeight="1">
      <c r="A1532" s="8" t="s">
        <v>12</v>
      </c>
      <c r="B1532" s="8" t="s">
        <v>109</v>
      </c>
      <c r="C1532" s="8">
        <v>9535.0</v>
      </c>
      <c r="D1532" s="8" t="s">
        <v>1774</v>
      </c>
      <c r="E1532" s="8" t="s">
        <v>33</v>
      </c>
      <c r="F1532" s="10">
        <v>56728.0</v>
      </c>
      <c r="G1532" s="8" t="s">
        <v>112</v>
      </c>
    </row>
    <row r="1533" ht="15.0" customHeight="1">
      <c r="A1533" s="8" t="s">
        <v>12</v>
      </c>
      <c r="B1533" s="8" t="s">
        <v>109</v>
      </c>
      <c r="C1533" s="8">
        <v>9536.0</v>
      </c>
      <c r="D1533" s="8" t="s">
        <v>1775</v>
      </c>
      <c r="E1533" s="8" t="s">
        <v>33</v>
      </c>
      <c r="F1533" s="10">
        <v>50607.0</v>
      </c>
      <c r="G1533" s="8" t="s">
        <v>112</v>
      </c>
    </row>
    <row r="1534" ht="15.0" customHeight="1">
      <c r="A1534" s="8" t="s">
        <v>12</v>
      </c>
      <c r="B1534" s="8" t="s">
        <v>109</v>
      </c>
      <c r="C1534" s="8">
        <v>9537.0</v>
      </c>
      <c r="D1534" s="8" t="s">
        <v>1776</v>
      </c>
      <c r="E1534" s="8" t="s">
        <v>33</v>
      </c>
      <c r="F1534" s="10">
        <v>38313.0</v>
      </c>
      <c r="G1534" s="8" t="s">
        <v>112</v>
      </c>
    </row>
    <row r="1535" ht="15.0" customHeight="1">
      <c r="A1535" s="8" t="s">
        <v>12</v>
      </c>
      <c r="B1535" s="8" t="s">
        <v>109</v>
      </c>
      <c r="C1535" s="8">
        <v>9539.0</v>
      </c>
      <c r="D1535" s="8" t="s">
        <v>1777</v>
      </c>
      <c r="E1535" s="8" t="s">
        <v>33</v>
      </c>
      <c r="F1535" s="10">
        <v>23786.0</v>
      </c>
      <c r="G1535" s="8" t="s">
        <v>112</v>
      </c>
    </row>
    <row r="1536" ht="15.0" customHeight="1">
      <c r="A1536" s="8" t="s">
        <v>12</v>
      </c>
      <c r="B1536" s="8" t="s">
        <v>109</v>
      </c>
      <c r="C1536" s="8">
        <v>9540.0</v>
      </c>
      <c r="D1536" s="8" t="s">
        <v>1778</v>
      </c>
      <c r="E1536" s="8" t="s">
        <v>33</v>
      </c>
      <c r="F1536" s="10">
        <v>22492.0</v>
      </c>
      <c r="G1536" s="8" t="s">
        <v>112</v>
      </c>
    </row>
    <row r="1537" ht="15.0" customHeight="1">
      <c r="A1537" s="8" t="s">
        <v>12</v>
      </c>
      <c r="B1537" s="8" t="s">
        <v>109</v>
      </c>
      <c r="C1537" s="8">
        <v>9541.0</v>
      </c>
      <c r="D1537" s="8" t="s">
        <v>1779</v>
      </c>
      <c r="E1537" s="8" t="s">
        <v>33</v>
      </c>
      <c r="F1537" s="10">
        <v>23498.0</v>
      </c>
      <c r="G1537" s="8" t="s">
        <v>112</v>
      </c>
    </row>
    <row r="1538" ht="15.0" customHeight="1">
      <c r="A1538" s="8" t="s">
        <v>12</v>
      </c>
      <c r="B1538" s="8" t="s">
        <v>109</v>
      </c>
      <c r="C1538" s="8">
        <v>9542.0</v>
      </c>
      <c r="D1538" s="8" t="s">
        <v>1780</v>
      </c>
      <c r="E1538" s="8" t="s">
        <v>33</v>
      </c>
      <c r="F1538" s="10">
        <v>19333.0</v>
      </c>
      <c r="G1538" s="8" t="s">
        <v>112</v>
      </c>
    </row>
    <row r="1539" ht="15.0" customHeight="1">
      <c r="A1539" s="8" t="s">
        <v>12</v>
      </c>
      <c r="B1539" s="8" t="s">
        <v>109</v>
      </c>
      <c r="C1539" s="8">
        <v>9543.0</v>
      </c>
      <c r="D1539" s="8" t="s">
        <v>1781</v>
      </c>
      <c r="E1539" s="8" t="s">
        <v>33</v>
      </c>
      <c r="F1539" s="10">
        <v>24787.0</v>
      </c>
      <c r="G1539" s="8" t="s">
        <v>112</v>
      </c>
    </row>
    <row r="1540" ht="15.0" customHeight="1">
      <c r="A1540" s="8" t="s">
        <v>12</v>
      </c>
      <c r="B1540" s="8" t="s">
        <v>109</v>
      </c>
      <c r="C1540" s="8">
        <v>9544.0</v>
      </c>
      <c r="D1540" s="8" t="s">
        <v>1782</v>
      </c>
      <c r="E1540" s="8" t="s">
        <v>33</v>
      </c>
      <c r="F1540" s="10">
        <v>21925.0</v>
      </c>
      <c r="G1540" s="8" t="s">
        <v>112</v>
      </c>
    </row>
    <row r="1541" ht="15.0" customHeight="1">
      <c r="A1541" s="8" t="s">
        <v>12</v>
      </c>
      <c r="B1541" s="8" t="s">
        <v>109</v>
      </c>
      <c r="C1541" s="8">
        <v>9545.0</v>
      </c>
      <c r="D1541" s="8" t="s">
        <v>1783</v>
      </c>
      <c r="E1541" s="8" t="s">
        <v>33</v>
      </c>
      <c r="F1541" s="10">
        <v>24787.0</v>
      </c>
      <c r="G1541" s="8" t="s">
        <v>112</v>
      </c>
    </row>
    <row r="1542" ht="15.0" customHeight="1">
      <c r="A1542" s="8" t="s">
        <v>12</v>
      </c>
      <c r="B1542" s="8" t="s">
        <v>109</v>
      </c>
      <c r="C1542" s="8">
        <v>9546.0</v>
      </c>
      <c r="D1542" s="8" t="s">
        <v>1784</v>
      </c>
      <c r="E1542" s="8" t="s">
        <v>33</v>
      </c>
      <c r="F1542" s="10">
        <v>21925.0</v>
      </c>
      <c r="G1542" s="8" t="s">
        <v>112</v>
      </c>
    </row>
    <row r="1543" ht="15.0" customHeight="1">
      <c r="A1543" s="8" t="s">
        <v>12</v>
      </c>
      <c r="B1543" s="8" t="s">
        <v>109</v>
      </c>
      <c r="C1543" s="8">
        <v>9547.0</v>
      </c>
      <c r="D1543" s="8" t="s">
        <v>1785</v>
      </c>
      <c r="E1543" s="8" t="s">
        <v>33</v>
      </c>
      <c r="F1543" s="10">
        <v>23545.0</v>
      </c>
      <c r="G1543" s="8" t="s">
        <v>112</v>
      </c>
    </row>
    <row r="1544" ht="15.0" customHeight="1">
      <c r="A1544" s="8" t="s">
        <v>12</v>
      </c>
      <c r="B1544" s="8" t="s">
        <v>109</v>
      </c>
      <c r="C1544" s="8">
        <v>9548.0</v>
      </c>
      <c r="D1544" s="8" t="s">
        <v>1786</v>
      </c>
      <c r="E1544" s="8" t="s">
        <v>33</v>
      </c>
      <c r="F1544" s="10">
        <v>17002.0</v>
      </c>
      <c r="G1544" s="8" t="s">
        <v>112</v>
      </c>
    </row>
    <row r="1545" ht="15.0" customHeight="1">
      <c r="A1545" s="8" t="s">
        <v>12</v>
      </c>
      <c r="B1545" s="8" t="s">
        <v>109</v>
      </c>
      <c r="C1545" s="8">
        <v>9549.0</v>
      </c>
      <c r="D1545" s="8" t="s">
        <v>1787</v>
      </c>
      <c r="E1545" s="8" t="s">
        <v>33</v>
      </c>
      <c r="F1545" s="10">
        <v>21320.0</v>
      </c>
      <c r="G1545" s="8" t="s">
        <v>112</v>
      </c>
    </row>
    <row r="1546" ht="15.0" customHeight="1">
      <c r="A1546" s="8" t="s">
        <v>12</v>
      </c>
      <c r="B1546" s="8" t="s">
        <v>109</v>
      </c>
      <c r="C1546" s="8">
        <v>9550.0</v>
      </c>
      <c r="D1546" s="8" t="s">
        <v>1788</v>
      </c>
      <c r="E1546" s="8" t="s">
        <v>33</v>
      </c>
      <c r="F1546" s="10">
        <v>14838.0</v>
      </c>
      <c r="G1546" s="8" t="s">
        <v>112</v>
      </c>
    </row>
    <row r="1547" ht="15.0" customHeight="1">
      <c r="A1547" s="8" t="s">
        <v>12</v>
      </c>
      <c r="B1547" s="8" t="s">
        <v>109</v>
      </c>
      <c r="C1547" s="8">
        <v>9551.0</v>
      </c>
      <c r="D1547" s="8" t="s">
        <v>1789</v>
      </c>
      <c r="E1547" s="8" t="s">
        <v>33</v>
      </c>
      <c r="F1547" s="10">
        <v>19648.0</v>
      </c>
      <c r="G1547" s="8" t="s">
        <v>112</v>
      </c>
    </row>
    <row r="1548" ht="15.0" customHeight="1">
      <c r="A1548" s="8" t="s">
        <v>12</v>
      </c>
      <c r="B1548" s="8" t="s">
        <v>109</v>
      </c>
      <c r="C1548" s="8">
        <v>9552.0</v>
      </c>
      <c r="D1548" s="8" t="s">
        <v>1790</v>
      </c>
      <c r="E1548" s="8" t="s">
        <v>33</v>
      </c>
      <c r="F1548" s="10">
        <v>17864.0</v>
      </c>
      <c r="G1548" s="8" t="s">
        <v>112</v>
      </c>
    </row>
    <row r="1549" ht="15.0" customHeight="1">
      <c r="A1549" s="8" t="s">
        <v>12</v>
      </c>
      <c r="B1549" s="8" t="s">
        <v>109</v>
      </c>
      <c r="C1549" s="8">
        <v>9553.0</v>
      </c>
      <c r="D1549" s="8" t="s">
        <v>1791</v>
      </c>
      <c r="E1549" s="8" t="s">
        <v>33</v>
      </c>
      <c r="F1549" s="10">
        <v>24657.0</v>
      </c>
      <c r="G1549" s="8" t="s">
        <v>112</v>
      </c>
    </row>
    <row r="1550" ht="15.0" customHeight="1">
      <c r="A1550" s="8" t="s">
        <v>12</v>
      </c>
      <c r="B1550" s="8" t="s">
        <v>109</v>
      </c>
      <c r="C1550" s="8">
        <v>9554.0</v>
      </c>
      <c r="D1550" s="8" t="s">
        <v>1792</v>
      </c>
      <c r="E1550" s="8" t="s">
        <v>33</v>
      </c>
      <c r="F1550" s="10">
        <v>18088.0</v>
      </c>
      <c r="G1550" s="8" t="s">
        <v>112</v>
      </c>
    </row>
    <row r="1551" ht="15.0" customHeight="1">
      <c r="A1551" s="8" t="s">
        <v>12</v>
      </c>
      <c r="B1551" s="8" t="s">
        <v>109</v>
      </c>
      <c r="C1551" s="8">
        <v>9555.0</v>
      </c>
      <c r="D1551" s="8" t="s">
        <v>1793</v>
      </c>
      <c r="E1551" s="8" t="s">
        <v>33</v>
      </c>
      <c r="F1551" s="10">
        <v>15042.0</v>
      </c>
      <c r="G1551" s="8" t="s">
        <v>112</v>
      </c>
    </row>
    <row r="1552" ht="15.0" customHeight="1">
      <c r="A1552" s="8" t="s">
        <v>12</v>
      </c>
      <c r="B1552" s="8" t="s">
        <v>109</v>
      </c>
      <c r="C1552" s="8">
        <v>9556.0</v>
      </c>
      <c r="D1552" s="8" t="s">
        <v>1794</v>
      </c>
      <c r="E1552" s="8" t="s">
        <v>33</v>
      </c>
      <c r="F1552" s="10">
        <v>13284.0</v>
      </c>
      <c r="G1552" s="8" t="s">
        <v>112</v>
      </c>
    </row>
    <row r="1553" ht="15.0" customHeight="1">
      <c r="A1553" s="8" t="s">
        <v>12</v>
      </c>
      <c r="B1553" s="8" t="s">
        <v>109</v>
      </c>
      <c r="C1553" s="8">
        <v>9557.0</v>
      </c>
      <c r="D1553" s="8" t="s">
        <v>1795</v>
      </c>
      <c r="E1553" s="8" t="s">
        <v>33</v>
      </c>
      <c r="F1553" s="10">
        <v>17002.0</v>
      </c>
      <c r="G1553" s="8" t="s">
        <v>112</v>
      </c>
    </row>
    <row r="1554" ht="15.0" customHeight="1">
      <c r="A1554" s="8" t="s">
        <v>12</v>
      </c>
      <c r="B1554" s="8" t="s">
        <v>109</v>
      </c>
      <c r="C1554" s="8">
        <v>9558.0</v>
      </c>
      <c r="D1554" s="8" t="s">
        <v>1796</v>
      </c>
      <c r="E1554" s="8" t="s">
        <v>33</v>
      </c>
      <c r="F1554" s="10">
        <v>15042.0</v>
      </c>
      <c r="G1554" s="8" t="s">
        <v>112</v>
      </c>
    </row>
    <row r="1555" ht="15.0" customHeight="1">
      <c r="A1555" s="8" t="s">
        <v>12</v>
      </c>
      <c r="B1555" s="8" t="s">
        <v>109</v>
      </c>
      <c r="C1555" s="8">
        <v>9559.0</v>
      </c>
      <c r="D1555" s="8" t="s">
        <v>1797</v>
      </c>
      <c r="E1555" s="8" t="s">
        <v>33</v>
      </c>
      <c r="F1555" s="10">
        <v>13284.0</v>
      </c>
      <c r="G1555" s="8" t="s">
        <v>112</v>
      </c>
    </row>
    <row r="1556" ht="15.0" customHeight="1">
      <c r="A1556" s="8" t="s">
        <v>12</v>
      </c>
      <c r="B1556" s="8" t="s">
        <v>109</v>
      </c>
      <c r="C1556" s="8">
        <v>9560.0</v>
      </c>
      <c r="D1556" s="8" t="s">
        <v>1798</v>
      </c>
      <c r="E1556" s="8" t="s">
        <v>33</v>
      </c>
      <c r="F1556" s="10">
        <v>29737.0</v>
      </c>
      <c r="G1556" s="8" t="s">
        <v>112</v>
      </c>
    </row>
    <row r="1557" ht="15.0" customHeight="1">
      <c r="A1557" s="8" t="s">
        <v>12</v>
      </c>
      <c r="B1557" s="8" t="s">
        <v>819</v>
      </c>
      <c r="C1557" s="8">
        <v>9570.0</v>
      </c>
      <c r="D1557" s="8" t="s">
        <v>1799</v>
      </c>
      <c r="E1557" s="8" t="s">
        <v>46</v>
      </c>
      <c r="F1557" s="10">
        <v>2206.0</v>
      </c>
      <c r="G1557" s="8" t="s">
        <v>37</v>
      </c>
    </row>
    <row r="1558" ht="15.0" customHeight="1">
      <c r="A1558" s="8" t="s">
        <v>12</v>
      </c>
      <c r="B1558" s="8" t="s">
        <v>819</v>
      </c>
      <c r="C1558" s="8">
        <v>9571.0</v>
      </c>
      <c r="D1558" s="8" t="s">
        <v>1800</v>
      </c>
      <c r="E1558" s="8" t="s">
        <v>46</v>
      </c>
      <c r="F1558" s="10">
        <v>11797.0</v>
      </c>
      <c r="G1558" s="8" t="s">
        <v>37</v>
      </c>
    </row>
    <row r="1559" ht="15.0" customHeight="1">
      <c r="A1559" s="8" t="s">
        <v>12</v>
      </c>
      <c r="B1559" s="8" t="s">
        <v>819</v>
      </c>
      <c r="C1559" s="8">
        <v>9572.0</v>
      </c>
      <c r="D1559" s="8" t="s">
        <v>1801</v>
      </c>
      <c r="E1559" s="8" t="s">
        <v>61</v>
      </c>
      <c r="F1559" s="10">
        <v>4964.0</v>
      </c>
      <c r="G1559" s="8" t="s">
        <v>37</v>
      </c>
    </row>
    <row r="1560" ht="15.0" customHeight="1">
      <c r="A1560" s="8" t="s">
        <v>12</v>
      </c>
      <c r="B1560" s="8" t="s">
        <v>819</v>
      </c>
      <c r="C1560" s="8">
        <v>9573.0</v>
      </c>
      <c r="D1560" s="8" t="s">
        <v>1802</v>
      </c>
      <c r="E1560" s="8" t="s">
        <v>61</v>
      </c>
      <c r="F1560" s="10">
        <v>4626.0</v>
      </c>
      <c r="G1560" s="8" t="s">
        <v>37</v>
      </c>
    </row>
    <row r="1561" ht="15.0" customHeight="1">
      <c r="A1561" s="8" t="s">
        <v>12</v>
      </c>
      <c r="B1561" s="8" t="s">
        <v>819</v>
      </c>
      <c r="C1561" s="8">
        <v>9574.0</v>
      </c>
      <c r="D1561" s="8" t="s">
        <v>1803</v>
      </c>
      <c r="E1561" s="8" t="s">
        <v>46</v>
      </c>
      <c r="F1561" s="10">
        <v>1445.0</v>
      </c>
      <c r="G1561" s="8" t="s">
        <v>37</v>
      </c>
    </row>
    <row r="1562" ht="15.0" customHeight="1">
      <c r="A1562" s="8" t="s">
        <v>12</v>
      </c>
      <c r="B1562" s="8" t="s">
        <v>109</v>
      </c>
      <c r="C1562" s="8">
        <v>9575.0</v>
      </c>
      <c r="D1562" s="8" t="s">
        <v>1804</v>
      </c>
      <c r="E1562" s="8" t="s">
        <v>736</v>
      </c>
      <c r="F1562" s="10">
        <v>1.8832062E7</v>
      </c>
      <c r="G1562" s="8" t="s">
        <v>112</v>
      </c>
    </row>
    <row r="1563" ht="15.0" customHeight="1">
      <c r="A1563" s="8" t="s">
        <v>12</v>
      </c>
      <c r="B1563" s="8" t="s">
        <v>1680</v>
      </c>
      <c r="C1563" s="8">
        <v>9576.0</v>
      </c>
      <c r="D1563" s="8" t="s">
        <v>473</v>
      </c>
      <c r="E1563" s="8" t="s">
        <v>56</v>
      </c>
      <c r="F1563" s="10">
        <v>55270.0</v>
      </c>
      <c r="G1563" s="8" t="s">
        <v>112</v>
      </c>
    </row>
    <row r="1564" ht="15.0" customHeight="1">
      <c r="A1564" s="8" t="s">
        <v>12</v>
      </c>
      <c r="B1564" s="8" t="s">
        <v>1682</v>
      </c>
      <c r="C1564" s="8">
        <v>9577.0</v>
      </c>
      <c r="D1564" s="8" t="s">
        <v>1805</v>
      </c>
      <c r="E1564" s="8" t="s">
        <v>56</v>
      </c>
      <c r="F1564" s="10">
        <v>25982.0</v>
      </c>
      <c r="G1564" s="8" t="s">
        <v>112</v>
      </c>
    </row>
    <row r="1565" ht="15.0" customHeight="1">
      <c r="A1565" s="8" t="s">
        <v>12</v>
      </c>
      <c r="B1565" s="8" t="s">
        <v>1680</v>
      </c>
      <c r="C1565" s="8">
        <v>9578.0</v>
      </c>
      <c r="D1565" s="8" t="s">
        <v>483</v>
      </c>
      <c r="E1565" s="8" t="s">
        <v>485</v>
      </c>
      <c r="F1565" s="10">
        <v>1260967.0</v>
      </c>
      <c r="G1565" s="8" t="s">
        <v>112</v>
      </c>
    </row>
    <row r="1566" ht="15.0" customHeight="1">
      <c r="A1566" s="8" t="s">
        <v>12</v>
      </c>
      <c r="B1566" s="8" t="s">
        <v>563</v>
      </c>
      <c r="C1566" s="8">
        <v>9635.0</v>
      </c>
      <c r="D1566" s="8" t="s">
        <v>1806</v>
      </c>
      <c r="E1566" s="8" t="s">
        <v>46</v>
      </c>
      <c r="F1566" s="10">
        <v>219579.0</v>
      </c>
      <c r="G1566" s="8" t="s">
        <v>37</v>
      </c>
    </row>
    <row r="1567" ht="15.0" customHeight="1">
      <c r="A1567" s="8" t="s">
        <v>12</v>
      </c>
      <c r="B1567" s="8" t="s">
        <v>563</v>
      </c>
      <c r="C1567" s="8">
        <v>9638.0</v>
      </c>
      <c r="D1567" s="8" t="s">
        <v>1807</v>
      </c>
      <c r="E1567" s="8" t="s">
        <v>43</v>
      </c>
      <c r="F1567" s="10">
        <v>159663.0</v>
      </c>
      <c r="G1567" s="8" t="s">
        <v>37</v>
      </c>
    </row>
    <row r="1568" ht="15.0" customHeight="1">
      <c r="A1568" s="8" t="s">
        <v>12</v>
      </c>
      <c r="B1568" s="8" t="s">
        <v>563</v>
      </c>
      <c r="C1568" s="8">
        <v>9639.0</v>
      </c>
      <c r="D1568" s="8" t="s">
        <v>1808</v>
      </c>
      <c r="E1568" s="8" t="s">
        <v>43</v>
      </c>
      <c r="F1568" s="10">
        <v>5833.0</v>
      </c>
      <c r="G1568" s="8" t="s">
        <v>37</v>
      </c>
    </row>
    <row r="1569" ht="15.0" customHeight="1">
      <c r="A1569" s="8" t="s">
        <v>12</v>
      </c>
      <c r="B1569" s="8" t="s">
        <v>563</v>
      </c>
      <c r="C1569" s="8">
        <v>9640.0</v>
      </c>
      <c r="D1569" s="8" t="s">
        <v>1809</v>
      </c>
      <c r="E1569" s="8" t="s">
        <v>43</v>
      </c>
      <c r="F1569" s="10">
        <v>18626.0</v>
      </c>
      <c r="G1569" s="8" t="s">
        <v>37</v>
      </c>
    </row>
    <row r="1570" ht="15.0" customHeight="1">
      <c r="A1570" s="8" t="s">
        <v>12</v>
      </c>
      <c r="B1570" s="8" t="s">
        <v>563</v>
      </c>
      <c r="C1570" s="8">
        <v>9642.0</v>
      </c>
      <c r="D1570" s="8" t="s">
        <v>1810</v>
      </c>
      <c r="E1570" s="8" t="s">
        <v>43</v>
      </c>
      <c r="F1570" s="10">
        <v>104512.0</v>
      </c>
      <c r="G1570" s="8" t="s">
        <v>37</v>
      </c>
    </row>
    <row r="1571" ht="15.0" customHeight="1">
      <c r="A1571" s="8" t="s">
        <v>12</v>
      </c>
      <c r="B1571" s="8" t="s">
        <v>563</v>
      </c>
      <c r="C1571" s="8">
        <v>9643.0</v>
      </c>
      <c r="D1571" s="8" t="s">
        <v>1811</v>
      </c>
      <c r="E1571" s="8" t="s">
        <v>61</v>
      </c>
      <c r="F1571" s="10">
        <v>820.0</v>
      </c>
      <c r="G1571" s="8" t="s">
        <v>37</v>
      </c>
    </row>
    <row r="1572" ht="15.0" customHeight="1">
      <c r="A1572" s="8" t="s">
        <v>12</v>
      </c>
      <c r="B1572" s="8" t="s">
        <v>563</v>
      </c>
      <c r="C1572" s="8">
        <v>9644.0</v>
      </c>
      <c r="D1572" s="8" t="s">
        <v>1812</v>
      </c>
      <c r="E1572" s="8" t="s">
        <v>61</v>
      </c>
      <c r="F1572" s="10">
        <v>25260.0</v>
      </c>
      <c r="G1572" s="8" t="s">
        <v>37</v>
      </c>
    </row>
    <row r="1573" ht="15.0" customHeight="1">
      <c r="A1573" s="8" t="s">
        <v>12</v>
      </c>
      <c r="B1573" s="8" t="s">
        <v>563</v>
      </c>
      <c r="C1573" s="8">
        <v>9645.0</v>
      </c>
      <c r="D1573" s="8" t="s">
        <v>1813</v>
      </c>
      <c r="E1573" s="8" t="s">
        <v>46</v>
      </c>
      <c r="F1573" s="10">
        <v>81223.0</v>
      </c>
      <c r="G1573" s="8" t="s">
        <v>37</v>
      </c>
    </row>
    <row r="1574" ht="15.0" customHeight="1">
      <c r="A1574" s="8" t="s">
        <v>12</v>
      </c>
      <c r="B1574" s="8" t="s">
        <v>866</v>
      </c>
      <c r="C1574" s="8">
        <v>9646.0</v>
      </c>
      <c r="D1574" s="8" t="s">
        <v>1814</v>
      </c>
      <c r="E1574" s="8" t="s">
        <v>46</v>
      </c>
      <c r="F1574" s="10">
        <v>285600.0</v>
      </c>
      <c r="G1574" s="8" t="s">
        <v>37</v>
      </c>
    </row>
    <row r="1575" ht="15.0" customHeight="1">
      <c r="A1575" s="8" t="s">
        <v>12</v>
      </c>
      <c r="B1575" s="8" t="s">
        <v>871</v>
      </c>
      <c r="C1575" s="8">
        <v>9647.0</v>
      </c>
      <c r="D1575" s="8" t="s">
        <v>1815</v>
      </c>
      <c r="E1575" s="8" t="s">
        <v>46</v>
      </c>
      <c r="F1575" s="10">
        <v>930342.0</v>
      </c>
      <c r="G1575" s="8" t="s">
        <v>37</v>
      </c>
    </row>
    <row r="1576" ht="15.0" customHeight="1">
      <c r="A1576" s="8" t="s">
        <v>12</v>
      </c>
      <c r="B1576" s="8" t="s">
        <v>866</v>
      </c>
      <c r="C1576" s="8">
        <v>9648.0</v>
      </c>
      <c r="D1576" s="8" t="s">
        <v>1816</v>
      </c>
      <c r="E1576" s="8" t="s">
        <v>46</v>
      </c>
      <c r="F1576" s="10">
        <v>29750.0</v>
      </c>
      <c r="G1576" s="8" t="s">
        <v>37</v>
      </c>
    </row>
    <row r="1577" ht="15.0" customHeight="1">
      <c r="A1577" s="8" t="s">
        <v>12</v>
      </c>
      <c r="B1577" s="8" t="s">
        <v>34</v>
      </c>
      <c r="C1577" s="8">
        <v>9649.0</v>
      </c>
      <c r="D1577" s="8" t="s">
        <v>1817</v>
      </c>
      <c r="E1577" s="8" t="s">
        <v>95</v>
      </c>
      <c r="F1577" s="10">
        <v>421313.0</v>
      </c>
      <c r="G1577" s="8" t="s">
        <v>37</v>
      </c>
    </row>
    <row r="1578" ht="15.0" customHeight="1">
      <c r="A1578" s="8" t="s">
        <v>12</v>
      </c>
      <c r="B1578" s="8" t="s">
        <v>1143</v>
      </c>
      <c r="C1578" s="8">
        <v>9650.0</v>
      </c>
      <c r="D1578" s="8" t="s">
        <v>1818</v>
      </c>
      <c r="E1578" s="8" t="s">
        <v>43</v>
      </c>
      <c r="F1578" s="10">
        <v>5712.0</v>
      </c>
      <c r="G1578" s="8" t="s">
        <v>17</v>
      </c>
    </row>
    <row r="1579" ht="15.0" customHeight="1">
      <c r="A1579" s="8" t="s">
        <v>12</v>
      </c>
      <c r="B1579" s="8" t="s">
        <v>1143</v>
      </c>
      <c r="C1579" s="8">
        <v>9651.0</v>
      </c>
      <c r="D1579" s="8" t="s">
        <v>1819</v>
      </c>
      <c r="E1579" s="8" t="s">
        <v>43</v>
      </c>
      <c r="F1579" s="10">
        <v>21800.0</v>
      </c>
      <c r="G1579" s="8" t="s">
        <v>17</v>
      </c>
    </row>
    <row r="1580" ht="15.0" customHeight="1">
      <c r="A1580" s="8" t="s">
        <v>12</v>
      </c>
      <c r="B1580" s="8" t="s">
        <v>1143</v>
      </c>
      <c r="C1580" s="8">
        <v>9652.0</v>
      </c>
      <c r="D1580" s="8" t="s">
        <v>1820</v>
      </c>
      <c r="E1580" s="8" t="s">
        <v>43</v>
      </c>
      <c r="F1580" s="10">
        <v>19450.0</v>
      </c>
      <c r="G1580" s="8" t="s">
        <v>17</v>
      </c>
    </row>
    <row r="1581" ht="15.0" customHeight="1">
      <c r="A1581" s="8" t="s">
        <v>12</v>
      </c>
      <c r="B1581" s="8" t="s">
        <v>1143</v>
      </c>
      <c r="C1581" s="8">
        <v>9653.0</v>
      </c>
      <c r="D1581" s="8" t="s">
        <v>1821</v>
      </c>
      <c r="E1581" s="8" t="s">
        <v>43</v>
      </c>
      <c r="F1581" s="10">
        <v>21150.0</v>
      </c>
      <c r="G1581" s="8" t="s">
        <v>17</v>
      </c>
    </row>
    <row r="1582" ht="15.0" customHeight="1">
      <c r="A1582" s="8" t="s">
        <v>12</v>
      </c>
      <c r="B1582" s="8" t="s">
        <v>1143</v>
      </c>
      <c r="C1582" s="8">
        <v>9654.0</v>
      </c>
      <c r="D1582" s="8" t="s">
        <v>1822</v>
      </c>
      <c r="E1582" s="8" t="s">
        <v>43</v>
      </c>
      <c r="F1582" s="10">
        <v>18800.0</v>
      </c>
      <c r="G1582" s="8" t="s">
        <v>17</v>
      </c>
    </row>
    <row r="1583" ht="15.0" customHeight="1">
      <c r="A1583" s="8" t="s">
        <v>12</v>
      </c>
      <c r="B1583" s="8" t="s">
        <v>1143</v>
      </c>
      <c r="C1583" s="8">
        <v>9655.0</v>
      </c>
      <c r="D1583" s="8" t="s">
        <v>1823</v>
      </c>
      <c r="E1583" s="8" t="s">
        <v>43</v>
      </c>
      <c r="F1583" s="10">
        <v>18152.0</v>
      </c>
      <c r="G1583" s="8" t="s">
        <v>17</v>
      </c>
    </row>
    <row r="1584" ht="15.0" customHeight="1">
      <c r="A1584" s="8" t="s">
        <v>12</v>
      </c>
      <c r="B1584" s="8" t="s">
        <v>515</v>
      </c>
      <c r="C1584" s="8">
        <v>9656.0</v>
      </c>
      <c r="D1584" s="8" t="s">
        <v>1824</v>
      </c>
      <c r="E1584" s="8" t="s">
        <v>36</v>
      </c>
      <c r="F1584" s="10">
        <v>14828.0</v>
      </c>
      <c r="G1584" s="8" t="s">
        <v>37</v>
      </c>
    </row>
    <row r="1585" ht="15.0" customHeight="1">
      <c r="A1585" s="8" t="s">
        <v>12</v>
      </c>
      <c r="B1585" s="8" t="s">
        <v>1175</v>
      </c>
      <c r="C1585" s="8">
        <v>9663.0</v>
      </c>
      <c r="D1585" s="8" t="s">
        <v>1825</v>
      </c>
      <c r="E1585" s="8" t="s">
        <v>36</v>
      </c>
      <c r="F1585" s="10">
        <v>437215.0</v>
      </c>
      <c r="G1585" s="8" t="s">
        <v>37</v>
      </c>
    </row>
    <row r="1586" ht="15.0" customHeight="1">
      <c r="A1586" s="8" t="s">
        <v>12</v>
      </c>
      <c r="B1586" s="8" t="s">
        <v>557</v>
      </c>
      <c r="C1586" s="8">
        <v>9671.0</v>
      </c>
      <c r="D1586" s="8" t="s">
        <v>1826</v>
      </c>
      <c r="E1586" s="8" t="s">
        <v>16</v>
      </c>
      <c r="F1586" s="10">
        <v>917091.0</v>
      </c>
      <c r="G1586" s="8" t="s">
        <v>17</v>
      </c>
    </row>
    <row r="1587" ht="15.0" customHeight="1">
      <c r="A1587" s="8" t="s">
        <v>12</v>
      </c>
      <c r="B1587" s="8" t="s">
        <v>557</v>
      </c>
      <c r="C1587" s="8">
        <v>9672.0</v>
      </c>
      <c r="D1587" s="8" t="s">
        <v>1827</v>
      </c>
      <c r="E1587" s="8" t="s">
        <v>16</v>
      </c>
      <c r="F1587" s="10">
        <v>911607.0</v>
      </c>
      <c r="G1587" s="8" t="s">
        <v>17</v>
      </c>
    </row>
    <row r="1588" ht="15.0" customHeight="1">
      <c r="A1588" s="8" t="s">
        <v>12</v>
      </c>
      <c r="B1588" s="8" t="s">
        <v>557</v>
      </c>
      <c r="C1588" s="8">
        <v>9673.0</v>
      </c>
      <c r="D1588" s="8" t="s">
        <v>1828</v>
      </c>
      <c r="E1588" s="8" t="s">
        <v>16</v>
      </c>
      <c r="F1588" s="10">
        <v>840629.0</v>
      </c>
      <c r="G1588" s="8" t="s">
        <v>17</v>
      </c>
    </row>
    <row r="1589" ht="15.0" customHeight="1">
      <c r="A1589" s="8" t="s">
        <v>12</v>
      </c>
      <c r="B1589" s="8" t="s">
        <v>140</v>
      </c>
      <c r="C1589" s="8">
        <v>9682.0</v>
      </c>
      <c r="D1589" s="8" t="s">
        <v>1829</v>
      </c>
      <c r="E1589" s="8" t="s">
        <v>95</v>
      </c>
      <c r="F1589" s="10">
        <v>121231.0</v>
      </c>
      <c r="G1589" s="8" t="s">
        <v>37</v>
      </c>
    </row>
    <row r="1590" ht="15.0" customHeight="1">
      <c r="A1590" s="8" t="s">
        <v>12</v>
      </c>
      <c r="B1590" s="8" t="s">
        <v>84</v>
      </c>
      <c r="C1590" s="8">
        <v>9685.0</v>
      </c>
      <c r="D1590" s="8" t="s">
        <v>1830</v>
      </c>
      <c r="E1590" s="8" t="s">
        <v>61</v>
      </c>
      <c r="F1590" s="10">
        <v>74731.0</v>
      </c>
      <c r="G1590" s="8" t="s">
        <v>37</v>
      </c>
    </row>
    <row r="1591" ht="15.0" customHeight="1">
      <c r="A1591" s="8" t="s">
        <v>12</v>
      </c>
      <c r="B1591" s="8" t="s">
        <v>84</v>
      </c>
      <c r="C1591" s="8">
        <v>9686.0</v>
      </c>
      <c r="D1591" s="8" t="s">
        <v>1831</v>
      </c>
      <c r="E1591" s="8" t="s">
        <v>61</v>
      </c>
      <c r="F1591" s="10">
        <v>56923.0</v>
      </c>
      <c r="G1591" s="8" t="s">
        <v>37</v>
      </c>
    </row>
    <row r="1592" ht="15.0" customHeight="1">
      <c r="A1592" s="8" t="s">
        <v>12</v>
      </c>
      <c r="B1592" s="8" t="s">
        <v>84</v>
      </c>
      <c r="C1592" s="8">
        <v>9687.0</v>
      </c>
      <c r="D1592" s="8" t="s">
        <v>1832</v>
      </c>
      <c r="E1592" s="8" t="s">
        <v>46</v>
      </c>
      <c r="F1592" s="10">
        <v>6151.0</v>
      </c>
      <c r="G1592" s="8" t="s">
        <v>37</v>
      </c>
    </row>
    <row r="1593" ht="15.0" customHeight="1">
      <c r="A1593" s="8" t="s">
        <v>12</v>
      </c>
      <c r="B1593" s="8" t="s">
        <v>84</v>
      </c>
      <c r="C1593" s="8">
        <v>9688.0</v>
      </c>
      <c r="D1593" s="8" t="s">
        <v>1833</v>
      </c>
      <c r="E1593" s="8" t="s">
        <v>61</v>
      </c>
      <c r="F1593" s="10">
        <v>20270.0</v>
      </c>
      <c r="G1593" s="8" t="s">
        <v>37</v>
      </c>
    </row>
    <row r="1594" ht="15.0" customHeight="1">
      <c r="A1594" s="8" t="s">
        <v>12</v>
      </c>
      <c r="B1594" s="8" t="s">
        <v>84</v>
      </c>
      <c r="C1594" s="8">
        <v>9689.0</v>
      </c>
      <c r="D1594" s="8" t="s">
        <v>1834</v>
      </c>
      <c r="E1594" s="8" t="s">
        <v>46</v>
      </c>
      <c r="F1594" s="10">
        <v>2788.0</v>
      </c>
      <c r="G1594" s="8" t="s">
        <v>37</v>
      </c>
    </row>
    <row r="1595" ht="15.0" customHeight="1">
      <c r="A1595" s="8" t="s">
        <v>12</v>
      </c>
      <c r="B1595" s="8" t="s">
        <v>84</v>
      </c>
      <c r="C1595" s="8">
        <v>9690.0</v>
      </c>
      <c r="D1595" s="8" t="s">
        <v>1835</v>
      </c>
      <c r="E1595" s="8" t="s">
        <v>61</v>
      </c>
      <c r="F1595" s="10">
        <v>23717.0</v>
      </c>
      <c r="G1595" s="8" t="s">
        <v>37</v>
      </c>
    </row>
    <row r="1596" ht="15.0" customHeight="1">
      <c r="A1596" s="8" t="s">
        <v>12</v>
      </c>
      <c r="B1596" s="8" t="s">
        <v>1143</v>
      </c>
      <c r="C1596" s="8">
        <v>9695.0</v>
      </c>
      <c r="D1596" s="8" t="s">
        <v>1836</v>
      </c>
      <c r="E1596" s="8" t="s">
        <v>43</v>
      </c>
      <c r="F1596" s="10">
        <v>595.0</v>
      </c>
      <c r="G1596" s="8" t="s">
        <v>17</v>
      </c>
    </row>
    <row r="1597" ht="15.0" customHeight="1">
      <c r="A1597" s="8" t="s">
        <v>12</v>
      </c>
      <c r="B1597" s="8" t="s">
        <v>1143</v>
      </c>
      <c r="C1597" s="8">
        <v>9696.0</v>
      </c>
      <c r="D1597" s="8" t="s">
        <v>1837</v>
      </c>
      <c r="E1597" s="8" t="s">
        <v>43</v>
      </c>
      <c r="F1597" s="10">
        <v>781.0</v>
      </c>
      <c r="G1597" s="8" t="s">
        <v>17</v>
      </c>
    </row>
    <row r="1598" ht="15.0" customHeight="1">
      <c r="A1598" s="8" t="s">
        <v>12</v>
      </c>
      <c r="B1598" s="8" t="s">
        <v>1143</v>
      </c>
      <c r="C1598" s="8">
        <v>9697.0</v>
      </c>
      <c r="D1598" s="8" t="s">
        <v>1838</v>
      </c>
      <c r="E1598" s="8" t="s">
        <v>43</v>
      </c>
      <c r="F1598" s="10">
        <v>901.0</v>
      </c>
      <c r="G1598" s="8" t="s">
        <v>17</v>
      </c>
    </row>
    <row r="1599" ht="15.0" customHeight="1">
      <c r="A1599" s="8" t="s">
        <v>12</v>
      </c>
      <c r="B1599" s="8" t="s">
        <v>1143</v>
      </c>
      <c r="C1599" s="8">
        <v>9698.0</v>
      </c>
      <c r="D1599" s="8" t="s">
        <v>1839</v>
      </c>
      <c r="E1599" s="8" t="s">
        <v>43</v>
      </c>
      <c r="F1599" s="10">
        <v>1022.0</v>
      </c>
      <c r="G1599" s="8" t="s">
        <v>17</v>
      </c>
    </row>
    <row r="1600" ht="15.0" customHeight="1">
      <c r="A1600" s="8" t="s">
        <v>12</v>
      </c>
      <c r="B1600" s="8" t="s">
        <v>1143</v>
      </c>
      <c r="C1600" s="8">
        <v>9699.0</v>
      </c>
      <c r="D1600" s="8" t="s">
        <v>1840</v>
      </c>
      <c r="E1600" s="8" t="s">
        <v>43</v>
      </c>
      <c r="F1600" s="10">
        <v>1384.0</v>
      </c>
      <c r="G1600" s="8" t="s">
        <v>17</v>
      </c>
    </row>
    <row r="1601" ht="15.0" customHeight="1">
      <c r="A1601" s="8" t="s">
        <v>12</v>
      </c>
      <c r="B1601" s="8" t="s">
        <v>1143</v>
      </c>
      <c r="C1601" s="8">
        <v>9700.0</v>
      </c>
      <c r="D1601" s="8" t="s">
        <v>1841</v>
      </c>
      <c r="E1601" s="8" t="s">
        <v>43</v>
      </c>
      <c r="F1601" s="10">
        <v>1442.0</v>
      </c>
      <c r="G1601" s="8" t="s">
        <v>17</v>
      </c>
    </row>
    <row r="1602" ht="15.0" customHeight="1">
      <c r="A1602" s="8" t="s">
        <v>12</v>
      </c>
      <c r="B1602" s="8" t="s">
        <v>1143</v>
      </c>
      <c r="C1602" s="8">
        <v>9701.0</v>
      </c>
      <c r="D1602" s="8" t="s">
        <v>1842</v>
      </c>
      <c r="E1602" s="8" t="s">
        <v>43</v>
      </c>
      <c r="F1602" s="10">
        <v>1616.0</v>
      </c>
      <c r="G1602" s="8" t="s">
        <v>17</v>
      </c>
    </row>
    <row r="1603" ht="15.0" customHeight="1">
      <c r="A1603" s="8" t="s">
        <v>12</v>
      </c>
      <c r="B1603" s="8" t="s">
        <v>535</v>
      </c>
      <c r="C1603" s="8">
        <v>9704.0</v>
      </c>
      <c r="D1603" s="8" t="s">
        <v>1843</v>
      </c>
      <c r="E1603" s="8" t="s">
        <v>1151</v>
      </c>
      <c r="F1603" s="10">
        <v>250000.0</v>
      </c>
      <c r="G1603" s="8" t="s">
        <v>17</v>
      </c>
    </row>
    <row r="1604" ht="15.0" customHeight="1">
      <c r="A1604" s="8" t="s">
        <v>12</v>
      </c>
      <c r="B1604" s="8" t="s">
        <v>535</v>
      </c>
      <c r="C1604" s="8">
        <v>9705.0</v>
      </c>
      <c r="D1604" s="8" t="s">
        <v>1844</v>
      </c>
      <c r="E1604" s="8" t="s">
        <v>1151</v>
      </c>
      <c r="F1604" s="10">
        <v>600000.0</v>
      </c>
      <c r="G1604" s="8" t="s">
        <v>17</v>
      </c>
    </row>
    <row r="1605" ht="15.0" customHeight="1">
      <c r="A1605" s="8" t="s">
        <v>12</v>
      </c>
      <c r="B1605" s="8" t="s">
        <v>535</v>
      </c>
      <c r="C1605" s="8">
        <v>9706.0</v>
      </c>
      <c r="D1605" s="8" t="s">
        <v>1845</v>
      </c>
      <c r="E1605" s="8" t="s">
        <v>1151</v>
      </c>
      <c r="F1605" s="10">
        <v>1000000.0</v>
      </c>
      <c r="G1605" s="8" t="s">
        <v>17</v>
      </c>
    </row>
    <row r="1606" ht="15.0" customHeight="1">
      <c r="A1606" s="8" t="s">
        <v>12</v>
      </c>
      <c r="B1606" s="8" t="s">
        <v>535</v>
      </c>
      <c r="C1606" s="8">
        <v>9707.0</v>
      </c>
      <c r="D1606" s="8" t="s">
        <v>1846</v>
      </c>
      <c r="E1606" s="8" t="s">
        <v>1151</v>
      </c>
      <c r="F1606" s="10">
        <v>1000000.0</v>
      </c>
      <c r="G1606" s="8" t="s">
        <v>17</v>
      </c>
    </row>
    <row r="1607" ht="15.0" customHeight="1">
      <c r="A1607" s="8" t="s">
        <v>12</v>
      </c>
      <c r="B1607" s="8" t="s">
        <v>535</v>
      </c>
      <c r="C1607" s="8">
        <v>9708.0</v>
      </c>
      <c r="D1607" s="8" t="s">
        <v>1847</v>
      </c>
      <c r="E1607" s="8" t="s">
        <v>1151</v>
      </c>
      <c r="F1607" s="10">
        <v>1300000.0</v>
      </c>
      <c r="G1607" s="8" t="s">
        <v>17</v>
      </c>
    </row>
    <row r="1608" ht="15.0" customHeight="1">
      <c r="A1608" s="8" t="s">
        <v>12</v>
      </c>
      <c r="B1608" s="8" t="s">
        <v>109</v>
      </c>
      <c r="C1608" s="8">
        <v>9709.0</v>
      </c>
      <c r="D1608" s="8" t="s">
        <v>1848</v>
      </c>
      <c r="E1608" s="8" t="s">
        <v>736</v>
      </c>
      <c r="F1608" s="10">
        <v>5043600.0</v>
      </c>
      <c r="G1608" s="8" t="s">
        <v>112</v>
      </c>
    </row>
    <row r="1609" ht="15.0" customHeight="1">
      <c r="A1609" s="8" t="s">
        <v>12</v>
      </c>
      <c r="B1609" s="8" t="s">
        <v>109</v>
      </c>
      <c r="C1609" s="8">
        <v>9710.0</v>
      </c>
      <c r="D1609" s="8" t="s">
        <v>1849</v>
      </c>
      <c r="E1609" s="8" t="s">
        <v>736</v>
      </c>
      <c r="F1609" s="10">
        <v>4468500.0</v>
      </c>
      <c r="G1609" s="8" t="s">
        <v>112</v>
      </c>
    </row>
    <row r="1610" ht="15.0" customHeight="1">
      <c r="A1610" s="8" t="s">
        <v>12</v>
      </c>
      <c r="B1610" s="8" t="s">
        <v>109</v>
      </c>
      <c r="C1610" s="8">
        <v>9711.0</v>
      </c>
      <c r="D1610" s="8" t="s">
        <v>1850</v>
      </c>
      <c r="E1610" s="8" t="s">
        <v>736</v>
      </c>
      <c r="F1610" s="10">
        <v>3303450.0</v>
      </c>
      <c r="G1610" s="8" t="s">
        <v>112</v>
      </c>
    </row>
    <row r="1611" ht="15.0" customHeight="1">
      <c r="A1611" s="8" t="s">
        <v>12</v>
      </c>
      <c r="B1611" s="8" t="s">
        <v>109</v>
      </c>
      <c r="C1611" s="8">
        <v>9712.0</v>
      </c>
      <c r="D1611" s="8" t="s">
        <v>1851</v>
      </c>
      <c r="E1611" s="8" t="s">
        <v>736</v>
      </c>
      <c r="F1611" s="10">
        <v>3126600.0</v>
      </c>
      <c r="G1611" s="8" t="s">
        <v>112</v>
      </c>
    </row>
    <row r="1612" ht="15.0" customHeight="1">
      <c r="A1612" s="8" t="s">
        <v>12</v>
      </c>
      <c r="B1612" s="8" t="s">
        <v>109</v>
      </c>
      <c r="C1612" s="8">
        <v>9713.0</v>
      </c>
      <c r="D1612" s="8" t="s">
        <v>1852</v>
      </c>
      <c r="E1612" s="8" t="s">
        <v>736</v>
      </c>
      <c r="F1612" s="10">
        <v>2724300.0</v>
      </c>
      <c r="G1612" s="8" t="s">
        <v>112</v>
      </c>
    </row>
    <row r="1613" ht="15.0" customHeight="1">
      <c r="A1613" s="8" t="s">
        <v>12</v>
      </c>
      <c r="B1613" s="8" t="s">
        <v>109</v>
      </c>
      <c r="C1613" s="8">
        <v>9714.0</v>
      </c>
      <c r="D1613" s="8" t="s">
        <v>1853</v>
      </c>
      <c r="E1613" s="8" t="s">
        <v>736</v>
      </c>
      <c r="F1613" s="10">
        <v>2363722.0</v>
      </c>
      <c r="G1613" s="8" t="s">
        <v>112</v>
      </c>
    </row>
    <row r="1614" ht="15.0" customHeight="1">
      <c r="A1614" s="8" t="s">
        <v>12</v>
      </c>
      <c r="B1614" s="8" t="s">
        <v>109</v>
      </c>
      <c r="C1614" s="8">
        <v>9715.0</v>
      </c>
      <c r="D1614" s="8" t="s">
        <v>1854</v>
      </c>
      <c r="E1614" s="8" t="s">
        <v>736</v>
      </c>
      <c r="F1614" s="10">
        <v>6058800.0</v>
      </c>
      <c r="G1614" s="8" t="s">
        <v>112</v>
      </c>
    </row>
    <row r="1615" ht="15.0" customHeight="1">
      <c r="A1615" s="8" t="s">
        <v>12</v>
      </c>
      <c r="B1615" s="8" t="s">
        <v>1855</v>
      </c>
      <c r="C1615" s="8">
        <v>9720.0</v>
      </c>
      <c r="D1615" s="8" t="s">
        <v>1856</v>
      </c>
      <c r="E1615" s="8" t="s">
        <v>46</v>
      </c>
      <c r="F1615" s="10">
        <v>19278.0</v>
      </c>
      <c r="G1615" s="8" t="s">
        <v>37</v>
      </c>
    </row>
    <row r="1616" ht="15.0" customHeight="1">
      <c r="A1616" s="8" t="s">
        <v>12</v>
      </c>
      <c r="B1616" s="8" t="s">
        <v>14</v>
      </c>
      <c r="C1616" s="8">
        <v>9723.0</v>
      </c>
      <c r="D1616" s="8" t="s">
        <v>1857</v>
      </c>
      <c r="E1616" s="8" t="s">
        <v>118</v>
      </c>
      <c r="F1616" s="10">
        <v>31999.0</v>
      </c>
      <c r="G1616" s="8" t="s">
        <v>17</v>
      </c>
    </row>
    <row r="1617" ht="15.0" customHeight="1">
      <c r="A1617" s="8" t="s">
        <v>12</v>
      </c>
      <c r="B1617" s="8" t="s">
        <v>1050</v>
      </c>
      <c r="C1617" s="8">
        <v>9724.0</v>
      </c>
      <c r="D1617" s="8" t="s">
        <v>1858</v>
      </c>
      <c r="E1617" s="8" t="s">
        <v>885</v>
      </c>
      <c r="F1617" s="10">
        <v>124818.0</v>
      </c>
      <c r="G1617" s="8" t="s">
        <v>37</v>
      </c>
    </row>
    <row r="1618" ht="15.0" customHeight="1">
      <c r="A1618" s="8" t="s">
        <v>12</v>
      </c>
      <c r="B1618" s="8" t="s">
        <v>1050</v>
      </c>
      <c r="C1618" s="8">
        <v>9725.0</v>
      </c>
      <c r="D1618" s="8" t="s">
        <v>1859</v>
      </c>
      <c r="E1618" s="8" t="s">
        <v>885</v>
      </c>
      <c r="F1618" s="10">
        <v>97962.0</v>
      </c>
      <c r="G1618" s="8" t="s">
        <v>37</v>
      </c>
    </row>
    <row r="1619" ht="15.0" customHeight="1">
      <c r="A1619" s="8" t="s">
        <v>12</v>
      </c>
      <c r="B1619" s="8" t="s">
        <v>1073</v>
      </c>
      <c r="C1619" s="8">
        <v>9726.0</v>
      </c>
      <c r="D1619" s="8" t="s">
        <v>1860</v>
      </c>
      <c r="E1619" s="8" t="s">
        <v>118</v>
      </c>
      <c r="F1619" s="10">
        <v>35000.0</v>
      </c>
      <c r="G1619" s="8" t="s">
        <v>37</v>
      </c>
    </row>
    <row r="1620" ht="15.0" customHeight="1">
      <c r="A1620" s="8" t="s">
        <v>12</v>
      </c>
      <c r="B1620" s="8" t="s">
        <v>1050</v>
      </c>
      <c r="C1620" s="8">
        <v>9727.0</v>
      </c>
      <c r="D1620" s="8" t="s">
        <v>1861</v>
      </c>
      <c r="E1620" s="8" t="s">
        <v>100</v>
      </c>
      <c r="F1620" s="10">
        <v>126090.0</v>
      </c>
      <c r="G1620" s="8" t="s">
        <v>37</v>
      </c>
    </row>
    <row r="1621" ht="15.0" customHeight="1">
      <c r="A1621" s="8" t="s">
        <v>12</v>
      </c>
      <c r="B1621" s="8" t="s">
        <v>308</v>
      </c>
      <c r="C1621" s="8">
        <v>9728.0</v>
      </c>
      <c r="D1621" s="8" t="s">
        <v>1862</v>
      </c>
      <c r="E1621" s="8" t="s">
        <v>46</v>
      </c>
      <c r="F1621" s="10">
        <v>3857504.0</v>
      </c>
      <c r="G1621" s="8" t="s">
        <v>37</v>
      </c>
    </row>
    <row r="1622" ht="15.0" customHeight="1">
      <c r="A1622" s="8" t="s">
        <v>12</v>
      </c>
      <c r="B1622" s="8" t="s">
        <v>1143</v>
      </c>
      <c r="C1622" s="8">
        <v>9733.0</v>
      </c>
      <c r="D1622" s="8" t="s">
        <v>1863</v>
      </c>
      <c r="E1622" s="8" t="s">
        <v>46</v>
      </c>
      <c r="F1622" s="10">
        <v>117641.0</v>
      </c>
      <c r="G1622" s="8" t="s">
        <v>17</v>
      </c>
    </row>
    <row r="1623" ht="15.0" customHeight="1">
      <c r="A1623" s="8" t="s">
        <v>12</v>
      </c>
      <c r="B1623" s="8" t="s">
        <v>1864</v>
      </c>
      <c r="C1623" s="8">
        <v>9736.0</v>
      </c>
      <c r="D1623" s="8" t="s">
        <v>1865</v>
      </c>
      <c r="E1623" s="8" t="s">
        <v>61</v>
      </c>
      <c r="F1623" s="10">
        <v>733303.0</v>
      </c>
      <c r="G1623" s="8" t="s">
        <v>37</v>
      </c>
    </row>
    <row r="1624" ht="15.0" customHeight="1">
      <c r="A1624" s="8" t="s">
        <v>12</v>
      </c>
      <c r="B1624" s="8" t="s">
        <v>1057</v>
      </c>
      <c r="C1624" s="8">
        <v>9743.0</v>
      </c>
      <c r="D1624" s="8" t="s">
        <v>1866</v>
      </c>
      <c r="E1624" s="8" t="s">
        <v>1867</v>
      </c>
      <c r="F1624" s="10">
        <v>595000.0</v>
      </c>
      <c r="G1624" s="8" t="s">
        <v>37</v>
      </c>
    </row>
    <row r="1625" ht="15.0" customHeight="1">
      <c r="A1625" s="8" t="s">
        <v>12</v>
      </c>
      <c r="B1625" s="8" t="s">
        <v>1057</v>
      </c>
      <c r="C1625" s="8">
        <v>9744.0</v>
      </c>
      <c r="D1625" s="8" t="s">
        <v>1868</v>
      </c>
      <c r="E1625" s="8" t="s">
        <v>1867</v>
      </c>
      <c r="F1625" s="10">
        <v>714000.0</v>
      </c>
      <c r="G1625" s="8" t="s">
        <v>37</v>
      </c>
    </row>
    <row r="1626" ht="15.0" customHeight="1">
      <c r="A1626" s="8" t="s">
        <v>12</v>
      </c>
      <c r="B1626" s="8" t="s">
        <v>1057</v>
      </c>
      <c r="C1626" s="8">
        <v>9745.0</v>
      </c>
      <c r="D1626" s="8" t="s">
        <v>1869</v>
      </c>
      <c r="E1626" s="8" t="s">
        <v>1867</v>
      </c>
      <c r="F1626" s="10">
        <v>833000.0</v>
      </c>
      <c r="G1626" s="8" t="s">
        <v>37</v>
      </c>
    </row>
    <row r="1627" ht="15.0" customHeight="1">
      <c r="A1627" s="8" t="s">
        <v>12</v>
      </c>
      <c r="B1627" s="8" t="s">
        <v>1057</v>
      </c>
      <c r="C1627" s="8">
        <v>9746.0</v>
      </c>
      <c r="D1627" s="8" t="s">
        <v>1870</v>
      </c>
      <c r="E1627" s="8" t="s">
        <v>1867</v>
      </c>
      <c r="F1627" s="10">
        <v>952000.0</v>
      </c>
      <c r="G1627" s="8" t="s">
        <v>37</v>
      </c>
    </row>
    <row r="1628" ht="15.0" customHeight="1">
      <c r="A1628" s="8" t="s">
        <v>12</v>
      </c>
      <c r="B1628" s="8" t="s">
        <v>47</v>
      </c>
      <c r="C1628" s="8">
        <v>9747.0</v>
      </c>
      <c r="D1628" s="8" t="s">
        <v>1871</v>
      </c>
      <c r="E1628" s="8" t="s">
        <v>16</v>
      </c>
      <c r="F1628" s="10">
        <v>71400.0</v>
      </c>
      <c r="G1628" s="8" t="s">
        <v>17</v>
      </c>
    </row>
    <row r="1629" ht="15.0" customHeight="1">
      <c r="A1629" s="8" t="s">
        <v>12</v>
      </c>
      <c r="B1629" s="8" t="s">
        <v>98</v>
      </c>
      <c r="C1629" s="8">
        <v>9752.0</v>
      </c>
      <c r="D1629" s="8" t="s">
        <v>1872</v>
      </c>
      <c r="E1629" s="8" t="s">
        <v>33</v>
      </c>
      <c r="F1629" s="10">
        <v>10621.0</v>
      </c>
      <c r="G1629" s="8" t="s">
        <v>37</v>
      </c>
    </row>
    <row r="1630" ht="15.0" customHeight="1">
      <c r="A1630" s="8" t="s">
        <v>12</v>
      </c>
      <c r="B1630" s="8" t="s">
        <v>140</v>
      </c>
      <c r="C1630" s="8">
        <v>9754.0</v>
      </c>
      <c r="D1630" s="8" t="s">
        <v>1873</v>
      </c>
      <c r="E1630" s="8" t="s">
        <v>95</v>
      </c>
      <c r="F1630" s="10">
        <v>95000.0</v>
      </c>
      <c r="G1630" s="8" t="s">
        <v>37</v>
      </c>
    </row>
    <row r="1631" ht="15.0" customHeight="1">
      <c r="A1631" s="8" t="s">
        <v>12</v>
      </c>
      <c r="B1631" s="8" t="s">
        <v>84</v>
      </c>
      <c r="C1631" s="8">
        <v>9764.0</v>
      </c>
      <c r="D1631" s="8" t="s">
        <v>1874</v>
      </c>
      <c r="E1631" s="8" t="s">
        <v>61</v>
      </c>
      <c r="F1631" s="10">
        <v>121359.0</v>
      </c>
      <c r="G1631" s="8" t="s">
        <v>37</v>
      </c>
    </row>
    <row r="1632" ht="15.0" customHeight="1">
      <c r="A1632" s="8" t="s">
        <v>12</v>
      </c>
      <c r="B1632" s="8" t="s">
        <v>84</v>
      </c>
      <c r="C1632" s="8">
        <v>9765.0</v>
      </c>
      <c r="D1632" s="8" t="s">
        <v>1875</v>
      </c>
      <c r="E1632" s="8" t="s">
        <v>61</v>
      </c>
      <c r="F1632" s="10">
        <v>526467.0</v>
      </c>
      <c r="G1632" s="8" t="s">
        <v>37</v>
      </c>
    </row>
    <row r="1633" ht="15.0" customHeight="1">
      <c r="A1633" s="8" t="s">
        <v>12</v>
      </c>
      <c r="B1633" s="8" t="s">
        <v>84</v>
      </c>
      <c r="C1633" s="8">
        <v>9766.0</v>
      </c>
      <c r="D1633" s="8" t="s">
        <v>1876</v>
      </c>
      <c r="E1633" s="8" t="s">
        <v>46</v>
      </c>
      <c r="F1633" s="10">
        <v>130305.0</v>
      </c>
      <c r="G1633" s="8" t="s">
        <v>37</v>
      </c>
    </row>
    <row r="1634" ht="15.0" customHeight="1">
      <c r="A1634" s="8" t="s">
        <v>12</v>
      </c>
      <c r="B1634" s="8" t="s">
        <v>84</v>
      </c>
      <c r="C1634" s="8">
        <v>9767.0</v>
      </c>
      <c r="D1634" s="8" t="s">
        <v>1877</v>
      </c>
      <c r="E1634" s="8" t="s">
        <v>46</v>
      </c>
      <c r="F1634" s="10">
        <v>243850.0</v>
      </c>
      <c r="G1634" s="8" t="s">
        <v>37</v>
      </c>
    </row>
    <row r="1635" ht="15.0" customHeight="1">
      <c r="A1635" s="8" t="s">
        <v>12</v>
      </c>
      <c r="B1635" s="8" t="s">
        <v>50</v>
      </c>
      <c r="C1635" s="8">
        <v>9768.0</v>
      </c>
      <c r="D1635" s="8" t="s">
        <v>1878</v>
      </c>
      <c r="E1635" s="8" t="s">
        <v>46</v>
      </c>
      <c r="F1635" s="10">
        <v>103530.0</v>
      </c>
      <c r="G1635" s="8" t="s">
        <v>17</v>
      </c>
    </row>
    <row r="1636" ht="15.0" customHeight="1">
      <c r="A1636" s="8" t="s">
        <v>12</v>
      </c>
      <c r="B1636" s="8" t="s">
        <v>1864</v>
      </c>
      <c r="C1636" s="8">
        <v>9774.0</v>
      </c>
      <c r="D1636" s="8" t="s">
        <v>1879</v>
      </c>
      <c r="E1636" s="8" t="s">
        <v>46</v>
      </c>
      <c r="F1636" s="10">
        <v>366020.0</v>
      </c>
      <c r="G1636" s="8" t="s">
        <v>37</v>
      </c>
    </row>
    <row r="1637" ht="15.0" customHeight="1">
      <c r="A1637" s="8" t="s">
        <v>12</v>
      </c>
      <c r="B1637" s="8" t="s">
        <v>1864</v>
      </c>
      <c r="C1637" s="8">
        <v>9775.0</v>
      </c>
      <c r="D1637" s="8" t="s">
        <v>1880</v>
      </c>
      <c r="E1637" s="8" t="s">
        <v>46</v>
      </c>
      <c r="F1637" s="10">
        <v>162956.0</v>
      </c>
      <c r="G1637" s="8" t="s">
        <v>37</v>
      </c>
    </row>
    <row r="1638" ht="15.0" customHeight="1">
      <c r="A1638" s="8" t="s">
        <v>12</v>
      </c>
      <c r="B1638" s="8" t="s">
        <v>451</v>
      </c>
      <c r="C1638" s="8">
        <v>9789.0</v>
      </c>
      <c r="D1638" s="8" t="s">
        <v>1881</v>
      </c>
      <c r="E1638" s="8" t="s">
        <v>46</v>
      </c>
      <c r="F1638" s="10">
        <v>7864390.0</v>
      </c>
      <c r="G1638" s="8" t="s">
        <v>37</v>
      </c>
    </row>
    <row r="1639" ht="15.0" customHeight="1">
      <c r="A1639" s="8" t="s">
        <v>12</v>
      </c>
      <c r="B1639" s="8" t="s">
        <v>451</v>
      </c>
      <c r="C1639" s="8">
        <v>9790.0</v>
      </c>
      <c r="D1639" s="8" t="s">
        <v>1882</v>
      </c>
      <c r="E1639" s="8" t="s">
        <v>46</v>
      </c>
      <c r="F1639" s="10">
        <v>1174162.0</v>
      </c>
      <c r="G1639" s="8" t="s">
        <v>37</v>
      </c>
    </row>
    <row r="1640" ht="15.0" customHeight="1">
      <c r="A1640" s="8" t="s">
        <v>12</v>
      </c>
      <c r="B1640" s="8" t="s">
        <v>451</v>
      </c>
      <c r="C1640" s="8">
        <v>9791.0</v>
      </c>
      <c r="D1640" s="8" t="s">
        <v>1883</v>
      </c>
      <c r="E1640" s="8" t="s">
        <v>46</v>
      </c>
      <c r="F1640" s="10">
        <v>763033.0</v>
      </c>
      <c r="G1640" s="8" t="s">
        <v>37</v>
      </c>
    </row>
    <row r="1641" ht="15.0" customHeight="1">
      <c r="A1641" s="8" t="s">
        <v>12</v>
      </c>
      <c r="B1641" s="8" t="s">
        <v>451</v>
      </c>
      <c r="C1641" s="8">
        <v>9792.0</v>
      </c>
      <c r="D1641" s="8" t="s">
        <v>1884</v>
      </c>
      <c r="E1641" s="8" t="s">
        <v>46</v>
      </c>
      <c r="F1641" s="10">
        <v>666599.0</v>
      </c>
      <c r="G1641" s="8" t="s">
        <v>37</v>
      </c>
    </row>
    <row r="1642" ht="15.0" customHeight="1">
      <c r="A1642" s="8" t="s">
        <v>12</v>
      </c>
      <c r="B1642" s="8" t="s">
        <v>451</v>
      </c>
      <c r="C1642" s="8">
        <v>9796.0</v>
      </c>
      <c r="D1642" s="8" t="s">
        <v>1885</v>
      </c>
      <c r="E1642" s="8" t="s">
        <v>46</v>
      </c>
      <c r="F1642" s="10">
        <v>7864390.0</v>
      </c>
      <c r="G1642" s="8" t="s">
        <v>37</v>
      </c>
    </row>
    <row r="1643" ht="15.0" customHeight="1">
      <c r="A1643" s="8" t="s">
        <v>12</v>
      </c>
      <c r="B1643" s="8" t="s">
        <v>451</v>
      </c>
      <c r="C1643" s="8">
        <v>9797.0</v>
      </c>
      <c r="D1643" s="8" t="s">
        <v>1886</v>
      </c>
      <c r="E1643" s="8" t="s">
        <v>46</v>
      </c>
      <c r="F1643" s="10">
        <v>8944501.0</v>
      </c>
      <c r="G1643" s="8" t="s">
        <v>37</v>
      </c>
    </row>
    <row r="1644" ht="15.0" customHeight="1">
      <c r="A1644" s="8" t="s">
        <v>12</v>
      </c>
      <c r="B1644" s="8" t="s">
        <v>451</v>
      </c>
      <c r="C1644" s="8">
        <v>9798.0</v>
      </c>
      <c r="D1644" s="8" t="s">
        <v>1887</v>
      </c>
      <c r="E1644" s="8" t="s">
        <v>46</v>
      </c>
      <c r="F1644" s="10">
        <v>4934132.0</v>
      </c>
      <c r="G1644" s="8" t="s">
        <v>37</v>
      </c>
    </row>
    <row r="1645" ht="15.0" customHeight="1">
      <c r="A1645" s="8" t="s">
        <v>12</v>
      </c>
      <c r="B1645" s="8" t="s">
        <v>451</v>
      </c>
      <c r="C1645" s="8">
        <v>9799.0</v>
      </c>
      <c r="D1645" s="8" t="s">
        <v>1888</v>
      </c>
      <c r="E1645" s="8" t="s">
        <v>46</v>
      </c>
      <c r="F1645" s="10">
        <v>614360.0</v>
      </c>
      <c r="G1645" s="8" t="s">
        <v>37</v>
      </c>
    </row>
    <row r="1646" ht="15.0" customHeight="1">
      <c r="A1646" s="8" t="s">
        <v>12</v>
      </c>
      <c r="B1646" s="8" t="s">
        <v>451</v>
      </c>
      <c r="C1646" s="8">
        <v>9800.0</v>
      </c>
      <c r="D1646" s="8" t="s">
        <v>1889</v>
      </c>
      <c r="E1646" s="8" t="s">
        <v>46</v>
      </c>
      <c r="F1646" s="10">
        <v>719958.0</v>
      </c>
      <c r="G1646" s="8" t="s">
        <v>37</v>
      </c>
    </row>
    <row r="1647" ht="15.0" customHeight="1">
      <c r="A1647" s="8" t="s">
        <v>12</v>
      </c>
      <c r="B1647" s="8" t="s">
        <v>451</v>
      </c>
      <c r="C1647" s="8">
        <v>9801.0</v>
      </c>
      <c r="D1647" s="8" t="s">
        <v>1890</v>
      </c>
      <c r="E1647" s="8" t="s">
        <v>46</v>
      </c>
      <c r="F1647" s="10">
        <v>752845.0</v>
      </c>
      <c r="G1647" s="8" t="s">
        <v>37</v>
      </c>
    </row>
    <row r="1648" ht="15.0" customHeight="1">
      <c r="A1648" s="8" t="s">
        <v>12</v>
      </c>
      <c r="B1648" s="8" t="s">
        <v>451</v>
      </c>
      <c r="C1648" s="8">
        <v>9802.0</v>
      </c>
      <c r="D1648" s="8" t="s">
        <v>1891</v>
      </c>
      <c r="E1648" s="8" t="s">
        <v>46</v>
      </c>
      <c r="F1648" s="10">
        <v>719958.0</v>
      </c>
      <c r="G1648" s="8" t="s">
        <v>37</v>
      </c>
    </row>
    <row r="1649" ht="15.0" customHeight="1">
      <c r="A1649" s="8" t="s">
        <v>12</v>
      </c>
      <c r="B1649" s="8" t="s">
        <v>451</v>
      </c>
      <c r="C1649" s="8">
        <v>9804.0</v>
      </c>
      <c r="D1649" s="8" t="s">
        <v>1892</v>
      </c>
      <c r="E1649" s="8" t="s">
        <v>46</v>
      </c>
      <c r="F1649" s="10">
        <v>691652.0</v>
      </c>
      <c r="G1649" s="8" t="s">
        <v>37</v>
      </c>
    </row>
    <row r="1650" ht="15.0" customHeight="1">
      <c r="A1650" s="8" t="s">
        <v>12</v>
      </c>
      <c r="B1650" s="8" t="s">
        <v>1500</v>
      </c>
      <c r="C1650" s="8">
        <v>9813.0</v>
      </c>
      <c r="D1650" s="8" t="s">
        <v>1893</v>
      </c>
      <c r="E1650" s="8" t="s">
        <v>36</v>
      </c>
      <c r="F1650" s="10">
        <v>256474.0</v>
      </c>
      <c r="G1650" s="8" t="s">
        <v>37</v>
      </c>
    </row>
    <row r="1651" ht="15.0" customHeight="1">
      <c r="A1651" s="8" t="s">
        <v>12</v>
      </c>
      <c r="B1651" s="8" t="s">
        <v>1113</v>
      </c>
      <c r="C1651" s="8">
        <v>9819.0</v>
      </c>
      <c r="D1651" s="8" t="s">
        <v>1894</v>
      </c>
      <c r="E1651" s="8" t="s">
        <v>46</v>
      </c>
      <c r="F1651" s="10">
        <v>1785000.0</v>
      </c>
      <c r="G1651" s="8" t="s">
        <v>37</v>
      </c>
    </row>
    <row r="1652" ht="15.0" customHeight="1">
      <c r="A1652" s="8" t="s">
        <v>12</v>
      </c>
      <c r="B1652" s="8" t="s">
        <v>140</v>
      </c>
      <c r="C1652" s="8">
        <v>9822.0</v>
      </c>
      <c r="D1652" s="8" t="s">
        <v>1895</v>
      </c>
      <c r="E1652" s="8" t="s">
        <v>95</v>
      </c>
      <c r="F1652" s="10">
        <v>549900.0</v>
      </c>
      <c r="G1652" s="8" t="s">
        <v>37</v>
      </c>
    </row>
    <row r="1653" ht="15.0" customHeight="1">
      <c r="A1653" s="8" t="s">
        <v>12</v>
      </c>
      <c r="B1653" s="8" t="s">
        <v>557</v>
      </c>
      <c r="C1653" s="8">
        <v>9828.0</v>
      </c>
      <c r="D1653" s="8" t="s">
        <v>1896</v>
      </c>
      <c r="E1653" s="8" t="s">
        <v>16</v>
      </c>
      <c r="F1653" s="10">
        <v>1181085.0</v>
      </c>
      <c r="G1653" s="8" t="s">
        <v>17</v>
      </c>
    </row>
    <row r="1654" ht="15.0" customHeight="1">
      <c r="A1654" s="8" t="s">
        <v>12</v>
      </c>
      <c r="B1654" s="8" t="s">
        <v>850</v>
      </c>
      <c r="C1654" s="8">
        <v>9832.0</v>
      </c>
      <c r="D1654" s="8" t="s">
        <v>1897</v>
      </c>
      <c r="E1654" s="8" t="s">
        <v>46</v>
      </c>
      <c r="F1654" s="10">
        <v>143967.0</v>
      </c>
      <c r="G1654" s="8" t="s">
        <v>37</v>
      </c>
    </row>
    <row r="1655" ht="15.0" customHeight="1">
      <c r="A1655" s="8" t="s">
        <v>12</v>
      </c>
      <c r="B1655" s="8" t="s">
        <v>109</v>
      </c>
      <c r="C1655" s="8">
        <v>9833.0</v>
      </c>
      <c r="D1655" s="8" t="s">
        <v>1898</v>
      </c>
      <c r="E1655" s="8" t="s">
        <v>33</v>
      </c>
      <c r="F1655" s="10">
        <v>20454.0</v>
      </c>
      <c r="G1655" s="8" t="s">
        <v>112</v>
      </c>
    </row>
    <row r="1656" ht="15.0" customHeight="1">
      <c r="A1656" s="8" t="s">
        <v>12</v>
      </c>
      <c r="B1656" s="8" t="s">
        <v>1680</v>
      </c>
      <c r="C1656" s="8">
        <v>9834.0</v>
      </c>
      <c r="D1656" s="8" t="s">
        <v>1899</v>
      </c>
      <c r="E1656" s="8" t="s">
        <v>736</v>
      </c>
      <c r="F1656" s="10">
        <v>131990.0</v>
      </c>
      <c r="G1656" s="8" t="s">
        <v>112</v>
      </c>
    </row>
    <row r="1657" ht="15.0" customHeight="1">
      <c r="A1657" s="8" t="s">
        <v>12</v>
      </c>
      <c r="B1657" s="8" t="s">
        <v>1680</v>
      </c>
      <c r="C1657" s="8">
        <v>9835.0</v>
      </c>
      <c r="D1657" s="8" t="s">
        <v>1900</v>
      </c>
      <c r="E1657" s="8" t="s">
        <v>736</v>
      </c>
      <c r="F1657" s="10">
        <v>131990.0</v>
      </c>
      <c r="G1657" s="8" t="s">
        <v>112</v>
      </c>
    </row>
    <row r="1658" ht="15.0" customHeight="1">
      <c r="A1658" s="8" t="s">
        <v>12</v>
      </c>
      <c r="B1658" s="8" t="s">
        <v>1680</v>
      </c>
      <c r="C1658" s="8">
        <v>9836.0</v>
      </c>
      <c r="D1658" s="8" t="s">
        <v>1901</v>
      </c>
      <c r="E1658" s="8" t="s">
        <v>736</v>
      </c>
      <c r="F1658" s="10">
        <v>131990.0</v>
      </c>
      <c r="G1658" s="8" t="s">
        <v>112</v>
      </c>
    </row>
    <row r="1659" ht="15.0" customHeight="1">
      <c r="A1659" s="8" t="s">
        <v>12</v>
      </c>
      <c r="B1659" s="8" t="s">
        <v>1680</v>
      </c>
      <c r="C1659" s="8">
        <v>9837.0</v>
      </c>
      <c r="D1659" s="8" t="s">
        <v>1902</v>
      </c>
      <c r="E1659" s="8" t="s">
        <v>736</v>
      </c>
      <c r="F1659" s="10">
        <v>131990.0</v>
      </c>
      <c r="G1659" s="8" t="s">
        <v>112</v>
      </c>
    </row>
    <row r="1660" ht="15.0" customHeight="1">
      <c r="A1660" s="8" t="s">
        <v>12</v>
      </c>
      <c r="B1660" s="8" t="s">
        <v>1680</v>
      </c>
      <c r="C1660" s="8">
        <v>9838.0</v>
      </c>
      <c r="D1660" s="8" t="s">
        <v>1903</v>
      </c>
      <c r="E1660" s="8" t="s">
        <v>736</v>
      </c>
      <c r="F1660" s="10">
        <v>131990.0</v>
      </c>
      <c r="G1660" s="8" t="s">
        <v>112</v>
      </c>
    </row>
    <row r="1661" ht="15.0" customHeight="1">
      <c r="A1661" s="8" t="s">
        <v>12</v>
      </c>
      <c r="B1661" s="8" t="s">
        <v>1682</v>
      </c>
      <c r="C1661" s="8">
        <v>9839.0</v>
      </c>
      <c r="D1661" s="8" t="s">
        <v>1904</v>
      </c>
      <c r="E1661" s="8" t="s">
        <v>46</v>
      </c>
      <c r="F1661" s="10">
        <v>13531.0</v>
      </c>
      <c r="G1661" s="8" t="s">
        <v>112</v>
      </c>
    </row>
    <row r="1662" ht="15.0" customHeight="1">
      <c r="A1662" s="8" t="s">
        <v>12</v>
      </c>
      <c r="B1662" s="8" t="s">
        <v>1680</v>
      </c>
      <c r="C1662" s="8">
        <v>9840.0</v>
      </c>
      <c r="D1662" s="8" t="s">
        <v>1905</v>
      </c>
      <c r="E1662" s="8" t="s">
        <v>885</v>
      </c>
      <c r="F1662" s="10">
        <v>264000.0</v>
      </c>
      <c r="G1662" s="8" t="s">
        <v>112</v>
      </c>
    </row>
    <row r="1663" ht="15.0" customHeight="1">
      <c r="A1663" s="8" t="s">
        <v>12</v>
      </c>
      <c r="B1663" s="8" t="s">
        <v>1500</v>
      </c>
      <c r="C1663" s="8">
        <v>9842.0</v>
      </c>
      <c r="D1663" s="8" t="s">
        <v>1906</v>
      </c>
      <c r="E1663" s="8" t="s">
        <v>36</v>
      </c>
      <c r="F1663" s="10">
        <v>344300.0</v>
      </c>
      <c r="G1663" s="8" t="s">
        <v>37</v>
      </c>
    </row>
    <row r="1664" ht="15.0" customHeight="1">
      <c r="A1664" s="8" t="s">
        <v>12</v>
      </c>
      <c r="B1664" s="8" t="s">
        <v>1010</v>
      </c>
      <c r="C1664" s="8">
        <v>9845.0</v>
      </c>
      <c r="D1664" s="8" t="s">
        <v>1907</v>
      </c>
      <c r="E1664" s="8" t="s">
        <v>46</v>
      </c>
      <c r="F1664" s="10">
        <v>198487.0</v>
      </c>
      <c r="G1664" s="8" t="s">
        <v>37</v>
      </c>
    </row>
    <row r="1665" ht="15.0" customHeight="1">
      <c r="A1665" s="8" t="s">
        <v>12</v>
      </c>
      <c r="B1665" s="8" t="s">
        <v>1010</v>
      </c>
      <c r="C1665" s="8">
        <v>9846.0</v>
      </c>
      <c r="D1665" s="8" t="s">
        <v>1908</v>
      </c>
      <c r="E1665" s="8" t="s">
        <v>46</v>
      </c>
      <c r="F1665" s="10">
        <v>59500.0</v>
      </c>
      <c r="G1665" s="8" t="s">
        <v>37</v>
      </c>
    </row>
    <row r="1666" ht="15.0" customHeight="1">
      <c r="A1666" s="8" t="s">
        <v>12</v>
      </c>
      <c r="B1666" s="8" t="s">
        <v>1010</v>
      </c>
      <c r="C1666" s="8">
        <v>9847.0</v>
      </c>
      <c r="D1666" s="8" t="s">
        <v>1909</v>
      </c>
      <c r="E1666" s="8" t="s">
        <v>46</v>
      </c>
      <c r="F1666" s="10">
        <v>59500.0</v>
      </c>
      <c r="G1666" s="8" t="s">
        <v>37</v>
      </c>
    </row>
    <row r="1667" ht="15.0" customHeight="1">
      <c r="A1667" s="8" t="s">
        <v>12</v>
      </c>
      <c r="B1667" s="8" t="s">
        <v>1010</v>
      </c>
      <c r="C1667" s="8">
        <v>9848.0</v>
      </c>
      <c r="D1667" s="8" t="s">
        <v>1910</v>
      </c>
      <c r="E1667" s="8" t="s">
        <v>46</v>
      </c>
      <c r="F1667" s="10">
        <v>57239.0</v>
      </c>
      <c r="G1667" s="8" t="s">
        <v>37</v>
      </c>
    </row>
    <row r="1668" ht="15.0" customHeight="1">
      <c r="A1668" s="8" t="s">
        <v>12</v>
      </c>
      <c r="B1668" s="8" t="s">
        <v>1010</v>
      </c>
      <c r="C1668" s="8">
        <v>9849.0</v>
      </c>
      <c r="D1668" s="8" t="s">
        <v>1911</v>
      </c>
      <c r="E1668" s="8" t="s">
        <v>46</v>
      </c>
      <c r="F1668" s="10">
        <v>57239.0</v>
      </c>
      <c r="G1668" s="8" t="s">
        <v>37</v>
      </c>
    </row>
    <row r="1669" ht="15.0" customHeight="1">
      <c r="A1669" s="8" t="s">
        <v>12</v>
      </c>
      <c r="B1669" s="8" t="s">
        <v>1010</v>
      </c>
      <c r="C1669" s="8">
        <v>9850.0</v>
      </c>
      <c r="D1669" s="8" t="s">
        <v>1912</v>
      </c>
      <c r="E1669" s="8" t="s">
        <v>46</v>
      </c>
      <c r="F1669" s="10">
        <v>59500.0</v>
      </c>
      <c r="G1669" s="8" t="s">
        <v>37</v>
      </c>
    </row>
    <row r="1670" ht="15.0" customHeight="1">
      <c r="A1670" s="8" t="s">
        <v>12</v>
      </c>
      <c r="B1670" s="8" t="s">
        <v>1010</v>
      </c>
      <c r="C1670" s="8">
        <v>9851.0</v>
      </c>
      <c r="D1670" s="8" t="s">
        <v>1913</v>
      </c>
      <c r="E1670" s="8" t="s">
        <v>46</v>
      </c>
      <c r="F1670" s="10">
        <v>59500.0</v>
      </c>
      <c r="G1670" s="8" t="s">
        <v>37</v>
      </c>
    </row>
    <row r="1671" ht="15.0" customHeight="1">
      <c r="A1671" s="8" t="s">
        <v>12</v>
      </c>
      <c r="B1671" s="8" t="s">
        <v>1010</v>
      </c>
      <c r="C1671" s="8">
        <v>9852.0</v>
      </c>
      <c r="D1671" s="8" t="s">
        <v>1914</v>
      </c>
      <c r="E1671" s="8" t="s">
        <v>46</v>
      </c>
      <c r="F1671" s="10">
        <v>59500.0</v>
      </c>
      <c r="G1671" s="8" t="s">
        <v>37</v>
      </c>
    </row>
    <row r="1672" ht="15.0" customHeight="1">
      <c r="A1672" s="8" t="s">
        <v>12</v>
      </c>
      <c r="B1672" s="8" t="s">
        <v>1010</v>
      </c>
      <c r="C1672" s="8">
        <v>9853.0</v>
      </c>
      <c r="D1672" s="8" t="s">
        <v>1915</v>
      </c>
      <c r="E1672" s="8" t="s">
        <v>46</v>
      </c>
      <c r="F1672" s="10">
        <v>57239.0</v>
      </c>
      <c r="G1672" s="8" t="s">
        <v>37</v>
      </c>
    </row>
    <row r="1673" ht="15.0" customHeight="1">
      <c r="A1673" s="8" t="s">
        <v>12</v>
      </c>
      <c r="B1673" s="8" t="s">
        <v>1010</v>
      </c>
      <c r="C1673" s="8">
        <v>9854.0</v>
      </c>
      <c r="D1673" s="8" t="s">
        <v>1916</v>
      </c>
      <c r="E1673" s="8" t="s">
        <v>46</v>
      </c>
      <c r="F1673" s="10">
        <v>59500.0</v>
      </c>
      <c r="G1673" s="8" t="s">
        <v>37</v>
      </c>
    </row>
    <row r="1674" ht="15.0" customHeight="1">
      <c r="A1674" s="8" t="s">
        <v>12</v>
      </c>
      <c r="B1674" s="8" t="s">
        <v>1010</v>
      </c>
      <c r="C1674" s="8">
        <v>9855.0</v>
      </c>
      <c r="D1674" s="8" t="s">
        <v>1917</v>
      </c>
      <c r="E1674" s="8" t="s">
        <v>46</v>
      </c>
      <c r="F1674" s="10">
        <v>57239.0</v>
      </c>
      <c r="G1674" s="8" t="s">
        <v>37</v>
      </c>
    </row>
    <row r="1675" ht="15.0" customHeight="1">
      <c r="A1675" s="8" t="s">
        <v>12</v>
      </c>
      <c r="B1675" s="8" t="s">
        <v>1010</v>
      </c>
      <c r="C1675" s="8">
        <v>9856.0</v>
      </c>
      <c r="D1675" s="8" t="s">
        <v>1918</v>
      </c>
      <c r="E1675" s="8" t="s">
        <v>46</v>
      </c>
      <c r="F1675" s="10">
        <v>59500.0</v>
      </c>
      <c r="G1675" s="8" t="s">
        <v>37</v>
      </c>
    </row>
    <row r="1676" ht="15.0" customHeight="1">
      <c r="A1676" s="8" t="s">
        <v>12</v>
      </c>
      <c r="B1676" s="8" t="s">
        <v>1010</v>
      </c>
      <c r="C1676" s="8">
        <v>9857.0</v>
      </c>
      <c r="D1676" s="8" t="s">
        <v>1919</v>
      </c>
      <c r="E1676" s="8" t="s">
        <v>46</v>
      </c>
      <c r="F1676" s="10">
        <v>71554.0</v>
      </c>
      <c r="G1676" s="8" t="s">
        <v>37</v>
      </c>
    </row>
    <row r="1677" ht="15.0" customHeight="1">
      <c r="A1677" s="8" t="s">
        <v>12</v>
      </c>
      <c r="B1677" s="8" t="s">
        <v>451</v>
      </c>
      <c r="C1677" s="8">
        <v>9860.0</v>
      </c>
      <c r="D1677" s="8" t="s">
        <v>1920</v>
      </c>
      <c r="E1677" s="8" t="s">
        <v>46</v>
      </c>
      <c r="F1677" s="10">
        <v>364030.0</v>
      </c>
      <c r="G1677" s="8" t="s">
        <v>37</v>
      </c>
    </row>
    <row r="1678" ht="15.0" customHeight="1">
      <c r="A1678" s="8" t="s">
        <v>12</v>
      </c>
      <c r="B1678" s="8" t="s">
        <v>451</v>
      </c>
      <c r="C1678" s="8">
        <v>9861.0</v>
      </c>
      <c r="D1678" s="8" t="s">
        <v>1921</v>
      </c>
      <c r="E1678" s="8" t="s">
        <v>46</v>
      </c>
      <c r="F1678" s="10">
        <v>385479.0</v>
      </c>
      <c r="G1678" s="8" t="s">
        <v>37</v>
      </c>
    </row>
    <row r="1679" ht="15.0" customHeight="1">
      <c r="A1679" s="8" t="s">
        <v>12</v>
      </c>
      <c r="B1679" s="8" t="s">
        <v>850</v>
      </c>
      <c r="C1679" s="8">
        <v>9862.0</v>
      </c>
      <c r="D1679" s="8" t="s">
        <v>1922</v>
      </c>
      <c r="E1679" s="8" t="s">
        <v>46</v>
      </c>
      <c r="F1679" s="10">
        <v>328440.0</v>
      </c>
      <c r="G1679" s="8" t="s">
        <v>37</v>
      </c>
    </row>
    <row r="1680" ht="15.0" customHeight="1">
      <c r="A1680" s="8" t="s">
        <v>12</v>
      </c>
      <c r="B1680" s="8" t="s">
        <v>871</v>
      </c>
      <c r="C1680" s="8">
        <v>9864.0</v>
      </c>
      <c r="D1680" s="8" t="s">
        <v>1923</v>
      </c>
      <c r="E1680" s="8" t="s">
        <v>46</v>
      </c>
      <c r="F1680" s="10">
        <v>474000.0</v>
      </c>
      <c r="G1680" s="8" t="s">
        <v>37</v>
      </c>
    </row>
    <row r="1681" ht="15.0" customHeight="1">
      <c r="A1681" s="8" t="s">
        <v>12</v>
      </c>
      <c r="B1681" s="8" t="s">
        <v>848</v>
      </c>
      <c r="C1681" s="8">
        <v>9869.0</v>
      </c>
      <c r="D1681" s="8" t="s">
        <v>1924</v>
      </c>
      <c r="E1681" s="8" t="s">
        <v>46</v>
      </c>
      <c r="F1681" s="10">
        <v>1130500.0</v>
      </c>
      <c r="G1681" s="8" t="s">
        <v>37</v>
      </c>
    </row>
    <row r="1682" ht="15.0" customHeight="1">
      <c r="A1682" s="8" t="s">
        <v>12</v>
      </c>
      <c r="B1682" s="8" t="s">
        <v>1925</v>
      </c>
      <c r="C1682" s="8">
        <v>9873.0</v>
      </c>
      <c r="D1682" s="8" t="s">
        <v>1926</v>
      </c>
      <c r="E1682" s="8" t="s">
        <v>46</v>
      </c>
      <c r="F1682" s="10">
        <v>452914.0</v>
      </c>
      <c r="G1682" s="8" t="s">
        <v>37</v>
      </c>
    </row>
    <row r="1683" ht="15.0" customHeight="1">
      <c r="A1683" s="8" t="s">
        <v>12</v>
      </c>
      <c r="B1683" s="8" t="s">
        <v>1010</v>
      </c>
      <c r="C1683" s="8">
        <v>9879.0</v>
      </c>
      <c r="D1683" s="8" t="s">
        <v>1927</v>
      </c>
      <c r="E1683" s="8" t="s">
        <v>46</v>
      </c>
      <c r="F1683" s="10">
        <v>9747.0</v>
      </c>
      <c r="G1683" s="8" t="s">
        <v>37</v>
      </c>
    </row>
    <row r="1684" ht="15.0" customHeight="1">
      <c r="A1684" s="8" t="s">
        <v>12</v>
      </c>
      <c r="B1684" s="8" t="s">
        <v>1010</v>
      </c>
      <c r="C1684" s="8">
        <v>9880.0</v>
      </c>
      <c r="D1684" s="8" t="s">
        <v>1928</v>
      </c>
      <c r="E1684" s="8" t="s">
        <v>46</v>
      </c>
      <c r="F1684" s="10">
        <v>4695.0</v>
      </c>
      <c r="G1684" s="8" t="s">
        <v>37</v>
      </c>
    </row>
    <row r="1685" ht="15.0" customHeight="1">
      <c r="A1685" s="8" t="s">
        <v>12</v>
      </c>
      <c r="B1685" s="8" t="s">
        <v>1010</v>
      </c>
      <c r="C1685" s="8">
        <v>9881.0</v>
      </c>
      <c r="D1685" s="8" t="s">
        <v>1929</v>
      </c>
      <c r="E1685" s="8" t="s">
        <v>46</v>
      </c>
      <c r="F1685" s="10">
        <v>50126.0</v>
      </c>
      <c r="G1685" s="8" t="s">
        <v>37</v>
      </c>
    </row>
    <row r="1686" ht="15.0" customHeight="1">
      <c r="A1686" s="8" t="s">
        <v>12</v>
      </c>
      <c r="B1686" s="8" t="s">
        <v>1010</v>
      </c>
      <c r="C1686" s="8">
        <v>9882.0</v>
      </c>
      <c r="D1686" s="8" t="s">
        <v>1930</v>
      </c>
      <c r="E1686" s="8" t="s">
        <v>46</v>
      </c>
      <c r="F1686" s="10">
        <v>50126.0</v>
      </c>
      <c r="G1686" s="8" t="s">
        <v>37</v>
      </c>
    </row>
    <row r="1687" ht="15.0" customHeight="1">
      <c r="A1687" s="8" t="s">
        <v>12</v>
      </c>
      <c r="B1687" s="8" t="s">
        <v>1010</v>
      </c>
      <c r="C1687" s="8">
        <v>9883.0</v>
      </c>
      <c r="D1687" s="8" t="s">
        <v>1931</v>
      </c>
      <c r="E1687" s="8" t="s">
        <v>46</v>
      </c>
      <c r="F1687" s="10">
        <v>64260.0</v>
      </c>
      <c r="G1687" s="8" t="s">
        <v>37</v>
      </c>
    </row>
    <row r="1688" ht="15.0" customHeight="1">
      <c r="A1688" s="8" t="s">
        <v>12</v>
      </c>
      <c r="B1688" s="8" t="s">
        <v>1010</v>
      </c>
      <c r="C1688" s="8">
        <v>9884.0</v>
      </c>
      <c r="D1688" s="8" t="s">
        <v>1932</v>
      </c>
      <c r="E1688" s="8" t="s">
        <v>46</v>
      </c>
      <c r="F1688" s="10">
        <v>47704.0</v>
      </c>
      <c r="G1688" s="8" t="s">
        <v>37</v>
      </c>
    </row>
    <row r="1689" ht="15.0" customHeight="1">
      <c r="A1689" s="8" t="s">
        <v>12</v>
      </c>
      <c r="B1689" s="8" t="s">
        <v>1010</v>
      </c>
      <c r="C1689" s="8">
        <v>9885.0</v>
      </c>
      <c r="D1689" s="8" t="s">
        <v>1933</v>
      </c>
      <c r="E1689" s="8" t="s">
        <v>46</v>
      </c>
      <c r="F1689" s="10">
        <v>48266.0</v>
      </c>
      <c r="G1689" s="8" t="s">
        <v>37</v>
      </c>
    </row>
    <row r="1690" ht="15.0" customHeight="1">
      <c r="A1690" s="8" t="s">
        <v>12</v>
      </c>
      <c r="B1690" s="8" t="s">
        <v>1010</v>
      </c>
      <c r="C1690" s="8">
        <v>9886.0</v>
      </c>
      <c r="D1690" s="8" t="s">
        <v>1934</v>
      </c>
      <c r="E1690" s="8" t="s">
        <v>46</v>
      </c>
      <c r="F1690" s="10">
        <v>35700.0</v>
      </c>
      <c r="G1690" s="8" t="s">
        <v>37</v>
      </c>
    </row>
    <row r="1691" ht="15.0" customHeight="1">
      <c r="A1691" s="8" t="s">
        <v>12</v>
      </c>
      <c r="B1691" s="8" t="s">
        <v>1010</v>
      </c>
      <c r="C1691" s="8">
        <v>9887.0</v>
      </c>
      <c r="D1691" s="8" t="s">
        <v>1935</v>
      </c>
      <c r="E1691" s="8" t="s">
        <v>46</v>
      </c>
      <c r="F1691" s="10">
        <v>14280.0</v>
      </c>
      <c r="G1691" s="8" t="s">
        <v>37</v>
      </c>
    </row>
    <row r="1692" ht="15.0" customHeight="1">
      <c r="A1692" s="8" t="s">
        <v>12</v>
      </c>
      <c r="B1692" s="8" t="s">
        <v>1010</v>
      </c>
      <c r="C1692" s="8">
        <v>9888.0</v>
      </c>
      <c r="D1692" s="8" t="s">
        <v>1936</v>
      </c>
      <c r="E1692" s="8" t="s">
        <v>46</v>
      </c>
      <c r="F1692" s="10">
        <v>29750.0</v>
      </c>
      <c r="G1692" s="8" t="s">
        <v>37</v>
      </c>
    </row>
    <row r="1693" ht="15.0" customHeight="1">
      <c r="A1693" s="8" t="s">
        <v>12</v>
      </c>
      <c r="B1693" s="8" t="s">
        <v>308</v>
      </c>
      <c r="C1693" s="8">
        <v>9896.0</v>
      </c>
      <c r="D1693" s="8" t="s">
        <v>1937</v>
      </c>
      <c r="E1693" s="8" t="s">
        <v>46</v>
      </c>
      <c r="F1693" s="10">
        <v>102966.0</v>
      </c>
      <c r="G1693" s="8" t="s">
        <v>37</v>
      </c>
    </row>
    <row r="1694" ht="15.0" customHeight="1">
      <c r="A1694" s="8" t="s">
        <v>12</v>
      </c>
      <c r="B1694" s="8" t="s">
        <v>1135</v>
      </c>
      <c r="C1694" s="8">
        <v>9901.0</v>
      </c>
      <c r="D1694" s="8" t="s">
        <v>1938</v>
      </c>
      <c r="E1694" s="8" t="s">
        <v>61</v>
      </c>
      <c r="F1694" s="10">
        <v>23776.0</v>
      </c>
      <c r="G1694" s="8" t="s">
        <v>37</v>
      </c>
    </row>
    <row r="1695" ht="15.0" customHeight="1">
      <c r="A1695" s="8" t="s">
        <v>12</v>
      </c>
      <c r="B1695" s="8" t="s">
        <v>1135</v>
      </c>
      <c r="C1695" s="8">
        <v>9902.0</v>
      </c>
      <c r="D1695" s="8" t="s">
        <v>1939</v>
      </c>
      <c r="E1695" s="8" t="s">
        <v>46</v>
      </c>
      <c r="F1695" s="10">
        <v>26312.0</v>
      </c>
      <c r="G1695" s="8" t="s">
        <v>37</v>
      </c>
    </row>
    <row r="1696" ht="15.0" customHeight="1">
      <c r="A1696" s="8" t="s">
        <v>12</v>
      </c>
      <c r="B1696" s="8" t="s">
        <v>1135</v>
      </c>
      <c r="C1696" s="8">
        <v>9905.0</v>
      </c>
      <c r="D1696" s="8" t="s">
        <v>1940</v>
      </c>
      <c r="E1696" s="8" t="s">
        <v>61</v>
      </c>
      <c r="F1696" s="10">
        <v>4213.0</v>
      </c>
      <c r="G1696" s="8" t="s">
        <v>37</v>
      </c>
    </row>
    <row r="1697" ht="15.0" customHeight="1">
      <c r="A1697" s="8" t="s">
        <v>12</v>
      </c>
      <c r="B1697" s="8" t="s">
        <v>84</v>
      </c>
      <c r="C1697" s="8">
        <v>9906.0</v>
      </c>
      <c r="D1697" s="8" t="s">
        <v>1941</v>
      </c>
      <c r="E1697" s="8" t="s">
        <v>46</v>
      </c>
      <c r="F1697" s="10">
        <v>18088.0</v>
      </c>
      <c r="G1697" s="8" t="s">
        <v>37</v>
      </c>
    </row>
    <row r="1698" ht="15.0" customHeight="1">
      <c r="A1698" s="8" t="s">
        <v>12</v>
      </c>
      <c r="B1698" s="8" t="s">
        <v>1135</v>
      </c>
      <c r="C1698" s="8">
        <v>9907.0</v>
      </c>
      <c r="D1698" s="8" t="s">
        <v>1942</v>
      </c>
      <c r="E1698" s="8" t="s">
        <v>46</v>
      </c>
      <c r="F1698" s="10">
        <v>59262.0</v>
      </c>
      <c r="G1698" s="8" t="s">
        <v>37</v>
      </c>
    </row>
    <row r="1699" ht="15.0" customHeight="1">
      <c r="A1699" s="8" t="s">
        <v>12</v>
      </c>
      <c r="B1699" s="8" t="s">
        <v>84</v>
      </c>
      <c r="C1699" s="8">
        <v>9908.0</v>
      </c>
      <c r="D1699" s="8" t="s">
        <v>1943</v>
      </c>
      <c r="E1699" s="8" t="s">
        <v>61</v>
      </c>
      <c r="F1699" s="10">
        <v>6850.0</v>
      </c>
      <c r="G1699" s="8" t="s">
        <v>37</v>
      </c>
    </row>
    <row r="1700" ht="15.0" customHeight="1">
      <c r="A1700" s="8" t="s">
        <v>12</v>
      </c>
      <c r="B1700" s="8" t="s">
        <v>84</v>
      </c>
      <c r="C1700" s="8">
        <v>9909.0</v>
      </c>
      <c r="D1700" s="8" t="s">
        <v>1944</v>
      </c>
      <c r="E1700" s="8" t="s">
        <v>61</v>
      </c>
      <c r="F1700" s="10">
        <v>7800.0</v>
      </c>
      <c r="G1700" s="8" t="s">
        <v>37</v>
      </c>
    </row>
    <row r="1701" ht="15.0" customHeight="1">
      <c r="A1701" s="8" t="s">
        <v>12</v>
      </c>
      <c r="B1701" s="8" t="s">
        <v>1175</v>
      </c>
      <c r="C1701" s="8">
        <v>9922.0</v>
      </c>
      <c r="D1701" s="8" t="s">
        <v>1945</v>
      </c>
      <c r="E1701" s="8" t="s">
        <v>36</v>
      </c>
      <c r="F1701" s="10">
        <v>163026.0</v>
      </c>
      <c r="G1701" s="8" t="s">
        <v>37</v>
      </c>
    </row>
    <row r="1702" ht="15.0" customHeight="1">
      <c r="A1702" s="8" t="s">
        <v>12</v>
      </c>
      <c r="B1702" s="8" t="s">
        <v>819</v>
      </c>
      <c r="C1702" s="8">
        <v>9925.0</v>
      </c>
      <c r="D1702" s="8" t="s">
        <v>1946</v>
      </c>
      <c r="E1702" s="8" t="s">
        <v>46</v>
      </c>
      <c r="F1702" s="10">
        <v>5212.0</v>
      </c>
      <c r="G1702" s="8" t="s">
        <v>37</v>
      </c>
    </row>
    <row r="1703" ht="15.0" customHeight="1">
      <c r="A1703" s="8" t="s">
        <v>12</v>
      </c>
      <c r="B1703" s="8" t="s">
        <v>58</v>
      </c>
      <c r="C1703" s="8">
        <v>9926.0</v>
      </c>
      <c r="D1703" s="8" t="s">
        <v>1947</v>
      </c>
      <c r="E1703" s="8" t="s">
        <v>61</v>
      </c>
      <c r="F1703" s="10">
        <v>4018.0</v>
      </c>
      <c r="G1703" s="8" t="s">
        <v>17</v>
      </c>
    </row>
    <row r="1704" ht="15.0" customHeight="1">
      <c r="A1704" s="8" t="s">
        <v>12</v>
      </c>
      <c r="B1704" s="8" t="s">
        <v>1143</v>
      </c>
      <c r="C1704" s="8">
        <v>9928.0</v>
      </c>
      <c r="D1704" s="8" t="s">
        <v>1948</v>
      </c>
      <c r="E1704" s="8" t="s">
        <v>43</v>
      </c>
      <c r="F1704" s="10">
        <v>10173.0</v>
      </c>
      <c r="G1704" s="8" t="s">
        <v>17</v>
      </c>
    </row>
    <row r="1705" ht="15.0" customHeight="1">
      <c r="A1705" s="8" t="s">
        <v>12</v>
      </c>
      <c r="B1705" s="8" t="s">
        <v>819</v>
      </c>
      <c r="C1705" s="8">
        <v>9930.0</v>
      </c>
      <c r="D1705" s="8" t="s">
        <v>1949</v>
      </c>
      <c r="E1705" s="8" t="s">
        <v>46</v>
      </c>
      <c r="F1705" s="10">
        <v>84221.0</v>
      </c>
      <c r="G1705" s="8" t="s">
        <v>37</v>
      </c>
    </row>
    <row r="1706" ht="15.0" customHeight="1">
      <c r="A1706" s="8" t="s">
        <v>12</v>
      </c>
      <c r="B1706" s="8" t="s">
        <v>819</v>
      </c>
      <c r="C1706" s="8">
        <v>9931.0</v>
      </c>
      <c r="D1706" s="8" t="s">
        <v>1950</v>
      </c>
      <c r="E1706" s="8" t="s">
        <v>46</v>
      </c>
      <c r="F1706" s="10">
        <v>7207.0</v>
      </c>
      <c r="G1706" s="8" t="s">
        <v>37</v>
      </c>
    </row>
    <row r="1707" ht="15.0" customHeight="1">
      <c r="A1707" s="8" t="s">
        <v>12</v>
      </c>
      <c r="B1707" s="8" t="s">
        <v>129</v>
      </c>
      <c r="C1707" s="8">
        <v>9933.0</v>
      </c>
      <c r="D1707" s="8" t="s">
        <v>1951</v>
      </c>
      <c r="E1707" s="8" t="s">
        <v>46</v>
      </c>
      <c r="F1707" s="10">
        <v>166279.0</v>
      </c>
      <c r="G1707" s="8" t="s">
        <v>17</v>
      </c>
    </row>
    <row r="1708" ht="15.0" customHeight="1">
      <c r="A1708" s="8" t="s">
        <v>12</v>
      </c>
      <c r="B1708" s="8" t="s">
        <v>129</v>
      </c>
      <c r="C1708" s="8">
        <v>9934.0</v>
      </c>
      <c r="D1708" s="8" t="s">
        <v>1952</v>
      </c>
      <c r="E1708" s="8" t="s">
        <v>61</v>
      </c>
      <c r="F1708" s="10">
        <v>236133.0</v>
      </c>
      <c r="G1708" s="8" t="s">
        <v>17</v>
      </c>
    </row>
    <row r="1709" ht="15.0" customHeight="1">
      <c r="A1709" s="8" t="s">
        <v>12</v>
      </c>
      <c r="B1709" s="8" t="s">
        <v>819</v>
      </c>
      <c r="C1709" s="8">
        <v>9935.0</v>
      </c>
      <c r="D1709" s="8" t="s">
        <v>1953</v>
      </c>
      <c r="E1709" s="8" t="s">
        <v>46</v>
      </c>
      <c r="F1709" s="10">
        <v>12264.0</v>
      </c>
      <c r="G1709" s="8" t="s">
        <v>37</v>
      </c>
    </row>
    <row r="1710" ht="15.0" customHeight="1">
      <c r="A1710" s="8" t="s">
        <v>12</v>
      </c>
      <c r="B1710" s="8" t="s">
        <v>819</v>
      </c>
      <c r="C1710" s="8">
        <v>9936.0</v>
      </c>
      <c r="D1710" s="8" t="s">
        <v>1954</v>
      </c>
      <c r="E1710" s="8" t="s">
        <v>46</v>
      </c>
      <c r="F1710" s="10">
        <v>24873.0</v>
      </c>
      <c r="G1710" s="8" t="s">
        <v>37</v>
      </c>
    </row>
    <row r="1711" ht="15.0" customHeight="1">
      <c r="A1711" s="8" t="s">
        <v>12</v>
      </c>
      <c r="B1711" s="8" t="s">
        <v>65</v>
      </c>
      <c r="C1711" s="8">
        <v>9937.0</v>
      </c>
      <c r="D1711" s="8" t="s">
        <v>1955</v>
      </c>
      <c r="E1711" s="8" t="s">
        <v>46</v>
      </c>
      <c r="F1711" s="10">
        <v>6170.0</v>
      </c>
      <c r="G1711" s="8" t="s">
        <v>17</v>
      </c>
    </row>
    <row r="1712" ht="15.0" customHeight="1">
      <c r="A1712" s="8" t="s">
        <v>12</v>
      </c>
      <c r="B1712" s="8" t="s">
        <v>65</v>
      </c>
      <c r="C1712" s="8">
        <v>9939.0</v>
      </c>
      <c r="D1712" s="8" t="s">
        <v>1956</v>
      </c>
      <c r="E1712" s="8" t="s">
        <v>46</v>
      </c>
      <c r="F1712" s="10">
        <v>14122.0</v>
      </c>
      <c r="G1712" s="8" t="s">
        <v>17</v>
      </c>
    </row>
    <row r="1713" ht="15.0" customHeight="1">
      <c r="A1713" s="8" t="s">
        <v>12</v>
      </c>
      <c r="B1713" s="8" t="s">
        <v>345</v>
      </c>
      <c r="C1713" s="8">
        <v>9940.0</v>
      </c>
      <c r="D1713" s="8" t="s">
        <v>1957</v>
      </c>
      <c r="E1713" s="8" t="s">
        <v>46</v>
      </c>
      <c r="F1713" s="10">
        <v>62983.0</v>
      </c>
      <c r="G1713" s="8" t="s">
        <v>37</v>
      </c>
    </row>
    <row r="1714" ht="15.0" customHeight="1">
      <c r="A1714" s="8" t="s">
        <v>12</v>
      </c>
      <c r="B1714" s="8" t="s">
        <v>345</v>
      </c>
      <c r="C1714" s="8">
        <v>9941.0</v>
      </c>
      <c r="D1714" s="8" t="s">
        <v>1958</v>
      </c>
      <c r="E1714" s="8" t="s">
        <v>46</v>
      </c>
      <c r="F1714" s="10">
        <v>195900.0</v>
      </c>
      <c r="G1714" s="8" t="s">
        <v>37</v>
      </c>
    </row>
    <row r="1715" ht="15.0" customHeight="1">
      <c r="A1715" s="8" t="s">
        <v>12</v>
      </c>
      <c r="B1715" s="8" t="s">
        <v>1135</v>
      </c>
      <c r="C1715" s="8">
        <v>9943.0</v>
      </c>
      <c r="D1715" s="8" t="s">
        <v>1959</v>
      </c>
      <c r="E1715" s="8" t="s">
        <v>46</v>
      </c>
      <c r="F1715" s="10">
        <v>671300.0</v>
      </c>
      <c r="G1715" s="8" t="s">
        <v>37</v>
      </c>
    </row>
    <row r="1716" ht="15.0" customHeight="1">
      <c r="A1716" s="8" t="s">
        <v>12</v>
      </c>
      <c r="B1716" s="8" t="s">
        <v>1135</v>
      </c>
      <c r="C1716" s="8">
        <v>9944.0</v>
      </c>
      <c r="D1716" s="8" t="s">
        <v>1960</v>
      </c>
      <c r="E1716" s="8" t="s">
        <v>46</v>
      </c>
      <c r="F1716" s="10">
        <v>97000.0</v>
      </c>
      <c r="G1716" s="8" t="s">
        <v>37</v>
      </c>
    </row>
    <row r="1717" ht="15.0" customHeight="1">
      <c r="A1717" s="8" t="s">
        <v>12</v>
      </c>
      <c r="B1717" s="8" t="s">
        <v>1135</v>
      </c>
      <c r="C1717" s="8">
        <v>9945.0</v>
      </c>
      <c r="D1717" s="8" t="s">
        <v>1961</v>
      </c>
      <c r="E1717" s="8" t="s">
        <v>46</v>
      </c>
      <c r="F1717" s="10">
        <v>287750.0</v>
      </c>
      <c r="G1717" s="8" t="s">
        <v>37</v>
      </c>
    </row>
    <row r="1718" ht="15.0" customHeight="1">
      <c r="A1718" s="8" t="s">
        <v>12</v>
      </c>
      <c r="B1718" s="8" t="s">
        <v>58</v>
      </c>
      <c r="C1718" s="8">
        <v>9948.0</v>
      </c>
      <c r="D1718" s="8" t="s">
        <v>1962</v>
      </c>
      <c r="E1718" s="8" t="s">
        <v>46</v>
      </c>
      <c r="F1718" s="10">
        <v>2497.0</v>
      </c>
      <c r="G1718" s="8" t="s">
        <v>17</v>
      </c>
    </row>
    <row r="1719" ht="15.0" customHeight="1">
      <c r="A1719" s="8" t="s">
        <v>12</v>
      </c>
      <c r="B1719" s="8" t="s">
        <v>1135</v>
      </c>
      <c r="C1719" s="8">
        <v>9949.0</v>
      </c>
      <c r="D1719" s="8" t="s">
        <v>1963</v>
      </c>
      <c r="E1719" s="8" t="s">
        <v>46</v>
      </c>
      <c r="F1719" s="10">
        <v>1037.0</v>
      </c>
      <c r="G1719" s="8" t="s">
        <v>37</v>
      </c>
    </row>
    <row r="1720" ht="15.0" customHeight="1">
      <c r="A1720" s="8" t="s">
        <v>12</v>
      </c>
      <c r="B1720" s="8" t="s">
        <v>1175</v>
      </c>
      <c r="C1720" s="8">
        <v>9950.0</v>
      </c>
      <c r="D1720" s="8" t="s">
        <v>1964</v>
      </c>
      <c r="E1720" s="8" t="s">
        <v>36</v>
      </c>
      <c r="F1720" s="10">
        <v>186500.0</v>
      </c>
      <c r="G1720" s="8" t="s">
        <v>37</v>
      </c>
    </row>
    <row r="1721" ht="15.0" customHeight="1">
      <c r="A1721" s="8" t="s">
        <v>12</v>
      </c>
      <c r="B1721" s="8" t="s">
        <v>1135</v>
      </c>
      <c r="C1721" s="8">
        <v>9951.0</v>
      </c>
      <c r="D1721" s="8" t="s">
        <v>1965</v>
      </c>
      <c r="E1721" s="8" t="s">
        <v>46</v>
      </c>
      <c r="F1721" s="10">
        <v>19450.0</v>
      </c>
      <c r="G1721" s="8" t="s">
        <v>37</v>
      </c>
    </row>
    <row r="1722" ht="15.0" customHeight="1">
      <c r="A1722" s="8" t="s">
        <v>12</v>
      </c>
      <c r="B1722" s="8" t="s">
        <v>1135</v>
      </c>
      <c r="C1722" s="8">
        <v>9952.0</v>
      </c>
      <c r="D1722" s="8" t="s">
        <v>1966</v>
      </c>
      <c r="E1722" s="8" t="s">
        <v>46</v>
      </c>
      <c r="F1722" s="10">
        <v>222700.0</v>
      </c>
      <c r="G1722" s="8" t="s">
        <v>37</v>
      </c>
    </row>
    <row r="1723" ht="15.0" customHeight="1">
      <c r="A1723" s="8" t="s">
        <v>12</v>
      </c>
      <c r="B1723" s="8" t="s">
        <v>819</v>
      </c>
      <c r="C1723" s="8">
        <v>9953.0</v>
      </c>
      <c r="D1723" s="8" t="s">
        <v>1967</v>
      </c>
      <c r="E1723" s="8" t="s">
        <v>61</v>
      </c>
      <c r="F1723" s="10">
        <v>53147.0</v>
      </c>
      <c r="G1723" s="8" t="s">
        <v>37</v>
      </c>
    </row>
    <row r="1724" ht="15.0" customHeight="1">
      <c r="A1724" s="8" t="s">
        <v>12</v>
      </c>
      <c r="B1724" s="8" t="s">
        <v>1143</v>
      </c>
      <c r="C1724" s="8">
        <v>9961.0</v>
      </c>
      <c r="D1724" s="8" t="s">
        <v>1968</v>
      </c>
      <c r="E1724" s="8" t="s">
        <v>36</v>
      </c>
      <c r="F1724" s="10">
        <v>61880.0</v>
      </c>
      <c r="G1724" s="8" t="s">
        <v>17</v>
      </c>
    </row>
    <row r="1725" ht="15.0" customHeight="1">
      <c r="A1725" s="8" t="s">
        <v>12</v>
      </c>
      <c r="B1725" s="8" t="s">
        <v>38</v>
      </c>
      <c r="C1725" s="8">
        <v>9962.0</v>
      </c>
      <c r="D1725" s="8" t="s">
        <v>1969</v>
      </c>
      <c r="E1725" s="8" t="s">
        <v>36</v>
      </c>
      <c r="F1725" s="10">
        <v>17133.0</v>
      </c>
      <c r="G1725" s="8" t="s">
        <v>37</v>
      </c>
    </row>
    <row r="1726" ht="15.0" customHeight="1">
      <c r="A1726" s="8" t="s">
        <v>12</v>
      </c>
      <c r="B1726" s="8" t="s">
        <v>129</v>
      </c>
      <c r="C1726" s="8">
        <v>9963.0</v>
      </c>
      <c r="D1726" s="8" t="s">
        <v>1970</v>
      </c>
      <c r="E1726" s="8" t="s">
        <v>46</v>
      </c>
      <c r="F1726" s="10">
        <v>80364.0</v>
      </c>
      <c r="G1726" s="8" t="s">
        <v>17</v>
      </c>
    </row>
    <row r="1727" ht="15.0" customHeight="1">
      <c r="A1727" s="8" t="s">
        <v>12</v>
      </c>
      <c r="B1727" s="8" t="s">
        <v>65</v>
      </c>
      <c r="C1727" s="8">
        <v>9964.0</v>
      </c>
      <c r="D1727" s="8" t="s">
        <v>1971</v>
      </c>
      <c r="E1727" s="8" t="s">
        <v>46</v>
      </c>
      <c r="F1727" s="10">
        <v>945.0</v>
      </c>
      <c r="G1727" s="8" t="s">
        <v>17</v>
      </c>
    </row>
    <row r="1728" ht="15.0" customHeight="1">
      <c r="A1728" s="8" t="s">
        <v>12</v>
      </c>
      <c r="B1728" s="8" t="s">
        <v>1135</v>
      </c>
      <c r="C1728" s="8">
        <v>9966.0</v>
      </c>
      <c r="D1728" s="8" t="s">
        <v>1972</v>
      </c>
      <c r="E1728" s="8" t="s">
        <v>46</v>
      </c>
      <c r="F1728" s="10">
        <v>44349.0</v>
      </c>
      <c r="G1728" s="8" t="s">
        <v>37</v>
      </c>
    </row>
    <row r="1729" ht="15.0" customHeight="1">
      <c r="A1729" s="8" t="s">
        <v>12</v>
      </c>
      <c r="B1729" s="8" t="s">
        <v>451</v>
      </c>
      <c r="C1729" s="8">
        <v>9968.0</v>
      </c>
      <c r="D1729" s="8" t="s">
        <v>1973</v>
      </c>
      <c r="E1729" s="8" t="s">
        <v>46</v>
      </c>
      <c r="F1729" s="10">
        <v>79360.0</v>
      </c>
      <c r="G1729" s="8" t="s">
        <v>37</v>
      </c>
    </row>
    <row r="1730" ht="15.0" customHeight="1">
      <c r="A1730" s="8" t="s">
        <v>12</v>
      </c>
      <c r="B1730" s="8" t="s">
        <v>1135</v>
      </c>
      <c r="C1730" s="8">
        <v>9972.0</v>
      </c>
      <c r="D1730" s="8" t="s">
        <v>1974</v>
      </c>
      <c r="E1730" s="8" t="s">
        <v>61</v>
      </c>
      <c r="F1730" s="10">
        <v>4284.0</v>
      </c>
      <c r="G1730" s="8" t="s">
        <v>37</v>
      </c>
    </row>
    <row r="1731" ht="15.0" customHeight="1">
      <c r="A1731" s="8" t="s">
        <v>12</v>
      </c>
      <c r="B1731" s="8" t="s">
        <v>129</v>
      </c>
      <c r="C1731" s="8">
        <v>9975.0</v>
      </c>
      <c r="D1731" s="8" t="s">
        <v>1975</v>
      </c>
      <c r="E1731" s="8" t="s">
        <v>46</v>
      </c>
      <c r="F1731" s="10">
        <v>20468.0</v>
      </c>
      <c r="G1731" s="8" t="s">
        <v>17</v>
      </c>
    </row>
    <row r="1732" ht="15.0" customHeight="1">
      <c r="A1732" s="8" t="s">
        <v>12</v>
      </c>
      <c r="B1732" s="8" t="s">
        <v>65</v>
      </c>
      <c r="C1732" s="8">
        <v>9976.0</v>
      </c>
      <c r="D1732" s="8" t="s">
        <v>1976</v>
      </c>
      <c r="E1732" s="8" t="s">
        <v>46</v>
      </c>
      <c r="F1732" s="10">
        <v>1829.0</v>
      </c>
      <c r="G1732" s="8" t="s">
        <v>17</v>
      </c>
    </row>
    <row r="1733" ht="15.0" customHeight="1">
      <c r="A1733" s="8" t="s">
        <v>12</v>
      </c>
      <c r="B1733" s="8" t="s">
        <v>345</v>
      </c>
      <c r="C1733" s="8">
        <v>9977.0</v>
      </c>
      <c r="D1733" s="8" t="s">
        <v>1977</v>
      </c>
      <c r="E1733" s="8" t="s">
        <v>46</v>
      </c>
      <c r="F1733" s="10">
        <v>79879.0</v>
      </c>
      <c r="G1733" s="8" t="s">
        <v>37</v>
      </c>
    </row>
    <row r="1734" ht="15.0" customHeight="1">
      <c r="A1734" s="8" t="s">
        <v>12</v>
      </c>
      <c r="B1734" s="8" t="s">
        <v>1135</v>
      </c>
      <c r="C1734" s="8">
        <v>9978.0</v>
      </c>
      <c r="D1734" s="8" t="s">
        <v>1978</v>
      </c>
      <c r="E1734" s="8" t="s">
        <v>46</v>
      </c>
      <c r="F1734" s="10">
        <v>4.9743E7</v>
      </c>
      <c r="G1734" s="8" t="s">
        <v>37</v>
      </c>
    </row>
    <row r="1735" ht="15.0" customHeight="1">
      <c r="A1735" s="8" t="s">
        <v>12</v>
      </c>
      <c r="B1735" s="8" t="s">
        <v>1135</v>
      </c>
      <c r="C1735" s="8">
        <v>9980.0</v>
      </c>
      <c r="D1735" s="8" t="s">
        <v>1979</v>
      </c>
      <c r="E1735" s="8" t="s">
        <v>46</v>
      </c>
      <c r="F1735" s="10">
        <v>350.0</v>
      </c>
      <c r="G1735" s="8" t="s">
        <v>37</v>
      </c>
    </row>
    <row r="1736" ht="15.0" customHeight="1">
      <c r="A1736" s="8" t="s">
        <v>12</v>
      </c>
      <c r="B1736" s="8" t="s">
        <v>1135</v>
      </c>
      <c r="C1736" s="8">
        <v>9981.0</v>
      </c>
      <c r="D1736" s="8" t="s">
        <v>1980</v>
      </c>
      <c r="E1736" s="8" t="s">
        <v>46</v>
      </c>
      <c r="F1736" s="10">
        <v>79900.0</v>
      </c>
      <c r="G1736" s="8" t="s">
        <v>37</v>
      </c>
    </row>
    <row r="1737" ht="15.0" customHeight="1">
      <c r="A1737" s="8" t="s">
        <v>12</v>
      </c>
      <c r="B1737" s="8" t="s">
        <v>1135</v>
      </c>
      <c r="C1737" s="8">
        <v>9982.0</v>
      </c>
      <c r="D1737" s="8" t="s">
        <v>1981</v>
      </c>
      <c r="E1737" s="8" t="s">
        <v>46</v>
      </c>
      <c r="F1737" s="10">
        <v>4601.0</v>
      </c>
      <c r="G1737" s="8" t="s">
        <v>37</v>
      </c>
    </row>
    <row r="1738" ht="15.0" customHeight="1">
      <c r="A1738" s="8" t="s">
        <v>12</v>
      </c>
      <c r="B1738" s="8" t="s">
        <v>1135</v>
      </c>
      <c r="C1738" s="8">
        <v>9984.0</v>
      </c>
      <c r="D1738" s="8" t="s">
        <v>1982</v>
      </c>
      <c r="E1738" s="8" t="s">
        <v>61</v>
      </c>
      <c r="F1738" s="10">
        <v>41761.0</v>
      </c>
      <c r="G1738" s="8" t="s">
        <v>37</v>
      </c>
    </row>
    <row r="1739" ht="15.0" customHeight="1">
      <c r="A1739" s="8" t="s">
        <v>12</v>
      </c>
      <c r="B1739" s="8" t="s">
        <v>451</v>
      </c>
      <c r="C1739" s="8">
        <v>9985.0</v>
      </c>
      <c r="D1739" s="8" t="s">
        <v>1983</v>
      </c>
      <c r="E1739" s="8" t="s">
        <v>46</v>
      </c>
      <c r="F1739" s="10">
        <v>70765.0</v>
      </c>
      <c r="G1739" s="8" t="s">
        <v>37</v>
      </c>
    </row>
    <row r="1740" ht="15.0" customHeight="1">
      <c r="A1740" s="8" t="s">
        <v>12</v>
      </c>
      <c r="B1740" s="8" t="s">
        <v>451</v>
      </c>
      <c r="C1740" s="8">
        <v>9986.0</v>
      </c>
      <c r="D1740" s="8" t="s">
        <v>1984</v>
      </c>
      <c r="E1740" s="8" t="s">
        <v>46</v>
      </c>
      <c r="F1740" s="10">
        <v>93902.0</v>
      </c>
      <c r="G1740" s="8" t="s">
        <v>37</v>
      </c>
    </row>
    <row r="1741" ht="15.0" customHeight="1">
      <c r="A1741" s="8" t="s">
        <v>12</v>
      </c>
      <c r="B1741" s="8" t="s">
        <v>1143</v>
      </c>
      <c r="C1741" s="8">
        <v>9987.0</v>
      </c>
      <c r="D1741" s="8" t="s">
        <v>1985</v>
      </c>
      <c r="E1741" s="8" t="s">
        <v>43</v>
      </c>
      <c r="F1741" s="10">
        <v>5117.0</v>
      </c>
      <c r="G1741" s="8" t="s">
        <v>17</v>
      </c>
    </row>
    <row r="1742" ht="15.0" customHeight="1">
      <c r="A1742" s="8" t="s">
        <v>12</v>
      </c>
      <c r="B1742" s="8" t="s">
        <v>1135</v>
      </c>
      <c r="C1742" s="8">
        <v>9988.0</v>
      </c>
      <c r="D1742" s="8" t="s">
        <v>1986</v>
      </c>
      <c r="E1742" s="8" t="s">
        <v>46</v>
      </c>
      <c r="F1742" s="10">
        <v>1657097.0</v>
      </c>
      <c r="G1742" s="8" t="s">
        <v>37</v>
      </c>
    </row>
    <row r="1743" ht="15.0" customHeight="1">
      <c r="A1743" s="8" t="s">
        <v>12</v>
      </c>
      <c r="B1743" s="8" t="s">
        <v>819</v>
      </c>
      <c r="C1743" s="8">
        <v>9989.0</v>
      </c>
      <c r="D1743" s="8" t="s">
        <v>1987</v>
      </c>
      <c r="E1743" s="8" t="s">
        <v>46</v>
      </c>
      <c r="F1743" s="10">
        <v>23920.0</v>
      </c>
      <c r="G1743" s="8" t="s">
        <v>37</v>
      </c>
    </row>
    <row r="1744" ht="15.0" customHeight="1">
      <c r="A1744" s="8" t="s">
        <v>12</v>
      </c>
      <c r="B1744" s="8" t="s">
        <v>819</v>
      </c>
      <c r="C1744" s="8">
        <v>9990.0</v>
      </c>
      <c r="D1744" s="8" t="s">
        <v>1988</v>
      </c>
      <c r="E1744" s="8" t="s">
        <v>46</v>
      </c>
      <c r="F1744" s="10">
        <v>36455.0</v>
      </c>
      <c r="G1744" s="8" t="s">
        <v>37</v>
      </c>
    </row>
    <row r="1745" ht="15.0" customHeight="1">
      <c r="A1745" s="8" t="s">
        <v>12</v>
      </c>
      <c r="B1745" s="8" t="s">
        <v>1135</v>
      </c>
      <c r="C1745" s="8">
        <v>9991.0</v>
      </c>
      <c r="D1745" s="8" t="s">
        <v>1989</v>
      </c>
      <c r="E1745" s="8" t="s">
        <v>46</v>
      </c>
      <c r="F1745" s="10">
        <v>387940.0</v>
      </c>
      <c r="G1745" s="8" t="s">
        <v>37</v>
      </c>
    </row>
    <row r="1746" ht="15.0" customHeight="1">
      <c r="A1746" s="8" t="s">
        <v>12</v>
      </c>
      <c r="B1746" s="8" t="s">
        <v>1085</v>
      </c>
      <c r="C1746" s="8">
        <v>9992.0</v>
      </c>
      <c r="D1746" s="8" t="s">
        <v>1990</v>
      </c>
      <c r="E1746" s="8" t="s">
        <v>61</v>
      </c>
      <c r="F1746" s="10">
        <v>104273.0</v>
      </c>
      <c r="G1746" s="8" t="s">
        <v>37</v>
      </c>
    </row>
    <row r="1747" ht="15.0" customHeight="1">
      <c r="A1747" s="8" t="s">
        <v>12</v>
      </c>
      <c r="B1747" s="8" t="s">
        <v>140</v>
      </c>
      <c r="C1747" s="8">
        <v>9994.0</v>
      </c>
      <c r="D1747" s="8" t="s">
        <v>1991</v>
      </c>
      <c r="E1747" s="8" t="s">
        <v>43</v>
      </c>
      <c r="F1747" s="10">
        <v>20617.0</v>
      </c>
      <c r="G1747" s="8" t="s">
        <v>37</v>
      </c>
    </row>
    <row r="1748" ht="15.0" customHeight="1">
      <c r="A1748" s="8" t="s">
        <v>12</v>
      </c>
      <c r="B1748" s="8" t="s">
        <v>451</v>
      </c>
      <c r="C1748" s="8">
        <v>9995.0</v>
      </c>
      <c r="D1748" s="8" t="s">
        <v>1992</v>
      </c>
      <c r="E1748" s="8" t="s">
        <v>33</v>
      </c>
      <c r="F1748" s="10">
        <v>91048.0</v>
      </c>
      <c r="G1748" s="8" t="s">
        <v>37</v>
      </c>
    </row>
    <row r="1749" ht="15.0" customHeight="1">
      <c r="A1749" s="8" t="s">
        <v>12</v>
      </c>
      <c r="B1749" s="8" t="s">
        <v>543</v>
      </c>
      <c r="C1749" s="8">
        <v>9997.0</v>
      </c>
      <c r="D1749" s="8" t="s">
        <v>1993</v>
      </c>
      <c r="E1749" s="8" t="s">
        <v>61</v>
      </c>
      <c r="F1749" s="10">
        <v>17462.0</v>
      </c>
      <c r="G1749" s="8" t="s">
        <v>37</v>
      </c>
    </row>
    <row r="1750" ht="15.0" customHeight="1">
      <c r="A1750" s="8" t="s">
        <v>12</v>
      </c>
      <c r="B1750" s="8" t="s">
        <v>819</v>
      </c>
      <c r="C1750" s="8">
        <v>9999.0</v>
      </c>
      <c r="D1750" s="8" t="s">
        <v>1994</v>
      </c>
      <c r="E1750" s="8" t="s">
        <v>61</v>
      </c>
      <c r="F1750" s="10">
        <v>19474.0</v>
      </c>
      <c r="G1750" s="8" t="s">
        <v>37</v>
      </c>
    </row>
    <row r="1751" ht="15.0" customHeight="1">
      <c r="A1751" s="8" t="s">
        <v>12</v>
      </c>
      <c r="B1751" s="8" t="s">
        <v>451</v>
      </c>
      <c r="C1751" s="8">
        <v>10000.0</v>
      </c>
      <c r="D1751" s="8" t="s">
        <v>1995</v>
      </c>
      <c r="E1751" s="8" t="s">
        <v>61</v>
      </c>
      <c r="F1751" s="10">
        <v>330498.0</v>
      </c>
      <c r="G1751" s="8" t="s">
        <v>37</v>
      </c>
    </row>
    <row r="1752" ht="15.0" customHeight="1">
      <c r="A1752" s="8" t="s">
        <v>12</v>
      </c>
      <c r="B1752" s="8" t="s">
        <v>140</v>
      </c>
      <c r="C1752" s="8">
        <v>10009.0</v>
      </c>
      <c r="D1752" s="8" t="s">
        <v>1996</v>
      </c>
      <c r="E1752" s="8" t="s">
        <v>36</v>
      </c>
      <c r="F1752" s="10">
        <v>40822.0</v>
      </c>
      <c r="G1752" s="8" t="s">
        <v>37</v>
      </c>
    </row>
    <row r="1753" ht="15.0" customHeight="1">
      <c r="A1753" s="8" t="s">
        <v>12</v>
      </c>
      <c r="B1753" s="8" t="s">
        <v>140</v>
      </c>
      <c r="C1753" s="8">
        <v>10010.0</v>
      </c>
      <c r="D1753" s="8" t="s">
        <v>1997</v>
      </c>
      <c r="E1753" s="8" t="s">
        <v>61</v>
      </c>
      <c r="F1753" s="10">
        <v>7107.0</v>
      </c>
      <c r="G1753" s="8" t="s">
        <v>37</v>
      </c>
    </row>
    <row r="1754" ht="15.0" customHeight="1">
      <c r="A1754" s="8" t="s">
        <v>12</v>
      </c>
      <c r="B1754" s="8" t="s">
        <v>140</v>
      </c>
      <c r="C1754" s="8">
        <v>10011.0</v>
      </c>
      <c r="D1754" s="8" t="s">
        <v>1998</v>
      </c>
      <c r="E1754" s="8" t="s">
        <v>61</v>
      </c>
      <c r="F1754" s="10">
        <v>1693.0</v>
      </c>
      <c r="G1754" s="8" t="s">
        <v>37</v>
      </c>
    </row>
    <row r="1755" ht="15.0" customHeight="1">
      <c r="A1755" s="8" t="s">
        <v>12</v>
      </c>
      <c r="B1755" s="8" t="s">
        <v>140</v>
      </c>
      <c r="C1755" s="8">
        <v>10012.0</v>
      </c>
      <c r="D1755" s="8" t="s">
        <v>1999</v>
      </c>
      <c r="E1755" s="8" t="s">
        <v>36</v>
      </c>
      <c r="F1755" s="10">
        <v>26586.0</v>
      </c>
      <c r="G1755" s="8" t="s">
        <v>37</v>
      </c>
    </row>
    <row r="1756" ht="15.0" customHeight="1">
      <c r="A1756" s="8" t="s">
        <v>12</v>
      </c>
      <c r="B1756" s="8" t="s">
        <v>1010</v>
      </c>
      <c r="C1756" s="8">
        <v>10013.0</v>
      </c>
      <c r="D1756" s="8" t="s">
        <v>2000</v>
      </c>
      <c r="E1756" s="8" t="s">
        <v>46</v>
      </c>
      <c r="F1756" s="10">
        <v>52360.0</v>
      </c>
      <c r="G1756" s="8" t="s">
        <v>37</v>
      </c>
    </row>
    <row r="1757" ht="15.0" customHeight="1">
      <c r="A1757" s="8" t="s">
        <v>12</v>
      </c>
      <c r="B1757" s="8" t="s">
        <v>2001</v>
      </c>
      <c r="C1757" s="8">
        <v>10014.0</v>
      </c>
      <c r="D1757" s="8" t="s">
        <v>2002</v>
      </c>
      <c r="E1757" s="8" t="s">
        <v>46</v>
      </c>
      <c r="F1757" s="10">
        <v>59500.0</v>
      </c>
      <c r="G1757" s="8" t="s">
        <v>37</v>
      </c>
    </row>
    <row r="1758" ht="15.0" customHeight="1">
      <c r="A1758" s="8" t="s">
        <v>12</v>
      </c>
      <c r="B1758" s="8" t="s">
        <v>848</v>
      </c>
      <c r="C1758" s="8">
        <v>10015.0</v>
      </c>
      <c r="D1758" s="8" t="s">
        <v>2003</v>
      </c>
      <c r="E1758" s="8" t="s">
        <v>46</v>
      </c>
      <c r="F1758" s="10">
        <v>82467.0</v>
      </c>
      <c r="G1758" s="8" t="s">
        <v>37</v>
      </c>
    </row>
    <row r="1759" ht="15.0" customHeight="1">
      <c r="A1759" s="8" t="s">
        <v>12</v>
      </c>
      <c r="B1759" s="8" t="s">
        <v>866</v>
      </c>
      <c r="C1759" s="8">
        <v>10016.0</v>
      </c>
      <c r="D1759" s="8" t="s">
        <v>2004</v>
      </c>
      <c r="E1759" s="8" t="s">
        <v>46</v>
      </c>
      <c r="F1759" s="10">
        <v>226100.0</v>
      </c>
      <c r="G1759" s="8" t="s">
        <v>37</v>
      </c>
    </row>
    <row r="1760" ht="15.0" customHeight="1">
      <c r="A1760" s="8" t="s">
        <v>12</v>
      </c>
      <c r="B1760" s="8" t="s">
        <v>845</v>
      </c>
      <c r="C1760" s="8">
        <v>10017.0</v>
      </c>
      <c r="D1760" s="8" t="s">
        <v>2005</v>
      </c>
      <c r="E1760" s="8" t="s">
        <v>46</v>
      </c>
      <c r="F1760" s="10">
        <v>101150.0</v>
      </c>
      <c r="G1760" s="8" t="s">
        <v>37</v>
      </c>
    </row>
    <row r="1761" ht="15.0" customHeight="1">
      <c r="A1761" s="8" t="s">
        <v>12</v>
      </c>
      <c r="B1761" s="8" t="s">
        <v>875</v>
      </c>
      <c r="C1761" s="8">
        <v>10018.0</v>
      </c>
      <c r="D1761" s="8" t="s">
        <v>2006</v>
      </c>
      <c r="E1761" s="8" t="s">
        <v>46</v>
      </c>
      <c r="F1761" s="10">
        <v>236215.0</v>
      </c>
      <c r="G1761" s="8" t="s">
        <v>37</v>
      </c>
    </row>
    <row r="1762" ht="15.0" customHeight="1">
      <c r="A1762" s="8" t="s">
        <v>12</v>
      </c>
      <c r="B1762" s="8" t="s">
        <v>848</v>
      </c>
      <c r="C1762" s="8">
        <v>10019.0</v>
      </c>
      <c r="D1762" s="8" t="s">
        <v>2007</v>
      </c>
      <c r="E1762" s="8" t="s">
        <v>46</v>
      </c>
      <c r="F1762" s="10">
        <v>69020.0</v>
      </c>
      <c r="G1762" s="8" t="s">
        <v>37</v>
      </c>
    </row>
    <row r="1763" ht="15.0" customHeight="1">
      <c r="A1763" s="8" t="s">
        <v>12</v>
      </c>
      <c r="B1763" s="8" t="s">
        <v>848</v>
      </c>
      <c r="C1763" s="8">
        <v>10020.0</v>
      </c>
      <c r="D1763" s="8" t="s">
        <v>2008</v>
      </c>
      <c r="E1763" s="8" t="s">
        <v>46</v>
      </c>
      <c r="F1763" s="10">
        <v>54383.0</v>
      </c>
      <c r="G1763" s="8" t="s">
        <v>37</v>
      </c>
    </row>
    <row r="1764" ht="15.0" customHeight="1">
      <c r="A1764" s="8" t="s">
        <v>12</v>
      </c>
      <c r="B1764" s="8" t="s">
        <v>848</v>
      </c>
      <c r="C1764" s="8">
        <v>10021.0</v>
      </c>
      <c r="D1764" s="8" t="s">
        <v>2009</v>
      </c>
      <c r="E1764" s="8" t="s">
        <v>46</v>
      </c>
      <c r="F1764" s="10">
        <v>199049.0</v>
      </c>
      <c r="G1764" s="8" t="s">
        <v>37</v>
      </c>
    </row>
    <row r="1765" ht="15.0" customHeight="1">
      <c r="A1765" s="8" t="s">
        <v>12</v>
      </c>
      <c r="B1765" s="8" t="s">
        <v>848</v>
      </c>
      <c r="C1765" s="8">
        <v>10022.0</v>
      </c>
      <c r="D1765" s="8" t="s">
        <v>2010</v>
      </c>
      <c r="E1765" s="8" t="s">
        <v>46</v>
      </c>
      <c r="F1765" s="10">
        <v>741370.0</v>
      </c>
      <c r="G1765" s="8" t="s">
        <v>37</v>
      </c>
    </row>
    <row r="1766" ht="15.0" customHeight="1">
      <c r="A1766" s="8" t="s">
        <v>12</v>
      </c>
      <c r="B1766" s="8" t="s">
        <v>848</v>
      </c>
      <c r="C1766" s="8">
        <v>10023.0</v>
      </c>
      <c r="D1766" s="8" t="s">
        <v>2011</v>
      </c>
      <c r="E1766" s="8" t="s">
        <v>46</v>
      </c>
      <c r="F1766" s="10">
        <v>23205.0</v>
      </c>
      <c r="G1766" s="8" t="s">
        <v>37</v>
      </c>
    </row>
    <row r="1767" ht="15.0" customHeight="1">
      <c r="A1767" s="8" t="s">
        <v>12</v>
      </c>
      <c r="B1767" s="8" t="s">
        <v>848</v>
      </c>
      <c r="C1767" s="8">
        <v>10024.0</v>
      </c>
      <c r="D1767" s="8" t="s">
        <v>2012</v>
      </c>
      <c r="E1767" s="8" t="s">
        <v>46</v>
      </c>
      <c r="F1767" s="10">
        <v>263228.0</v>
      </c>
      <c r="G1767" s="8" t="s">
        <v>37</v>
      </c>
    </row>
    <row r="1768" ht="15.0" customHeight="1">
      <c r="A1768" s="8" t="s">
        <v>12</v>
      </c>
      <c r="B1768" s="8" t="s">
        <v>850</v>
      </c>
      <c r="C1768" s="8">
        <v>10025.0</v>
      </c>
      <c r="D1768" s="8" t="s">
        <v>2013</v>
      </c>
      <c r="E1768" s="8" t="s">
        <v>46</v>
      </c>
      <c r="F1768" s="10">
        <v>331653.0</v>
      </c>
      <c r="G1768" s="8" t="s">
        <v>37</v>
      </c>
    </row>
    <row r="1769" ht="15.0" customHeight="1">
      <c r="A1769" s="8" t="s">
        <v>12</v>
      </c>
      <c r="B1769" s="8" t="s">
        <v>1665</v>
      </c>
      <c r="C1769" s="8">
        <v>10026.0</v>
      </c>
      <c r="D1769" s="8" t="s">
        <v>2014</v>
      </c>
      <c r="E1769" s="8" t="s">
        <v>46</v>
      </c>
      <c r="F1769" s="10">
        <v>392700.0</v>
      </c>
      <c r="G1769" s="8" t="s">
        <v>37</v>
      </c>
    </row>
    <row r="1770" ht="15.0" customHeight="1">
      <c r="A1770" s="8" t="s">
        <v>12</v>
      </c>
      <c r="B1770" s="8" t="s">
        <v>1665</v>
      </c>
      <c r="C1770" s="8">
        <v>10027.0</v>
      </c>
      <c r="D1770" s="8" t="s">
        <v>2015</v>
      </c>
      <c r="E1770" s="8" t="s">
        <v>46</v>
      </c>
      <c r="F1770" s="10">
        <v>474929.0</v>
      </c>
      <c r="G1770" s="8" t="s">
        <v>37</v>
      </c>
    </row>
    <row r="1771" ht="15.0" customHeight="1">
      <c r="A1771" s="8" t="s">
        <v>12</v>
      </c>
      <c r="B1771" s="8" t="s">
        <v>1665</v>
      </c>
      <c r="C1771" s="8">
        <v>10028.0</v>
      </c>
      <c r="D1771" s="8" t="s">
        <v>2016</v>
      </c>
      <c r="E1771" s="8" t="s">
        <v>46</v>
      </c>
      <c r="F1771" s="10">
        <v>280364.0</v>
      </c>
      <c r="G1771" s="8" t="s">
        <v>37</v>
      </c>
    </row>
    <row r="1772" ht="15.0" customHeight="1">
      <c r="A1772" s="8" t="s">
        <v>12</v>
      </c>
      <c r="B1772" s="8" t="s">
        <v>1135</v>
      </c>
      <c r="C1772" s="8">
        <v>10032.0</v>
      </c>
      <c r="D1772" s="8" t="s">
        <v>2017</v>
      </c>
      <c r="E1772" s="8" t="s">
        <v>46</v>
      </c>
      <c r="F1772" s="10">
        <v>2.857785E7</v>
      </c>
      <c r="G1772" s="8" t="s">
        <v>37</v>
      </c>
    </row>
    <row r="1773" ht="15.0" customHeight="1">
      <c r="A1773" s="8" t="s">
        <v>12</v>
      </c>
      <c r="B1773" s="8" t="s">
        <v>65</v>
      </c>
      <c r="C1773" s="8">
        <v>10035.0</v>
      </c>
      <c r="D1773" s="8" t="s">
        <v>2018</v>
      </c>
      <c r="E1773" s="8" t="s">
        <v>46</v>
      </c>
      <c r="F1773" s="10">
        <v>5421.0</v>
      </c>
      <c r="G1773" s="8" t="s">
        <v>17</v>
      </c>
    </row>
    <row r="1774" ht="15.0" customHeight="1">
      <c r="A1774" s="8" t="s">
        <v>12</v>
      </c>
      <c r="B1774" s="8" t="s">
        <v>1925</v>
      </c>
      <c r="C1774" s="8">
        <v>10066.0</v>
      </c>
      <c r="D1774" s="8" t="s">
        <v>2019</v>
      </c>
      <c r="E1774" s="8" t="s">
        <v>46</v>
      </c>
      <c r="F1774" s="10">
        <v>192780.0</v>
      </c>
      <c r="G1774" s="8" t="s">
        <v>37</v>
      </c>
    </row>
    <row r="1775" ht="15.0" customHeight="1">
      <c r="A1775" s="8" t="s">
        <v>12</v>
      </c>
      <c r="B1775" s="8" t="s">
        <v>1135</v>
      </c>
      <c r="C1775" s="8">
        <v>10072.0</v>
      </c>
      <c r="D1775" s="8" t="s">
        <v>2020</v>
      </c>
      <c r="E1775" s="8" t="s">
        <v>46</v>
      </c>
      <c r="F1775" s="10">
        <v>25233.0</v>
      </c>
      <c r="G1775" s="8" t="s">
        <v>37</v>
      </c>
    </row>
    <row r="1776" ht="15.0" customHeight="1">
      <c r="A1776" s="8" t="s">
        <v>12</v>
      </c>
      <c r="B1776" s="8" t="s">
        <v>1135</v>
      </c>
      <c r="C1776" s="8">
        <v>10079.0</v>
      </c>
      <c r="D1776" s="8" t="s">
        <v>2021</v>
      </c>
      <c r="E1776" s="8" t="s">
        <v>46</v>
      </c>
      <c r="F1776" s="10">
        <v>157900.0</v>
      </c>
      <c r="G1776" s="8" t="s">
        <v>37</v>
      </c>
    </row>
    <row r="1777" ht="15.0" customHeight="1">
      <c r="A1777" s="8" t="s">
        <v>12</v>
      </c>
      <c r="B1777" s="8" t="s">
        <v>1135</v>
      </c>
      <c r="C1777" s="8">
        <v>10085.0</v>
      </c>
      <c r="D1777" s="8" t="s">
        <v>2022</v>
      </c>
      <c r="E1777" s="8" t="s">
        <v>46</v>
      </c>
      <c r="F1777" s="10">
        <v>155463.0</v>
      </c>
      <c r="G1777" s="8" t="s">
        <v>37</v>
      </c>
    </row>
    <row r="1778" ht="15.0" customHeight="1">
      <c r="A1778" s="8" t="s">
        <v>12</v>
      </c>
      <c r="B1778" s="8" t="s">
        <v>41</v>
      </c>
      <c r="C1778" s="8">
        <v>10089.0</v>
      </c>
      <c r="D1778" s="8" t="s">
        <v>2023</v>
      </c>
      <c r="E1778" s="8" t="s">
        <v>43</v>
      </c>
      <c r="F1778" s="10">
        <v>6069.0</v>
      </c>
      <c r="G1778" s="8" t="s">
        <v>17</v>
      </c>
    </row>
    <row r="1779" ht="15.0" customHeight="1">
      <c r="A1779" s="8" t="s">
        <v>12</v>
      </c>
      <c r="B1779" s="8" t="s">
        <v>41</v>
      </c>
      <c r="C1779" s="8">
        <v>10090.0</v>
      </c>
      <c r="D1779" s="8" t="s">
        <v>2024</v>
      </c>
      <c r="E1779" s="8" t="s">
        <v>43</v>
      </c>
      <c r="F1779" s="10">
        <v>6069.0</v>
      </c>
      <c r="G1779" s="8" t="s">
        <v>17</v>
      </c>
    </row>
    <row r="1780" ht="15.0" customHeight="1">
      <c r="A1780" s="8" t="s">
        <v>12</v>
      </c>
      <c r="B1780" s="8" t="s">
        <v>1135</v>
      </c>
      <c r="C1780" s="8">
        <v>10094.0</v>
      </c>
      <c r="D1780" s="8" t="s">
        <v>2025</v>
      </c>
      <c r="E1780" s="8" t="s">
        <v>46</v>
      </c>
      <c r="F1780" s="10">
        <v>3808.0</v>
      </c>
      <c r="G1780" s="8" t="s">
        <v>37</v>
      </c>
    </row>
    <row r="1781" ht="15.0" customHeight="1">
      <c r="A1781" s="8" t="s">
        <v>12</v>
      </c>
      <c r="B1781" s="8" t="s">
        <v>1135</v>
      </c>
      <c r="C1781" s="8">
        <v>10096.0</v>
      </c>
      <c r="D1781" s="8" t="s">
        <v>2026</v>
      </c>
      <c r="E1781" s="8" t="s">
        <v>46</v>
      </c>
      <c r="F1781" s="10">
        <v>155463.0</v>
      </c>
      <c r="G1781" s="8" t="s">
        <v>37</v>
      </c>
    </row>
    <row r="1782" ht="15.0" customHeight="1">
      <c r="A1782" s="8" t="s">
        <v>12</v>
      </c>
      <c r="B1782" s="8" t="s">
        <v>65</v>
      </c>
      <c r="C1782" s="8">
        <v>10101.0</v>
      </c>
      <c r="D1782" s="8" t="s">
        <v>2027</v>
      </c>
      <c r="E1782" s="8" t="s">
        <v>46</v>
      </c>
      <c r="F1782" s="10">
        <v>1514.0</v>
      </c>
      <c r="G1782" s="8" t="s">
        <v>17</v>
      </c>
    </row>
    <row r="1783" ht="15.0" customHeight="1">
      <c r="A1783" s="8" t="s">
        <v>12</v>
      </c>
      <c r="B1783" s="8" t="s">
        <v>65</v>
      </c>
      <c r="C1783" s="8">
        <v>10136.0</v>
      </c>
      <c r="D1783" s="8" t="s">
        <v>2028</v>
      </c>
      <c r="E1783" s="8" t="s">
        <v>46</v>
      </c>
      <c r="F1783" s="10">
        <v>22318.0</v>
      </c>
      <c r="G1783" s="8" t="s">
        <v>17</v>
      </c>
    </row>
    <row r="1784" ht="15.0" customHeight="1">
      <c r="A1784" s="8" t="s">
        <v>12</v>
      </c>
      <c r="B1784" s="8" t="s">
        <v>345</v>
      </c>
      <c r="C1784" s="8">
        <v>10145.0</v>
      </c>
      <c r="D1784" s="8" t="s">
        <v>2029</v>
      </c>
      <c r="E1784" s="8" t="s">
        <v>46</v>
      </c>
      <c r="F1784" s="10">
        <v>449820.0</v>
      </c>
      <c r="G1784" s="8" t="s">
        <v>37</v>
      </c>
    </row>
    <row r="1785" ht="15.0" customHeight="1">
      <c r="A1785" s="8" t="s">
        <v>12</v>
      </c>
      <c r="B1785" s="8" t="s">
        <v>65</v>
      </c>
      <c r="C1785" s="8">
        <v>10147.0</v>
      </c>
      <c r="D1785" s="8" t="s">
        <v>2030</v>
      </c>
      <c r="E1785" s="8" t="s">
        <v>46</v>
      </c>
      <c r="F1785" s="10">
        <v>2409.0</v>
      </c>
      <c r="G1785" s="8" t="s">
        <v>17</v>
      </c>
    </row>
    <row r="1786" ht="15.0" customHeight="1">
      <c r="A1786" s="8" t="s">
        <v>12</v>
      </c>
      <c r="B1786" s="8" t="s">
        <v>345</v>
      </c>
      <c r="C1786" s="8">
        <v>10154.0</v>
      </c>
      <c r="D1786" s="8" t="s">
        <v>2031</v>
      </c>
      <c r="E1786" s="8" t="s">
        <v>46</v>
      </c>
      <c r="F1786" s="10">
        <v>1535113.0</v>
      </c>
      <c r="G1786" s="8" t="s">
        <v>37</v>
      </c>
    </row>
    <row r="1787" ht="15.0" customHeight="1">
      <c r="A1787" s="8" t="s">
        <v>12</v>
      </c>
      <c r="B1787" s="8" t="s">
        <v>345</v>
      </c>
      <c r="C1787" s="8">
        <v>10158.0</v>
      </c>
      <c r="D1787" s="8" t="s">
        <v>2032</v>
      </c>
      <c r="E1787" s="8" t="s">
        <v>46</v>
      </c>
      <c r="F1787" s="10">
        <v>708734.0</v>
      </c>
      <c r="G1787" s="8" t="s">
        <v>37</v>
      </c>
    </row>
    <row r="1788" ht="15.0" customHeight="1">
      <c r="A1788" s="8" t="s">
        <v>12</v>
      </c>
      <c r="B1788" s="8" t="s">
        <v>451</v>
      </c>
      <c r="C1788" s="8">
        <v>10163.0</v>
      </c>
      <c r="D1788" s="8" t="s">
        <v>2033</v>
      </c>
      <c r="E1788" s="8" t="s">
        <v>46</v>
      </c>
      <c r="F1788" s="10">
        <v>336665.0</v>
      </c>
      <c r="G1788" s="8" t="s">
        <v>37</v>
      </c>
    </row>
    <row r="1789" ht="15.0" customHeight="1">
      <c r="A1789" s="8" t="s">
        <v>12</v>
      </c>
      <c r="B1789" s="8" t="s">
        <v>345</v>
      </c>
      <c r="C1789" s="8">
        <v>10167.0</v>
      </c>
      <c r="D1789" s="8" t="s">
        <v>2034</v>
      </c>
      <c r="E1789" s="8" t="s">
        <v>46</v>
      </c>
      <c r="F1789" s="10">
        <v>62668.0</v>
      </c>
      <c r="G1789" s="8" t="s">
        <v>37</v>
      </c>
    </row>
    <row r="1790" ht="15.0" customHeight="1">
      <c r="A1790" s="8" t="s">
        <v>12</v>
      </c>
      <c r="B1790" s="8" t="s">
        <v>65</v>
      </c>
      <c r="C1790" s="8">
        <v>10181.0</v>
      </c>
      <c r="D1790" s="8" t="s">
        <v>2035</v>
      </c>
      <c r="E1790" s="8" t="s">
        <v>46</v>
      </c>
      <c r="F1790" s="10">
        <v>1570.0</v>
      </c>
      <c r="G1790" s="8" t="s">
        <v>17</v>
      </c>
    </row>
    <row r="1791" ht="15.0" customHeight="1">
      <c r="A1791" s="8" t="s">
        <v>12</v>
      </c>
      <c r="B1791" s="8" t="s">
        <v>34</v>
      </c>
      <c r="C1791" s="8">
        <v>10211.0</v>
      </c>
      <c r="D1791" s="8" t="s">
        <v>2036</v>
      </c>
      <c r="E1791" s="8" t="s">
        <v>46</v>
      </c>
      <c r="F1791" s="10">
        <v>146044.0</v>
      </c>
      <c r="G1791" s="8" t="s">
        <v>37</v>
      </c>
    </row>
    <row r="1792" ht="15.0" customHeight="1">
      <c r="A1792" s="8" t="s">
        <v>12</v>
      </c>
      <c r="B1792" s="8" t="s">
        <v>34</v>
      </c>
      <c r="C1792" s="8">
        <v>10212.0</v>
      </c>
      <c r="D1792" s="8" t="s">
        <v>2037</v>
      </c>
      <c r="E1792" s="8" t="s">
        <v>46</v>
      </c>
      <c r="F1792" s="10">
        <v>152681.0</v>
      </c>
      <c r="G1792" s="8" t="s">
        <v>37</v>
      </c>
    </row>
    <row r="1793" ht="15.0" customHeight="1">
      <c r="A1793" s="8" t="s">
        <v>12</v>
      </c>
      <c r="B1793" s="8" t="s">
        <v>65</v>
      </c>
      <c r="C1793" s="8">
        <v>10251.0</v>
      </c>
      <c r="D1793" s="8" t="s">
        <v>2038</v>
      </c>
      <c r="E1793" s="8" t="s">
        <v>46</v>
      </c>
      <c r="F1793" s="10">
        <v>2111.0</v>
      </c>
      <c r="G1793" s="8" t="s">
        <v>17</v>
      </c>
    </row>
    <row r="1794" ht="15.0" customHeight="1">
      <c r="A1794" s="8" t="s">
        <v>12</v>
      </c>
      <c r="B1794" s="8" t="s">
        <v>345</v>
      </c>
      <c r="C1794" s="8">
        <v>10262.0</v>
      </c>
      <c r="D1794" s="8" t="s">
        <v>2039</v>
      </c>
      <c r="E1794" s="8" t="s">
        <v>46</v>
      </c>
      <c r="F1794" s="10">
        <v>251090.0</v>
      </c>
      <c r="G1794" s="8" t="s">
        <v>37</v>
      </c>
    </row>
    <row r="1795" ht="15.0" customHeight="1">
      <c r="A1795" s="8" t="s">
        <v>12</v>
      </c>
      <c r="B1795" s="8" t="s">
        <v>819</v>
      </c>
      <c r="C1795" s="8">
        <v>10282.0</v>
      </c>
      <c r="D1795" s="8" t="s">
        <v>2040</v>
      </c>
      <c r="E1795" s="8" t="s">
        <v>95</v>
      </c>
      <c r="F1795" s="10">
        <v>11328.0</v>
      </c>
      <c r="G1795" s="8" t="s">
        <v>37</v>
      </c>
    </row>
    <row r="1796" ht="15.0" customHeight="1">
      <c r="A1796" s="8" t="s">
        <v>12</v>
      </c>
      <c r="B1796" s="8" t="s">
        <v>563</v>
      </c>
      <c r="C1796" s="8">
        <v>10283.0</v>
      </c>
      <c r="D1796" s="8" t="s">
        <v>2041</v>
      </c>
      <c r="E1796" s="8" t="s">
        <v>61</v>
      </c>
      <c r="F1796" s="10">
        <v>138.0</v>
      </c>
      <c r="G1796" s="8" t="s">
        <v>37</v>
      </c>
    </row>
    <row r="1797" ht="15.0" customHeight="1">
      <c r="A1797" s="8" t="s">
        <v>12</v>
      </c>
      <c r="B1797" s="8" t="s">
        <v>1135</v>
      </c>
      <c r="C1797" s="8">
        <v>10288.0</v>
      </c>
      <c r="D1797" s="8" t="s">
        <v>2042</v>
      </c>
      <c r="E1797" s="8" t="s">
        <v>46</v>
      </c>
      <c r="F1797" s="10">
        <v>240986.0</v>
      </c>
      <c r="G1797" s="8" t="s">
        <v>37</v>
      </c>
    </row>
    <row r="1798" ht="15.0" customHeight="1">
      <c r="A1798" s="8" t="s">
        <v>12</v>
      </c>
      <c r="B1798" s="8" t="s">
        <v>65</v>
      </c>
      <c r="C1798" s="8">
        <v>10299.0</v>
      </c>
      <c r="D1798" s="8" t="s">
        <v>2043</v>
      </c>
      <c r="E1798" s="8" t="s">
        <v>61</v>
      </c>
      <c r="F1798" s="10">
        <v>5059.0</v>
      </c>
      <c r="G1798" s="8" t="s">
        <v>17</v>
      </c>
    </row>
    <row r="1799" ht="15.0" customHeight="1">
      <c r="A1799" s="8" t="s">
        <v>12</v>
      </c>
      <c r="B1799" s="8" t="s">
        <v>345</v>
      </c>
      <c r="C1799" s="8">
        <v>10348.0</v>
      </c>
      <c r="D1799" s="8" t="s">
        <v>2044</v>
      </c>
      <c r="E1799" s="8" t="s">
        <v>46</v>
      </c>
      <c r="F1799" s="10">
        <v>153612.0</v>
      </c>
      <c r="G1799" s="8" t="s">
        <v>37</v>
      </c>
    </row>
    <row r="1800" ht="15.0" customHeight="1">
      <c r="A1800" s="8" t="s">
        <v>12</v>
      </c>
      <c r="B1800" s="8" t="s">
        <v>44</v>
      </c>
      <c r="C1800" s="8">
        <v>10355.0</v>
      </c>
      <c r="D1800" s="8" t="s">
        <v>2045</v>
      </c>
      <c r="E1800" s="8" t="s">
        <v>46</v>
      </c>
      <c r="F1800" s="10">
        <v>1200.0</v>
      </c>
      <c r="G1800" s="8" t="s">
        <v>17</v>
      </c>
    </row>
    <row r="1801" ht="15.0" customHeight="1">
      <c r="A1801" s="8" t="s">
        <v>12</v>
      </c>
      <c r="B1801" s="8" t="s">
        <v>1175</v>
      </c>
      <c r="C1801" s="8">
        <v>10357.0</v>
      </c>
      <c r="D1801" s="8" t="s">
        <v>2046</v>
      </c>
      <c r="E1801" s="8" t="s">
        <v>36</v>
      </c>
      <c r="F1801" s="10">
        <v>100000.0</v>
      </c>
      <c r="G1801" s="8" t="s">
        <v>37</v>
      </c>
    </row>
    <row r="1802" ht="15.0" customHeight="1">
      <c r="A1802" s="8" t="s">
        <v>12</v>
      </c>
      <c r="B1802" s="8" t="s">
        <v>120</v>
      </c>
      <c r="C1802" s="8">
        <v>10359.0</v>
      </c>
      <c r="D1802" s="8" t="s">
        <v>2047</v>
      </c>
      <c r="E1802" s="8" t="s">
        <v>46</v>
      </c>
      <c r="F1802" s="10">
        <v>34500.0</v>
      </c>
      <c r="G1802" s="8" t="s">
        <v>17</v>
      </c>
    </row>
    <row r="1803" ht="15.0" customHeight="1">
      <c r="A1803" s="8" t="s">
        <v>12</v>
      </c>
      <c r="B1803" s="8" t="s">
        <v>34</v>
      </c>
      <c r="C1803" s="8">
        <v>10375.0</v>
      </c>
      <c r="D1803" s="8" t="s">
        <v>2048</v>
      </c>
      <c r="E1803" s="8" t="s">
        <v>46</v>
      </c>
      <c r="F1803" s="10">
        <v>239099.0</v>
      </c>
      <c r="G1803" s="8" t="s">
        <v>37</v>
      </c>
    </row>
    <row r="1804" ht="15.0" customHeight="1">
      <c r="A1804" s="8" t="s">
        <v>12</v>
      </c>
      <c r="B1804" s="8" t="s">
        <v>34</v>
      </c>
      <c r="C1804" s="8">
        <v>10381.0</v>
      </c>
      <c r="D1804" s="8" t="s">
        <v>2049</v>
      </c>
      <c r="E1804" s="8" t="s">
        <v>46</v>
      </c>
      <c r="F1804" s="10">
        <v>504764.0</v>
      </c>
      <c r="G1804" s="8" t="s">
        <v>37</v>
      </c>
    </row>
    <row r="1805" ht="15.0" customHeight="1">
      <c r="A1805" s="8" t="s">
        <v>12</v>
      </c>
      <c r="B1805" s="8" t="s">
        <v>1135</v>
      </c>
      <c r="C1805" s="8">
        <v>10401.0</v>
      </c>
      <c r="D1805" s="8" t="s">
        <v>2050</v>
      </c>
      <c r="E1805" s="8" t="s">
        <v>46</v>
      </c>
      <c r="F1805" s="10">
        <v>2705.0</v>
      </c>
      <c r="G1805" s="8" t="s">
        <v>37</v>
      </c>
    </row>
    <row r="1806" ht="15.0" customHeight="1">
      <c r="A1806" s="8" t="s">
        <v>12</v>
      </c>
      <c r="B1806" s="8" t="s">
        <v>34</v>
      </c>
      <c r="C1806" s="8">
        <v>10421.0</v>
      </c>
      <c r="D1806" s="8" t="s">
        <v>2051</v>
      </c>
      <c r="E1806" s="8" t="s">
        <v>36</v>
      </c>
      <c r="F1806" s="10">
        <v>55297.0</v>
      </c>
      <c r="G1806" s="8" t="s">
        <v>37</v>
      </c>
    </row>
    <row r="1807" ht="15.0" customHeight="1">
      <c r="A1807" s="8" t="s">
        <v>12</v>
      </c>
      <c r="B1807" s="8" t="s">
        <v>1135</v>
      </c>
      <c r="C1807" s="8">
        <v>10441.0</v>
      </c>
      <c r="D1807" s="8" t="s">
        <v>2052</v>
      </c>
      <c r="E1807" s="8" t="s">
        <v>61</v>
      </c>
      <c r="F1807" s="10">
        <v>4736.0</v>
      </c>
      <c r="G1807" s="8" t="s">
        <v>37</v>
      </c>
    </row>
    <row r="1808" ht="15.0" customHeight="1">
      <c r="A1808" s="8" t="s">
        <v>12</v>
      </c>
      <c r="B1808" s="8" t="s">
        <v>1135</v>
      </c>
      <c r="C1808" s="8">
        <v>10442.0</v>
      </c>
      <c r="D1808" s="8" t="s">
        <v>2053</v>
      </c>
      <c r="E1808" s="8" t="s">
        <v>61</v>
      </c>
      <c r="F1808" s="10">
        <v>6527.0</v>
      </c>
      <c r="G1808" s="8" t="s">
        <v>37</v>
      </c>
    </row>
    <row r="1809" ht="15.0" customHeight="1">
      <c r="A1809" s="8" t="s">
        <v>12</v>
      </c>
      <c r="B1809" s="8" t="s">
        <v>819</v>
      </c>
      <c r="C1809" s="8">
        <v>10506.0</v>
      </c>
      <c r="D1809" s="8" t="s">
        <v>2054</v>
      </c>
      <c r="E1809" s="8" t="s">
        <v>46</v>
      </c>
      <c r="F1809" s="10">
        <v>120018.0</v>
      </c>
      <c r="G1809" s="8" t="s">
        <v>37</v>
      </c>
    </row>
    <row r="1810" ht="15.0" customHeight="1">
      <c r="A1810" s="8" t="s">
        <v>12</v>
      </c>
      <c r="B1810" s="8" t="s">
        <v>819</v>
      </c>
      <c r="C1810" s="8">
        <v>10510.0</v>
      </c>
      <c r="D1810" s="8" t="s">
        <v>2055</v>
      </c>
      <c r="E1810" s="8" t="s">
        <v>46</v>
      </c>
      <c r="F1810" s="10">
        <v>331882.0</v>
      </c>
      <c r="G1810" s="8" t="s">
        <v>37</v>
      </c>
    </row>
    <row r="1811" ht="15.0" customHeight="1">
      <c r="A1811" s="8" t="s">
        <v>12</v>
      </c>
      <c r="B1811" s="8" t="s">
        <v>819</v>
      </c>
      <c r="C1811" s="8">
        <v>10511.0</v>
      </c>
      <c r="D1811" s="8" t="s">
        <v>2056</v>
      </c>
      <c r="E1811" s="8" t="s">
        <v>46</v>
      </c>
      <c r="F1811" s="10">
        <v>180601.0</v>
      </c>
      <c r="G1811" s="8" t="s">
        <v>37</v>
      </c>
    </row>
    <row r="1812" ht="15.0" customHeight="1">
      <c r="A1812" s="8" t="s">
        <v>12</v>
      </c>
      <c r="B1812" s="8" t="s">
        <v>41</v>
      </c>
      <c r="C1812" s="8">
        <v>10517.0</v>
      </c>
      <c r="D1812" s="8" t="s">
        <v>2057</v>
      </c>
      <c r="E1812" s="8" t="s">
        <v>43</v>
      </c>
      <c r="F1812" s="10">
        <v>5117.0</v>
      </c>
      <c r="G1812" s="8" t="s">
        <v>17</v>
      </c>
    </row>
    <row r="1813" ht="15.0" customHeight="1">
      <c r="A1813" s="8" t="s">
        <v>12</v>
      </c>
      <c r="B1813" s="8" t="s">
        <v>563</v>
      </c>
      <c r="C1813" s="8">
        <v>10521.0</v>
      </c>
      <c r="D1813" s="8" t="s">
        <v>2058</v>
      </c>
      <c r="E1813" s="8" t="s">
        <v>43</v>
      </c>
      <c r="F1813" s="10">
        <v>3470.0</v>
      </c>
      <c r="G1813" s="8" t="s">
        <v>37</v>
      </c>
    </row>
    <row r="1814" ht="15.0" customHeight="1">
      <c r="A1814" s="8" t="s">
        <v>12</v>
      </c>
      <c r="B1814" s="8" t="s">
        <v>819</v>
      </c>
      <c r="C1814" s="8">
        <v>10547.0</v>
      </c>
      <c r="D1814" s="8" t="s">
        <v>2059</v>
      </c>
      <c r="E1814" s="8" t="s">
        <v>36</v>
      </c>
      <c r="F1814" s="10">
        <v>209194.0</v>
      </c>
      <c r="G1814" s="8" t="s">
        <v>37</v>
      </c>
    </row>
    <row r="1815" ht="15.0" customHeight="1">
      <c r="A1815" s="8" t="s">
        <v>12</v>
      </c>
      <c r="B1815" s="8" t="s">
        <v>819</v>
      </c>
      <c r="C1815" s="8">
        <v>10548.0</v>
      </c>
      <c r="D1815" s="8" t="s">
        <v>2060</v>
      </c>
      <c r="E1815" s="8" t="s">
        <v>1048</v>
      </c>
      <c r="F1815" s="10">
        <v>22875.0</v>
      </c>
      <c r="G1815" s="8" t="s">
        <v>37</v>
      </c>
    </row>
    <row r="1816" ht="15.0" customHeight="1">
      <c r="A1816" s="8" t="s">
        <v>12</v>
      </c>
      <c r="B1816" s="8" t="s">
        <v>2061</v>
      </c>
      <c r="C1816" s="8">
        <v>10591.0</v>
      </c>
      <c r="D1816" s="8" t="s">
        <v>2062</v>
      </c>
      <c r="E1816" s="8" t="s">
        <v>46</v>
      </c>
      <c r="F1816" s="10">
        <v>5595412.0</v>
      </c>
      <c r="G1816" s="8" t="s">
        <v>37</v>
      </c>
    </row>
    <row r="1817" ht="15.0" customHeight="1">
      <c r="A1817" s="8" t="s">
        <v>12</v>
      </c>
      <c r="B1817" s="8" t="s">
        <v>992</v>
      </c>
      <c r="C1817" s="8">
        <v>10593.0</v>
      </c>
      <c r="D1817" s="8" t="s">
        <v>2063</v>
      </c>
      <c r="E1817" s="8" t="s">
        <v>61</v>
      </c>
      <c r="F1817" s="10">
        <v>989802.0</v>
      </c>
      <c r="G1817" s="8" t="s">
        <v>37</v>
      </c>
    </row>
    <row r="1818" ht="15.0" customHeight="1">
      <c r="A1818" s="8" t="s">
        <v>12</v>
      </c>
      <c r="B1818" s="8" t="s">
        <v>129</v>
      </c>
      <c r="C1818" s="8">
        <v>10594.0</v>
      </c>
      <c r="D1818" s="8" t="s">
        <v>2064</v>
      </c>
      <c r="E1818" s="8" t="s">
        <v>46</v>
      </c>
      <c r="F1818" s="10">
        <v>455908.0</v>
      </c>
      <c r="G1818" s="8" t="s">
        <v>17</v>
      </c>
    </row>
    <row r="1819" ht="15.0" customHeight="1">
      <c r="A1819" s="8" t="s">
        <v>12</v>
      </c>
      <c r="B1819" s="8" t="s">
        <v>129</v>
      </c>
      <c r="C1819" s="8">
        <v>10596.0</v>
      </c>
      <c r="D1819" s="8" t="s">
        <v>2065</v>
      </c>
      <c r="E1819" s="8" t="s">
        <v>46</v>
      </c>
      <c r="F1819" s="10">
        <v>698305.0</v>
      </c>
      <c r="G1819" s="8" t="s">
        <v>17</v>
      </c>
    </row>
    <row r="1820" ht="15.0" customHeight="1">
      <c r="A1820" s="8" t="s">
        <v>12</v>
      </c>
      <c r="B1820" s="8" t="s">
        <v>129</v>
      </c>
      <c r="C1820" s="8">
        <v>10597.0</v>
      </c>
      <c r="D1820" s="8" t="s">
        <v>2066</v>
      </c>
      <c r="E1820" s="8" t="s">
        <v>46</v>
      </c>
      <c r="F1820" s="10">
        <v>2284787.0</v>
      </c>
      <c r="G1820" s="8" t="s">
        <v>17</v>
      </c>
    </row>
    <row r="1821" ht="15.0" customHeight="1">
      <c r="A1821" s="8" t="s">
        <v>12</v>
      </c>
      <c r="B1821" s="8" t="s">
        <v>992</v>
      </c>
      <c r="C1821" s="8">
        <v>10599.0</v>
      </c>
      <c r="D1821" s="8" t="s">
        <v>2067</v>
      </c>
      <c r="E1821" s="8" t="s">
        <v>46</v>
      </c>
      <c r="F1821" s="10">
        <v>1553581.0</v>
      </c>
      <c r="G1821" s="8" t="s">
        <v>37</v>
      </c>
    </row>
    <row r="1822" ht="15.0" customHeight="1">
      <c r="A1822" s="8" t="s">
        <v>12</v>
      </c>
      <c r="B1822" s="8" t="s">
        <v>2061</v>
      </c>
      <c r="C1822" s="8">
        <v>10600.0</v>
      </c>
      <c r="D1822" s="8" t="s">
        <v>2068</v>
      </c>
      <c r="E1822" s="8" t="s">
        <v>61</v>
      </c>
      <c r="F1822" s="10">
        <v>1038156.0</v>
      </c>
      <c r="G1822" s="8" t="s">
        <v>37</v>
      </c>
    </row>
    <row r="1823" ht="15.0" customHeight="1">
      <c r="A1823" s="8" t="s">
        <v>12</v>
      </c>
      <c r="B1823" s="8" t="s">
        <v>992</v>
      </c>
      <c r="C1823" s="8">
        <v>10601.0</v>
      </c>
      <c r="D1823" s="8" t="s">
        <v>2069</v>
      </c>
      <c r="E1823" s="8" t="s">
        <v>61</v>
      </c>
      <c r="F1823" s="10">
        <v>130662.0</v>
      </c>
      <c r="G1823" s="8" t="s">
        <v>37</v>
      </c>
    </row>
    <row r="1824" ht="15.0" customHeight="1">
      <c r="A1824" s="8" t="s">
        <v>12</v>
      </c>
      <c r="B1824" s="8" t="s">
        <v>140</v>
      </c>
      <c r="C1824" s="8">
        <v>10603.0</v>
      </c>
      <c r="D1824" s="8" t="s">
        <v>2070</v>
      </c>
      <c r="E1824" s="8" t="s">
        <v>46</v>
      </c>
      <c r="F1824" s="10">
        <v>1074786.0</v>
      </c>
      <c r="G1824" s="8" t="s">
        <v>37</v>
      </c>
    </row>
    <row r="1825" ht="15.0" customHeight="1">
      <c r="A1825" s="8" t="s">
        <v>12</v>
      </c>
      <c r="B1825" s="8" t="s">
        <v>992</v>
      </c>
      <c r="C1825" s="8">
        <v>10605.0</v>
      </c>
      <c r="D1825" s="8" t="s">
        <v>2071</v>
      </c>
      <c r="E1825" s="8" t="s">
        <v>61</v>
      </c>
      <c r="F1825" s="10">
        <v>1626849.0</v>
      </c>
      <c r="G1825" s="8" t="s">
        <v>37</v>
      </c>
    </row>
    <row r="1826" ht="15.0" customHeight="1">
      <c r="A1826" s="8" t="s">
        <v>12</v>
      </c>
      <c r="B1826" s="8" t="s">
        <v>992</v>
      </c>
      <c r="C1826" s="8">
        <v>10609.0</v>
      </c>
      <c r="D1826" s="8" t="s">
        <v>2072</v>
      </c>
      <c r="E1826" s="8" t="s">
        <v>46</v>
      </c>
      <c r="F1826" s="10">
        <v>881685.0</v>
      </c>
      <c r="G1826" s="8" t="s">
        <v>37</v>
      </c>
    </row>
    <row r="1827" ht="15.0" customHeight="1">
      <c r="A1827" s="8" t="s">
        <v>12</v>
      </c>
      <c r="B1827" s="8" t="s">
        <v>992</v>
      </c>
      <c r="C1827" s="8">
        <v>10613.0</v>
      </c>
      <c r="D1827" s="8" t="s">
        <v>2073</v>
      </c>
      <c r="E1827" s="8" t="s">
        <v>46</v>
      </c>
      <c r="F1827" s="10">
        <v>185336.0</v>
      </c>
      <c r="G1827" s="8" t="s">
        <v>37</v>
      </c>
    </row>
    <row r="1828" ht="15.0" customHeight="1">
      <c r="A1828" s="8" t="s">
        <v>12</v>
      </c>
      <c r="B1828" s="8" t="s">
        <v>451</v>
      </c>
      <c r="C1828" s="8">
        <v>10614.0</v>
      </c>
      <c r="D1828" s="8" t="s">
        <v>2074</v>
      </c>
      <c r="E1828" s="8" t="s">
        <v>46</v>
      </c>
      <c r="F1828" s="10">
        <v>327356.0</v>
      </c>
      <c r="G1828" s="8" t="s">
        <v>37</v>
      </c>
    </row>
    <row r="1829" ht="15.0" customHeight="1">
      <c r="A1829" s="8" t="s">
        <v>12</v>
      </c>
      <c r="B1829" s="8" t="s">
        <v>34</v>
      </c>
      <c r="C1829" s="8">
        <v>10617.0</v>
      </c>
      <c r="D1829" s="8" t="s">
        <v>2075</v>
      </c>
      <c r="E1829" s="8" t="s">
        <v>46</v>
      </c>
      <c r="F1829" s="10">
        <v>421313.0</v>
      </c>
      <c r="G1829" s="8" t="s">
        <v>37</v>
      </c>
    </row>
    <row r="1830" ht="15.0" customHeight="1">
      <c r="A1830" s="8" t="s">
        <v>12</v>
      </c>
      <c r="B1830" s="8" t="s">
        <v>1113</v>
      </c>
      <c r="C1830" s="8">
        <v>10618.0</v>
      </c>
      <c r="D1830" s="8" t="s">
        <v>2076</v>
      </c>
      <c r="E1830" s="8" t="s">
        <v>61</v>
      </c>
      <c r="F1830" s="10">
        <v>4485035.0</v>
      </c>
      <c r="G1830" s="8" t="s">
        <v>37</v>
      </c>
    </row>
    <row r="1831" ht="15.0" customHeight="1">
      <c r="A1831" s="8" t="s">
        <v>12</v>
      </c>
      <c r="B1831" s="8" t="s">
        <v>1113</v>
      </c>
      <c r="C1831" s="8">
        <v>10619.0</v>
      </c>
      <c r="D1831" s="8" t="s">
        <v>2077</v>
      </c>
      <c r="E1831" s="8" t="s">
        <v>61</v>
      </c>
      <c r="F1831" s="10">
        <v>6727552.0</v>
      </c>
      <c r="G1831" s="8" t="s">
        <v>37</v>
      </c>
    </row>
    <row r="1832" ht="15.0" customHeight="1">
      <c r="A1832" s="8" t="s">
        <v>12</v>
      </c>
      <c r="B1832" s="8" t="s">
        <v>345</v>
      </c>
      <c r="C1832" s="8">
        <v>10620.0</v>
      </c>
      <c r="D1832" s="8" t="s">
        <v>2078</v>
      </c>
      <c r="E1832" s="8" t="s">
        <v>46</v>
      </c>
      <c r="F1832" s="10">
        <v>6064607.0</v>
      </c>
      <c r="G1832" s="8" t="s">
        <v>37</v>
      </c>
    </row>
    <row r="1833" ht="15.0" customHeight="1">
      <c r="A1833" s="8" t="s">
        <v>12</v>
      </c>
      <c r="B1833" s="8" t="s">
        <v>345</v>
      </c>
      <c r="C1833" s="8">
        <v>10621.0</v>
      </c>
      <c r="D1833" s="8" t="s">
        <v>2079</v>
      </c>
      <c r="E1833" s="8" t="s">
        <v>46</v>
      </c>
      <c r="F1833" s="10">
        <v>1908760.0</v>
      </c>
      <c r="G1833" s="8" t="s">
        <v>37</v>
      </c>
    </row>
    <row r="1834" ht="15.0" customHeight="1">
      <c r="A1834" s="8" t="s">
        <v>12</v>
      </c>
      <c r="B1834" s="8" t="s">
        <v>41</v>
      </c>
      <c r="C1834" s="8">
        <v>10624.0</v>
      </c>
      <c r="D1834" s="8" t="s">
        <v>2080</v>
      </c>
      <c r="E1834" s="8" t="s">
        <v>43</v>
      </c>
      <c r="F1834" s="10">
        <v>7140.0</v>
      </c>
      <c r="G1834" s="8" t="s">
        <v>17</v>
      </c>
    </row>
    <row r="1835" ht="15.0" customHeight="1">
      <c r="A1835" s="8" t="s">
        <v>12</v>
      </c>
      <c r="B1835" s="8" t="s">
        <v>451</v>
      </c>
      <c r="C1835" s="8">
        <v>10625.0</v>
      </c>
      <c r="D1835" s="8" t="s">
        <v>2081</v>
      </c>
      <c r="E1835" s="8" t="s">
        <v>46</v>
      </c>
      <c r="F1835" s="10">
        <v>427411.0</v>
      </c>
      <c r="G1835" s="8" t="s">
        <v>37</v>
      </c>
    </row>
    <row r="1836" ht="15.0" customHeight="1">
      <c r="A1836" s="8" t="s">
        <v>12</v>
      </c>
      <c r="B1836" s="8" t="s">
        <v>451</v>
      </c>
      <c r="C1836" s="8">
        <v>10626.0</v>
      </c>
      <c r="D1836" s="8" t="s">
        <v>2082</v>
      </c>
      <c r="E1836" s="8" t="s">
        <v>46</v>
      </c>
      <c r="F1836" s="10">
        <v>535354.0</v>
      </c>
      <c r="G1836" s="8" t="s">
        <v>37</v>
      </c>
    </row>
    <row r="1837" ht="15.0" customHeight="1">
      <c r="A1837" s="8" t="s">
        <v>12</v>
      </c>
      <c r="B1837" s="8" t="s">
        <v>451</v>
      </c>
      <c r="C1837" s="8">
        <v>10627.0</v>
      </c>
      <c r="D1837" s="8" t="s">
        <v>2083</v>
      </c>
      <c r="E1837" s="8" t="s">
        <v>46</v>
      </c>
      <c r="F1837" s="10">
        <v>465521.0</v>
      </c>
      <c r="G1837" s="8" t="s">
        <v>37</v>
      </c>
    </row>
    <row r="1838" ht="15.0" customHeight="1">
      <c r="A1838" s="8" t="s">
        <v>12</v>
      </c>
      <c r="B1838" s="8" t="s">
        <v>451</v>
      </c>
      <c r="C1838" s="8">
        <v>10628.0</v>
      </c>
      <c r="D1838" s="8" t="s">
        <v>2084</v>
      </c>
      <c r="E1838" s="8" t="s">
        <v>46</v>
      </c>
      <c r="F1838" s="10">
        <v>465521.0</v>
      </c>
      <c r="G1838" s="8" t="s">
        <v>37</v>
      </c>
    </row>
    <row r="1839" ht="15.0" customHeight="1">
      <c r="A1839" s="8" t="s">
        <v>12</v>
      </c>
      <c r="B1839" s="8" t="s">
        <v>451</v>
      </c>
      <c r="C1839" s="8">
        <v>10629.0</v>
      </c>
      <c r="D1839" s="8" t="s">
        <v>2085</v>
      </c>
      <c r="E1839" s="8" t="s">
        <v>46</v>
      </c>
      <c r="F1839" s="10">
        <v>465521.0</v>
      </c>
      <c r="G1839" s="8" t="s">
        <v>37</v>
      </c>
    </row>
    <row r="1840" ht="15.0" customHeight="1">
      <c r="A1840" s="8" t="s">
        <v>12</v>
      </c>
      <c r="B1840" s="8" t="s">
        <v>451</v>
      </c>
      <c r="C1840" s="8">
        <v>10634.0</v>
      </c>
      <c r="D1840" s="8" t="s">
        <v>2086</v>
      </c>
      <c r="E1840" s="8" t="s">
        <v>46</v>
      </c>
      <c r="F1840" s="10">
        <v>468040.0</v>
      </c>
      <c r="G1840" s="8" t="s">
        <v>37</v>
      </c>
    </row>
    <row r="1841" ht="15.0" customHeight="1">
      <c r="A1841" s="8" t="s">
        <v>12</v>
      </c>
      <c r="B1841" s="8" t="s">
        <v>451</v>
      </c>
      <c r="C1841" s="8">
        <v>10635.0</v>
      </c>
      <c r="D1841" s="8" t="s">
        <v>2087</v>
      </c>
      <c r="E1841" s="8" t="s">
        <v>46</v>
      </c>
      <c r="F1841" s="10">
        <v>440667.0</v>
      </c>
      <c r="G1841" s="8" t="s">
        <v>37</v>
      </c>
    </row>
    <row r="1842" ht="15.0" customHeight="1">
      <c r="A1842" s="8" t="s">
        <v>12</v>
      </c>
      <c r="B1842" s="8" t="s">
        <v>451</v>
      </c>
      <c r="C1842" s="8">
        <v>10636.0</v>
      </c>
      <c r="D1842" s="8" t="s">
        <v>2088</v>
      </c>
      <c r="E1842" s="8" t="s">
        <v>46</v>
      </c>
      <c r="F1842" s="10">
        <v>559968.0</v>
      </c>
      <c r="G1842" s="8" t="s">
        <v>37</v>
      </c>
    </row>
    <row r="1843" ht="15.0" customHeight="1">
      <c r="A1843" s="8" t="s">
        <v>12</v>
      </c>
      <c r="B1843" s="8" t="s">
        <v>65</v>
      </c>
      <c r="C1843" s="8">
        <v>10639.0</v>
      </c>
      <c r="D1843" s="8" t="s">
        <v>2089</v>
      </c>
      <c r="E1843" s="8" t="s">
        <v>46</v>
      </c>
      <c r="F1843" s="10">
        <v>262920.0</v>
      </c>
      <c r="G1843" s="8" t="s">
        <v>17</v>
      </c>
    </row>
    <row r="1844" ht="15.0" customHeight="1">
      <c r="A1844" s="8" t="s">
        <v>12</v>
      </c>
      <c r="B1844" s="8" t="s">
        <v>65</v>
      </c>
      <c r="C1844" s="8">
        <v>10640.0</v>
      </c>
      <c r="D1844" s="8" t="s">
        <v>2090</v>
      </c>
      <c r="E1844" s="8" t="s">
        <v>46</v>
      </c>
      <c r="F1844" s="10">
        <v>1901033.0</v>
      </c>
      <c r="G1844" s="8" t="s">
        <v>17</v>
      </c>
    </row>
    <row r="1845" ht="15.0" customHeight="1">
      <c r="A1845" s="8" t="s">
        <v>12</v>
      </c>
      <c r="B1845" s="8" t="s">
        <v>65</v>
      </c>
      <c r="C1845" s="8">
        <v>10641.0</v>
      </c>
      <c r="D1845" s="8" t="s">
        <v>2091</v>
      </c>
      <c r="E1845" s="8" t="s">
        <v>46</v>
      </c>
      <c r="F1845" s="10">
        <v>1901033.0</v>
      </c>
      <c r="G1845" s="8" t="s">
        <v>17</v>
      </c>
    </row>
    <row r="1846" ht="15.0" customHeight="1">
      <c r="A1846" s="8" t="s">
        <v>12</v>
      </c>
      <c r="B1846" s="8" t="s">
        <v>65</v>
      </c>
      <c r="C1846" s="8">
        <v>10642.0</v>
      </c>
      <c r="D1846" s="8" t="s">
        <v>2092</v>
      </c>
      <c r="E1846" s="8" t="s">
        <v>46</v>
      </c>
      <c r="F1846" s="10">
        <v>726863.0</v>
      </c>
      <c r="G1846" s="8" t="s">
        <v>17</v>
      </c>
    </row>
    <row r="1847" ht="15.0" customHeight="1">
      <c r="A1847" s="8" t="s">
        <v>12</v>
      </c>
      <c r="B1847" s="8" t="s">
        <v>65</v>
      </c>
      <c r="C1847" s="8">
        <v>10643.0</v>
      </c>
      <c r="D1847" s="8" t="s">
        <v>2093</v>
      </c>
      <c r="E1847" s="8" t="s">
        <v>46</v>
      </c>
      <c r="F1847" s="10">
        <v>3283968.0</v>
      </c>
      <c r="G1847" s="8" t="s">
        <v>17</v>
      </c>
    </row>
    <row r="1848" ht="15.0" customHeight="1">
      <c r="A1848" s="8" t="s">
        <v>12</v>
      </c>
      <c r="B1848" s="8" t="s">
        <v>65</v>
      </c>
      <c r="C1848" s="8">
        <v>10644.0</v>
      </c>
      <c r="D1848" s="8" t="s">
        <v>2094</v>
      </c>
      <c r="E1848" s="8" t="s">
        <v>46</v>
      </c>
      <c r="F1848" s="10">
        <v>3359067.0</v>
      </c>
      <c r="G1848" s="8" t="s">
        <v>17</v>
      </c>
    </row>
    <row r="1849" ht="15.0" customHeight="1">
      <c r="A1849" s="8" t="s">
        <v>12</v>
      </c>
      <c r="B1849" s="8" t="s">
        <v>129</v>
      </c>
      <c r="C1849" s="8">
        <v>10645.0</v>
      </c>
      <c r="D1849" s="8" t="s">
        <v>2095</v>
      </c>
      <c r="E1849" s="8" t="s">
        <v>61</v>
      </c>
      <c r="F1849" s="10">
        <v>658308.0</v>
      </c>
      <c r="G1849" s="8" t="s">
        <v>17</v>
      </c>
    </row>
    <row r="1850" ht="15.0" customHeight="1">
      <c r="A1850" s="8" t="s">
        <v>12</v>
      </c>
      <c r="B1850" s="8" t="s">
        <v>129</v>
      </c>
      <c r="C1850" s="8">
        <v>10646.0</v>
      </c>
      <c r="D1850" s="8" t="s">
        <v>2096</v>
      </c>
      <c r="E1850" s="8" t="s">
        <v>61</v>
      </c>
      <c r="F1850" s="10">
        <v>793692.0</v>
      </c>
      <c r="G1850" s="8" t="s">
        <v>17</v>
      </c>
    </row>
    <row r="1851" ht="15.0" customHeight="1">
      <c r="A1851" s="8" t="s">
        <v>12</v>
      </c>
      <c r="B1851" s="8" t="s">
        <v>129</v>
      </c>
      <c r="C1851" s="8">
        <v>10647.0</v>
      </c>
      <c r="D1851" s="8" t="s">
        <v>2097</v>
      </c>
      <c r="E1851" s="8" t="s">
        <v>61</v>
      </c>
      <c r="F1851" s="10">
        <v>979846.0</v>
      </c>
      <c r="G1851" s="8" t="s">
        <v>17</v>
      </c>
    </row>
    <row r="1852" ht="15.0" customHeight="1">
      <c r="A1852" s="8" t="s">
        <v>12</v>
      </c>
      <c r="B1852" s="8" t="s">
        <v>129</v>
      </c>
      <c r="C1852" s="8">
        <v>10648.0</v>
      </c>
      <c r="D1852" s="8" t="s">
        <v>2098</v>
      </c>
      <c r="E1852" s="8" t="s">
        <v>61</v>
      </c>
      <c r="F1852" s="10">
        <v>1818385.0</v>
      </c>
      <c r="G1852" s="8" t="s">
        <v>17</v>
      </c>
    </row>
    <row r="1853" ht="15.0" customHeight="1">
      <c r="A1853" s="8" t="s">
        <v>12</v>
      </c>
      <c r="B1853" s="8" t="s">
        <v>129</v>
      </c>
      <c r="C1853" s="8">
        <v>10649.0</v>
      </c>
      <c r="D1853" s="8" t="s">
        <v>2099</v>
      </c>
      <c r="E1853" s="8" t="s">
        <v>61</v>
      </c>
      <c r="F1853" s="10">
        <v>2435231.0</v>
      </c>
      <c r="G1853" s="8" t="s">
        <v>17</v>
      </c>
    </row>
    <row r="1854" ht="15.0" customHeight="1">
      <c r="A1854" s="8" t="s">
        <v>12</v>
      </c>
      <c r="B1854" s="8" t="s">
        <v>129</v>
      </c>
      <c r="C1854" s="8">
        <v>10650.0</v>
      </c>
      <c r="D1854" s="8" t="s">
        <v>2100</v>
      </c>
      <c r="E1854" s="8" t="s">
        <v>61</v>
      </c>
      <c r="F1854" s="10">
        <v>3756923.0</v>
      </c>
      <c r="G1854" s="8" t="s">
        <v>17</v>
      </c>
    </row>
    <row r="1855" ht="15.0" customHeight="1">
      <c r="A1855" s="8" t="s">
        <v>12</v>
      </c>
      <c r="B1855" s="8" t="s">
        <v>345</v>
      </c>
      <c r="C1855" s="8">
        <v>10651.0</v>
      </c>
      <c r="D1855" s="8" t="s">
        <v>2101</v>
      </c>
      <c r="E1855" s="8" t="s">
        <v>46</v>
      </c>
      <c r="F1855" s="10">
        <v>534310.0</v>
      </c>
      <c r="G1855" s="8" t="s">
        <v>37</v>
      </c>
    </row>
    <row r="1856" ht="15.0" customHeight="1">
      <c r="A1856" s="8" t="s">
        <v>12</v>
      </c>
      <c r="B1856" s="8" t="s">
        <v>1135</v>
      </c>
      <c r="C1856" s="8">
        <v>10653.0</v>
      </c>
      <c r="D1856" s="8" t="s">
        <v>2102</v>
      </c>
      <c r="E1856" s="8" t="s">
        <v>46</v>
      </c>
      <c r="F1856" s="10">
        <v>116822.0</v>
      </c>
      <c r="G1856" s="8" t="s">
        <v>37</v>
      </c>
    </row>
    <row r="1857" ht="15.0" customHeight="1">
      <c r="A1857" s="8" t="s">
        <v>12</v>
      </c>
      <c r="B1857" s="8" t="s">
        <v>992</v>
      </c>
      <c r="C1857" s="8">
        <v>10655.0</v>
      </c>
      <c r="D1857" s="8" t="s">
        <v>2103</v>
      </c>
      <c r="E1857" s="8" t="s">
        <v>61</v>
      </c>
      <c r="F1857" s="10">
        <v>34028.0</v>
      </c>
      <c r="G1857" s="8" t="s">
        <v>37</v>
      </c>
    </row>
    <row r="1858" ht="15.0" customHeight="1">
      <c r="A1858" s="8" t="s">
        <v>12</v>
      </c>
      <c r="B1858" s="8" t="s">
        <v>345</v>
      </c>
      <c r="C1858" s="8">
        <v>10656.0</v>
      </c>
      <c r="D1858" s="8" t="s">
        <v>2104</v>
      </c>
      <c r="E1858" s="8" t="s">
        <v>46</v>
      </c>
      <c r="F1858" s="10">
        <v>1455370.0</v>
      </c>
      <c r="G1858" s="8" t="s">
        <v>37</v>
      </c>
    </row>
    <row r="1859" ht="15.0" customHeight="1">
      <c r="A1859" s="8" t="s">
        <v>12</v>
      </c>
      <c r="B1859" s="8" t="s">
        <v>345</v>
      </c>
      <c r="C1859" s="8">
        <v>10657.0</v>
      </c>
      <c r="D1859" s="8" t="s">
        <v>2105</v>
      </c>
      <c r="E1859" s="8" t="s">
        <v>46</v>
      </c>
      <c r="F1859" s="10">
        <v>2706453.0</v>
      </c>
      <c r="G1859" s="8" t="s">
        <v>37</v>
      </c>
    </row>
    <row r="1860" ht="15.0" customHeight="1">
      <c r="A1860" s="8" t="s">
        <v>12</v>
      </c>
      <c r="B1860" s="8" t="s">
        <v>1135</v>
      </c>
      <c r="C1860" s="8">
        <v>10658.0</v>
      </c>
      <c r="D1860" s="8" t="s">
        <v>2106</v>
      </c>
      <c r="E1860" s="8" t="s">
        <v>46</v>
      </c>
      <c r="F1860" s="10">
        <v>97223.0</v>
      </c>
      <c r="G1860" s="8" t="s">
        <v>37</v>
      </c>
    </row>
    <row r="1861" ht="15.0" customHeight="1">
      <c r="A1861" s="8" t="s">
        <v>12</v>
      </c>
      <c r="B1861" s="8" t="s">
        <v>345</v>
      </c>
      <c r="C1861" s="8">
        <v>10659.0</v>
      </c>
      <c r="D1861" s="8" t="s">
        <v>2107</v>
      </c>
      <c r="E1861" s="8" t="s">
        <v>46</v>
      </c>
      <c r="F1861" s="10">
        <v>1.0939538E7</v>
      </c>
      <c r="G1861" s="8" t="s">
        <v>37</v>
      </c>
    </row>
    <row r="1862" ht="15.0" customHeight="1">
      <c r="A1862" s="8" t="s">
        <v>12</v>
      </c>
      <c r="B1862" s="8" t="s">
        <v>120</v>
      </c>
      <c r="C1862" s="8">
        <v>10662.0</v>
      </c>
      <c r="D1862" s="8" t="s">
        <v>2108</v>
      </c>
      <c r="E1862" s="8" t="s">
        <v>46</v>
      </c>
      <c r="F1862" s="10">
        <v>38627.0</v>
      </c>
      <c r="G1862" s="8" t="s">
        <v>17</v>
      </c>
    </row>
    <row r="1863" ht="15.0" customHeight="1">
      <c r="A1863" s="8" t="s">
        <v>12</v>
      </c>
      <c r="B1863" s="8" t="s">
        <v>451</v>
      </c>
      <c r="C1863" s="8">
        <v>10669.0</v>
      </c>
      <c r="D1863" s="8" t="s">
        <v>2109</v>
      </c>
      <c r="E1863" s="8" t="s">
        <v>46</v>
      </c>
      <c r="F1863" s="10">
        <v>421433.0</v>
      </c>
      <c r="G1863" s="8" t="s">
        <v>37</v>
      </c>
    </row>
    <row r="1864" ht="15.0" customHeight="1">
      <c r="A1864" s="8" t="s">
        <v>12</v>
      </c>
      <c r="B1864" s="8" t="s">
        <v>451</v>
      </c>
      <c r="C1864" s="8">
        <v>10670.0</v>
      </c>
      <c r="D1864" s="8" t="s">
        <v>2110</v>
      </c>
      <c r="E1864" s="8" t="s">
        <v>46</v>
      </c>
      <c r="F1864" s="10">
        <v>328408.0</v>
      </c>
      <c r="G1864" s="8" t="s">
        <v>37</v>
      </c>
    </row>
    <row r="1865" ht="15.0" customHeight="1">
      <c r="A1865" s="8" t="s">
        <v>12</v>
      </c>
      <c r="B1865" s="8" t="s">
        <v>129</v>
      </c>
      <c r="C1865" s="8">
        <v>10673.0</v>
      </c>
      <c r="D1865" s="8" t="s">
        <v>2111</v>
      </c>
      <c r="E1865" s="8" t="s">
        <v>61</v>
      </c>
      <c r="F1865" s="10">
        <v>1345385.0</v>
      </c>
      <c r="G1865" s="8" t="s">
        <v>17</v>
      </c>
    </row>
    <row r="1866" ht="15.0" customHeight="1">
      <c r="A1866" s="8" t="s">
        <v>12</v>
      </c>
      <c r="B1866" s="8" t="s">
        <v>129</v>
      </c>
      <c r="C1866" s="8">
        <v>10674.0</v>
      </c>
      <c r="D1866" s="8" t="s">
        <v>2112</v>
      </c>
      <c r="E1866" s="8" t="s">
        <v>61</v>
      </c>
      <c r="F1866" s="10">
        <v>2855769.0</v>
      </c>
      <c r="G1866" s="8" t="s">
        <v>17</v>
      </c>
    </row>
    <row r="1867" ht="15.0" customHeight="1">
      <c r="A1867" s="8" t="s">
        <v>12</v>
      </c>
      <c r="B1867" s="8" t="s">
        <v>992</v>
      </c>
      <c r="C1867" s="8">
        <v>10676.0</v>
      </c>
      <c r="D1867" s="8" t="s">
        <v>2113</v>
      </c>
      <c r="E1867" s="8" t="s">
        <v>61</v>
      </c>
      <c r="F1867" s="10">
        <v>21420.0</v>
      </c>
      <c r="G1867" s="8" t="s">
        <v>37</v>
      </c>
    </row>
    <row r="1868" ht="15.0" customHeight="1">
      <c r="A1868" s="8" t="s">
        <v>12</v>
      </c>
      <c r="B1868" s="8" t="s">
        <v>992</v>
      </c>
      <c r="C1868" s="8">
        <v>10677.0</v>
      </c>
      <c r="D1868" s="8" t="s">
        <v>2114</v>
      </c>
      <c r="E1868" s="8" t="s">
        <v>61</v>
      </c>
      <c r="F1868" s="10">
        <v>32725.0</v>
      </c>
      <c r="G1868" s="8" t="s">
        <v>37</v>
      </c>
    </row>
    <row r="1869" ht="15.0" customHeight="1">
      <c r="A1869" s="8" t="s">
        <v>12</v>
      </c>
      <c r="B1869" s="8" t="s">
        <v>345</v>
      </c>
      <c r="C1869" s="8">
        <v>10678.0</v>
      </c>
      <c r="D1869" s="8" t="s">
        <v>2115</v>
      </c>
      <c r="E1869" s="8" t="s">
        <v>46</v>
      </c>
      <c r="F1869" s="10">
        <v>4515969.0</v>
      </c>
      <c r="G1869" s="8" t="s">
        <v>37</v>
      </c>
    </row>
    <row r="1870" ht="15.0" customHeight="1">
      <c r="A1870" s="8" t="s">
        <v>12</v>
      </c>
      <c r="B1870" s="8" t="s">
        <v>345</v>
      </c>
      <c r="C1870" s="8">
        <v>10680.0</v>
      </c>
      <c r="D1870" s="8" t="s">
        <v>2116</v>
      </c>
      <c r="E1870" s="8" t="s">
        <v>46</v>
      </c>
      <c r="F1870" s="10">
        <v>4156670.0</v>
      </c>
      <c r="G1870" s="8" t="s">
        <v>37</v>
      </c>
    </row>
    <row r="1871" ht="15.0" customHeight="1">
      <c r="A1871" s="8" t="s">
        <v>12</v>
      </c>
      <c r="B1871" s="8" t="s">
        <v>345</v>
      </c>
      <c r="C1871" s="8">
        <v>10681.0</v>
      </c>
      <c r="D1871" s="8" t="s">
        <v>2117</v>
      </c>
      <c r="E1871" s="8" t="s">
        <v>46</v>
      </c>
      <c r="F1871" s="10">
        <v>9881288.0</v>
      </c>
      <c r="G1871" s="8" t="s">
        <v>37</v>
      </c>
    </row>
    <row r="1872" ht="15.0" customHeight="1">
      <c r="A1872" s="8" t="s">
        <v>12</v>
      </c>
      <c r="B1872" s="8" t="s">
        <v>345</v>
      </c>
      <c r="C1872" s="8">
        <v>10682.0</v>
      </c>
      <c r="D1872" s="8" t="s">
        <v>2118</v>
      </c>
      <c r="E1872" s="8" t="s">
        <v>46</v>
      </c>
      <c r="F1872" s="10">
        <v>3015210.0</v>
      </c>
      <c r="G1872" s="8" t="s">
        <v>37</v>
      </c>
    </row>
    <row r="1873" ht="15.0" customHeight="1">
      <c r="A1873" s="8" t="s">
        <v>12</v>
      </c>
      <c r="B1873" s="8" t="s">
        <v>345</v>
      </c>
      <c r="C1873" s="8">
        <v>10684.0</v>
      </c>
      <c r="D1873" s="8" t="s">
        <v>2119</v>
      </c>
      <c r="E1873" s="8" t="s">
        <v>46</v>
      </c>
      <c r="F1873" s="10">
        <v>783020.0</v>
      </c>
      <c r="G1873" s="8" t="s">
        <v>37</v>
      </c>
    </row>
    <row r="1874" ht="15.0" customHeight="1">
      <c r="A1874" s="8" t="s">
        <v>12</v>
      </c>
      <c r="B1874" s="8" t="s">
        <v>2061</v>
      </c>
      <c r="C1874" s="8">
        <v>10687.0</v>
      </c>
      <c r="D1874" s="8" t="s">
        <v>2120</v>
      </c>
      <c r="E1874" s="8" t="s">
        <v>46</v>
      </c>
      <c r="F1874" s="10">
        <v>6386223.0</v>
      </c>
      <c r="G1874" s="8" t="s">
        <v>37</v>
      </c>
    </row>
    <row r="1875" ht="15.0" customHeight="1">
      <c r="A1875" s="8" t="s">
        <v>12</v>
      </c>
      <c r="B1875" s="8" t="s">
        <v>451</v>
      </c>
      <c r="C1875" s="8">
        <v>10689.0</v>
      </c>
      <c r="D1875" s="8" t="s">
        <v>2121</v>
      </c>
      <c r="E1875" s="8" t="s">
        <v>46</v>
      </c>
      <c r="F1875" s="10">
        <v>596889.0</v>
      </c>
      <c r="G1875" s="8" t="s">
        <v>37</v>
      </c>
    </row>
    <row r="1876" ht="15.0" customHeight="1">
      <c r="A1876" s="8" t="s">
        <v>12</v>
      </c>
      <c r="B1876" s="8" t="s">
        <v>2061</v>
      </c>
      <c r="C1876" s="8">
        <v>10690.0</v>
      </c>
      <c r="D1876" s="8" t="s">
        <v>2122</v>
      </c>
      <c r="E1876" s="8" t="s">
        <v>46</v>
      </c>
      <c r="F1876" s="10">
        <v>5212503.0</v>
      </c>
      <c r="G1876" s="8" t="s">
        <v>37</v>
      </c>
    </row>
    <row r="1877" ht="15.0" customHeight="1">
      <c r="A1877" s="8" t="s">
        <v>12</v>
      </c>
      <c r="B1877" s="8" t="s">
        <v>451</v>
      </c>
      <c r="C1877" s="8">
        <v>10692.0</v>
      </c>
      <c r="D1877" s="8" t="s">
        <v>2123</v>
      </c>
      <c r="E1877" s="8" t="s">
        <v>46</v>
      </c>
      <c r="F1877" s="10">
        <v>575926.0</v>
      </c>
      <c r="G1877" s="8" t="s">
        <v>37</v>
      </c>
    </row>
    <row r="1878" ht="15.0" customHeight="1">
      <c r="A1878" s="8" t="s">
        <v>12</v>
      </c>
      <c r="B1878" s="8" t="s">
        <v>451</v>
      </c>
      <c r="C1878" s="8">
        <v>10694.0</v>
      </c>
      <c r="D1878" s="8" t="s">
        <v>2124</v>
      </c>
      <c r="E1878" s="8" t="s">
        <v>46</v>
      </c>
      <c r="F1878" s="10">
        <v>510740.0</v>
      </c>
      <c r="G1878" s="8" t="s">
        <v>37</v>
      </c>
    </row>
    <row r="1879" ht="15.0" customHeight="1">
      <c r="A1879" s="8" t="s">
        <v>12</v>
      </c>
      <c r="B1879" s="8" t="s">
        <v>2061</v>
      </c>
      <c r="C1879" s="8">
        <v>10695.0</v>
      </c>
      <c r="D1879" s="8" t="s">
        <v>2125</v>
      </c>
      <c r="E1879" s="8" t="s">
        <v>61</v>
      </c>
      <c r="F1879" s="10">
        <v>49843.0</v>
      </c>
      <c r="G1879" s="8" t="s">
        <v>37</v>
      </c>
    </row>
    <row r="1880" ht="15.0" customHeight="1">
      <c r="A1880" s="8" t="s">
        <v>12</v>
      </c>
      <c r="B1880" s="8" t="s">
        <v>2061</v>
      </c>
      <c r="C1880" s="8">
        <v>10696.0</v>
      </c>
      <c r="D1880" s="8" t="s">
        <v>2126</v>
      </c>
      <c r="E1880" s="8" t="s">
        <v>61</v>
      </c>
      <c r="F1880" s="10">
        <v>85150.0</v>
      </c>
      <c r="G1880" s="8" t="s">
        <v>37</v>
      </c>
    </row>
    <row r="1881" ht="15.0" customHeight="1">
      <c r="A1881" s="8" t="s">
        <v>12</v>
      </c>
      <c r="B1881" s="8" t="s">
        <v>451</v>
      </c>
      <c r="C1881" s="8">
        <v>10697.0</v>
      </c>
      <c r="D1881" s="8" t="s">
        <v>2127</v>
      </c>
      <c r="E1881" s="8" t="s">
        <v>46</v>
      </c>
      <c r="F1881" s="10">
        <v>539545.0</v>
      </c>
      <c r="G1881" s="8" t="s">
        <v>37</v>
      </c>
    </row>
    <row r="1882" ht="15.0" customHeight="1">
      <c r="A1882" s="8" t="s">
        <v>12</v>
      </c>
      <c r="B1882" s="8" t="s">
        <v>451</v>
      </c>
      <c r="C1882" s="8">
        <v>10698.0</v>
      </c>
      <c r="D1882" s="8" t="s">
        <v>2128</v>
      </c>
      <c r="E1882" s="8" t="s">
        <v>46</v>
      </c>
      <c r="F1882" s="10">
        <v>468040.0</v>
      </c>
      <c r="G1882" s="8" t="s">
        <v>37</v>
      </c>
    </row>
    <row r="1883" ht="15.0" customHeight="1">
      <c r="A1883" s="8" t="s">
        <v>12</v>
      </c>
      <c r="B1883" s="8" t="s">
        <v>451</v>
      </c>
      <c r="C1883" s="8">
        <v>10699.0</v>
      </c>
      <c r="D1883" s="8" t="s">
        <v>2129</v>
      </c>
      <c r="E1883" s="8" t="s">
        <v>46</v>
      </c>
      <c r="F1883" s="10">
        <v>512690.0</v>
      </c>
      <c r="G1883" s="8" t="s">
        <v>37</v>
      </c>
    </row>
    <row r="1884" ht="15.0" customHeight="1">
      <c r="A1884" s="8" t="s">
        <v>12</v>
      </c>
      <c r="B1884" s="8" t="s">
        <v>129</v>
      </c>
      <c r="C1884" s="8">
        <v>10700.0</v>
      </c>
      <c r="D1884" s="8" t="s">
        <v>2130</v>
      </c>
      <c r="E1884" s="8" t="s">
        <v>46</v>
      </c>
      <c r="F1884" s="10">
        <v>238403.0</v>
      </c>
      <c r="G1884" s="8" t="s">
        <v>17</v>
      </c>
    </row>
    <row r="1885" ht="15.0" customHeight="1">
      <c r="A1885" s="8" t="s">
        <v>12</v>
      </c>
      <c r="B1885" s="8" t="s">
        <v>1128</v>
      </c>
      <c r="C1885" s="8">
        <v>10710.0</v>
      </c>
      <c r="D1885" s="8" t="s">
        <v>2131</v>
      </c>
      <c r="E1885" s="8" t="s">
        <v>46</v>
      </c>
      <c r="F1885" s="10">
        <v>4608042.0</v>
      </c>
      <c r="G1885" s="8" t="s">
        <v>37</v>
      </c>
    </row>
    <row r="1886" ht="15.0" customHeight="1">
      <c r="A1886" s="8" t="s">
        <v>12</v>
      </c>
      <c r="B1886" s="8" t="s">
        <v>345</v>
      </c>
      <c r="C1886" s="8">
        <v>10712.0</v>
      </c>
      <c r="D1886" s="8" t="s">
        <v>2132</v>
      </c>
      <c r="E1886" s="8" t="s">
        <v>46</v>
      </c>
      <c r="F1886" s="10">
        <v>567414.0</v>
      </c>
      <c r="G1886" s="8" t="s">
        <v>37</v>
      </c>
    </row>
    <row r="1887" ht="15.0" customHeight="1">
      <c r="A1887" s="8" t="s">
        <v>12</v>
      </c>
      <c r="B1887" s="8" t="s">
        <v>1010</v>
      </c>
      <c r="C1887" s="8">
        <v>10723.0</v>
      </c>
      <c r="D1887" s="8" t="s">
        <v>2133</v>
      </c>
      <c r="E1887" s="8" t="s">
        <v>2134</v>
      </c>
      <c r="F1887" s="10">
        <v>59500.0</v>
      </c>
      <c r="G1887" s="8" t="s">
        <v>37</v>
      </c>
    </row>
    <row r="1888" ht="15.0" customHeight="1">
      <c r="A1888" s="8" t="s">
        <v>12</v>
      </c>
      <c r="B1888" s="8" t="s">
        <v>1010</v>
      </c>
      <c r="C1888" s="8">
        <v>10728.0</v>
      </c>
      <c r="D1888" s="8" t="s">
        <v>2135</v>
      </c>
      <c r="E1888" s="8" t="s">
        <v>2134</v>
      </c>
      <c r="F1888" s="10">
        <v>17574.0</v>
      </c>
      <c r="G1888" s="8" t="s">
        <v>37</v>
      </c>
    </row>
    <row r="1889" ht="15.0" customHeight="1">
      <c r="A1889" s="8" t="s">
        <v>12</v>
      </c>
      <c r="B1889" s="8" t="s">
        <v>345</v>
      </c>
      <c r="C1889" s="8">
        <v>10754.0</v>
      </c>
      <c r="D1889" s="8" t="s">
        <v>2136</v>
      </c>
      <c r="E1889" s="8" t="s">
        <v>46</v>
      </c>
      <c r="F1889" s="10">
        <v>1.1350443E7</v>
      </c>
      <c r="G1889" s="8" t="s">
        <v>37</v>
      </c>
    </row>
    <row r="1890" ht="15.0" customHeight="1">
      <c r="A1890" s="8" t="s">
        <v>12</v>
      </c>
      <c r="B1890" s="8" t="s">
        <v>345</v>
      </c>
      <c r="C1890" s="8">
        <v>10756.0</v>
      </c>
      <c r="D1890" s="8" t="s">
        <v>2137</v>
      </c>
      <c r="E1890" s="8" t="s">
        <v>46</v>
      </c>
      <c r="F1890" s="10">
        <v>1333594.0</v>
      </c>
      <c r="G1890" s="8" t="s">
        <v>37</v>
      </c>
    </row>
    <row r="1891" ht="15.0" customHeight="1">
      <c r="A1891" s="8" t="s">
        <v>12</v>
      </c>
      <c r="B1891" s="8" t="s">
        <v>345</v>
      </c>
      <c r="C1891" s="8">
        <v>10757.0</v>
      </c>
      <c r="D1891" s="8" t="s">
        <v>2138</v>
      </c>
      <c r="E1891" s="8" t="s">
        <v>46</v>
      </c>
      <c r="F1891" s="10">
        <v>1571053.0</v>
      </c>
      <c r="G1891" s="8" t="s">
        <v>37</v>
      </c>
    </row>
    <row r="1892" ht="15.0" customHeight="1">
      <c r="A1892" s="8" t="s">
        <v>12</v>
      </c>
      <c r="B1892" s="8" t="s">
        <v>345</v>
      </c>
      <c r="C1892" s="8">
        <v>10758.0</v>
      </c>
      <c r="D1892" s="8" t="s">
        <v>2139</v>
      </c>
      <c r="E1892" s="8" t="s">
        <v>46</v>
      </c>
      <c r="F1892" s="10">
        <v>1113377.0</v>
      </c>
      <c r="G1892" s="8" t="s">
        <v>37</v>
      </c>
    </row>
    <row r="1893" ht="15.0" customHeight="1">
      <c r="A1893" s="8" t="s">
        <v>12</v>
      </c>
      <c r="B1893" s="8" t="s">
        <v>140</v>
      </c>
      <c r="C1893" s="8">
        <v>10767.0</v>
      </c>
      <c r="D1893" s="8" t="s">
        <v>2140</v>
      </c>
      <c r="E1893" s="8" t="s">
        <v>36</v>
      </c>
      <c r="F1893" s="10">
        <v>150203.0</v>
      </c>
      <c r="G1893" s="8" t="s">
        <v>37</v>
      </c>
    </row>
    <row r="1894" ht="15.0" customHeight="1">
      <c r="A1894" s="8" t="s">
        <v>12</v>
      </c>
      <c r="B1894" s="8" t="s">
        <v>140</v>
      </c>
      <c r="C1894" s="8">
        <v>10768.0</v>
      </c>
      <c r="D1894" s="8" t="s">
        <v>2141</v>
      </c>
      <c r="E1894" s="8" t="s">
        <v>46</v>
      </c>
      <c r="F1894" s="10">
        <v>215290.0</v>
      </c>
      <c r="G1894" s="8" t="s">
        <v>37</v>
      </c>
    </row>
    <row r="1895" ht="15.0" customHeight="1">
      <c r="A1895" s="8" t="s">
        <v>12</v>
      </c>
      <c r="B1895" s="8" t="s">
        <v>451</v>
      </c>
      <c r="C1895" s="8">
        <v>10770.0</v>
      </c>
      <c r="D1895" s="8" t="s">
        <v>2142</v>
      </c>
      <c r="E1895" s="8" t="s">
        <v>46</v>
      </c>
      <c r="F1895" s="10">
        <v>94873.0</v>
      </c>
      <c r="G1895" s="8" t="s">
        <v>37</v>
      </c>
    </row>
    <row r="1896" ht="15.0" customHeight="1">
      <c r="A1896" s="8" t="s">
        <v>12</v>
      </c>
      <c r="B1896" s="8" t="s">
        <v>451</v>
      </c>
      <c r="C1896" s="8">
        <v>10774.0</v>
      </c>
      <c r="D1896" s="8" t="s">
        <v>2143</v>
      </c>
      <c r="E1896" s="8" t="s">
        <v>46</v>
      </c>
      <c r="F1896" s="10">
        <v>83184.0</v>
      </c>
      <c r="G1896" s="8" t="s">
        <v>37</v>
      </c>
    </row>
    <row r="1897" ht="15.0" customHeight="1">
      <c r="A1897" s="8" t="s">
        <v>12</v>
      </c>
      <c r="B1897" s="8" t="s">
        <v>451</v>
      </c>
      <c r="C1897" s="8">
        <v>10776.0</v>
      </c>
      <c r="D1897" s="8" t="s">
        <v>2144</v>
      </c>
      <c r="E1897" s="8" t="s">
        <v>46</v>
      </c>
      <c r="F1897" s="10">
        <v>100679.0</v>
      </c>
      <c r="G1897" s="8" t="s">
        <v>37</v>
      </c>
    </row>
    <row r="1898" ht="15.0" customHeight="1">
      <c r="A1898" s="8" t="s">
        <v>12</v>
      </c>
      <c r="B1898" s="8" t="s">
        <v>129</v>
      </c>
      <c r="C1898" s="8">
        <v>10777.0</v>
      </c>
      <c r="D1898" s="8" t="s">
        <v>2145</v>
      </c>
      <c r="E1898" s="8" t="s">
        <v>46</v>
      </c>
      <c r="F1898" s="10">
        <v>34330.0</v>
      </c>
      <c r="G1898" s="8" t="s">
        <v>17</v>
      </c>
    </row>
    <row r="1899" ht="15.0" customHeight="1">
      <c r="A1899" s="8" t="s">
        <v>12</v>
      </c>
      <c r="B1899" s="8" t="s">
        <v>129</v>
      </c>
      <c r="C1899" s="8">
        <v>10787.0</v>
      </c>
      <c r="D1899" s="8" t="s">
        <v>2146</v>
      </c>
      <c r="E1899" s="8" t="s">
        <v>46</v>
      </c>
      <c r="F1899" s="10">
        <v>16279.0</v>
      </c>
      <c r="G1899" s="8" t="s">
        <v>17</v>
      </c>
    </row>
    <row r="1900" ht="15.0" customHeight="1">
      <c r="A1900" s="8" t="s">
        <v>12</v>
      </c>
      <c r="B1900" s="8" t="s">
        <v>819</v>
      </c>
      <c r="C1900" s="8">
        <v>10788.0</v>
      </c>
      <c r="D1900" s="8" t="s">
        <v>2147</v>
      </c>
      <c r="E1900" s="8" t="s">
        <v>46</v>
      </c>
      <c r="F1900" s="10">
        <v>304537.0</v>
      </c>
      <c r="G1900" s="8" t="s">
        <v>37</v>
      </c>
    </row>
    <row r="1901" ht="15.0" customHeight="1">
      <c r="A1901" s="8" t="s">
        <v>12</v>
      </c>
      <c r="B1901" s="8" t="s">
        <v>819</v>
      </c>
      <c r="C1901" s="8">
        <v>10790.0</v>
      </c>
      <c r="D1901" s="8" t="s">
        <v>2148</v>
      </c>
      <c r="E1901" s="8" t="s">
        <v>36</v>
      </c>
      <c r="F1901" s="10">
        <v>465570.0</v>
      </c>
      <c r="G1901" s="8" t="s">
        <v>37</v>
      </c>
    </row>
    <row r="1902" ht="15.0" customHeight="1">
      <c r="A1902" s="8" t="s">
        <v>12</v>
      </c>
      <c r="B1902" s="8" t="s">
        <v>129</v>
      </c>
      <c r="C1902" s="8">
        <v>10794.0</v>
      </c>
      <c r="D1902" s="8" t="s">
        <v>2149</v>
      </c>
      <c r="E1902" s="8" t="s">
        <v>46</v>
      </c>
      <c r="F1902" s="10">
        <v>35593.0</v>
      </c>
      <c r="G1902" s="8" t="s">
        <v>17</v>
      </c>
    </row>
    <row r="1903" ht="15.0" customHeight="1">
      <c r="A1903" s="8" t="s">
        <v>12</v>
      </c>
      <c r="B1903" s="8" t="s">
        <v>1135</v>
      </c>
      <c r="C1903" s="8">
        <v>10808.0</v>
      </c>
      <c r="D1903" s="8" t="s">
        <v>2150</v>
      </c>
      <c r="E1903" s="8" t="s">
        <v>46</v>
      </c>
      <c r="F1903" s="10">
        <v>65359.0</v>
      </c>
      <c r="G1903" s="8" t="s">
        <v>37</v>
      </c>
    </row>
    <row r="1904" ht="15.0" customHeight="1">
      <c r="A1904" s="8" t="s">
        <v>12</v>
      </c>
      <c r="B1904" s="8" t="s">
        <v>65</v>
      </c>
      <c r="C1904" s="8">
        <v>10813.0</v>
      </c>
      <c r="D1904" s="8" t="s">
        <v>2151</v>
      </c>
      <c r="E1904" s="8" t="s">
        <v>46</v>
      </c>
      <c r="F1904" s="10">
        <v>17453.0</v>
      </c>
      <c r="G1904" s="8" t="s">
        <v>17</v>
      </c>
    </row>
    <row r="1905" ht="15.0" customHeight="1">
      <c r="A1905" s="8" t="s">
        <v>12</v>
      </c>
      <c r="B1905" s="8" t="s">
        <v>1113</v>
      </c>
      <c r="C1905" s="8">
        <v>10824.0</v>
      </c>
      <c r="D1905" s="8" t="s">
        <v>2152</v>
      </c>
      <c r="E1905" s="8" t="s">
        <v>46</v>
      </c>
      <c r="F1905" s="10">
        <v>1815000.0</v>
      </c>
      <c r="G1905" s="8" t="s">
        <v>37</v>
      </c>
    </row>
    <row r="1906" ht="15.0" customHeight="1">
      <c r="A1906" s="8" t="s">
        <v>12</v>
      </c>
      <c r="B1906" s="8" t="s">
        <v>34</v>
      </c>
      <c r="C1906" s="8">
        <v>10825.0</v>
      </c>
      <c r="D1906" s="8" t="s">
        <v>2153</v>
      </c>
      <c r="E1906" s="8" t="s">
        <v>36</v>
      </c>
      <c r="F1906" s="10">
        <v>77021.0</v>
      </c>
      <c r="G1906" s="8" t="s">
        <v>37</v>
      </c>
    </row>
    <row r="1907" ht="15.0" customHeight="1">
      <c r="A1907" s="8" t="s">
        <v>12</v>
      </c>
      <c r="B1907" s="8" t="s">
        <v>34</v>
      </c>
      <c r="C1907" s="8">
        <v>10830.0</v>
      </c>
      <c r="D1907" s="8" t="s">
        <v>2154</v>
      </c>
      <c r="E1907" s="8" t="s">
        <v>36</v>
      </c>
      <c r="F1907" s="10">
        <v>85579.0</v>
      </c>
      <c r="G1907" s="8" t="s">
        <v>37</v>
      </c>
    </row>
    <row r="1908" ht="15.0" customHeight="1">
      <c r="A1908" s="8" t="s">
        <v>12</v>
      </c>
      <c r="B1908" s="8" t="s">
        <v>308</v>
      </c>
      <c r="C1908" s="8">
        <v>10836.0</v>
      </c>
      <c r="D1908" s="8" t="s">
        <v>2155</v>
      </c>
      <c r="E1908" s="8" t="s">
        <v>46</v>
      </c>
      <c r="F1908" s="10">
        <v>5292942.0</v>
      </c>
      <c r="G1908" s="8" t="s">
        <v>37</v>
      </c>
    </row>
    <row r="1909" ht="15.0" customHeight="1">
      <c r="A1909" s="8" t="s">
        <v>12</v>
      </c>
      <c r="B1909" s="8" t="s">
        <v>1135</v>
      </c>
      <c r="C1909" s="8">
        <v>10842.0</v>
      </c>
      <c r="D1909" s="8" t="s">
        <v>2156</v>
      </c>
      <c r="E1909" s="8" t="s">
        <v>46</v>
      </c>
      <c r="F1909" s="10">
        <v>17788.0</v>
      </c>
      <c r="G1909" s="8" t="s">
        <v>37</v>
      </c>
    </row>
    <row r="1910" ht="15.0" customHeight="1">
      <c r="A1910" s="8" t="s">
        <v>12</v>
      </c>
      <c r="B1910" s="8" t="s">
        <v>308</v>
      </c>
      <c r="C1910" s="8">
        <v>10847.0</v>
      </c>
      <c r="D1910" s="8" t="s">
        <v>2157</v>
      </c>
      <c r="E1910" s="8" t="s">
        <v>46</v>
      </c>
      <c r="F1910" s="10">
        <v>5439371.0</v>
      </c>
      <c r="G1910" s="8" t="s">
        <v>37</v>
      </c>
    </row>
    <row r="1911" ht="15.0" customHeight="1">
      <c r="A1911" s="8" t="s">
        <v>12</v>
      </c>
      <c r="B1911" s="8" t="s">
        <v>308</v>
      </c>
      <c r="C1911" s="8">
        <v>10852.0</v>
      </c>
      <c r="D1911" s="8" t="s">
        <v>2158</v>
      </c>
      <c r="E1911" s="8" t="s">
        <v>46</v>
      </c>
      <c r="F1911" s="10">
        <v>1446627.0</v>
      </c>
      <c r="G1911" s="8" t="s">
        <v>37</v>
      </c>
    </row>
    <row r="1912" ht="15.0" customHeight="1">
      <c r="A1912" s="8" t="s">
        <v>12</v>
      </c>
      <c r="B1912" s="8" t="s">
        <v>1135</v>
      </c>
      <c r="C1912" s="8">
        <v>10855.0</v>
      </c>
      <c r="D1912" s="8" t="s">
        <v>2159</v>
      </c>
      <c r="E1912" s="8" t="s">
        <v>46</v>
      </c>
      <c r="F1912" s="10">
        <v>57120.0</v>
      </c>
      <c r="G1912" s="8" t="s">
        <v>37</v>
      </c>
    </row>
    <row r="1913" ht="15.0" customHeight="1">
      <c r="A1913" s="8" t="s">
        <v>12</v>
      </c>
      <c r="B1913" s="8" t="s">
        <v>1135</v>
      </c>
      <c r="C1913" s="8">
        <v>10872.0</v>
      </c>
      <c r="D1913" s="8" t="s">
        <v>2160</v>
      </c>
      <c r="E1913" s="8" t="s">
        <v>46</v>
      </c>
      <c r="F1913" s="10">
        <v>490280.0</v>
      </c>
      <c r="G1913" s="8" t="s">
        <v>37</v>
      </c>
    </row>
    <row r="1914" ht="15.0" customHeight="1">
      <c r="A1914" s="8" t="s">
        <v>12</v>
      </c>
      <c r="B1914" s="8" t="s">
        <v>308</v>
      </c>
      <c r="C1914" s="8">
        <v>10877.0</v>
      </c>
      <c r="D1914" s="8" t="s">
        <v>2161</v>
      </c>
      <c r="E1914" s="8" t="s">
        <v>46</v>
      </c>
      <c r="F1914" s="10">
        <v>5593106.0</v>
      </c>
      <c r="G1914" s="8" t="s">
        <v>37</v>
      </c>
    </row>
    <row r="1915" ht="15.0" customHeight="1">
      <c r="A1915" s="8" t="s">
        <v>12</v>
      </c>
      <c r="B1915" s="8" t="s">
        <v>819</v>
      </c>
      <c r="C1915" s="8">
        <v>10878.0</v>
      </c>
      <c r="D1915" s="8" t="s">
        <v>2162</v>
      </c>
      <c r="E1915" s="8" t="s">
        <v>46</v>
      </c>
      <c r="F1915" s="10">
        <v>6588.0</v>
      </c>
      <c r="G1915" s="8" t="s">
        <v>37</v>
      </c>
    </row>
    <row r="1916" ht="15.0" customHeight="1">
      <c r="A1916" s="8" t="s">
        <v>12</v>
      </c>
      <c r="B1916" s="8" t="s">
        <v>47</v>
      </c>
      <c r="C1916" s="8">
        <v>10880.0</v>
      </c>
      <c r="D1916" s="8" t="s">
        <v>2163</v>
      </c>
      <c r="E1916" s="8" t="s">
        <v>16</v>
      </c>
      <c r="F1916" s="10">
        <v>28739.0</v>
      </c>
      <c r="G1916" s="8" t="s">
        <v>17</v>
      </c>
    </row>
    <row r="1917" ht="15.0" customHeight="1">
      <c r="A1917" s="8" t="s">
        <v>12</v>
      </c>
      <c r="B1917" s="8" t="s">
        <v>1085</v>
      </c>
      <c r="C1917" s="8">
        <v>10890.0</v>
      </c>
      <c r="D1917" s="8" t="s">
        <v>2164</v>
      </c>
      <c r="E1917" s="8" t="s">
        <v>61</v>
      </c>
      <c r="F1917" s="10">
        <v>44495.0</v>
      </c>
      <c r="G1917" s="8" t="s">
        <v>37</v>
      </c>
    </row>
    <row r="1918" ht="15.0" customHeight="1">
      <c r="A1918" s="8" t="s">
        <v>12</v>
      </c>
      <c r="B1918" s="8" t="s">
        <v>345</v>
      </c>
      <c r="C1918" s="8">
        <v>10920.0</v>
      </c>
      <c r="D1918" s="8" t="s">
        <v>2165</v>
      </c>
      <c r="E1918" s="8" t="s">
        <v>46</v>
      </c>
      <c r="F1918" s="10">
        <v>1261400.0</v>
      </c>
      <c r="G1918" s="8" t="s">
        <v>37</v>
      </c>
    </row>
    <row r="1919" ht="15.0" customHeight="1">
      <c r="A1919" s="8" t="s">
        <v>12</v>
      </c>
      <c r="B1919" s="8" t="s">
        <v>992</v>
      </c>
      <c r="C1919" s="8">
        <v>10936.0</v>
      </c>
      <c r="D1919" s="8" t="s">
        <v>2166</v>
      </c>
      <c r="E1919" s="8" t="s">
        <v>46</v>
      </c>
      <c r="F1919" s="10">
        <v>125809.0</v>
      </c>
      <c r="G1919" s="8" t="s">
        <v>37</v>
      </c>
    </row>
    <row r="1920" ht="15.0" customHeight="1">
      <c r="A1920" s="8" t="s">
        <v>12</v>
      </c>
      <c r="B1920" s="8" t="s">
        <v>992</v>
      </c>
      <c r="C1920" s="8">
        <v>10937.0</v>
      </c>
      <c r="D1920" s="8" t="s">
        <v>2167</v>
      </c>
      <c r="E1920" s="8" t="s">
        <v>46</v>
      </c>
      <c r="F1920" s="10">
        <v>249635.0</v>
      </c>
      <c r="G1920" s="8" t="s">
        <v>37</v>
      </c>
    </row>
    <row r="1921" ht="15.0" customHeight="1">
      <c r="A1921" s="8" t="s">
        <v>12</v>
      </c>
      <c r="B1921" s="8" t="s">
        <v>41</v>
      </c>
      <c r="C1921" s="8">
        <v>10947.0</v>
      </c>
      <c r="D1921" s="8" t="s">
        <v>2168</v>
      </c>
      <c r="E1921" s="8" t="s">
        <v>43</v>
      </c>
      <c r="F1921" s="10">
        <v>7140.0</v>
      </c>
      <c r="G1921" s="8" t="s">
        <v>17</v>
      </c>
    </row>
    <row r="1922" ht="15.0" customHeight="1">
      <c r="A1922" s="8" t="s">
        <v>12</v>
      </c>
      <c r="B1922" s="8" t="s">
        <v>41</v>
      </c>
      <c r="C1922" s="8">
        <v>10948.0</v>
      </c>
      <c r="D1922" s="8" t="s">
        <v>2169</v>
      </c>
      <c r="E1922" s="8" t="s">
        <v>43</v>
      </c>
      <c r="F1922" s="10">
        <v>7140.0</v>
      </c>
      <c r="G1922" s="8" t="s">
        <v>17</v>
      </c>
    </row>
    <row r="1923" ht="15.0" customHeight="1">
      <c r="A1923" s="8" t="s">
        <v>12</v>
      </c>
      <c r="B1923" s="8" t="s">
        <v>451</v>
      </c>
      <c r="C1923" s="8">
        <v>10955.0</v>
      </c>
      <c r="D1923" s="8" t="s">
        <v>2170</v>
      </c>
      <c r="E1923" s="8" t="s">
        <v>100</v>
      </c>
      <c r="F1923" s="10">
        <v>4907108.0</v>
      </c>
      <c r="G1923" s="8" t="s">
        <v>37</v>
      </c>
    </row>
    <row r="1924" ht="15.0" customHeight="1">
      <c r="A1924" s="8" t="s">
        <v>12</v>
      </c>
      <c r="B1924" s="8" t="s">
        <v>1660</v>
      </c>
      <c r="C1924" s="8">
        <v>10957.0</v>
      </c>
      <c r="D1924" s="8" t="s">
        <v>2171</v>
      </c>
      <c r="E1924" s="8" t="s">
        <v>46</v>
      </c>
      <c r="F1924" s="10">
        <v>73957.0</v>
      </c>
      <c r="G1924" s="8" t="s">
        <v>37</v>
      </c>
    </row>
    <row r="1925" ht="15.0" customHeight="1">
      <c r="A1925" s="8" t="s">
        <v>12</v>
      </c>
      <c r="B1925" s="8" t="s">
        <v>1660</v>
      </c>
      <c r="C1925" s="8">
        <v>10958.0</v>
      </c>
      <c r="D1925" s="8" t="s">
        <v>2172</v>
      </c>
      <c r="E1925" s="8" t="s">
        <v>46</v>
      </c>
      <c r="F1925" s="10">
        <v>46201.0</v>
      </c>
      <c r="G1925" s="8" t="s">
        <v>37</v>
      </c>
    </row>
    <row r="1926" ht="15.0" customHeight="1">
      <c r="A1926" s="8" t="s">
        <v>12</v>
      </c>
      <c r="B1926" s="8" t="s">
        <v>1660</v>
      </c>
      <c r="C1926" s="8">
        <v>10959.0</v>
      </c>
      <c r="D1926" s="8" t="s">
        <v>2173</v>
      </c>
      <c r="E1926" s="8" t="s">
        <v>46</v>
      </c>
      <c r="F1926" s="10">
        <v>41650.0</v>
      </c>
      <c r="G1926" s="8" t="s">
        <v>37</v>
      </c>
    </row>
    <row r="1927" ht="15.0" customHeight="1">
      <c r="A1927" s="8" t="s">
        <v>12</v>
      </c>
      <c r="B1927" s="8" t="s">
        <v>1660</v>
      </c>
      <c r="C1927" s="8">
        <v>10960.0</v>
      </c>
      <c r="D1927" s="8" t="s">
        <v>2174</v>
      </c>
      <c r="E1927" s="8" t="s">
        <v>46</v>
      </c>
      <c r="F1927" s="10">
        <v>38080.0</v>
      </c>
      <c r="G1927" s="8" t="s">
        <v>37</v>
      </c>
    </row>
    <row r="1928" ht="15.0" customHeight="1">
      <c r="A1928" s="8" t="s">
        <v>12</v>
      </c>
      <c r="B1928" s="8" t="s">
        <v>1660</v>
      </c>
      <c r="C1928" s="8">
        <v>10961.0</v>
      </c>
      <c r="D1928" s="8" t="s">
        <v>2175</v>
      </c>
      <c r="E1928" s="8" t="s">
        <v>46</v>
      </c>
      <c r="F1928" s="10">
        <v>26180.0</v>
      </c>
      <c r="G1928" s="8" t="s">
        <v>37</v>
      </c>
    </row>
    <row r="1929" ht="15.0" customHeight="1">
      <c r="A1929" s="8" t="s">
        <v>12</v>
      </c>
      <c r="B1929" s="8" t="s">
        <v>1660</v>
      </c>
      <c r="C1929" s="8">
        <v>10962.0</v>
      </c>
      <c r="D1929" s="8" t="s">
        <v>2176</v>
      </c>
      <c r="E1929" s="8" t="s">
        <v>46</v>
      </c>
      <c r="F1929" s="10">
        <v>43554.0</v>
      </c>
      <c r="G1929" s="8" t="s">
        <v>37</v>
      </c>
    </row>
    <row r="1930" ht="15.0" customHeight="1">
      <c r="A1930" s="8" t="s">
        <v>12</v>
      </c>
      <c r="B1930" s="8" t="s">
        <v>1660</v>
      </c>
      <c r="C1930" s="8">
        <v>10963.0</v>
      </c>
      <c r="D1930" s="8" t="s">
        <v>2177</v>
      </c>
      <c r="E1930" s="8" t="s">
        <v>46</v>
      </c>
      <c r="F1930" s="10">
        <v>43816.0</v>
      </c>
      <c r="G1930" s="8" t="s">
        <v>37</v>
      </c>
    </row>
    <row r="1931" ht="15.0" customHeight="1">
      <c r="A1931" s="8" t="s">
        <v>12</v>
      </c>
      <c r="B1931" s="8" t="s">
        <v>1660</v>
      </c>
      <c r="C1931" s="8">
        <v>10964.0</v>
      </c>
      <c r="D1931" s="8" t="s">
        <v>2178</v>
      </c>
      <c r="E1931" s="8" t="s">
        <v>46</v>
      </c>
      <c r="F1931" s="10">
        <v>43316.0</v>
      </c>
      <c r="G1931" s="8" t="s">
        <v>37</v>
      </c>
    </row>
    <row r="1932" ht="15.0" customHeight="1">
      <c r="A1932" s="8" t="s">
        <v>12</v>
      </c>
      <c r="B1932" s="8" t="s">
        <v>875</v>
      </c>
      <c r="C1932" s="8">
        <v>10965.0</v>
      </c>
      <c r="D1932" s="8" t="s">
        <v>2179</v>
      </c>
      <c r="E1932" s="8" t="s">
        <v>46</v>
      </c>
      <c r="F1932" s="10">
        <v>261800.0</v>
      </c>
      <c r="G1932" s="8" t="s">
        <v>37</v>
      </c>
    </row>
    <row r="1933" ht="15.0" customHeight="1">
      <c r="A1933" s="8" t="s">
        <v>12</v>
      </c>
      <c r="B1933" s="8" t="s">
        <v>877</v>
      </c>
      <c r="C1933" s="8">
        <v>10966.0</v>
      </c>
      <c r="D1933" s="8" t="s">
        <v>2180</v>
      </c>
      <c r="E1933" s="8" t="s">
        <v>46</v>
      </c>
      <c r="F1933" s="10">
        <v>194291.0</v>
      </c>
      <c r="G1933" s="8" t="s">
        <v>37</v>
      </c>
    </row>
    <row r="1934" ht="15.0" customHeight="1">
      <c r="A1934" s="8" t="s">
        <v>12</v>
      </c>
      <c r="B1934" s="8" t="s">
        <v>877</v>
      </c>
      <c r="C1934" s="8">
        <v>10967.0</v>
      </c>
      <c r="D1934" s="8" t="s">
        <v>2181</v>
      </c>
      <c r="E1934" s="8" t="s">
        <v>46</v>
      </c>
      <c r="F1934" s="10">
        <v>1148350.0</v>
      </c>
      <c r="G1934" s="8" t="s">
        <v>37</v>
      </c>
    </row>
    <row r="1935" ht="15.0" customHeight="1">
      <c r="A1935" s="8" t="s">
        <v>12</v>
      </c>
      <c r="B1935" s="8" t="s">
        <v>877</v>
      </c>
      <c r="C1935" s="8">
        <v>10968.0</v>
      </c>
      <c r="D1935" s="8" t="s">
        <v>2182</v>
      </c>
      <c r="E1935" s="8" t="s">
        <v>46</v>
      </c>
      <c r="F1935" s="10">
        <v>131449.0</v>
      </c>
      <c r="G1935" s="8" t="s">
        <v>37</v>
      </c>
    </row>
    <row r="1936" ht="15.0" customHeight="1">
      <c r="A1936" s="8" t="s">
        <v>12</v>
      </c>
      <c r="B1936" s="8" t="s">
        <v>871</v>
      </c>
      <c r="C1936" s="8">
        <v>10969.0</v>
      </c>
      <c r="D1936" s="8" t="s">
        <v>2183</v>
      </c>
      <c r="E1936" s="8" t="s">
        <v>46</v>
      </c>
      <c r="F1936" s="10">
        <v>816340.0</v>
      </c>
      <c r="G1936" s="8" t="s">
        <v>37</v>
      </c>
    </row>
    <row r="1937" ht="15.0" customHeight="1">
      <c r="A1937" s="8" t="s">
        <v>12</v>
      </c>
      <c r="B1937" s="8" t="s">
        <v>2001</v>
      </c>
      <c r="C1937" s="8">
        <v>10971.0</v>
      </c>
      <c r="D1937" s="8" t="s">
        <v>2184</v>
      </c>
      <c r="E1937" s="8" t="s">
        <v>46</v>
      </c>
      <c r="F1937" s="10">
        <v>773500.0</v>
      </c>
      <c r="G1937" s="8" t="s">
        <v>37</v>
      </c>
    </row>
    <row r="1938" ht="15.0" customHeight="1">
      <c r="A1938" s="8" t="s">
        <v>12</v>
      </c>
      <c r="B1938" s="8" t="s">
        <v>848</v>
      </c>
      <c r="C1938" s="8">
        <v>10972.0</v>
      </c>
      <c r="D1938" s="8" t="s">
        <v>2185</v>
      </c>
      <c r="E1938" s="8" t="s">
        <v>46</v>
      </c>
      <c r="F1938" s="10">
        <v>2501975.0</v>
      </c>
      <c r="G1938" s="8" t="s">
        <v>37</v>
      </c>
    </row>
    <row r="1939" ht="15.0" customHeight="1">
      <c r="A1939" s="8" t="s">
        <v>12</v>
      </c>
      <c r="B1939" s="8" t="s">
        <v>845</v>
      </c>
      <c r="C1939" s="8">
        <v>10973.0</v>
      </c>
      <c r="D1939" s="8" t="s">
        <v>2186</v>
      </c>
      <c r="E1939" s="8" t="s">
        <v>46</v>
      </c>
      <c r="F1939" s="10">
        <v>259000.0</v>
      </c>
      <c r="G1939" s="8" t="s">
        <v>37</v>
      </c>
    </row>
    <row r="1940" ht="15.0" customHeight="1">
      <c r="A1940" s="8" t="s">
        <v>12</v>
      </c>
      <c r="B1940" s="8" t="s">
        <v>866</v>
      </c>
      <c r="C1940" s="8">
        <v>10974.0</v>
      </c>
      <c r="D1940" s="8" t="s">
        <v>2187</v>
      </c>
      <c r="E1940" s="8" t="s">
        <v>46</v>
      </c>
      <c r="F1940" s="10">
        <v>142800.0</v>
      </c>
      <c r="G1940" s="8" t="s">
        <v>37</v>
      </c>
    </row>
    <row r="1941" ht="15.0" customHeight="1">
      <c r="A1941" s="8" t="s">
        <v>12</v>
      </c>
      <c r="B1941" s="8" t="s">
        <v>871</v>
      </c>
      <c r="C1941" s="8">
        <v>10975.0</v>
      </c>
      <c r="D1941" s="8" t="s">
        <v>2188</v>
      </c>
      <c r="E1941" s="8" t="s">
        <v>46</v>
      </c>
      <c r="F1941" s="10">
        <v>83300.0</v>
      </c>
      <c r="G1941" s="8" t="s">
        <v>37</v>
      </c>
    </row>
    <row r="1942" ht="15.0" customHeight="1">
      <c r="A1942" s="8" t="s">
        <v>12</v>
      </c>
      <c r="B1942" s="8" t="s">
        <v>2061</v>
      </c>
      <c r="C1942" s="8">
        <v>10976.0</v>
      </c>
      <c r="D1942" s="8" t="s">
        <v>2189</v>
      </c>
      <c r="E1942" s="8" t="s">
        <v>46</v>
      </c>
      <c r="F1942" s="10">
        <v>2171152.0</v>
      </c>
      <c r="G1942" s="8" t="s">
        <v>37</v>
      </c>
    </row>
    <row r="1943" ht="15.0" customHeight="1">
      <c r="A1943" s="8" t="s">
        <v>12</v>
      </c>
      <c r="B1943" s="8" t="s">
        <v>65</v>
      </c>
      <c r="C1943" s="8">
        <v>10977.0</v>
      </c>
      <c r="D1943" s="8" t="s">
        <v>2190</v>
      </c>
      <c r="E1943" s="8" t="s">
        <v>46</v>
      </c>
      <c r="F1943" s="10">
        <v>3208524.0</v>
      </c>
      <c r="G1943" s="8" t="s">
        <v>17</v>
      </c>
    </row>
    <row r="1944" ht="15.0" customHeight="1">
      <c r="A1944" s="8" t="s">
        <v>12</v>
      </c>
      <c r="B1944" s="8" t="s">
        <v>345</v>
      </c>
      <c r="C1944" s="8">
        <v>10987.0</v>
      </c>
      <c r="D1944" s="8" t="s">
        <v>2191</v>
      </c>
      <c r="E1944" s="8" t="s">
        <v>46</v>
      </c>
      <c r="F1944" s="10">
        <v>88060.0</v>
      </c>
      <c r="G1944" s="8" t="s">
        <v>37</v>
      </c>
    </row>
    <row r="1945" ht="15.0" customHeight="1">
      <c r="A1945" s="8" t="s">
        <v>12</v>
      </c>
      <c r="B1945" s="8" t="s">
        <v>345</v>
      </c>
      <c r="C1945" s="8">
        <v>10988.0</v>
      </c>
      <c r="D1945" s="8" t="s">
        <v>2192</v>
      </c>
      <c r="E1945" s="8" t="s">
        <v>46</v>
      </c>
      <c r="F1945" s="10">
        <v>210630.0</v>
      </c>
      <c r="G1945" s="8" t="s">
        <v>37</v>
      </c>
    </row>
    <row r="1946" ht="15.0" customHeight="1">
      <c r="A1946" s="8" t="s">
        <v>12</v>
      </c>
      <c r="B1946" s="8" t="s">
        <v>345</v>
      </c>
      <c r="C1946" s="8">
        <v>10989.0</v>
      </c>
      <c r="D1946" s="8" t="s">
        <v>2193</v>
      </c>
      <c r="E1946" s="8" t="s">
        <v>46</v>
      </c>
      <c r="F1946" s="10">
        <v>1449420.0</v>
      </c>
      <c r="G1946" s="8" t="s">
        <v>37</v>
      </c>
    </row>
    <row r="1947" ht="15.0" customHeight="1">
      <c r="A1947" s="8" t="s">
        <v>12</v>
      </c>
      <c r="B1947" s="8" t="s">
        <v>1085</v>
      </c>
      <c r="C1947" s="8">
        <v>10992.0</v>
      </c>
      <c r="D1947" s="8" t="s">
        <v>2194</v>
      </c>
      <c r="E1947" s="8" t="s">
        <v>46</v>
      </c>
      <c r="F1947" s="10">
        <v>116745.0</v>
      </c>
      <c r="G1947" s="8" t="s">
        <v>37</v>
      </c>
    </row>
    <row r="1948" ht="15.0" customHeight="1">
      <c r="A1948" s="8" t="s">
        <v>12</v>
      </c>
      <c r="B1948" s="8" t="s">
        <v>2001</v>
      </c>
      <c r="C1948" s="8">
        <v>10996.0</v>
      </c>
      <c r="D1948" s="8" t="s">
        <v>2195</v>
      </c>
      <c r="E1948" s="8" t="s">
        <v>46</v>
      </c>
      <c r="F1948" s="10">
        <v>325822.0</v>
      </c>
      <c r="G1948" s="8" t="s">
        <v>37</v>
      </c>
    </row>
    <row r="1949" ht="15.0" customHeight="1">
      <c r="A1949" s="8" t="s">
        <v>12</v>
      </c>
      <c r="B1949" s="8" t="s">
        <v>1143</v>
      </c>
      <c r="C1949" s="8">
        <v>11007.0</v>
      </c>
      <c r="D1949" s="8" t="s">
        <v>2196</v>
      </c>
      <c r="E1949" s="8" t="s">
        <v>61</v>
      </c>
      <c r="F1949" s="10">
        <v>46398.0</v>
      </c>
      <c r="G1949" s="8" t="s">
        <v>37</v>
      </c>
    </row>
    <row r="1950" ht="15.0" customHeight="1">
      <c r="A1950" s="8" t="s">
        <v>12</v>
      </c>
      <c r="B1950" s="8" t="s">
        <v>1113</v>
      </c>
      <c r="C1950" s="8">
        <v>11008.0</v>
      </c>
      <c r="D1950" s="8" t="s">
        <v>2197</v>
      </c>
      <c r="E1950" s="8" t="s">
        <v>16</v>
      </c>
      <c r="F1950" s="10">
        <v>126198.0</v>
      </c>
      <c r="G1950" s="8" t="s">
        <v>37</v>
      </c>
    </row>
    <row r="1951" ht="15.0" customHeight="1">
      <c r="A1951" s="8" t="s">
        <v>12</v>
      </c>
      <c r="B1951" s="8" t="s">
        <v>47</v>
      </c>
      <c r="C1951" s="8">
        <v>11026.0</v>
      </c>
      <c r="D1951" s="8" t="s">
        <v>2198</v>
      </c>
      <c r="E1951" s="8" t="s">
        <v>16</v>
      </c>
      <c r="F1951" s="10">
        <v>83062.0</v>
      </c>
      <c r="G1951" s="8" t="s">
        <v>17</v>
      </c>
    </row>
    <row r="1952" ht="15.0" customHeight="1">
      <c r="A1952" s="8" t="s">
        <v>12</v>
      </c>
      <c r="B1952" s="8" t="s">
        <v>47</v>
      </c>
      <c r="C1952" s="8">
        <v>11027.0</v>
      </c>
      <c r="D1952" s="8" t="s">
        <v>2199</v>
      </c>
      <c r="E1952" s="8" t="s">
        <v>16</v>
      </c>
      <c r="F1952" s="10">
        <v>83062.0</v>
      </c>
      <c r="G1952" s="8" t="s">
        <v>17</v>
      </c>
    </row>
    <row r="1953" ht="15.0" customHeight="1">
      <c r="A1953" s="8" t="s">
        <v>12</v>
      </c>
      <c r="B1953" s="8" t="s">
        <v>47</v>
      </c>
      <c r="C1953" s="8">
        <v>11028.0</v>
      </c>
      <c r="D1953" s="8" t="s">
        <v>2200</v>
      </c>
      <c r="E1953" s="8" t="s">
        <v>16</v>
      </c>
      <c r="F1953" s="10">
        <v>90135.0</v>
      </c>
      <c r="G1953" s="8" t="s">
        <v>17</v>
      </c>
    </row>
    <row r="1954" ht="15.0" customHeight="1">
      <c r="A1954" s="8" t="s">
        <v>12</v>
      </c>
      <c r="B1954" s="8" t="s">
        <v>47</v>
      </c>
      <c r="C1954" s="8">
        <v>11029.0</v>
      </c>
      <c r="D1954" s="8" t="s">
        <v>2201</v>
      </c>
      <c r="E1954" s="8" t="s">
        <v>16</v>
      </c>
      <c r="F1954" s="10">
        <v>90135.0</v>
      </c>
      <c r="G1954" s="8" t="s">
        <v>17</v>
      </c>
    </row>
    <row r="1955" ht="15.0" customHeight="1">
      <c r="A1955" s="8" t="s">
        <v>12</v>
      </c>
      <c r="B1955" s="8" t="s">
        <v>47</v>
      </c>
      <c r="C1955" s="8">
        <v>11030.0</v>
      </c>
      <c r="D1955" s="8" t="s">
        <v>2202</v>
      </c>
      <c r="E1955" s="8" t="s">
        <v>16</v>
      </c>
      <c r="F1955" s="10">
        <v>93265.0</v>
      </c>
      <c r="G1955" s="8" t="s">
        <v>17</v>
      </c>
    </row>
    <row r="1956" ht="15.0" customHeight="1">
      <c r="A1956" s="8" t="s">
        <v>12</v>
      </c>
      <c r="B1956" s="8" t="s">
        <v>47</v>
      </c>
      <c r="C1956" s="8">
        <v>11031.0</v>
      </c>
      <c r="D1956" s="8" t="s">
        <v>2203</v>
      </c>
      <c r="E1956" s="8" t="s">
        <v>16</v>
      </c>
      <c r="F1956" s="10">
        <v>93265.0</v>
      </c>
      <c r="G1956" s="8" t="s">
        <v>17</v>
      </c>
    </row>
    <row r="1957" ht="15.0" customHeight="1">
      <c r="A1957" s="8" t="s">
        <v>12</v>
      </c>
      <c r="B1957" s="8" t="s">
        <v>47</v>
      </c>
      <c r="C1957" s="8">
        <v>11032.0</v>
      </c>
      <c r="D1957" s="8" t="s">
        <v>2204</v>
      </c>
      <c r="E1957" s="8" t="s">
        <v>16</v>
      </c>
      <c r="F1957" s="10">
        <v>74137.0</v>
      </c>
      <c r="G1957" s="8" t="s">
        <v>17</v>
      </c>
    </row>
    <row r="1958" ht="15.0" customHeight="1">
      <c r="A1958" s="8" t="s">
        <v>12</v>
      </c>
      <c r="B1958" s="8" t="s">
        <v>47</v>
      </c>
      <c r="C1958" s="8">
        <v>11033.0</v>
      </c>
      <c r="D1958" s="8" t="s">
        <v>2205</v>
      </c>
      <c r="E1958" s="8" t="s">
        <v>16</v>
      </c>
      <c r="F1958" s="10">
        <v>74137.0</v>
      </c>
      <c r="G1958" s="8" t="s">
        <v>17</v>
      </c>
    </row>
    <row r="1959" ht="15.0" customHeight="1">
      <c r="A1959" s="8" t="s">
        <v>12</v>
      </c>
      <c r="B1959" s="8" t="s">
        <v>47</v>
      </c>
      <c r="C1959" s="8">
        <v>11034.0</v>
      </c>
      <c r="D1959" s="8" t="s">
        <v>2206</v>
      </c>
      <c r="E1959" s="8" t="s">
        <v>16</v>
      </c>
      <c r="F1959" s="10">
        <v>76517.0</v>
      </c>
      <c r="G1959" s="8" t="s">
        <v>17</v>
      </c>
    </row>
    <row r="1960" ht="15.0" customHeight="1">
      <c r="A1960" s="8" t="s">
        <v>12</v>
      </c>
      <c r="B1960" s="8" t="s">
        <v>47</v>
      </c>
      <c r="C1960" s="8">
        <v>11035.0</v>
      </c>
      <c r="D1960" s="8" t="s">
        <v>2207</v>
      </c>
      <c r="E1960" s="8" t="s">
        <v>16</v>
      </c>
      <c r="F1960" s="10">
        <v>76517.0</v>
      </c>
      <c r="G1960" s="8" t="s">
        <v>17</v>
      </c>
    </row>
    <row r="1961" ht="15.0" customHeight="1">
      <c r="A1961" s="8" t="s">
        <v>12</v>
      </c>
      <c r="B1961" s="8" t="s">
        <v>47</v>
      </c>
      <c r="C1961" s="8">
        <v>11036.0</v>
      </c>
      <c r="D1961" s="8" t="s">
        <v>2208</v>
      </c>
      <c r="E1961" s="8" t="s">
        <v>16</v>
      </c>
      <c r="F1961" s="10">
        <v>80920.0</v>
      </c>
      <c r="G1961" s="8" t="s">
        <v>17</v>
      </c>
    </row>
    <row r="1962" ht="15.0" customHeight="1">
      <c r="A1962" s="8" t="s">
        <v>12</v>
      </c>
      <c r="B1962" s="8" t="s">
        <v>47</v>
      </c>
      <c r="C1962" s="8">
        <v>11037.0</v>
      </c>
      <c r="D1962" s="8" t="s">
        <v>2209</v>
      </c>
      <c r="E1962" s="8" t="s">
        <v>16</v>
      </c>
      <c r="F1962" s="10">
        <v>80920.0</v>
      </c>
      <c r="G1962" s="8" t="s">
        <v>17</v>
      </c>
    </row>
    <row r="1963" ht="15.0" customHeight="1">
      <c r="A1963" s="8" t="s">
        <v>12</v>
      </c>
      <c r="B1963" s="8" t="s">
        <v>47</v>
      </c>
      <c r="C1963" s="8">
        <v>11038.0</v>
      </c>
      <c r="D1963" s="8" t="s">
        <v>2210</v>
      </c>
      <c r="E1963" s="8" t="s">
        <v>16</v>
      </c>
      <c r="F1963" s="10">
        <v>24059.0</v>
      </c>
      <c r="G1963" s="8" t="s">
        <v>17</v>
      </c>
    </row>
    <row r="1964" ht="15.0" customHeight="1">
      <c r="A1964" s="8" t="s">
        <v>12</v>
      </c>
      <c r="B1964" s="8" t="s">
        <v>47</v>
      </c>
      <c r="C1964" s="8">
        <v>11039.0</v>
      </c>
      <c r="D1964" s="8" t="s">
        <v>2211</v>
      </c>
      <c r="E1964" s="8" t="s">
        <v>16</v>
      </c>
      <c r="F1964" s="10">
        <v>20988.0</v>
      </c>
      <c r="G1964" s="8" t="s">
        <v>17</v>
      </c>
    </row>
    <row r="1965" ht="15.0" customHeight="1">
      <c r="A1965" s="8" t="s">
        <v>12</v>
      </c>
      <c r="B1965" s="8" t="s">
        <v>515</v>
      </c>
      <c r="C1965" s="8">
        <v>11057.0</v>
      </c>
      <c r="D1965" s="8" t="s">
        <v>2212</v>
      </c>
      <c r="E1965" s="8" t="s">
        <v>36</v>
      </c>
      <c r="F1965" s="10">
        <v>55145.0</v>
      </c>
      <c r="G1965" s="8" t="s">
        <v>37</v>
      </c>
    </row>
    <row r="1966" ht="15.0" customHeight="1">
      <c r="A1966" s="8" t="s">
        <v>12</v>
      </c>
      <c r="B1966" s="8" t="s">
        <v>557</v>
      </c>
      <c r="C1966" s="8">
        <v>11080.0</v>
      </c>
      <c r="D1966" s="8" t="s">
        <v>2213</v>
      </c>
      <c r="E1966" s="8" t="s">
        <v>16</v>
      </c>
      <c r="F1966" s="10">
        <v>1305125.0</v>
      </c>
      <c r="G1966" s="8" t="s">
        <v>17</v>
      </c>
    </row>
    <row r="1967" ht="15.0" customHeight="1">
      <c r="A1967" s="8" t="s">
        <v>12</v>
      </c>
      <c r="B1967" s="8" t="s">
        <v>557</v>
      </c>
      <c r="C1967" s="8">
        <v>11081.0</v>
      </c>
      <c r="D1967" s="8" t="s">
        <v>2214</v>
      </c>
      <c r="E1967" s="8" t="s">
        <v>16</v>
      </c>
      <c r="F1967" s="10">
        <v>1185129.0</v>
      </c>
      <c r="G1967" s="8" t="s">
        <v>17</v>
      </c>
    </row>
    <row r="1968" ht="15.0" customHeight="1">
      <c r="A1968" s="8" t="s">
        <v>12</v>
      </c>
      <c r="B1968" s="8" t="s">
        <v>557</v>
      </c>
      <c r="C1968" s="8">
        <v>11082.0</v>
      </c>
      <c r="D1968" s="8" t="s">
        <v>2215</v>
      </c>
      <c r="E1968" s="8" t="s">
        <v>16</v>
      </c>
      <c r="F1968" s="10">
        <v>1106930.0</v>
      </c>
      <c r="G1968" s="8" t="s">
        <v>17</v>
      </c>
    </row>
    <row r="1969" ht="15.0" customHeight="1">
      <c r="A1969" s="8" t="s">
        <v>12</v>
      </c>
      <c r="B1969" s="8" t="s">
        <v>891</v>
      </c>
      <c r="C1969" s="8">
        <v>11083.0</v>
      </c>
      <c r="D1969" s="8" t="s">
        <v>2216</v>
      </c>
      <c r="E1969" s="8" t="s">
        <v>46</v>
      </c>
      <c r="F1969" s="10">
        <v>54379.0</v>
      </c>
      <c r="G1969" s="8" t="s">
        <v>37</v>
      </c>
    </row>
    <row r="1970" ht="15.0" customHeight="1">
      <c r="A1970" s="8" t="s">
        <v>12</v>
      </c>
      <c r="B1970" s="8" t="s">
        <v>891</v>
      </c>
      <c r="C1970" s="8">
        <v>11084.0</v>
      </c>
      <c r="D1970" s="8" t="s">
        <v>2217</v>
      </c>
      <c r="E1970" s="8" t="s">
        <v>46</v>
      </c>
      <c r="F1970" s="10">
        <v>158000.0</v>
      </c>
      <c r="G1970" s="8" t="s">
        <v>37</v>
      </c>
    </row>
    <row r="1971" ht="15.0" customHeight="1">
      <c r="A1971" s="8" t="s">
        <v>12</v>
      </c>
      <c r="B1971" s="8" t="s">
        <v>2218</v>
      </c>
      <c r="C1971" s="8">
        <v>11085.0</v>
      </c>
      <c r="D1971" s="8" t="s">
        <v>2219</v>
      </c>
      <c r="E1971" s="8" t="s">
        <v>46</v>
      </c>
      <c r="F1971" s="10">
        <v>6942537.0</v>
      </c>
      <c r="G1971" s="8" t="s">
        <v>37</v>
      </c>
    </row>
    <row r="1972" ht="15.0" customHeight="1">
      <c r="A1972" s="8" t="s">
        <v>12</v>
      </c>
      <c r="B1972" s="8" t="s">
        <v>2218</v>
      </c>
      <c r="C1972" s="8">
        <v>11086.0</v>
      </c>
      <c r="D1972" s="8" t="s">
        <v>2220</v>
      </c>
      <c r="E1972" s="8" t="s">
        <v>46</v>
      </c>
      <c r="F1972" s="10">
        <v>674690.0</v>
      </c>
      <c r="G1972" s="8" t="s">
        <v>37</v>
      </c>
    </row>
    <row r="1973" ht="15.0" customHeight="1">
      <c r="A1973" s="8" t="s">
        <v>12</v>
      </c>
      <c r="B1973" s="8" t="s">
        <v>819</v>
      </c>
      <c r="C1973" s="8">
        <v>11089.0</v>
      </c>
      <c r="D1973" s="8" t="s">
        <v>2221</v>
      </c>
      <c r="E1973" s="8" t="s">
        <v>46</v>
      </c>
      <c r="F1973" s="10">
        <v>28654.0</v>
      </c>
      <c r="G1973" s="8" t="s">
        <v>37</v>
      </c>
    </row>
    <row r="1974" ht="15.0" customHeight="1">
      <c r="A1974" s="8" t="s">
        <v>12</v>
      </c>
      <c r="B1974" s="8" t="s">
        <v>563</v>
      </c>
      <c r="C1974" s="8">
        <v>11091.0</v>
      </c>
      <c r="D1974" s="8" t="s">
        <v>2222</v>
      </c>
      <c r="E1974" s="8" t="s">
        <v>43</v>
      </c>
      <c r="F1974" s="10">
        <v>4451.0</v>
      </c>
      <c r="G1974" s="8" t="s">
        <v>37</v>
      </c>
    </row>
    <row r="1975" ht="15.0" customHeight="1">
      <c r="A1975" s="8" t="s">
        <v>12</v>
      </c>
      <c r="B1975" s="8" t="s">
        <v>563</v>
      </c>
      <c r="C1975" s="8">
        <v>11092.0</v>
      </c>
      <c r="D1975" s="8" t="s">
        <v>2223</v>
      </c>
      <c r="E1975" s="8" t="s">
        <v>43</v>
      </c>
      <c r="F1975" s="10">
        <v>8053.0</v>
      </c>
      <c r="G1975" s="8" t="s">
        <v>37</v>
      </c>
    </row>
    <row r="1976" ht="15.0" customHeight="1">
      <c r="A1976" s="8" t="s">
        <v>12</v>
      </c>
      <c r="B1976" s="8" t="s">
        <v>563</v>
      </c>
      <c r="C1976" s="8">
        <v>11093.0</v>
      </c>
      <c r="D1976" s="8" t="s">
        <v>2224</v>
      </c>
      <c r="E1976" s="8" t="s">
        <v>43</v>
      </c>
      <c r="F1976" s="10">
        <v>8693.0</v>
      </c>
      <c r="G1976" s="8" t="s">
        <v>37</v>
      </c>
    </row>
    <row r="1977" ht="15.0" customHeight="1">
      <c r="A1977" s="8" t="s">
        <v>12</v>
      </c>
      <c r="B1977" s="8" t="s">
        <v>563</v>
      </c>
      <c r="C1977" s="8">
        <v>11094.0</v>
      </c>
      <c r="D1977" s="8" t="s">
        <v>2225</v>
      </c>
      <c r="E1977" s="8" t="s">
        <v>43</v>
      </c>
      <c r="F1977" s="10">
        <v>6815.0</v>
      </c>
      <c r="G1977" s="8" t="s">
        <v>37</v>
      </c>
    </row>
    <row r="1978" ht="15.0" customHeight="1">
      <c r="A1978" s="8" t="s">
        <v>12</v>
      </c>
      <c r="B1978" s="8" t="s">
        <v>563</v>
      </c>
      <c r="C1978" s="8">
        <v>11096.0</v>
      </c>
      <c r="D1978" s="8" t="s">
        <v>2226</v>
      </c>
      <c r="E1978" s="8" t="s">
        <v>43</v>
      </c>
      <c r="F1978" s="10">
        <v>12553.0</v>
      </c>
      <c r="G1978" s="8" t="s">
        <v>37</v>
      </c>
    </row>
    <row r="1979" ht="15.0" customHeight="1">
      <c r="A1979" s="8" t="s">
        <v>12</v>
      </c>
      <c r="B1979" s="8" t="s">
        <v>563</v>
      </c>
      <c r="C1979" s="8">
        <v>11097.0</v>
      </c>
      <c r="D1979" s="8" t="s">
        <v>2227</v>
      </c>
      <c r="E1979" s="8" t="s">
        <v>43</v>
      </c>
      <c r="F1979" s="10">
        <v>12609.0</v>
      </c>
      <c r="G1979" s="8" t="s">
        <v>37</v>
      </c>
    </row>
    <row r="1980" ht="15.0" customHeight="1">
      <c r="A1980" s="8" t="s">
        <v>12</v>
      </c>
      <c r="B1980" s="8" t="s">
        <v>563</v>
      </c>
      <c r="C1980" s="8">
        <v>11098.0</v>
      </c>
      <c r="D1980" s="8" t="s">
        <v>2228</v>
      </c>
      <c r="E1980" s="8" t="s">
        <v>43</v>
      </c>
      <c r="F1980" s="10">
        <v>13345.0</v>
      </c>
      <c r="G1980" s="8" t="s">
        <v>37</v>
      </c>
    </row>
    <row r="1981" ht="15.0" customHeight="1">
      <c r="A1981" s="8" t="s">
        <v>12</v>
      </c>
      <c r="B1981" s="8" t="s">
        <v>2229</v>
      </c>
      <c r="C1981" s="8">
        <v>11101.0</v>
      </c>
      <c r="D1981" s="8" t="s">
        <v>2230</v>
      </c>
      <c r="E1981" s="8" t="s">
        <v>61</v>
      </c>
      <c r="F1981" s="10">
        <v>97964.0</v>
      </c>
      <c r="G1981" s="8" t="s">
        <v>37</v>
      </c>
    </row>
    <row r="1982" ht="15.0" customHeight="1">
      <c r="A1982" s="8" t="s">
        <v>12</v>
      </c>
      <c r="B1982" s="8" t="s">
        <v>2229</v>
      </c>
      <c r="C1982" s="8">
        <v>11102.0</v>
      </c>
      <c r="D1982" s="8" t="s">
        <v>2231</v>
      </c>
      <c r="E1982" s="8" t="s">
        <v>61</v>
      </c>
      <c r="F1982" s="10">
        <v>344595.0</v>
      </c>
      <c r="G1982" s="8" t="s">
        <v>37</v>
      </c>
    </row>
    <row r="1983" ht="15.0" customHeight="1">
      <c r="A1983" s="8" t="s">
        <v>12</v>
      </c>
      <c r="B1983" s="8" t="s">
        <v>2229</v>
      </c>
      <c r="C1983" s="8">
        <v>11103.0</v>
      </c>
      <c r="D1983" s="8" t="s">
        <v>2232</v>
      </c>
      <c r="E1983" s="8" t="s">
        <v>61</v>
      </c>
      <c r="F1983" s="10">
        <v>430744.0</v>
      </c>
      <c r="G1983" s="8" t="s">
        <v>37</v>
      </c>
    </row>
    <row r="1984" ht="15.0" customHeight="1">
      <c r="A1984" s="8" t="s">
        <v>12</v>
      </c>
      <c r="B1984" s="8" t="s">
        <v>2229</v>
      </c>
      <c r="C1984" s="8">
        <v>11106.0</v>
      </c>
      <c r="D1984" s="8" t="s">
        <v>2233</v>
      </c>
      <c r="E1984" s="8" t="s">
        <v>61</v>
      </c>
      <c r="F1984" s="10">
        <v>455358.0</v>
      </c>
      <c r="G1984" s="8" t="s">
        <v>37</v>
      </c>
    </row>
    <row r="1985" ht="15.0" customHeight="1">
      <c r="A1985" s="8" t="s">
        <v>12</v>
      </c>
      <c r="B1985" s="8" t="s">
        <v>2229</v>
      </c>
      <c r="C1985" s="8">
        <v>11107.0</v>
      </c>
      <c r="D1985" s="8" t="s">
        <v>2234</v>
      </c>
      <c r="E1985" s="8" t="s">
        <v>61</v>
      </c>
      <c r="F1985" s="10">
        <v>639963.0</v>
      </c>
      <c r="G1985" s="8" t="s">
        <v>37</v>
      </c>
    </row>
    <row r="1986" ht="15.0" customHeight="1">
      <c r="A1986" s="8" t="s">
        <v>12</v>
      </c>
      <c r="B1986" s="8" t="s">
        <v>2229</v>
      </c>
      <c r="C1986" s="8">
        <v>11110.0</v>
      </c>
      <c r="D1986" s="8" t="s">
        <v>2235</v>
      </c>
      <c r="E1986" s="8" t="s">
        <v>61</v>
      </c>
      <c r="F1986" s="10">
        <v>479972.0</v>
      </c>
      <c r="G1986" s="8" t="s">
        <v>37</v>
      </c>
    </row>
    <row r="1987" ht="15.0" customHeight="1">
      <c r="A1987" s="8" t="s">
        <v>12</v>
      </c>
      <c r="B1987" s="8" t="s">
        <v>2229</v>
      </c>
      <c r="C1987" s="8">
        <v>11114.0</v>
      </c>
      <c r="D1987" s="8" t="s">
        <v>2236</v>
      </c>
      <c r="E1987" s="8" t="s">
        <v>61</v>
      </c>
      <c r="F1987" s="10">
        <v>504586.0</v>
      </c>
      <c r="G1987" s="8" t="s">
        <v>37</v>
      </c>
    </row>
    <row r="1988" ht="15.0" customHeight="1">
      <c r="A1988" s="8" t="s">
        <v>12</v>
      </c>
      <c r="B1988" s="8" t="s">
        <v>2001</v>
      </c>
      <c r="C1988" s="8">
        <v>11116.0</v>
      </c>
      <c r="D1988" s="8" t="s">
        <v>2237</v>
      </c>
      <c r="E1988" s="8" t="s">
        <v>61</v>
      </c>
      <c r="F1988" s="10">
        <v>309400.0</v>
      </c>
      <c r="G1988" s="8" t="s">
        <v>37</v>
      </c>
    </row>
    <row r="1989" ht="15.0" customHeight="1">
      <c r="A1989" s="8" t="s">
        <v>12</v>
      </c>
      <c r="B1989" s="8" t="s">
        <v>2001</v>
      </c>
      <c r="C1989" s="8">
        <v>11117.0</v>
      </c>
      <c r="D1989" s="8" t="s">
        <v>2238</v>
      </c>
      <c r="E1989" s="8" t="s">
        <v>61</v>
      </c>
      <c r="F1989" s="10">
        <v>333200.0</v>
      </c>
      <c r="G1989" s="8" t="s">
        <v>37</v>
      </c>
    </row>
    <row r="1990" ht="15.0" customHeight="1">
      <c r="A1990" s="8" t="s">
        <v>12</v>
      </c>
      <c r="B1990" s="8" t="s">
        <v>2001</v>
      </c>
      <c r="C1990" s="8">
        <v>11118.0</v>
      </c>
      <c r="D1990" s="8" t="s">
        <v>2239</v>
      </c>
      <c r="E1990" s="8" t="s">
        <v>61</v>
      </c>
      <c r="F1990" s="10">
        <v>376849.0</v>
      </c>
      <c r="G1990" s="8" t="s">
        <v>37</v>
      </c>
    </row>
    <row r="1991" ht="15.0" customHeight="1">
      <c r="A1991" s="8" t="s">
        <v>12</v>
      </c>
      <c r="B1991" s="8" t="s">
        <v>2001</v>
      </c>
      <c r="C1991" s="8">
        <v>11119.0</v>
      </c>
      <c r="D1991" s="8" t="s">
        <v>2240</v>
      </c>
      <c r="E1991" s="8" t="s">
        <v>61</v>
      </c>
      <c r="F1991" s="10">
        <v>537880.0</v>
      </c>
      <c r="G1991" s="8" t="s">
        <v>37</v>
      </c>
    </row>
    <row r="1992" ht="15.0" customHeight="1">
      <c r="A1992" s="8" t="s">
        <v>12</v>
      </c>
      <c r="B1992" s="8" t="s">
        <v>2001</v>
      </c>
      <c r="C1992" s="8">
        <v>11120.0</v>
      </c>
      <c r="D1992" s="8" t="s">
        <v>2241</v>
      </c>
      <c r="E1992" s="8" t="s">
        <v>46</v>
      </c>
      <c r="F1992" s="10">
        <v>2215256.0</v>
      </c>
      <c r="G1992" s="8" t="s">
        <v>37</v>
      </c>
    </row>
    <row r="1993" ht="15.0" customHeight="1">
      <c r="A1993" s="8" t="s">
        <v>12</v>
      </c>
      <c r="B1993" s="8" t="s">
        <v>2001</v>
      </c>
      <c r="C1993" s="8">
        <v>11121.0</v>
      </c>
      <c r="D1993" s="8" t="s">
        <v>2242</v>
      </c>
      <c r="E1993" s="8" t="s">
        <v>46</v>
      </c>
      <c r="F1993" s="10">
        <v>2953675.0</v>
      </c>
      <c r="G1993" s="8" t="s">
        <v>37</v>
      </c>
    </row>
    <row r="1994" ht="15.0" customHeight="1">
      <c r="A1994" s="8" t="s">
        <v>12</v>
      </c>
      <c r="B1994" s="8" t="s">
        <v>557</v>
      </c>
      <c r="C1994" s="8">
        <v>11125.0</v>
      </c>
      <c r="D1994" s="8" t="s">
        <v>2243</v>
      </c>
      <c r="E1994" s="8" t="s">
        <v>43</v>
      </c>
      <c r="F1994" s="10">
        <v>4356.0</v>
      </c>
      <c r="G1994" s="8" t="s">
        <v>17</v>
      </c>
    </row>
    <row r="1995" ht="15.0" customHeight="1">
      <c r="A1995" s="8" t="s">
        <v>12</v>
      </c>
      <c r="B1995" s="8" t="s">
        <v>557</v>
      </c>
      <c r="C1995" s="8">
        <v>11127.0</v>
      </c>
      <c r="D1995" s="8" t="s">
        <v>2244</v>
      </c>
      <c r="E1995" s="8" t="s">
        <v>43</v>
      </c>
      <c r="F1995" s="10">
        <v>4414.0</v>
      </c>
      <c r="G1995" s="8" t="s">
        <v>17</v>
      </c>
    </row>
    <row r="1996" ht="15.0" customHeight="1">
      <c r="A1996" s="8" t="s">
        <v>12</v>
      </c>
      <c r="B1996" s="8" t="s">
        <v>451</v>
      </c>
      <c r="C1996" s="8">
        <v>11136.0</v>
      </c>
      <c r="D1996" s="8" t="s">
        <v>2245</v>
      </c>
      <c r="E1996" s="8" t="s">
        <v>61</v>
      </c>
      <c r="F1996" s="10">
        <v>319007.0</v>
      </c>
      <c r="G1996" s="8" t="s">
        <v>37</v>
      </c>
    </row>
    <row r="1997" ht="15.0" customHeight="1">
      <c r="A1997" s="8" t="s">
        <v>12</v>
      </c>
      <c r="B1997" s="8" t="s">
        <v>38</v>
      </c>
      <c r="C1997" s="8">
        <v>11156.0</v>
      </c>
      <c r="D1997" s="8" t="s">
        <v>2246</v>
      </c>
      <c r="E1997" s="8" t="s">
        <v>100</v>
      </c>
      <c r="F1997" s="10">
        <v>93298.0</v>
      </c>
      <c r="G1997" s="8" t="s">
        <v>17</v>
      </c>
    </row>
    <row r="1998" ht="15.0" customHeight="1">
      <c r="A1998" s="8" t="s">
        <v>12</v>
      </c>
      <c r="B1998" s="8" t="s">
        <v>1057</v>
      </c>
      <c r="C1998" s="8">
        <v>11161.0</v>
      </c>
      <c r="D1998" s="8" t="s">
        <v>2247</v>
      </c>
      <c r="E1998" s="8" t="s">
        <v>43</v>
      </c>
      <c r="F1998" s="10">
        <v>1314.0</v>
      </c>
      <c r="G1998" s="8" t="s">
        <v>37</v>
      </c>
    </row>
    <row r="1999" ht="15.0" customHeight="1">
      <c r="A1999" s="8" t="s">
        <v>12</v>
      </c>
      <c r="B1999" s="8" t="s">
        <v>819</v>
      </c>
      <c r="C1999" s="8">
        <v>11164.0</v>
      </c>
      <c r="D1999" s="8" t="s">
        <v>2248</v>
      </c>
      <c r="E1999" s="8" t="s">
        <v>46</v>
      </c>
      <c r="F1999" s="10">
        <v>42386.0</v>
      </c>
      <c r="G1999" s="8" t="s">
        <v>37</v>
      </c>
    </row>
    <row r="2000" ht="15.0" customHeight="1">
      <c r="A2000" s="8" t="s">
        <v>12</v>
      </c>
      <c r="B2000" s="8" t="s">
        <v>451</v>
      </c>
      <c r="C2000" s="8">
        <v>11165.0</v>
      </c>
      <c r="D2000" s="8" t="s">
        <v>2249</v>
      </c>
      <c r="E2000" s="8" t="s">
        <v>46</v>
      </c>
      <c r="F2000" s="10">
        <v>6583.0</v>
      </c>
      <c r="G2000" s="8" t="s">
        <v>37</v>
      </c>
    </row>
    <row r="2001" ht="15.0" customHeight="1">
      <c r="A2001" s="8" t="s">
        <v>12</v>
      </c>
      <c r="B2001" s="8" t="s">
        <v>98</v>
      </c>
      <c r="C2001" s="8">
        <v>11167.0</v>
      </c>
      <c r="D2001" s="8" t="s">
        <v>2250</v>
      </c>
      <c r="E2001" s="8" t="s">
        <v>33</v>
      </c>
      <c r="F2001" s="10">
        <v>5207.0</v>
      </c>
      <c r="G2001" s="8" t="s">
        <v>37</v>
      </c>
    </row>
    <row r="2002" ht="15.0" customHeight="1">
      <c r="A2002" s="8" t="s">
        <v>12</v>
      </c>
      <c r="B2002" s="8" t="s">
        <v>58</v>
      </c>
      <c r="C2002" s="8">
        <v>11169.0</v>
      </c>
      <c r="D2002" s="8" t="s">
        <v>2251</v>
      </c>
      <c r="E2002" s="8" t="s">
        <v>61</v>
      </c>
      <c r="F2002" s="10">
        <v>104323.0</v>
      </c>
      <c r="G2002" s="8" t="s">
        <v>17</v>
      </c>
    </row>
    <row r="2003" ht="15.0" customHeight="1">
      <c r="A2003" s="8" t="s">
        <v>12</v>
      </c>
      <c r="B2003" s="8" t="s">
        <v>14</v>
      </c>
      <c r="C2003" s="8">
        <v>11171.0</v>
      </c>
      <c r="D2003" s="8" t="s">
        <v>2252</v>
      </c>
      <c r="E2003" s="8" t="s">
        <v>16</v>
      </c>
      <c r="F2003" s="10">
        <v>792600.0</v>
      </c>
      <c r="G2003" s="8" t="s">
        <v>17</v>
      </c>
    </row>
    <row r="2004" ht="15.0" customHeight="1">
      <c r="A2004" s="8" t="s">
        <v>12</v>
      </c>
      <c r="B2004" s="8" t="s">
        <v>14</v>
      </c>
      <c r="C2004" s="8">
        <v>11172.0</v>
      </c>
      <c r="D2004" s="8" t="s">
        <v>2253</v>
      </c>
      <c r="E2004" s="8" t="s">
        <v>16</v>
      </c>
      <c r="F2004" s="10">
        <v>859928.0</v>
      </c>
      <c r="G2004" s="8" t="s">
        <v>17</v>
      </c>
    </row>
    <row r="2005" ht="15.0" customHeight="1">
      <c r="A2005" s="8" t="s">
        <v>12</v>
      </c>
      <c r="B2005" s="8" t="s">
        <v>1059</v>
      </c>
      <c r="C2005" s="8">
        <v>11173.0</v>
      </c>
      <c r="D2005" s="8" t="s">
        <v>2254</v>
      </c>
      <c r="E2005" s="8" t="s">
        <v>46</v>
      </c>
      <c r="F2005" s="10">
        <v>101150.0</v>
      </c>
      <c r="G2005" s="8" t="s">
        <v>37</v>
      </c>
    </row>
    <row r="2006" ht="15.0" customHeight="1">
      <c r="A2006" s="8" t="s">
        <v>12</v>
      </c>
      <c r="B2006" s="8" t="s">
        <v>451</v>
      </c>
      <c r="C2006" s="8">
        <v>11175.0</v>
      </c>
      <c r="D2006" s="8" t="s">
        <v>2255</v>
      </c>
      <c r="E2006" s="8" t="s">
        <v>46</v>
      </c>
      <c r="F2006" s="10">
        <v>59814.0</v>
      </c>
      <c r="G2006" s="8" t="s">
        <v>37</v>
      </c>
    </row>
    <row r="2007" ht="15.0" customHeight="1">
      <c r="A2007" s="8" t="s">
        <v>12</v>
      </c>
      <c r="B2007" s="8" t="s">
        <v>451</v>
      </c>
      <c r="C2007" s="8">
        <v>11277.0</v>
      </c>
      <c r="D2007" s="8" t="s">
        <v>2256</v>
      </c>
      <c r="E2007" s="8" t="s">
        <v>46</v>
      </c>
      <c r="F2007" s="10">
        <v>12188.0</v>
      </c>
      <c r="G2007" s="8" t="s">
        <v>37</v>
      </c>
    </row>
    <row r="2008" ht="15.0" customHeight="1">
      <c r="A2008" s="8" t="s">
        <v>12</v>
      </c>
      <c r="B2008" s="8" t="s">
        <v>451</v>
      </c>
      <c r="C2008" s="8">
        <v>11278.0</v>
      </c>
      <c r="D2008" s="8" t="s">
        <v>2257</v>
      </c>
      <c r="E2008" s="8" t="s">
        <v>46</v>
      </c>
      <c r="F2008" s="10">
        <v>643554.0</v>
      </c>
      <c r="G2008" s="8" t="s">
        <v>37</v>
      </c>
    </row>
    <row r="2009" ht="15.0" customHeight="1">
      <c r="A2009" s="8" t="s">
        <v>12</v>
      </c>
      <c r="B2009" s="8" t="s">
        <v>451</v>
      </c>
      <c r="C2009" s="8">
        <v>11279.0</v>
      </c>
      <c r="D2009" s="8" t="s">
        <v>2258</v>
      </c>
      <c r="E2009" s="8" t="s">
        <v>46</v>
      </c>
      <c r="F2009" s="10">
        <v>643554.0</v>
      </c>
      <c r="G2009" s="8" t="s">
        <v>37</v>
      </c>
    </row>
    <row r="2010" ht="15.0" customHeight="1">
      <c r="A2010" s="8" t="s">
        <v>12</v>
      </c>
      <c r="B2010" s="8" t="s">
        <v>1128</v>
      </c>
      <c r="C2010" s="8">
        <v>11280.0</v>
      </c>
      <c r="D2010" s="8" t="s">
        <v>2259</v>
      </c>
      <c r="E2010" s="8" t="s">
        <v>46</v>
      </c>
      <c r="F2010" s="10">
        <v>5414500.0</v>
      </c>
      <c r="G2010" s="8" t="s">
        <v>37</v>
      </c>
    </row>
    <row r="2011" ht="15.0" customHeight="1">
      <c r="A2011" s="8" t="s">
        <v>12</v>
      </c>
      <c r="B2011" s="8" t="s">
        <v>58</v>
      </c>
      <c r="C2011" s="8">
        <v>11292.0</v>
      </c>
      <c r="D2011" s="8" t="s">
        <v>2260</v>
      </c>
      <c r="E2011" s="8" t="s">
        <v>46</v>
      </c>
      <c r="F2011" s="10">
        <v>29200.0</v>
      </c>
      <c r="G2011" s="8" t="s">
        <v>17</v>
      </c>
    </row>
    <row r="2012" ht="15.0" customHeight="1">
      <c r="A2012" s="8" t="s">
        <v>12</v>
      </c>
      <c r="B2012" s="8" t="s">
        <v>869</v>
      </c>
      <c r="C2012" s="8">
        <v>11305.0</v>
      </c>
      <c r="D2012" s="8" t="s">
        <v>2261</v>
      </c>
      <c r="E2012" s="8" t="s">
        <v>2262</v>
      </c>
      <c r="F2012" s="10">
        <v>155678.0</v>
      </c>
      <c r="G2012" s="8" t="s">
        <v>37</v>
      </c>
    </row>
    <row r="2013" ht="15.0" customHeight="1">
      <c r="A2013" s="8" t="s">
        <v>12</v>
      </c>
      <c r="B2013" s="8" t="s">
        <v>1050</v>
      </c>
      <c r="C2013" s="8">
        <v>11308.0</v>
      </c>
      <c r="D2013" s="8" t="s">
        <v>2263</v>
      </c>
      <c r="E2013" s="8" t="s">
        <v>100</v>
      </c>
      <c r="F2013" s="10">
        <v>5412.0</v>
      </c>
      <c r="G2013" s="8" t="s">
        <v>37</v>
      </c>
    </row>
    <row r="2014" ht="15.0" customHeight="1">
      <c r="A2014" s="8" t="s">
        <v>12</v>
      </c>
      <c r="B2014" s="8" t="s">
        <v>140</v>
      </c>
      <c r="C2014" s="8">
        <v>11328.0</v>
      </c>
      <c r="D2014" s="8" t="s">
        <v>2264</v>
      </c>
      <c r="E2014" s="8" t="s">
        <v>95</v>
      </c>
      <c r="F2014" s="10">
        <v>191408.0</v>
      </c>
      <c r="G2014" s="8" t="s">
        <v>37</v>
      </c>
    </row>
    <row r="2015" ht="15.0" customHeight="1">
      <c r="A2015" s="8" t="s">
        <v>12</v>
      </c>
      <c r="B2015" s="8" t="s">
        <v>140</v>
      </c>
      <c r="C2015" s="8">
        <v>11329.0</v>
      </c>
      <c r="D2015" s="8" t="s">
        <v>2265</v>
      </c>
      <c r="E2015" s="8" t="s">
        <v>95</v>
      </c>
      <c r="F2015" s="10">
        <v>320000.0</v>
      </c>
      <c r="G2015" s="8" t="s">
        <v>37</v>
      </c>
    </row>
    <row r="2016" ht="15.0" customHeight="1">
      <c r="A2016" s="8" t="s">
        <v>12</v>
      </c>
      <c r="B2016" s="8" t="s">
        <v>140</v>
      </c>
      <c r="C2016" s="8">
        <v>11330.0</v>
      </c>
      <c r="D2016" s="8" t="s">
        <v>2266</v>
      </c>
      <c r="E2016" s="8" t="s">
        <v>95</v>
      </c>
      <c r="F2016" s="10">
        <v>290000.0</v>
      </c>
      <c r="G2016" s="8" t="s">
        <v>37</v>
      </c>
    </row>
    <row r="2017" ht="15.0" customHeight="1">
      <c r="A2017" s="8" t="s">
        <v>12</v>
      </c>
      <c r="B2017" s="8" t="s">
        <v>140</v>
      </c>
      <c r="C2017" s="8">
        <v>11331.0</v>
      </c>
      <c r="D2017" s="8" t="s">
        <v>2267</v>
      </c>
      <c r="E2017" s="8" t="s">
        <v>95</v>
      </c>
      <c r="F2017" s="10">
        <v>290000.0</v>
      </c>
      <c r="G2017" s="8" t="s">
        <v>37</v>
      </c>
    </row>
    <row r="2018" ht="15.0" customHeight="1">
      <c r="A2018" s="8" t="s">
        <v>12</v>
      </c>
      <c r="B2018" s="8" t="s">
        <v>337</v>
      </c>
      <c r="C2018" s="8">
        <v>11332.0</v>
      </c>
      <c r="D2018" s="8" t="s">
        <v>2268</v>
      </c>
      <c r="E2018" s="8" t="s">
        <v>61</v>
      </c>
      <c r="F2018" s="10">
        <v>392700.0</v>
      </c>
      <c r="G2018" s="8" t="s">
        <v>37</v>
      </c>
    </row>
    <row r="2019" ht="15.0" customHeight="1">
      <c r="A2019" s="8" t="s">
        <v>12</v>
      </c>
      <c r="B2019" s="8" t="s">
        <v>563</v>
      </c>
      <c r="C2019" s="8">
        <v>11337.0</v>
      </c>
      <c r="D2019" s="8" t="s">
        <v>2269</v>
      </c>
      <c r="E2019" s="8" t="s">
        <v>43</v>
      </c>
      <c r="F2019" s="10">
        <v>25981.0</v>
      </c>
      <c r="G2019" s="8" t="s">
        <v>37</v>
      </c>
    </row>
    <row r="2020" ht="15.0" customHeight="1">
      <c r="A2020" s="8" t="s">
        <v>12</v>
      </c>
      <c r="B2020" s="8" t="s">
        <v>557</v>
      </c>
      <c r="C2020" s="8">
        <v>11338.0</v>
      </c>
      <c r="D2020" s="8" t="s">
        <v>2270</v>
      </c>
      <c r="E2020" s="8" t="s">
        <v>16</v>
      </c>
      <c r="F2020" s="10">
        <v>986934.0</v>
      </c>
      <c r="G2020" s="8" t="s">
        <v>17</v>
      </c>
    </row>
    <row r="2021" ht="15.0" customHeight="1">
      <c r="A2021" s="8" t="s">
        <v>12</v>
      </c>
      <c r="B2021" s="8" t="s">
        <v>14</v>
      </c>
      <c r="C2021" s="8">
        <v>11342.0</v>
      </c>
      <c r="D2021" s="8" t="s">
        <v>2271</v>
      </c>
      <c r="E2021" s="8" t="s">
        <v>16</v>
      </c>
      <c r="F2021" s="10">
        <v>792302.0</v>
      </c>
      <c r="G2021" s="8" t="s">
        <v>17</v>
      </c>
    </row>
    <row r="2022" ht="15.0" customHeight="1">
      <c r="A2022" s="8" t="s">
        <v>12</v>
      </c>
      <c r="B2022" s="8" t="s">
        <v>14</v>
      </c>
      <c r="C2022" s="8">
        <v>11343.0</v>
      </c>
      <c r="D2022" s="8" t="s">
        <v>2272</v>
      </c>
      <c r="E2022" s="8" t="s">
        <v>16</v>
      </c>
      <c r="F2022" s="10">
        <v>860251.0</v>
      </c>
      <c r="G2022" s="8" t="s">
        <v>17</v>
      </c>
    </row>
    <row r="2023" ht="15.0" customHeight="1">
      <c r="A2023" s="8" t="s">
        <v>12</v>
      </c>
      <c r="B2023" s="8" t="s">
        <v>563</v>
      </c>
      <c r="C2023" s="8">
        <v>11344.0</v>
      </c>
      <c r="D2023" s="8" t="s">
        <v>2273</v>
      </c>
      <c r="E2023" s="8" t="s">
        <v>43</v>
      </c>
      <c r="F2023" s="10">
        <v>54839.0</v>
      </c>
      <c r="G2023" s="8" t="s">
        <v>37</v>
      </c>
    </row>
    <row r="2024" ht="15.0" customHeight="1">
      <c r="A2024" s="8" t="s">
        <v>12</v>
      </c>
      <c r="B2024" s="8" t="s">
        <v>563</v>
      </c>
      <c r="C2024" s="8">
        <v>11346.0</v>
      </c>
      <c r="D2024" s="8" t="s">
        <v>2274</v>
      </c>
      <c r="E2024" s="8" t="s">
        <v>61</v>
      </c>
      <c r="F2024" s="10">
        <v>10674.0</v>
      </c>
      <c r="G2024" s="8" t="s">
        <v>37</v>
      </c>
    </row>
    <row r="2025" ht="15.0" customHeight="1">
      <c r="A2025" s="8" t="s">
        <v>12</v>
      </c>
      <c r="B2025" s="8" t="s">
        <v>129</v>
      </c>
      <c r="C2025" s="8">
        <v>11349.0</v>
      </c>
      <c r="D2025" s="8" t="s">
        <v>2275</v>
      </c>
      <c r="E2025" s="8" t="s">
        <v>61</v>
      </c>
      <c r="F2025" s="10">
        <v>1725500.0</v>
      </c>
      <c r="G2025" s="8" t="s">
        <v>17</v>
      </c>
    </row>
    <row r="2026" ht="15.0" customHeight="1">
      <c r="A2026" s="8" t="s">
        <v>12</v>
      </c>
      <c r="B2026" s="8" t="s">
        <v>129</v>
      </c>
      <c r="C2026" s="8">
        <v>11350.0</v>
      </c>
      <c r="D2026" s="8" t="s">
        <v>2276</v>
      </c>
      <c r="E2026" s="8" t="s">
        <v>61</v>
      </c>
      <c r="F2026" s="10">
        <v>1892100.0</v>
      </c>
      <c r="G2026" s="8" t="s">
        <v>17</v>
      </c>
    </row>
    <row r="2027" ht="15.0" customHeight="1">
      <c r="A2027" s="8" t="s">
        <v>12</v>
      </c>
      <c r="B2027" s="8" t="s">
        <v>129</v>
      </c>
      <c r="C2027" s="8">
        <v>11351.0</v>
      </c>
      <c r="D2027" s="8" t="s">
        <v>2277</v>
      </c>
      <c r="E2027" s="8" t="s">
        <v>61</v>
      </c>
      <c r="F2027" s="10">
        <v>2082500.0</v>
      </c>
      <c r="G2027" s="8" t="s">
        <v>17</v>
      </c>
    </row>
    <row r="2028" ht="15.0" customHeight="1">
      <c r="A2028" s="8" t="s">
        <v>12</v>
      </c>
      <c r="B2028" s="8" t="s">
        <v>129</v>
      </c>
      <c r="C2028" s="8">
        <v>11352.0</v>
      </c>
      <c r="D2028" s="8" t="s">
        <v>2278</v>
      </c>
      <c r="E2028" s="8" t="s">
        <v>61</v>
      </c>
      <c r="F2028" s="10">
        <v>2475200.0</v>
      </c>
      <c r="G2028" s="8" t="s">
        <v>17</v>
      </c>
    </row>
    <row r="2029" ht="15.0" customHeight="1">
      <c r="A2029" s="8" t="s">
        <v>12</v>
      </c>
      <c r="B2029" s="8" t="s">
        <v>129</v>
      </c>
      <c r="C2029" s="8">
        <v>11353.0</v>
      </c>
      <c r="D2029" s="8" t="s">
        <v>2279</v>
      </c>
      <c r="E2029" s="8" t="s">
        <v>61</v>
      </c>
      <c r="F2029" s="10">
        <v>2826250.0</v>
      </c>
      <c r="G2029" s="8" t="s">
        <v>17</v>
      </c>
    </row>
    <row r="2030" ht="15.0" customHeight="1">
      <c r="A2030" s="8" t="s">
        <v>12</v>
      </c>
      <c r="B2030" s="8" t="s">
        <v>129</v>
      </c>
      <c r="C2030" s="8">
        <v>11354.0</v>
      </c>
      <c r="D2030" s="8" t="s">
        <v>2280</v>
      </c>
      <c r="E2030" s="8" t="s">
        <v>61</v>
      </c>
      <c r="F2030" s="10">
        <v>3088050.0</v>
      </c>
      <c r="G2030" s="8" t="s">
        <v>17</v>
      </c>
    </row>
    <row r="2031" ht="15.0" customHeight="1">
      <c r="A2031" s="8" t="s">
        <v>12</v>
      </c>
      <c r="B2031" s="8" t="s">
        <v>129</v>
      </c>
      <c r="C2031" s="8">
        <v>11355.0</v>
      </c>
      <c r="D2031" s="8" t="s">
        <v>2281</v>
      </c>
      <c r="E2031" s="8" t="s">
        <v>61</v>
      </c>
      <c r="F2031" s="10">
        <v>3790150.0</v>
      </c>
      <c r="G2031" s="8" t="s">
        <v>17</v>
      </c>
    </row>
    <row r="2032" ht="15.0" customHeight="1">
      <c r="A2032" s="8" t="s">
        <v>12</v>
      </c>
      <c r="B2032" s="8" t="s">
        <v>129</v>
      </c>
      <c r="C2032" s="8">
        <v>11356.0</v>
      </c>
      <c r="D2032" s="8" t="s">
        <v>2282</v>
      </c>
      <c r="E2032" s="8" t="s">
        <v>61</v>
      </c>
      <c r="F2032" s="10">
        <v>4237152.0</v>
      </c>
      <c r="G2032" s="8" t="s">
        <v>17</v>
      </c>
    </row>
    <row r="2033" ht="15.0" customHeight="1">
      <c r="A2033" s="8" t="s">
        <v>12</v>
      </c>
      <c r="B2033" s="8" t="s">
        <v>129</v>
      </c>
      <c r="C2033" s="8">
        <v>11357.0</v>
      </c>
      <c r="D2033" s="8" t="s">
        <v>2283</v>
      </c>
      <c r="E2033" s="8" t="s">
        <v>61</v>
      </c>
      <c r="F2033" s="10">
        <v>5033700.0</v>
      </c>
      <c r="G2033" s="8" t="s">
        <v>17</v>
      </c>
    </row>
    <row r="2034" ht="15.0" customHeight="1">
      <c r="A2034" s="8" t="s">
        <v>12</v>
      </c>
      <c r="B2034" s="8" t="s">
        <v>129</v>
      </c>
      <c r="C2034" s="8">
        <v>11358.0</v>
      </c>
      <c r="D2034" s="8" t="s">
        <v>2284</v>
      </c>
      <c r="E2034" s="8" t="s">
        <v>61</v>
      </c>
      <c r="F2034" s="10">
        <v>6012016.0</v>
      </c>
      <c r="G2034" s="8" t="s">
        <v>17</v>
      </c>
    </row>
    <row r="2035" ht="15.0" customHeight="1">
      <c r="A2035" s="8" t="s">
        <v>12</v>
      </c>
      <c r="B2035" s="8" t="s">
        <v>129</v>
      </c>
      <c r="C2035" s="8">
        <v>11359.0</v>
      </c>
      <c r="D2035" s="8" t="s">
        <v>2285</v>
      </c>
      <c r="E2035" s="8" t="s">
        <v>61</v>
      </c>
      <c r="F2035" s="10">
        <v>7610050.0</v>
      </c>
      <c r="G2035" s="8" t="s">
        <v>17</v>
      </c>
    </row>
    <row r="2036" ht="15.0" customHeight="1">
      <c r="A2036" s="8" t="s">
        <v>12</v>
      </c>
      <c r="B2036" s="8" t="s">
        <v>129</v>
      </c>
      <c r="C2036" s="8">
        <v>11360.0</v>
      </c>
      <c r="D2036" s="8" t="s">
        <v>2286</v>
      </c>
      <c r="E2036" s="8" t="s">
        <v>61</v>
      </c>
      <c r="F2036" s="10">
        <v>9686600.0</v>
      </c>
      <c r="G2036" s="8" t="s">
        <v>17</v>
      </c>
    </row>
    <row r="2037" ht="15.0" customHeight="1">
      <c r="A2037" s="8" t="s">
        <v>12</v>
      </c>
      <c r="B2037" s="8" t="s">
        <v>129</v>
      </c>
      <c r="C2037" s="8">
        <v>11361.0</v>
      </c>
      <c r="D2037" s="8" t="s">
        <v>2287</v>
      </c>
      <c r="E2037" s="8" t="s">
        <v>61</v>
      </c>
      <c r="F2037" s="10">
        <v>1.0642406E7</v>
      </c>
      <c r="G2037" s="8" t="s">
        <v>17</v>
      </c>
    </row>
    <row r="2038" ht="15.0" customHeight="1">
      <c r="A2038" s="8" t="s">
        <v>12</v>
      </c>
      <c r="B2038" s="8" t="s">
        <v>65</v>
      </c>
      <c r="C2038" s="8">
        <v>11362.0</v>
      </c>
      <c r="D2038" s="8" t="s">
        <v>2288</v>
      </c>
      <c r="E2038" s="8" t="s">
        <v>46</v>
      </c>
      <c r="F2038" s="10">
        <v>5421.0</v>
      </c>
      <c r="G2038" s="8" t="s">
        <v>17</v>
      </c>
    </row>
    <row r="2039" ht="15.0" customHeight="1">
      <c r="A2039" s="8" t="s">
        <v>12</v>
      </c>
      <c r="B2039" s="8" t="s">
        <v>1135</v>
      </c>
      <c r="C2039" s="8">
        <v>11363.0</v>
      </c>
      <c r="D2039" s="8" t="s">
        <v>2289</v>
      </c>
      <c r="E2039" s="8" t="s">
        <v>46</v>
      </c>
      <c r="F2039" s="10">
        <v>89202.0</v>
      </c>
      <c r="G2039" s="8" t="s">
        <v>37</v>
      </c>
    </row>
    <row r="2040" ht="15.0" customHeight="1">
      <c r="A2040" s="8" t="s">
        <v>12</v>
      </c>
      <c r="B2040" s="8" t="s">
        <v>14</v>
      </c>
      <c r="C2040" s="8">
        <v>11366.0</v>
      </c>
      <c r="D2040" s="8" t="s">
        <v>2290</v>
      </c>
      <c r="E2040" s="8" t="s">
        <v>16</v>
      </c>
      <c r="F2040" s="10">
        <v>904392.0</v>
      </c>
      <c r="G2040" s="8" t="s">
        <v>17</v>
      </c>
    </row>
    <row r="2041" ht="15.0" customHeight="1">
      <c r="A2041" s="8" t="s">
        <v>12</v>
      </c>
      <c r="B2041" s="8" t="s">
        <v>140</v>
      </c>
      <c r="C2041" s="8">
        <v>11367.0</v>
      </c>
      <c r="D2041" s="8" t="s">
        <v>2291</v>
      </c>
      <c r="E2041" s="8" t="s">
        <v>95</v>
      </c>
      <c r="F2041" s="10">
        <v>192493.0</v>
      </c>
      <c r="G2041" s="8" t="s">
        <v>37</v>
      </c>
    </row>
    <row r="2042" ht="15.0" customHeight="1">
      <c r="A2042" s="8" t="s">
        <v>12</v>
      </c>
      <c r="B2042" s="8" t="s">
        <v>140</v>
      </c>
      <c r="C2042" s="8">
        <v>11368.0</v>
      </c>
      <c r="D2042" s="8" t="s">
        <v>2292</v>
      </c>
      <c r="E2042" s="8" t="s">
        <v>95</v>
      </c>
      <c r="F2042" s="10">
        <v>192493.0</v>
      </c>
      <c r="G2042" s="8" t="s">
        <v>37</v>
      </c>
    </row>
    <row r="2043" ht="15.0" customHeight="1">
      <c r="A2043" s="8" t="s">
        <v>12</v>
      </c>
      <c r="B2043" s="8" t="s">
        <v>563</v>
      </c>
      <c r="C2043" s="8">
        <v>11370.0</v>
      </c>
      <c r="D2043" s="8" t="s">
        <v>2293</v>
      </c>
      <c r="E2043" s="8" t="s">
        <v>95</v>
      </c>
      <c r="F2043" s="10">
        <v>365104.0</v>
      </c>
      <c r="G2043" s="8" t="s">
        <v>37</v>
      </c>
    </row>
    <row r="2044" ht="15.0" customHeight="1">
      <c r="A2044" s="8" t="s">
        <v>12</v>
      </c>
      <c r="B2044" s="8" t="s">
        <v>345</v>
      </c>
      <c r="C2044" s="8">
        <v>11381.0</v>
      </c>
      <c r="D2044" s="8" t="s">
        <v>2294</v>
      </c>
      <c r="E2044" s="8" t="s">
        <v>46</v>
      </c>
      <c r="F2044" s="10">
        <v>665128.0</v>
      </c>
      <c r="G2044" s="8" t="s">
        <v>37</v>
      </c>
    </row>
    <row r="2045" ht="15.0" customHeight="1">
      <c r="A2045" s="8" t="s">
        <v>12</v>
      </c>
      <c r="B2045" s="8" t="s">
        <v>345</v>
      </c>
      <c r="C2045" s="8">
        <v>11382.0</v>
      </c>
      <c r="D2045" s="8" t="s">
        <v>2295</v>
      </c>
      <c r="E2045" s="8" t="s">
        <v>46</v>
      </c>
      <c r="F2045" s="10">
        <v>930176.0</v>
      </c>
      <c r="G2045" s="8" t="s">
        <v>37</v>
      </c>
    </row>
    <row r="2046" ht="15.0" customHeight="1">
      <c r="A2046" s="8" t="s">
        <v>12</v>
      </c>
      <c r="B2046" s="8" t="s">
        <v>345</v>
      </c>
      <c r="C2046" s="8">
        <v>11384.0</v>
      </c>
      <c r="D2046" s="8" t="s">
        <v>2296</v>
      </c>
      <c r="E2046" s="8" t="s">
        <v>46</v>
      </c>
      <c r="F2046" s="10">
        <v>482257.0</v>
      </c>
      <c r="G2046" s="8" t="s">
        <v>37</v>
      </c>
    </row>
    <row r="2047" ht="15.0" customHeight="1">
      <c r="A2047" s="8" t="s">
        <v>12</v>
      </c>
      <c r="B2047" s="8" t="s">
        <v>345</v>
      </c>
      <c r="C2047" s="8">
        <v>11385.0</v>
      </c>
      <c r="D2047" s="8" t="s">
        <v>2297</v>
      </c>
      <c r="E2047" s="8" t="s">
        <v>46</v>
      </c>
      <c r="F2047" s="10">
        <v>783185.0</v>
      </c>
      <c r="G2047" s="8" t="s">
        <v>37</v>
      </c>
    </row>
    <row r="2048" ht="15.0" customHeight="1">
      <c r="A2048" s="8" t="s">
        <v>12</v>
      </c>
      <c r="B2048" s="8" t="s">
        <v>1085</v>
      </c>
      <c r="C2048" s="8">
        <v>11408.0</v>
      </c>
      <c r="D2048" s="8" t="s">
        <v>2298</v>
      </c>
      <c r="E2048" s="8" t="s">
        <v>61</v>
      </c>
      <c r="F2048" s="10">
        <v>43911.0</v>
      </c>
      <c r="G2048" s="8" t="s">
        <v>37</v>
      </c>
    </row>
    <row r="2049" ht="15.0" customHeight="1">
      <c r="A2049" s="8" t="s">
        <v>12</v>
      </c>
      <c r="B2049" s="8" t="s">
        <v>345</v>
      </c>
      <c r="C2049" s="8">
        <v>11409.0</v>
      </c>
      <c r="D2049" s="8" t="s">
        <v>2299</v>
      </c>
      <c r="E2049" s="8" t="s">
        <v>46</v>
      </c>
      <c r="F2049" s="10">
        <v>1457750.0</v>
      </c>
      <c r="G2049" s="8" t="s">
        <v>37</v>
      </c>
    </row>
    <row r="2050" ht="15.0" customHeight="1">
      <c r="A2050" s="8" t="s">
        <v>12</v>
      </c>
      <c r="B2050" s="8" t="s">
        <v>2061</v>
      </c>
      <c r="C2050" s="8">
        <v>11424.0</v>
      </c>
      <c r="D2050" s="8" t="s">
        <v>2300</v>
      </c>
      <c r="E2050" s="8" t="s">
        <v>46</v>
      </c>
      <c r="F2050" s="10">
        <v>3844460.0</v>
      </c>
      <c r="G2050" s="8" t="s">
        <v>37</v>
      </c>
    </row>
    <row r="2051" ht="15.0" customHeight="1">
      <c r="A2051" s="8" t="s">
        <v>12</v>
      </c>
      <c r="B2051" s="8" t="s">
        <v>2061</v>
      </c>
      <c r="C2051" s="8">
        <v>11425.0</v>
      </c>
      <c r="D2051" s="8" t="s">
        <v>2301</v>
      </c>
      <c r="E2051" s="8" t="s">
        <v>46</v>
      </c>
      <c r="F2051" s="10">
        <v>4739025.0</v>
      </c>
      <c r="G2051" s="8" t="s">
        <v>37</v>
      </c>
    </row>
    <row r="2052" ht="15.0" customHeight="1">
      <c r="A2052" s="8" t="s">
        <v>12</v>
      </c>
      <c r="B2052" s="8" t="s">
        <v>2061</v>
      </c>
      <c r="C2052" s="8">
        <v>11426.0</v>
      </c>
      <c r="D2052" s="8" t="s">
        <v>2302</v>
      </c>
      <c r="E2052" s="8" t="s">
        <v>46</v>
      </c>
      <c r="F2052" s="10">
        <v>5898972.0</v>
      </c>
      <c r="G2052" s="8" t="s">
        <v>37</v>
      </c>
    </row>
    <row r="2053" ht="15.0" customHeight="1">
      <c r="A2053" s="8" t="s">
        <v>12</v>
      </c>
      <c r="B2053" s="8" t="s">
        <v>2061</v>
      </c>
      <c r="C2053" s="8">
        <v>11427.0</v>
      </c>
      <c r="D2053" s="8" t="s">
        <v>2303</v>
      </c>
      <c r="E2053" s="8" t="s">
        <v>46</v>
      </c>
      <c r="F2053" s="10">
        <v>7456992.0</v>
      </c>
      <c r="G2053" s="8" t="s">
        <v>37</v>
      </c>
    </row>
    <row r="2054" ht="15.0" customHeight="1">
      <c r="A2054" s="8" t="s">
        <v>12</v>
      </c>
      <c r="B2054" s="8" t="s">
        <v>2061</v>
      </c>
      <c r="C2054" s="8">
        <v>11429.0</v>
      </c>
      <c r="D2054" s="8" t="s">
        <v>2304</v>
      </c>
      <c r="E2054" s="8" t="s">
        <v>46</v>
      </c>
      <c r="F2054" s="10">
        <v>4217083.0</v>
      </c>
      <c r="G2054" s="8" t="s">
        <v>37</v>
      </c>
    </row>
    <row r="2055" ht="15.0" customHeight="1">
      <c r="A2055" s="8" t="s">
        <v>12</v>
      </c>
      <c r="B2055" s="8" t="s">
        <v>2061</v>
      </c>
      <c r="C2055" s="8">
        <v>11430.0</v>
      </c>
      <c r="D2055" s="8" t="s">
        <v>2305</v>
      </c>
      <c r="E2055" s="8" t="s">
        <v>46</v>
      </c>
      <c r="F2055" s="10">
        <v>5339674.0</v>
      </c>
      <c r="G2055" s="8" t="s">
        <v>37</v>
      </c>
    </row>
    <row r="2056" ht="15.0" customHeight="1">
      <c r="A2056" s="8" t="s">
        <v>12</v>
      </c>
      <c r="B2056" s="8" t="s">
        <v>2061</v>
      </c>
      <c r="C2056" s="8">
        <v>11432.0</v>
      </c>
      <c r="D2056" s="8" t="s">
        <v>2306</v>
      </c>
      <c r="E2056" s="8" t="s">
        <v>46</v>
      </c>
      <c r="F2056" s="10">
        <v>4657453.0</v>
      </c>
      <c r="G2056" s="8" t="s">
        <v>37</v>
      </c>
    </row>
    <row r="2057" ht="15.0" customHeight="1">
      <c r="A2057" s="8" t="s">
        <v>12</v>
      </c>
      <c r="B2057" s="8" t="s">
        <v>2061</v>
      </c>
      <c r="C2057" s="8">
        <v>11433.0</v>
      </c>
      <c r="D2057" s="8" t="s">
        <v>2307</v>
      </c>
      <c r="E2057" s="8" t="s">
        <v>46</v>
      </c>
      <c r="F2057" s="10">
        <v>7136172.0</v>
      </c>
      <c r="G2057" s="8" t="s">
        <v>37</v>
      </c>
    </row>
    <row r="2058" ht="15.0" customHeight="1">
      <c r="A2058" s="8" t="s">
        <v>12</v>
      </c>
      <c r="B2058" s="8" t="s">
        <v>2061</v>
      </c>
      <c r="C2058" s="8">
        <v>11434.0</v>
      </c>
      <c r="D2058" s="8" t="s">
        <v>2308</v>
      </c>
      <c r="E2058" s="8" t="s">
        <v>46</v>
      </c>
      <c r="F2058" s="10">
        <v>9268560.0</v>
      </c>
      <c r="G2058" s="8" t="s">
        <v>37</v>
      </c>
    </row>
    <row r="2059" ht="15.0" customHeight="1">
      <c r="A2059" s="8" t="s">
        <v>12</v>
      </c>
      <c r="B2059" s="8" t="s">
        <v>2309</v>
      </c>
      <c r="C2059" s="8">
        <v>11435.0</v>
      </c>
      <c r="D2059" s="8" t="s">
        <v>2310</v>
      </c>
      <c r="E2059" s="8" t="s">
        <v>61</v>
      </c>
      <c r="F2059" s="10">
        <v>718105.0</v>
      </c>
      <c r="G2059" s="8" t="s">
        <v>37</v>
      </c>
    </row>
    <row r="2060" ht="15.0" customHeight="1">
      <c r="A2060" s="8" t="s">
        <v>12</v>
      </c>
      <c r="B2060" s="8" t="s">
        <v>2309</v>
      </c>
      <c r="C2060" s="8">
        <v>11436.0</v>
      </c>
      <c r="D2060" s="8" t="s">
        <v>2311</v>
      </c>
      <c r="E2060" s="8" t="s">
        <v>46</v>
      </c>
      <c r="F2060" s="10">
        <v>936558.0</v>
      </c>
      <c r="G2060" s="8" t="s">
        <v>37</v>
      </c>
    </row>
    <row r="2061" ht="15.0" customHeight="1">
      <c r="A2061" s="8" t="s">
        <v>12</v>
      </c>
      <c r="B2061" s="8" t="s">
        <v>2309</v>
      </c>
      <c r="C2061" s="8">
        <v>11437.0</v>
      </c>
      <c r="D2061" s="8" t="s">
        <v>2312</v>
      </c>
      <c r="E2061" s="8" t="s">
        <v>46</v>
      </c>
      <c r="F2061" s="10">
        <v>1404837.0</v>
      </c>
      <c r="G2061" s="8" t="s">
        <v>37</v>
      </c>
    </row>
    <row r="2062" ht="15.0" customHeight="1">
      <c r="A2062" s="8" t="s">
        <v>12</v>
      </c>
      <c r="B2062" s="8" t="s">
        <v>2309</v>
      </c>
      <c r="C2062" s="8">
        <v>11438.0</v>
      </c>
      <c r="D2062" s="8" t="s">
        <v>2313</v>
      </c>
      <c r="E2062" s="8" t="s">
        <v>61</v>
      </c>
      <c r="F2062" s="10">
        <v>1533200.0</v>
      </c>
      <c r="G2062" s="8" t="s">
        <v>37</v>
      </c>
    </row>
    <row r="2063" ht="15.0" customHeight="1">
      <c r="A2063" s="8" t="s">
        <v>12</v>
      </c>
      <c r="B2063" s="8" t="s">
        <v>2309</v>
      </c>
      <c r="C2063" s="8">
        <v>11439.0</v>
      </c>
      <c r="D2063" s="8" t="s">
        <v>2314</v>
      </c>
      <c r="E2063" s="8" t="s">
        <v>46</v>
      </c>
      <c r="F2063" s="10">
        <v>1987700.0</v>
      </c>
      <c r="G2063" s="8" t="s">
        <v>37</v>
      </c>
    </row>
    <row r="2064" ht="15.0" customHeight="1">
      <c r="A2064" s="8" t="s">
        <v>12</v>
      </c>
      <c r="B2064" s="8" t="s">
        <v>34</v>
      </c>
      <c r="C2064" s="8">
        <v>11442.0</v>
      </c>
      <c r="D2064" s="8" t="s">
        <v>2315</v>
      </c>
      <c r="E2064" s="8" t="s">
        <v>36</v>
      </c>
      <c r="F2064" s="10">
        <v>94796.0</v>
      </c>
      <c r="G2064" s="8" t="s">
        <v>37</v>
      </c>
    </row>
    <row r="2065" ht="15.0" customHeight="1">
      <c r="A2065" s="8" t="s">
        <v>12</v>
      </c>
      <c r="B2065" s="8" t="s">
        <v>34</v>
      </c>
      <c r="C2065" s="8">
        <v>11443.0</v>
      </c>
      <c r="D2065" s="8" t="s">
        <v>2316</v>
      </c>
      <c r="E2065" s="8" t="s">
        <v>36</v>
      </c>
      <c r="F2065" s="10">
        <v>72413.0</v>
      </c>
      <c r="G2065" s="8" t="s">
        <v>37</v>
      </c>
    </row>
    <row r="2066" ht="15.0" customHeight="1">
      <c r="A2066" s="8" t="s">
        <v>12</v>
      </c>
      <c r="B2066" s="8" t="s">
        <v>34</v>
      </c>
      <c r="C2066" s="8">
        <v>11444.0</v>
      </c>
      <c r="D2066" s="8" t="s">
        <v>2317</v>
      </c>
      <c r="E2066" s="8" t="s">
        <v>36</v>
      </c>
      <c r="F2066" s="10">
        <v>46081.0</v>
      </c>
      <c r="G2066" s="8" t="s">
        <v>37</v>
      </c>
    </row>
    <row r="2067" ht="15.0" customHeight="1">
      <c r="A2067" s="8" t="s">
        <v>12</v>
      </c>
      <c r="B2067" s="8" t="s">
        <v>1175</v>
      </c>
      <c r="C2067" s="8">
        <v>11447.0</v>
      </c>
      <c r="D2067" s="8" t="s">
        <v>2318</v>
      </c>
      <c r="E2067" s="8" t="s">
        <v>36</v>
      </c>
      <c r="F2067" s="10">
        <v>69900.0</v>
      </c>
      <c r="G2067" s="8" t="s">
        <v>37</v>
      </c>
    </row>
    <row r="2068" ht="15.0" customHeight="1">
      <c r="A2068" s="8" t="s">
        <v>12</v>
      </c>
      <c r="B2068" s="8" t="s">
        <v>34</v>
      </c>
      <c r="C2068" s="8">
        <v>11448.0</v>
      </c>
      <c r="D2068" s="8" t="s">
        <v>2319</v>
      </c>
      <c r="E2068" s="8" t="s">
        <v>46</v>
      </c>
      <c r="F2068" s="10">
        <v>146044.0</v>
      </c>
      <c r="G2068" s="8" t="s">
        <v>37</v>
      </c>
    </row>
    <row r="2069" ht="15.0" customHeight="1">
      <c r="A2069" s="8" t="s">
        <v>12</v>
      </c>
      <c r="B2069" s="8" t="s">
        <v>891</v>
      </c>
      <c r="C2069" s="8">
        <v>11449.0</v>
      </c>
      <c r="D2069" s="8" t="s">
        <v>2320</v>
      </c>
      <c r="E2069" s="8" t="s">
        <v>46</v>
      </c>
      <c r="F2069" s="10">
        <v>42993.0</v>
      </c>
      <c r="G2069" s="8" t="s">
        <v>37</v>
      </c>
    </row>
    <row r="2070" ht="15.0" customHeight="1">
      <c r="A2070" s="8" t="s">
        <v>12</v>
      </c>
      <c r="B2070" s="8" t="s">
        <v>891</v>
      </c>
      <c r="C2070" s="8">
        <v>11450.0</v>
      </c>
      <c r="D2070" s="8" t="s">
        <v>2321</v>
      </c>
      <c r="E2070" s="8" t="s">
        <v>46</v>
      </c>
      <c r="F2070" s="10">
        <v>27965.0</v>
      </c>
      <c r="G2070" s="8" t="s">
        <v>37</v>
      </c>
    </row>
    <row r="2071" ht="15.0" customHeight="1">
      <c r="A2071" s="8" t="s">
        <v>12</v>
      </c>
      <c r="B2071" s="8" t="s">
        <v>891</v>
      </c>
      <c r="C2071" s="8">
        <v>11451.0</v>
      </c>
      <c r="D2071" s="8" t="s">
        <v>2322</v>
      </c>
      <c r="E2071" s="8" t="s">
        <v>46</v>
      </c>
      <c r="F2071" s="10">
        <v>54740.0</v>
      </c>
      <c r="G2071" s="8" t="s">
        <v>37</v>
      </c>
    </row>
    <row r="2072" ht="15.0" customHeight="1">
      <c r="A2072" s="8" t="s">
        <v>12</v>
      </c>
      <c r="B2072" s="8" t="s">
        <v>891</v>
      </c>
      <c r="C2072" s="8">
        <v>11452.0</v>
      </c>
      <c r="D2072" s="8" t="s">
        <v>2323</v>
      </c>
      <c r="E2072" s="8" t="s">
        <v>1033</v>
      </c>
      <c r="F2072" s="10">
        <v>42840.0</v>
      </c>
      <c r="G2072" s="8" t="s">
        <v>37</v>
      </c>
    </row>
    <row r="2073" ht="15.0" customHeight="1">
      <c r="A2073" s="8" t="s">
        <v>12</v>
      </c>
      <c r="B2073" s="8" t="s">
        <v>891</v>
      </c>
      <c r="C2073" s="8">
        <v>11453.0</v>
      </c>
      <c r="D2073" s="8" t="s">
        <v>2324</v>
      </c>
      <c r="E2073" s="8" t="s">
        <v>1033</v>
      </c>
      <c r="F2073" s="10">
        <v>852494.0</v>
      </c>
      <c r="G2073" s="8" t="s">
        <v>37</v>
      </c>
    </row>
    <row r="2074" ht="15.0" customHeight="1">
      <c r="A2074" s="8" t="s">
        <v>12</v>
      </c>
      <c r="B2074" s="8" t="s">
        <v>1065</v>
      </c>
      <c r="C2074" s="8">
        <v>11454.0</v>
      </c>
      <c r="D2074" s="8" t="s">
        <v>2325</v>
      </c>
      <c r="E2074" s="8" t="s">
        <v>46</v>
      </c>
      <c r="F2074" s="10">
        <v>99000.0</v>
      </c>
      <c r="G2074" s="8" t="s">
        <v>37</v>
      </c>
    </row>
    <row r="2075" ht="15.0" customHeight="1">
      <c r="A2075" s="8" t="s">
        <v>12</v>
      </c>
      <c r="B2075" s="8" t="s">
        <v>869</v>
      </c>
      <c r="C2075" s="8">
        <v>11455.0</v>
      </c>
      <c r="D2075" s="8" t="s">
        <v>2326</v>
      </c>
      <c r="E2075" s="8" t="s">
        <v>2327</v>
      </c>
      <c r="F2075" s="10">
        <v>37691.0</v>
      </c>
      <c r="G2075" s="8" t="s">
        <v>37</v>
      </c>
    </row>
    <row r="2076" ht="15.0" customHeight="1">
      <c r="A2076" s="8" t="s">
        <v>12</v>
      </c>
      <c r="B2076" s="8" t="s">
        <v>869</v>
      </c>
      <c r="C2076" s="8">
        <v>11456.0</v>
      </c>
      <c r="D2076" s="8" t="s">
        <v>2328</v>
      </c>
      <c r="E2076" s="8" t="s">
        <v>2327</v>
      </c>
      <c r="F2076" s="10">
        <v>46704.0</v>
      </c>
      <c r="G2076" s="8" t="s">
        <v>37</v>
      </c>
    </row>
    <row r="2077" ht="15.0" customHeight="1">
      <c r="A2077" s="8" t="s">
        <v>12</v>
      </c>
      <c r="B2077" s="8" t="s">
        <v>869</v>
      </c>
      <c r="C2077" s="8">
        <v>11457.0</v>
      </c>
      <c r="D2077" s="8" t="s">
        <v>2329</v>
      </c>
      <c r="E2077" s="8" t="s">
        <v>1300</v>
      </c>
      <c r="F2077" s="10">
        <v>59813.0</v>
      </c>
      <c r="G2077" s="8" t="s">
        <v>37</v>
      </c>
    </row>
    <row r="2078" ht="15.0" customHeight="1">
      <c r="A2078" s="8" t="s">
        <v>12</v>
      </c>
      <c r="B2078" s="8" t="s">
        <v>869</v>
      </c>
      <c r="C2078" s="8">
        <v>11458.0</v>
      </c>
      <c r="D2078" s="8" t="s">
        <v>2330</v>
      </c>
      <c r="E2078" s="8" t="s">
        <v>2262</v>
      </c>
      <c r="F2078" s="10">
        <v>98618.0</v>
      </c>
      <c r="G2078" s="8" t="s">
        <v>37</v>
      </c>
    </row>
    <row r="2079" ht="15.0" customHeight="1">
      <c r="A2079" s="8" t="s">
        <v>12</v>
      </c>
      <c r="B2079" s="8" t="s">
        <v>869</v>
      </c>
      <c r="C2079" s="8">
        <v>11459.0</v>
      </c>
      <c r="D2079" s="8" t="s">
        <v>2331</v>
      </c>
      <c r="E2079" s="8" t="s">
        <v>2262</v>
      </c>
      <c r="F2079" s="10">
        <v>90555.0</v>
      </c>
      <c r="G2079" s="8" t="s">
        <v>37</v>
      </c>
    </row>
    <row r="2080" ht="15.0" customHeight="1">
      <c r="A2080" s="8" t="s">
        <v>12</v>
      </c>
      <c r="B2080" s="8" t="s">
        <v>869</v>
      </c>
      <c r="C2080" s="8">
        <v>11461.0</v>
      </c>
      <c r="D2080" s="8" t="s">
        <v>2332</v>
      </c>
      <c r="E2080" s="8" t="s">
        <v>2262</v>
      </c>
      <c r="F2080" s="10">
        <v>245806.0</v>
      </c>
      <c r="G2080" s="8" t="s">
        <v>37</v>
      </c>
    </row>
    <row r="2081" ht="15.0" customHeight="1">
      <c r="A2081" s="8" t="s">
        <v>12</v>
      </c>
      <c r="B2081" s="8" t="s">
        <v>869</v>
      </c>
      <c r="C2081" s="8">
        <v>11464.0</v>
      </c>
      <c r="D2081" s="8" t="s">
        <v>2333</v>
      </c>
      <c r="E2081" s="8" t="s">
        <v>2262</v>
      </c>
      <c r="F2081" s="10">
        <v>356584.0</v>
      </c>
      <c r="G2081" s="8" t="s">
        <v>37</v>
      </c>
    </row>
    <row r="2082" ht="15.0" customHeight="1">
      <c r="A2082" s="8" t="s">
        <v>12</v>
      </c>
      <c r="B2082" s="8" t="s">
        <v>869</v>
      </c>
      <c r="C2082" s="8">
        <v>11467.0</v>
      </c>
      <c r="D2082" s="8" t="s">
        <v>2334</v>
      </c>
      <c r="E2082" s="8" t="s">
        <v>2262</v>
      </c>
      <c r="F2082" s="10">
        <v>260987.0</v>
      </c>
      <c r="G2082" s="8" t="s">
        <v>37</v>
      </c>
    </row>
    <row r="2083" ht="15.0" customHeight="1">
      <c r="A2083" s="8" t="s">
        <v>12</v>
      </c>
      <c r="B2083" s="8" t="s">
        <v>869</v>
      </c>
      <c r="C2083" s="8">
        <v>11470.0</v>
      </c>
      <c r="D2083" s="8" t="s">
        <v>2335</v>
      </c>
      <c r="E2083" s="8" t="s">
        <v>2262</v>
      </c>
      <c r="F2083" s="10">
        <v>105399.0</v>
      </c>
      <c r="G2083" s="8" t="s">
        <v>37</v>
      </c>
    </row>
    <row r="2084" ht="15.0" customHeight="1">
      <c r="A2084" s="8" t="s">
        <v>12</v>
      </c>
      <c r="B2084" s="8" t="s">
        <v>869</v>
      </c>
      <c r="C2084" s="8">
        <v>11471.0</v>
      </c>
      <c r="D2084" s="8" t="s">
        <v>2336</v>
      </c>
      <c r="E2084" s="8" t="s">
        <v>2262</v>
      </c>
      <c r="F2084" s="10">
        <v>139409.0</v>
      </c>
      <c r="G2084" s="8" t="s">
        <v>37</v>
      </c>
    </row>
    <row r="2085" ht="15.0" customHeight="1">
      <c r="A2085" s="8" t="s">
        <v>12</v>
      </c>
      <c r="B2085" s="8" t="s">
        <v>869</v>
      </c>
      <c r="C2085" s="8">
        <v>11472.0</v>
      </c>
      <c r="D2085" s="8" t="s">
        <v>2337</v>
      </c>
      <c r="E2085" s="8" t="s">
        <v>2262</v>
      </c>
      <c r="F2085" s="10">
        <v>155678.0</v>
      </c>
      <c r="G2085" s="8" t="s">
        <v>37</v>
      </c>
    </row>
    <row r="2086" ht="15.0" customHeight="1">
      <c r="A2086" s="8" t="s">
        <v>12</v>
      </c>
      <c r="B2086" s="8" t="s">
        <v>2338</v>
      </c>
      <c r="C2086" s="8">
        <v>11477.0</v>
      </c>
      <c r="D2086" s="8" t="s">
        <v>2339</v>
      </c>
      <c r="E2086" s="8" t="s">
        <v>100</v>
      </c>
      <c r="F2086" s="10">
        <v>1383280.0</v>
      </c>
      <c r="G2086" s="8" t="s">
        <v>37</v>
      </c>
    </row>
    <row r="2087" ht="15.0" customHeight="1">
      <c r="A2087" s="8" t="s">
        <v>12</v>
      </c>
      <c r="B2087" s="8" t="s">
        <v>2340</v>
      </c>
      <c r="C2087" s="8">
        <v>11481.0</v>
      </c>
      <c r="D2087" s="8" t="s">
        <v>2341</v>
      </c>
      <c r="E2087" s="8" t="s">
        <v>100</v>
      </c>
      <c r="F2087" s="10">
        <v>1029988.0</v>
      </c>
      <c r="G2087" s="8" t="s">
        <v>37</v>
      </c>
    </row>
    <row r="2088" ht="15.0" customHeight="1">
      <c r="A2088" s="8" t="s">
        <v>12</v>
      </c>
      <c r="B2088" s="8" t="s">
        <v>2340</v>
      </c>
      <c r="C2088" s="8">
        <v>11482.0</v>
      </c>
      <c r="D2088" s="8" t="s">
        <v>2342</v>
      </c>
      <c r="E2088" s="8" t="s">
        <v>100</v>
      </c>
      <c r="F2088" s="10">
        <v>1029988.0</v>
      </c>
      <c r="G2088" s="8" t="s">
        <v>37</v>
      </c>
    </row>
    <row r="2089" ht="15.0" customHeight="1">
      <c r="A2089" s="8" t="s">
        <v>12</v>
      </c>
      <c r="B2089" s="8" t="s">
        <v>2340</v>
      </c>
      <c r="C2089" s="8">
        <v>11483.0</v>
      </c>
      <c r="D2089" s="8" t="s">
        <v>2343</v>
      </c>
      <c r="E2089" s="8" t="s">
        <v>100</v>
      </c>
      <c r="F2089" s="10">
        <v>1029988.0</v>
      </c>
      <c r="G2089" s="8" t="s">
        <v>37</v>
      </c>
    </row>
    <row r="2090" ht="15.0" customHeight="1">
      <c r="A2090" s="8" t="s">
        <v>12</v>
      </c>
      <c r="B2090" s="8" t="s">
        <v>2340</v>
      </c>
      <c r="C2090" s="8">
        <v>11484.0</v>
      </c>
      <c r="D2090" s="8" t="s">
        <v>2344</v>
      </c>
      <c r="E2090" s="8" t="s">
        <v>100</v>
      </c>
      <c r="F2090" s="10">
        <v>1029988.0</v>
      </c>
      <c r="G2090" s="8" t="s">
        <v>37</v>
      </c>
    </row>
    <row r="2091" ht="15.0" customHeight="1">
      <c r="A2091" s="8" t="s">
        <v>12</v>
      </c>
      <c r="B2091" s="8" t="s">
        <v>2340</v>
      </c>
      <c r="C2091" s="8">
        <v>11485.0</v>
      </c>
      <c r="D2091" s="8" t="s">
        <v>2345</v>
      </c>
      <c r="E2091" s="8" t="s">
        <v>100</v>
      </c>
      <c r="F2091" s="10">
        <v>1029988.0</v>
      </c>
      <c r="G2091" s="8" t="s">
        <v>37</v>
      </c>
    </row>
    <row r="2092" ht="15.0" customHeight="1">
      <c r="A2092" s="8" t="s">
        <v>12</v>
      </c>
      <c r="B2092" s="8" t="s">
        <v>2340</v>
      </c>
      <c r="C2092" s="8">
        <v>11489.0</v>
      </c>
      <c r="D2092" s="8" t="s">
        <v>2346</v>
      </c>
      <c r="E2092" s="8" t="s">
        <v>100</v>
      </c>
      <c r="F2092" s="10">
        <v>1029988.0</v>
      </c>
      <c r="G2092" s="8" t="s">
        <v>37</v>
      </c>
    </row>
    <row r="2093" ht="15.0" customHeight="1">
      <c r="A2093" s="8" t="s">
        <v>12</v>
      </c>
      <c r="B2093" s="8" t="s">
        <v>2347</v>
      </c>
      <c r="C2093" s="8">
        <v>11498.0</v>
      </c>
      <c r="D2093" s="8" t="s">
        <v>2348</v>
      </c>
      <c r="E2093" s="8" t="s">
        <v>46</v>
      </c>
      <c r="F2093" s="10">
        <v>193000.0</v>
      </c>
      <c r="G2093" s="8" t="s">
        <v>37</v>
      </c>
    </row>
    <row r="2094" ht="15.0" customHeight="1">
      <c r="A2094" s="8" t="s">
        <v>12</v>
      </c>
      <c r="B2094" s="8" t="s">
        <v>2349</v>
      </c>
      <c r="C2094" s="8">
        <v>11499.0</v>
      </c>
      <c r="D2094" s="8" t="s">
        <v>2350</v>
      </c>
      <c r="E2094" s="8" t="s">
        <v>46</v>
      </c>
      <c r="F2094" s="10">
        <v>175050.0</v>
      </c>
      <c r="G2094" s="8" t="s">
        <v>37</v>
      </c>
    </row>
    <row r="2095" ht="15.0" customHeight="1">
      <c r="A2095" s="8" t="s">
        <v>12</v>
      </c>
      <c r="B2095" s="8" t="s">
        <v>2349</v>
      </c>
      <c r="C2095" s="8">
        <v>11500.0</v>
      </c>
      <c r="D2095" s="8" t="s">
        <v>2351</v>
      </c>
      <c r="E2095" s="8" t="s">
        <v>46</v>
      </c>
      <c r="F2095" s="10">
        <v>229670.0</v>
      </c>
      <c r="G2095" s="8" t="s">
        <v>37</v>
      </c>
    </row>
    <row r="2096" ht="15.0" customHeight="1">
      <c r="A2096" s="8" t="s">
        <v>12</v>
      </c>
      <c r="B2096" s="8" t="s">
        <v>2352</v>
      </c>
      <c r="C2096" s="8">
        <v>11501.0</v>
      </c>
      <c r="D2096" s="8" t="s">
        <v>2353</v>
      </c>
      <c r="E2096" s="8" t="s">
        <v>46</v>
      </c>
      <c r="F2096" s="10">
        <v>120000.0</v>
      </c>
      <c r="G2096" s="8" t="s">
        <v>37</v>
      </c>
    </row>
    <row r="2097" ht="15.0" customHeight="1">
      <c r="A2097" s="8" t="s">
        <v>12</v>
      </c>
      <c r="B2097" s="8" t="s">
        <v>845</v>
      </c>
      <c r="C2097" s="8">
        <v>11502.0</v>
      </c>
      <c r="D2097" s="8" t="s">
        <v>2354</v>
      </c>
      <c r="E2097" s="8" t="s">
        <v>46</v>
      </c>
      <c r="F2097" s="10">
        <v>816340.0</v>
      </c>
      <c r="G2097" s="8" t="s">
        <v>37</v>
      </c>
    </row>
    <row r="2098" ht="15.0" customHeight="1">
      <c r="A2098" s="8" t="s">
        <v>12</v>
      </c>
      <c r="B2098" s="8" t="s">
        <v>845</v>
      </c>
      <c r="C2098" s="8">
        <v>11503.0</v>
      </c>
      <c r="D2098" s="8" t="s">
        <v>2355</v>
      </c>
      <c r="E2098" s="8" t="s">
        <v>46</v>
      </c>
      <c r="F2098" s="10">
        <v>907864.0</v>
      </c>
      <c r="G2098" s="8" t="s">
        <v>37</v>
      </c>
    </row>
    <row r="2099" ht="15.0" customHeight="1">
      <c r="A2099" s="8" t="s">
        <v>12</v>
      </c>
      <c r="B2099" s="8" t="s">
        <v>2356</v>
      </c>
      <c r="C2099" s="8">
        <v>11504.0</v>
      </c>
      <c r="D2099" s="8" t="s">
        <v>2357</v>
      </c>
      <c r="E2099" s="8" t="s">
        <v>46</v>
      </c>
      <c r="F2099" s="10">
        <v>357000.0</v>
      </c>
      <c r="G2099" s="8" t="s">
        <v>37</v>
      </c>
    </row>
    <row r="2100" ht="15.0" customHeight="1">
      <c r="A2100" s="8" t="s">
        <v>12</v>
      </c>
      <c r="B2100" s="8" t="s">
        <v>2356</v>
      </c>
      <c r="C2100" s="8">
        <v>11505.0</v>
      </c>
      <c r="D2100" s="8" t="s">
        <v>2358</v>
      </c>
      <c r="E2100" s="8" t="s">
        <v>46</v>
      </c>
      <c r="F2100" s="10">
        <v>490000.0</v>
      </c>
      <c r="G2100" s="8" t="s">
        <v>37</v>
      </c>
    </row>
    <row r="2101" ht="15.0" customHeight="1">
      <c r="A2101" s="8" t="s">
        <v>12</v>
      </c>
      <c r="B2101" s="8" t="s">
        <v>2356</v>
      </c>
      <c r="C2101" s="8">
        <v>11506.0</v>
      </c>
      <c r="D2101" s="8" t="s">
        <v>2359</v>
      </c>
      <c r="E2101" s="8" t="s">
        <v>46</v>
      </c>
      <c r="F2101" s="10">
        <v>664000.0</v>
      </c>
      <c r="G2101" s="8" t="s">
        <v>37</v>
      </c>
    </row>
    <row r="2102" ht="15.0" customHeight="1">
      <c r="A2102" s="8" t="s">
        <v>12</v>
      </c>
      <c r="B2102" s="8" t="s">
        <v>871</v>
      </c>
      <c r="C2102" s="8">
        <v>11507.0</v>
      </c>
      <c r="D2102" s="8" t="s">
        <v>2360</v>
      </c>
      <c r="E2102" s="8" t="s">
        <v>46</v>
      </c>
      <c r="F2102" s="10">
        <v>93415.0</v>
      </c>
      <c r="G2102" s="8" t="s">
        <v>37</v>
      </c>
    </row>
    <row r="2103" ht="15.0" customHeight="1">
      <c r="A2103" s="8" t="s">
        <v>12</v>
      </c>
      <c r="B2103" s="8" t="s">
        <v>871</v>
      </c>
      <c r="C2103" s="8">
        <v>11508.0</v>
      </c>
      <c r="D2103" s="8" t="s">
        <v>2361</v>
      </c>
      <c r="E2103" s="8" t="s">
        <v>46</v>
      </c>
      <c r="F2103" s="10">
        <v>113050.0</v>
      </c>
      <c r="G2103" s="8" t="s">
        <v>37</v>
      </c>
    </row>
    <row r="2104" ht="15.0" customHeight="1">
      <c r="A2104" s="8" t="s">
        <v>12</v>
      </c>
      <c r="B2104" s="8" t="s">
        <v>871</v>
      </c>
      <c r="C2104" s="8">
        <v>11509.0</v>
      </c>
      <c r="D2104" s="8" t="s">
        <v>2362</v>
      </c>
      <c r="E2104" s="8" t="s">
        <v>46</v>
      </c>
      <c r="F2104" s="10">
        <v>141015.0</v>
      </c>
      <c r="G2104" s="8" t="s">
        <v>37</v>
      </c>
    </row>
    <row r="2105" ht="15.0" customHeight="1">
      <c r="A2105" s="8" t="s">
        <v>12</v>
      </c>
      <c r="B2105" s="8" t="s">
        <v>871</v>
      </c>
      <c r="C2105" s="8">
        <v>11510.0</v>
      </c>
      <c r="D2105" s="8" t="s">
        <v>2363</v>
      </c>
      <c r="E2105" s="8" t="s">
        <v>46</v>
      </c>
      <c r="F2105" s="10">
        <v>235620.0</v>
      </c>
      <c r="G2105" s="8" t="s">
        <v>37</v>
      </c>
    </row>
    <row r="2106" ht="15.0" customHeight="1">
      <c r="A2106" s="8" t="s">
        <v>12</v>
      </c>
      <c r="B2106" s="8" t="s">
        <v>871</v>
      </c>
      <c r="C2106" s="8">
        <v>11511.0</v>
      </c>
      <c r="D2106" s="8" t="s">
        <v>2364</v>
      </c>
      <c r="E2106" s="8" t="s">
        <v>2365</v>
      </c>
      <c r="F2106" s="10">
        <v>152915.0</v>
      </c>
      <c r="G2106" s="8" t="s">
        <v>37</v>
      </c>
    </row>
    <row r="2107" ht="15.0" customHeight="1">
      <c r="A2107" s="8" t="s">
        <v>12</v>
      </c>
      <c r="B2107" s="8" t="s">
        <v>1665</v>
      </c>
      <c r="C2107" s="8">
        <v>11512.0</v>
      </c>
      <c r="D2107" s="8" t="s">
        <v>2366</v>
      </c>
      <c r="E2107" s="8" t="s">
        <v>46</v>
      </c>
      <c r="F2107" s="10">
        <v>351288.0</v>
      </c>
      <c r="G2107" s="8" t="s">
        <v>37</v>
      </c>
    </row>
    <row r="2108" ht="15.0" customHeight="1">
      <c r="A2108" s="8" t="s">
        <v>12</v>
      </c>
      <c r="B2108" s="8" t="s">
        <v>1665</v>
      </c>
      <c r="C2108" s="8">
        <v>11513.0</v>
      </c>
      <c r="D2108" s="8" t="s">
        <v>2367</v>
      </c>
      <c r="E2108" s="8" t="s">
        <v>46</v>
      </c>
      <c r="F2108" s="10">
        <v>227290.0</v>
      </c>
      <c r="G2108" s="8" t="s">
        <v>37</v>
      </c>
    </row>
    <row r="2109" ht="15.0" customHeight="1">
      <c r="A2109" s="8" t="s">
        <v>12</v>
      </c>
      <c r="B2109" s="8" t="s">
        <v>1665</v>
      </c>
      <c r="C2109" s="8">
        <v>11514.0</v>
      </c>
      <c r="D2109" s="8" t="s">
        <v>2368</v>
      </c>
      <c r="E2109" s="8" t="s">
        <v>33</v>
      </c>
      <c r="F2109" s="10">
        <v>23800.0</v>
      </c>
      <c r="G2109" s="8" t="s">
        <v>37</v>
      </c>
    </row>
    <row r="2110" ht="15.0" customHeight="1">
      <c r="A2110" s="8" t="s">
        <v>12</v>
      </c>
      <c r="B2110" s="8" t="s">
        <v>1665</v>
      </c>
      <c r="C2110" s="8">
        <v>11515.0</v>
      </c>
      <c r="D2110" s="8" t="s">
        <v>2369</v>
      </c>
      <c r="E2110" s="8" t="s">
        <v>46</v>
      </c>
      <c r="F2110" s="10">
        <v>333200.0</v>
      </c>
      <c r="G2110" s="8" t="s">
        <v>37</v>
      </c>
    </row>
    <row r="2111" ht="15.0" customHeight="1">
      <c r="A2111" s="8" t="s">
        <v>12</v>
      </c>
      <c r="B2111" s="8" t="s">
        <v>1665</v>
      </c>
      <c r="C2111" s="8">
        <v>11516.0</v>
      </c>
      <c r="D2111" s="8" t="s">
        <v>2370</v>
      </c>
      <c r="E2111" s="8" t="s">
        <v>46</v>
      </c>
      <c r="F2111" s="10">
        <v>142800.0</v>
      </c>
      <c r="G2111" s="8" t="s">
        <v>37</v>
      </c>
    </row>
    <row r="2112" ht="15.0" customHeight="1">
      <c r="A2112" s="8" t="s">
        <v>12</v>
      </c>
      <c r="B2112" s="8" t="s">
        <v>1665</v>
      </c>
      <c r="C2112" s="8">
        <v>11517.0</v>
      </c>
      <c r="D2112" s="8" t="s">
        <v>2371</v>
      </c>
      <c r="E2112" s="8" t="s">
        <v>46</v>
      </c>
      <c r="F2112" s="10">
        <v>125000.0</v>
      </c>
      <c r="G2112" s="8" t="s">
        <v>37</v>
      </c>
    </row>
    <row r="2113" ht="15.0" customHeight="1">
      <c r="A2113" s="8" t="s">
        <v>12</v>
      </c>
      <c r="B2113" s="8" t="s">
        <v>1665</v>
      </c>
      <c r="C2113" s="8">
        <v>11518.0</v>
      </c>
      <c r="D2113" s="8" t="s">
        <v>2372</v>
      </c>
      <c r="E2113" s="8" t="s">
        <v>46</v>
      </c>
      <c r="F2113" s="10">
        <v>382714.0</v>
      </c>
      <c r="G2113" s="8" t="s">
        <v>37</v>
      </c>
    </row>
    <row r="2114" ht="15.0" customHeight="1">
      <c r="A2114" s="8" t="s">
        <v>12</v>
      </c>
      <c r="B2114" s="8" t="s">
        <v>1665</v>
      </c>
      <c r="C2114" s="8">
        <v>11519.0</v>
      </c>
      <c r="D2114" s="8" t="s">
        <v>2373</v>
      </c>
      <c r="E2114" s="8" t="s">
        <v>46</v>
      </c>
      <c r="F2114" s="10">
        <v>189210.0</v>
      </c>
      <c r="G2114" s="8" t="s">
        <v>37</v>
      </c>
    </row>
    <row r="2115" ht="15.0" customHeight="1">
      <c r="A2115" s="8" t="s">
        <v>12</v>
      </c>
      <c r="B2115" s="8" t="s">
        <v>1665</v>
      </c>
      <c r="C2115" s="8">
        <v>11520.0</v>
      </c>
      <c r="D2115" s="8" t="s">
        <v>2374</v>
      </c>
      <c r="E2115" s="8" t="s">
        <v>46</v>
      </c>
      <c r="F2115" s="10">
        <v>214200.0</v>
      </c>
      <c r="G2115" s="8" t="s">
        <v>37</v>
      </c>
    </row>
    <row r="2116" ht="15.0" customHeight="1">
      <c r="A2116" s="8" t="s">
        <v>12</v>
      </c>
      <c r="B2116" s="8" t="s">
        <v>1665</v>
      </c>
      <c r="C2116" s="8">
        <v>11521.0</v>
      </c>
      <c r="D2116" s="8" t="s">
        <v>2375</v>
      </c>
      <c r="E2116" s="8" t="s">
        <v>46</v>
      </c>
      <c r="F2116" s="10">
        <v>1011500.0</v>
      </c>
      <c r="G2116" s="8" t="s">
        <v>37</v>
      </c>
    </row>
    <row r="2117" ht="15.0" customHeight="1">
      <c r="A2117" s="8" t="s">
        <v>12</v>
      </c>
      <c r="B2117" s="8" t="s">
        <v>1665</v>
      </c>
      <c r="C2117" s="8">
        <v>11522.0</v>
      </c>
      <c r="D2117" s="8" t="s">
        <v>2376</v>
      </c>
      <c r="E2117" s="8" t="s">
        <v>46</v>
      </c>
      <c r="F2117" s="10">
        <v>214200.0</v>
      </c>
      <c r="G2117" s="8" t="s">
        <v>37</v>
      </c>
    </row>
    <row r="2118" ht="15.0" customHeight="1">
      <c r="A2118" s="8" t="s">
        <v>12</v>
      </c>
      <c r="B2118" s="8" t="s">
        <v>1665</v>
      </c>
      <c r="C2118" s="8">
        <v>11523.0</v>
      </c>
      <c r="D2118" s="8" t="s">
        <v>2377</v>
      </c>
      <c r="E2118" s="8" t="s">
        <v>46</v>
      </c>
      <c r="F2118" s="10">
        <v>511700.0</v>
      </c>
      <c r="G2118" s="8" t="s">
        <v>37</v>
      </c>
    </row>
    <row r="2119" ht="15.0" customHeight="1">
      <c r="A2119" s="8" t="s">
        <v>12</v>
      </c>
      <c r="B2119" s="8" t="s">
        <v>1665</v>
      </c>
      <c r="C2119" s="8">
        <v>11524.0</v>
      </c>
      <c r="D2119" s="8" t="s">
        <v>2378</v>
      </c>
      <c r="E2119" s="8" t="s">
        <v>46</v>
      </c>
      <c r="F2119" s="10">
        <v>205025.0</v>
      </c>
      <c r="G2119" s="8" t="s">
        <v>37</v>
      </c>
    </row>
    <row r="2120" ht="15.0" customHeight="1">
      <c r="A2120" s="8" t="s">
        <v>12</v>
      </c>
      <c r="B2120" s="8" t="s">
        <v>1665</v>
      </c>
      <c r="C2120" s="8">
        <v>11525.0</v>
      </c>
      <c r="D2120" s="8" t="s">
        <v>2379</v>
      </c>
      <c r="E2120" s="8" t="s">
        <v>46</v>
      </c>
      <c r="F2120" s="10">
        <v>173588.0</v>
      </c>
      <c r="G2120" s="8" t="s">
        <v>37</v>
      </c>
    </row>
    <row r="2121" ht="15.0" customHeight="1">
      <c r="A2121" s="8" t="s">
        <v>12</v>
      </c>
      <c r="B2121" s="8" t="s">
        <v>1665</v>
      </c>
      <c r="C2121" s="8">
        <v>11526.0</v>
      </c>
      <c r="D2121" s="8" t="s">
        <v>2380</v>
      </c>
      <c r="E2121" s="8" t="s">
        <v>46</v>
      </c>
      <c r="F2121" s="10">
        <v>714000.0</v>
      </c>
      <c r="G2121" s="8" t="s">
        <v>37</v>
      </c>
    </row>
    <row r="2122" ht="15.0" customHeight="1">
      <c r="A2122" s="8" t="s">
        <v>12</v>
      </c>
      <c r="B2122" s="8" t="s">
        <v>875</v>
      </c>
      <c r="C2122" s="8">
        <v>11528.0</v>
      </c>
      <c r="D2122" s="8" t="s">
        <v>2381</v>
      </c>
      <c r="E2122" s="8" t="s">
        <v>46</v>
      </c>
      <c r="F2122" s="10">
        <v>249900.0</v>
      </c>
      <c r="G2122" s="8" t="s">
        <v>37</v>
      </c>
    </row>
    <row r="2123" ht="15.0" customHeight="1">
      <c r="A2123" s="8" t="s">
        <v>12</v>
      </c>
      <c r="B2123" s="8" t="s">
        <v>875</v>
      </c>
      <c r="C2123" s="8">
        <v>11529.0</v>
      </c>
      <c r="D2123" s="8" t="s">
        <v>2382</v>
      </c>
      <c r="E2123" s="8" t="s">
        <v>46</v>
      </c>
      <c r="F2123" s="10">
        <v>273819.0</v>
      </c>
      <c r="G2123" s="8" t="s">
        <v>37</v>
      </c>
    </row>
    <row r="2124" ht="15.0" customHeight="1">
      <c r="A2124" s="8" t="s">
        <v>12</v>
      </c>
      <c r="B2124" s="8" t="s">
        <v>2383</v>
      </c>
      <c r="C2124" s="8">
        <v>11531.0</v>
      </c>
      <c r="D2124" s="8" t="s">
        <v>2384</v>
      </c>
      <c r="E2124" s="8" t="s">
        <v>46</v>
      </c>
      <c r="F2124" s="10">
        <v>225701.0</v>
      </c>
      <c r="G2124" s="8" t="s">
        <v>37</v>
      </c>
    </row>
    <row r="2125" ht="15.0" customHeight="1">
      <c r="A2125" s="8" t="s">
        <v>12</v>
      </c>
      <c r="B2125" s="8" t="s">
        <v>2383</v>
      </c>
      <c r="C2125" s="8">
        <v>11532.0</v>
      </c>
      <c r="D2125" s="8" t="s">
        <v>2385</v>
      </c>
      <c r="E2125" s="8" t="s">
        <v>46</v>
      </c>
      <c r="F2125" s="10">
        <v>225701.0</v>
      </c>
      <c r="G2125" s="8" t="s">
        <v>37</v>
      </c>
    </row>
    <row r="2126" ht="15.0" customHeight="1">
      <c r="A2126" s="8" t="s">
        <v>12</v>
      </c>
      <c r="B2126" s="8" t="s">
        <v>2383</v>
      </c>
      <c r="C2126" s="8">
        <v>11533.0</v>
      </c>
      <c r="D2126" s="8" t="s">
        <v>2386</v>
      </c>
      <c r="E2126" s="8" t="s">
        <v>46</v>
      </c>
      <c r="F2126" s="10">
        <v>571200.0</v>
      </c>
      <c r="G2126" s="8" t="s">
        <v>37</v>
      </c>
    </row>
    <row r="2127" ht="15.0" customHeight="1">
      <c r="A2127" s="8" t="s">
        <v>12</v>
      </c>
      <c r="B2127" s="8" t="s">
        <v>2383</v>
      </c>
      <c r="C2127" s="8">
        <v>11534.0</v>
      </c>
      <c r="D2127" s="8" t="s">
        <v>2387</v>
      </c>
      <c r="E2127" s="8" t="s">
        <v>46</v>
      </c>
      <c r="F2127" s="10">
        <v>1428000.0</v>
      </c>
      <c r="G2127" s="8" t="s">
        <v>37</v>
      </c>
    </row>
    <row r="2128" ht="15.0" customHeight="1">
      <c r="A2128" s="8" t="s">
        <v>12</v>
      </c>
      <c r="B2128" s="8" t="s">
        <v>2383</v>
      </c>
      <c r="C2128" s="8">
        <v>11535.0</v>
      </c>
      <c r="D2128" s="8" t="s">
        <v>2388</v>
      </c>
      <c r="E2128" s="8" t="s">
        <v>46</v>
      </c>
      <c r="F2128" s="10">
        <v>357000.0</v>
      </c>
      <c r="G2128" s="8" t="s">
        <v>37</v>
      </c>
    </row>
    <row r="2129" ht="15.0" customHeight="1">
      <c r="A2129" s="8" t="s">
        <v>12</v>
      </c>
      <c r="B2129" s="8" t="s">
        <v>2383</v>
      </c>
      <c r="C2129" s="8">
        <v>11536.0</v>
      </c>
      <c r="D2129" s="8" t="s">
        <v>2389</v>
      </c>
      <c r="E2129" s="8" t="s">
        <v>46</v>
      </c>
      <c r="F2129" s="10">
        <v>169630.0</v>
      </c>
      <c r="G2129" s="8" t="s">
        <v>37</v>
      </c>
    </row>
    <row r="2130" ht="15.0" customHeight="1">
      <c r="A2130" s="8" t="s">
        <v>12</v>
      </c>
      <c r="B2130" s="8" t="s">
        <v>2383</v>
      </c>
      <c r="C2130" s="8">
        <v>11537.0</v>
      </c>
      <c r="D2130" s="8" t="s">
        <v>2390</v>
      </c>
      <c r="E2130" s="8" t="s">
        <v>46</v>
      </c>
      <c r="F2130" s="10">
        <v>142800.0</v>
      </c>
      <c r="G2130" s="8" t="s">
        <v>37</v>
      </c>
    </row>
    <row r="2131" ht="15.0" customHeight="1">
      <c r="A2131" s="8" t="s">
        <v>12</v>
      </c>
      <c r="B2131" s="8" t="s">
        <v>2383</v>
      </c>
      <c r="C2131" s="8">
        <v>11538.0</v>
      </c>
      <c r="D2131" s="8" t="s">
        <v>2391</v>
      </c>
      <c r="E2131" s="8" t="s">
        <v>46</v>
      </c>
      <c r="F2131" s="10">
        <v>717570.0</v>
      </c>
      <c r="G2131" s="8" t="s">
        <v>37</v>
      </c>
    </row>
    <row r="2132" ht="15.0" customHeight="1">
      <c r="A2132" s="8" t="s">
        <v>12</v>
      </c>
      <c r="B2132" s="8" t="s">
        <v>2383</v>
      </c>
      <c r="C2132" s="8">
        <v>11543.0</v>
      </c>
      <c r="D2132" s="8" t="s">
        <v>2392</v>
      </c>
      <c r="E2132" s="8" t="s">
        <v>46</v>
      </c>
      <c r="F2132" s="10">
        <v>574330.0</v>
      </c>
      <c r="G2132" s="8" t="s">
        <v>37</v>
      </c>
    </row>
    <row r="2133" ht="15.0" customHeight="1">
      <c r="A2133" s="8" t="s">
        <v>12</v>
      </c>
      <c r="B2133" s="8" t="s">
        <v>2383</v>
      </c>
      <c r="C2133" s="8">
        <v>11544.0</v>
      </c>
      <c r="D2133" s="8" t="s">
        <v>2393</v>
      </c>
      <c r="E2133" s="8" t="s">
        <v>46</v>
      </c>
      <c r="F2133" s="10">
        <v>476000.0</v>
      </c>
      <c r="G2133" s="8" t="s">
        <v>37</v>
      </c>
    </row>
    <row r="2134" ht="15.0" customHeight="1">
      <c r="A2134" s="8" t="s">
        <v>12</v>
      </c>
      <c r="B2134" s="8" t="s">
        <v>2394</v>
      </c>
      <c r="C2134" s="8">
        <v>11546.0</v>
      </c>
      <c r="D2134" s="8" t="s">
        <v>2395</v>
      </c>
      <c r="E2134" s="8" t="s">
        <v>46</v>
      </c>
      <c r="F2134" s="10">
        <v>172074.0</v>
      </c>
      <c r="G2134" s="8" t="s">
        <v>37</v>
      </c>
    </row>
    <row r="2135" ht="15.0" customHeight="1">
      <c r="A2135" s="8" t="s">
        <v>12</v>
      </c>
      <c r="B2135" s="8" t="s">
        <v>2394</v>
      </c>
      <c r="C2135" s="8">
        <v>11547.0</v>
      </c>
      <c r="D2135" s="8" t="s">
        <v>2396</v>
      </c>
      <c r="E2135" s="8" t="s">
        <v>46</v>
      </c>
      <c r="F2135" s="10">
        <v>330000.0</v>
      </c>
      <c r="G2135" s="8" t="s">
        <v>37</v>
      </c>
    </row>
    <row r="2136" ht="15.0" customHeight="1">
      <c r="A2136" s="8" t="s">
        <v>12</v>
      </c>
      <c r="B2136" s="8" t="s">
        <v>2397</v>
      </c>
      <c r="C2136" s="8">
        <v>11549.0</v>
      </c>
      <c r="D2136" s="8" t="s">
        <v>2398</v>
      </c>
      <c r="E2136" s="8" t="s">
        <v>46</v>
      </c>
      <c r="F2136" s="10">
        <v>492279.0</v>
      </c>
      <c r="G2136" s="8" t="s">
        <v>37</v>
      </c>
    </row>
    <row r="2137" ht="15.0" customHeight="1">
      <c r="A2137" s="8" t="s">
        <v>12</v>
      </c>
      <c r="B2137" s="8" t="s">
        <v>2397</v>
      </c>
      <c r="C2137" s="8">
        <v>11550.0</v>
      </c>
      <c r="D2137" s="8" t="s">
        <v>2399</v>
      </c>
      <c r="E2137" s="8" t="s">
        <v>46</v>
      </c>
      <c r="F2137" s="10">
        <v>237141.0</v>
      </c>
      <c r="G2137" s="8" t="s">
        <v>37</v>
      </c>
    </row>
    <row r="2138" ht="15.0" customHeight="1">
      <c r="A2138" s="8" t="s">
        <v>12</v>
      </c>
      <c r="B2138" s="8" t="s">
        <v>2397</v>
      </c>
      <c r="C2138" s="8">
        <v>11551.0</v>
      </c>
      <c r="D2138" s="8" t="s">
        <v>2400</v>
      </c>
      <c r="E2138" s="8" t="s">
        <v>46</v>
      </c>
      <c r="F2138" s="10">
        <v>452200.0</v>
      </c>
      <c r="G2138" s="8" t="s">
        <v>37</v>
      </c>
    </row>
    <row r="2139" ht="15.0" customHeight="1">
      <c r="A2139" s="8" t="s">
        <v>12</v>
      </c>
      <c r="B2139" s="8" t="s">
        <v>1143</v>
      </c>
      <c r="C2139" s="8">
        <v>11554.0</v>
      </c>
      <c r="D2139" s="8" t="s">
        <v>2401</v>
      </c>
      <c r="E2139" s="8" t="s">
        <v>43</v>
      </c>
      <c r="F2139" s="10">
        <v>8211.0</v>
      </c>
      <c r="G2139" s="8" t="s">
        <v>17</v>
      </c>
    </row>
    <row r="2140" ht="15.0" customHeight="1">
      <c r="A2140" s="8" t="s">
        <v>12</v>
      </c>
      <c r="B2140" s="8" t="s">
        <v>129</v>
      </c>
      <c r="C2140" s="8">
        <v>11561.0</v>
      </c>
      <c r="D2140" s="8" t="s">
        <v>2402</v>
      </c>
      <c r="E2140" s="8" t="s">
        <v>46</v>
      </c>
      <c r="F2140" s="10">
        <v>234548.0</v>
      </c>
      <c r="G2140" s="8" t="s">
        <v>17</v>
      </c>
    </row>
    <row r="2141" ht="15.0" customHeight="1">
      <c r="A2141" s="8" t="s">
        <v>12</v>
      </c>
      <c r="B2141" s="8" t="s">
        <v>2309</v>
      </c>
      <c r="C2141" s="8">
        <v>11562.0</v>
      </c>
      <c r="D2141" s="8" t="s">
        <v>2403</v>
      </c>
      <c r="E2141" s="8" t="s">
        <v>46</v>
      </c>
      <c r="F2141" s="10">
        <v>166038.0</v>
      </c>
      <c r="G2141" s="8" t="s">
        <v>37</v>
      </c>
    </row>
    <row r="2142" ht="15.0" customHeight="1">
      <c r="A2142" s="8" t="s">
        <v>12</v>
      </c>
      <c r="B2142" s="8" t="s">
        <v>2309</v>
      </c>
      <c r="C2142" s="8">
        <v>11563.0</v>
      </c>
      <c r="D2142" s="8" t="s">
        <v>2404</v>
      </c>
      <c r="E2142" s="8" t="s">
        <v>46</v>
      </c>
      <c r="F2142" s="10">
        <v>623449.0</v>
      </c>
      <c r="G2142" s="8" t="s">
        <v>37</v>
      </c>
    </row>
    <row r="2143" ht="15.0" customHeight="1">
      <c r="A2143" s="8" t="s">
        <v>12</v>
      </c>
      <c r="B2143" s="8" t="s">
        <v>120</v>
      </c>
      <c r="C2143" s="8">
        <v>11569.0</v>
      </c>
      <c r="D2143" s="8" t="s">
        <v>2405</v>
      </c>
      <c r="E2143" s="8" t="s">
        <v>36</v>
      </c>
      <c r="F2143" s="10">
        <v>75000.0</v>
      </c>
      <c r="G2143" s="8" t="s">
        <v>17</v>
      </c>
    </row>
    <row r="2144" ht="15.0" customHeight="1">
      <c r="A2144" s="8" t="s">
        <v>12</v>
      </c>
      <c r="B2144" s="8" t="s">
        <v>543</v>
      </c>
      <c r="C2144" s="8">
        <v>11572.0</v>
      </c>
      <c r="D2144" s="8" t="s">
        <v>2406</v>
      </c>
      <c r="E2144" s="8" t="s">
        <v>61</v>
      </c>
      <c r="F2144" s="10">
        <v>107613.0</v>
      </c>
      <c r="G2144" s="8" t="s">
        <v>37</v>
      </c>
    </row>
    <row r="2145" ht="15.0" customHeight="1">
      <c r="A2145" s="8" t="s">
        <v>12</v>
      </c>
      <c r="B2145" s="8" t="s">
        <v>563</v>
      </c>
      <c r="C2145" s="8">
        <v>11574.0</v>
      </c>
      <c r="D2145" s="8" t="s">
        <v>2407</v>
      </c>
      <c r="E2145" s="8" t="s">
        <v>43</v>
      </c>
      <c r="F2145" s="10">
        <v>138183.0</v>
      </c>
      <c r="G2145" s="8" t="s">
        <v>37</v>
      </c>
    </row>
    <row r="2146" ht="15.0" customHeight="1">
      <c r="A2146" s="8" t="s">
        <v>12</v>
      </c>
      <c r="B2146" s="8" t="s">
        <v>563</v>
      </c>
      <c r="C2146" s="8">
        <v>11575.0</v>
      </c>
      <c r="D2146" s="8" t="s">
        <v>2408</v>
      </c>
      <c r="E2146" s="8" t="s">
        <v>43</v>
      </c>
      <c r="F2146" s="10">
        <v>57352.0</v>
      </c>
      <c r="G2146" s="8" t="s">
        <v>37</v>
      </c>
    </row>
    <row r="2147" ht="15.0" customHeight="1">
      <c r="A2147" s="8" t="s">
        <v>12</v>
      </c>
      <c r="B2147" s="8" t="s">
        <v>733</v>
      </c>
      <c r="C2147" s="8">
        <v>11576.0</v>
      </c>
      <c r="D2147" s="8" t="s">
        <v>2409</v>
      </c>
      <c r="E2147" s="8" t="s">
        <v>95</v>
      </c>
      <c r="F2147" s="10">
        <v>151184.0</v>
      </c>
      <c r="G2147" s="8" t="s">
        <v>37</v>
      </c>
    </row>
    <row r="2148" ht="15.0" customHeight="1">
      <c r="A2148" s="8" t="s">
        <v>12</v>
      </c>
      <c r="B2148" s="8" t="s">
        <v>44</v>
      </c>
      <c r="C2148" s="8">
        <v>11577.0</v>
      </c>
      <c r="D2148" s="8" t="s">
        <v>2410</v>
      </c>
      <c r="E2148" s="8" t="s">
        <v>46</v>
      </c>
      <c r="F2148" s="10">
        <v>1646.0</v>
      </c>
      <c r="G2148" s="8" t="s">
        <v>17</v>
      </c>
    </row>
    <row r="2149" ht="15.0" customHeight="1">
      <c r="A2149" s="8" t="s">
        <v>12</v>
      </c>
      <c r="B2149" s="8" t="s">
        <v>120</v>
      </c>
      <c r="C2149" s="8">
        <v>11580.0</v>
      </c>
      <c r="D2149" s="8" t="s">
        <v>2411</v>
      </c>
      <c r="E2149" s="8" t="s">
        <v>46</v>
      </c>
      <c r="F2149" s="10">
        <v>3000.0</v>
      </c>
      <c r="G2149" s="8" t="s">
        <v>17</v>
      </c>
    </row>
    <row r="2150" ht="15.0" customHeight="1">
      <c r="A2150" s="8" t="s">
        <v>12</v>
      </c>
      <c r="B2150" s="8" t="s">
        <v>120</v>
      </c>
      <c r="C2150" s="8">
        <v>11581.0</v>
      </c>
      <c r="D2150" s="8" t="s">
        <v>2412</v>
      </c>
      <c r="E2150" s="8" t="s">
        <v>46</v>
      </c>
      <c r="F2150" s="10">
        <v>3000.0</v>
      </c>
      <c r="G2150" s="8" t="s">
        <v>17</v>
      </c>
    </row>
    <row r="2151" ht="15.0" customHeight="1">
      <c r="A2151" s="8" t="s">
        <v>12</v>
      </c>
      <c r="B2151" s="8" t="s">
        <v>543</v>
      </c>
      <c r="C2151" s="8">
        <v>11586.0</v>
      </c>
      <c r="D2151" s="8" t="s">
        <v>2413</v>
      </c>
      <c r="E2151" s="8" t="s">
        <v>61</v>
      </c>
      <c r="F2151" s="10">
        <v>51328.0</v>
      </c>
      <c r="G2151" s="8" t="s">
        <v>37</v>
      </c>
    </row>
    <row r="2152" ht="15.0" customHeight="1">
      <c r="A2152" s="8" t="s">
        <v>12</v>
      </c>
      <c r="B2152" s="8" t="s">
        <v>543</v>
      </c>
      <c r="C2152" s="8">
        <v>11587.0</v>
      </c>
      <c r="D2152" s="8" t="s">
        <v>2414</v>
      </c>
      <c r="E2152" s="8" t="s">
        <v>61</v>
      </c>
      <c r="F2152" s="10">
        <v>519055.0</v>
      </c>
      <c r="G2152" s="8" t="s">
        <v>37</v>
      </c>
    </row>
    <row r="2153" ht="15.0" customHeight="1">
      <c r="A2153" s="8" t="s">
        <v>12</v>
      </c>
      <c r="B2153" s="8" t="s">
        <v>543</v>
      </c>
      <c r="C2153" s="8">
        <v>11588.0</v>
      </c>
      <c r="D2153" s="8" t="s">
        <v>2415</v>
      </c>
      <c r="E2153" s="8" t="s">
        <v>61</v>
      </c>
      <c r="F2153" s="10">
        <v>201092.0</v>
      </c>
      <c r="G2153" s="8" t="s">
        <v>37</v>
      </c>
    </row>
    <row r="2154" ht="15.0" customHeight="1">
      <c r="A2154" s="8" t="s">
        <v>12</v>
      </c>
      <c r="B2154" s="8" t="s">
        <v>543</v>
      </c>
      <c r="C2154" s="8">
        <v>11589.0</v>
      </c>
      <c r="D2154" s="8" t="s">
        <v>2416</v>
      </c>
      <c r="E2154" s="8" t="s">
        <v>61</v>
      </c>
      <c r="F2154" s="10">
        <v>335581.0</v>
      </c>
      <c r="G2154" s="8" t="s">
        <v>37</v>
      </c>
    </row>
    <row r="2155" ht="15.0" customHeight="1">
      <c r="A2155" s="8" t="s">
        <v>12</v>
      </c>
      <c r="B2155" s="8" t="s">
        <v>308</v>
      </c>
      <c r="C2155" s="8">
        <v>11590.0</v>
      </c>
      <c r="D2155" s="8" t="s">
        <v>2417</v>
      </c>
      <c r="E2155" s="8" t="s">
        <v>46</v>
      </c>
      <c r="F2155" s="10">
        <v>1071000.0</v>
      </c>
      <c r="G2155" s="8" t="s">
        <v>37</v>
      </c>
    </row>
    <row r="2156" ht="15.0" customHeight="1">
      <c r="A2156" s="8" t="s">
        <v>12</v>
      </c>
      <c r="B2156" s="8" t="s">
        <v>308</v>
      </c>
      <c r="C2156" s="8">
        <v>11591.0</v>
      </c>
      <c r="D2156" s="8" t="s">
        <v>2418</v>
      </c>
      <c r="E2156" s="8" t="s">
        <v>46</v>
      </c>
      <c r="F2156" s="10">
        <v>1024122.0</v>
      </c>
      <c r="G2156" s="8" t="s">
        <v>37</v>
      </c>
    </row>
    <row r="2157" ht="15.0" customHeight="1">
      <c r="A2157" s="8" t="s">
        <v>12</v>
      </c>
      <c r="B2157" s="8" t="s">
        <v>308</v>
      </c>
      <c r="C2157" s="8">
        <v>11592.0</v>
      </c>
      <c r="D2157" s="8" t="s">
        <v>2419</v>
      </c>
      <c r="E2157" s="8" t="s">
        <v>46</v>
      </c>
      <c r="F2157" s="10">
        <v>1303429.0</v>
      </c>
      <c r="G2157" s="8" t="s">
        <v>37</v>
      </c>
    </row>
    <row r="2158" ht="15.0" customHeight="1">
      <c r="A2158" s="8" t="s">
        <v>12</v>
      </c>
      <c r="B2158" s="8" t="s">
        <v>543</v>
      </c>
      <c r="C2158" s="8">
        <v>11593.0</v>
      </c>
      <c r="D2158" s="8" t="s">
        <v>2420</v>
      </c>
      <c r="E2158" s="8" t="s">
        <v>61</v>
      </c>
      <c r="F2158" s="10">
        <v>4597.0</v>
      </c>
      <c r="G2158" s="8" t="s">
        <v>37</v>
      </c>
    </row>
    <row r="2159" ht="15.0" customHeight="1">
      <c r="A2159" s="8" t="s">
        <v>12</v>
      </c>
      <c r="B2159" s="8" t="s">
        <v>1135</v>
      </c>
      <c r="C2159" s="8">
        <v>11595.0</v>
      </c>
      <c r="D2159" s="8" t="s">
        <v>2421</v>
      </c>
      <c r="E2159" s="8" t="s">
        <v>46</v>
      </c>
      <c r="F2159" s="10">
        <v>2.9195988E7</v>
      </c>
      <c r="G2159" s="8" t="s">
        <v>37</v>
      </c>
    </row>
    <row r="2160" ht="15.0" customHeight="1">
      <c r="A2160" s="8" t="s">
        <v>12</v>
      </c>
      <c r="B2160" s="8" t="s">
        <v>1135</v>
      </c>
      <c r="C2160" s="8">
        <v>11596.0</v>
      </c>
      <c r="D2160" s="8" t="s">
        <v>2422</v>
      </c>
      <c r="E2160" s="8" t="s">
        <v>46</v>
      </c>
      <c r="F2160" s="10">
        <v>2.3683357E7</v>
      </c>
      <c r="G2160" s="8" t="s">
        <v>37</v>
      </c>
    </row>
    <row r="2161" ht="15.0" customHeight="1">
      <c r="A2161" s="8" t="s">
        <v>12</v>
      </c>
      <c r="B2161" s="8" t="s">
        <v>1135</v>
      </c>
      <c r="C2161" s="8">
        <v>11597.0</v>
      </c>
      <c r="D2161" s="8" t="s">
        <v>2423</v>
      </c>
      <c r="E2161" s="8" t="s">
        <v>46</v>
      </c>
      <c r="F2161" s="10">
        <v>6.1199772E7</v>
      </c>
      <c r="G2161" s="8" t="s">
        <v>37</v>
      </c>
    </row>
    <row r="2162" ht="15.0" customHeight="1">
      <c r="A2162" s="8" t="s">
        <v>12</v>
      </c>
      <c r="B2162" s="8" t="s">
        <v>50</v>
      </c>
      <c r="C2162" s="8">
        <v>11600.0</v>
      </c>
      <c r="D2162" s="8" t="s">
        <v>2424</v>
      </c>
      <c r="E2162" s="8" t="s">
        <v>46</v>
      </c>
      <c r="F2162" s="10">
        <v>41703.0</v>
      </c>
      <c r="G2162" s="8" t="s">
        <v>17</v>
      </c>
    </row>
    <row r="2163" ht="15.0" customHeight="1">
      <c r="A2163" s="8" t="s">
        <v>12</v>
      </c>
      <c r="B2163" s="8" t="s">
        <v>34</v>
      </c>
      <c r="C2163" s="8">
        <v>11601.0</v>
      </c>
      <c r="D2163" s="8" t="s">
        <v>2425</v>
      </c>
      <c r="E2163" s="8" t="s">
        <v>36</v>
      </c>
      <c r="F2163" s="10">
        <v>68464.0</v>
      </c>
      <c r="G2163" s="8" t="s">
        <v>37</v>
      </c>
    </row>
    <row r="2164" ht="15.0" customHeight="1">
      <c r="A2164" s="8" t="s">
        <v>12</v>
      </c>
      <c r="B2164" s="8" t="s">
        <v>1128</v>
      </c>
      <c r="C2164" s="8">
        <v>11602.0</v>
      </c>
      <c r="D2164" s="8" t="s">
        <v>2426</v>
      </c>
      <c r="E2164" s="8" t="s">
        <v>46</v>
      </c>
      <c r="F2164" s="10">
        <v>4789468.0</v>
      </c>
      <c r="G2164" s="8" t="s">
        <v>37</v>
      </c>
    </row>
    <row r="2165" ht="15.0" customHeight="1">
      <c r="A2165" s="8" t="s">
        <v>12</v>
      </c>
      <c r="B2165" s="8" t="s">
        <v>1128</v>
      </c>
      <c r="C2165" s="8">
        <v>11603.0</v>
      </c>
      <c r="D2165" s="8" t="s">
        <v>2427</v>
      </c>
      <c r="E2165" s="8" t="s">
        <v>46</v>
      </c>
      <c r="F2165" s="10">
        <v>4690716.0</v>
      </c>
      <c r="G2165" s="8" t="s">
        <v>37</v>
      </c>
    </row>
    <row r="2166" ht="15.0" customHeight="1">
      <c r="A2166" s="8" t="s">
        <v>12</v>
      </c>
      <c r="B2166" s="8" t="s">
        <v>14</v>
      </c>
      <c r="C2166" s="8">
        <v>11605.0</v>
      </c>
      <c r="D2166" s="8" t="s">
        <v>2428</v>
      </c>
      <c r="E2166" s="8" t="s">
        <v>16</v>
      </c>
      <c r="F2166" s="10">
        <v>724076.0</v>
      </c>
      <c r="G2166" s="8" t="s">
        <v>17</v>
      </c>
    </row>
    <row r="2167" ht="15.0" customHeight="1">
      <c r="A2167" s="8" t="s">
        <v>12</v>
      </c>
      <c r="B2167" s="8" t="s">
        <v>44</v>
      </c>
      <c r="C2167" s="8">
        <v>11617.0</v>
      </c>
      <c r="D2167" s="8" t="s">
        <v>2429</v>
      </c>
      <c r="E2167" s="8" t="s">
        <v>46</v>
      </c>
      <c r="F2167" s="10">
        <v>1844.0</v>
      </c>
      <c r="G2167" s="8" t="s">
        <v>17</v>
      </c>
    </row>
    <row r="2168" ht="15.0" customHeight="1">
      <c r="A2168" s="8" t="s">
        <v>12</v>
      </c>
      <c r="B2168" s="8" t="s">
        <v>44</v>
      </c>
      <c r="C2168" s="8">
        <v>11618.0</v>
      </c>
      <c r="D2168" s="8" t="s">
        <v>2430</v>
      </c>
      <c r="E2168" s="8" t="s">
        <v>46</v>
      </c>
      <c r="F2168" s="10">
        <v>1844.0</v>
      </c>
      <c r="G2168" s="8" t="s">
        <v>17</v>
      </c>
    </row>
    <row r="2169" ht="15.0" customHeight="1">
      <c r="A2169" s="8" t="s">
        <v>12</v>
      </c>
      <c r="B2169" s="8" t="s">
        <v>1143</v>
      </c>
      <c r="C2169" s="8">
        <v>11619.0</v>
      </c>
      <c r="D2169" s="8" t="s">
        <v>2431</v>
      </c>
      <c r="E2169" s="8" t="s">
        <v>43</v>
      </c>
      <c r="F2169" s="10">
        <v>19100.0</v>
      </c>
      <c r="G2169" s="8" t="s">
        <v>17</v>
      </c>
    </row>
    <row r="2170" ht="15.0" customHeight="1">
      <c r="A2170" s="8" t="s">
        <v>12</v>
      </c>
      <c r="B2170" s="8" t="s">
        <v>44</v>
      </c>
      <c r="C2170" s="8">
        <v>11620.0</v>
      </c>
      <c r="D2170" s="8" t="s">
        <v>2432</v>
      </c>
      <c r="E2170" s="8" t="s">
        <v>46</v>
      </c>
      <c r="F2170" s="10">
        <v>1844.0</v>
      </c>
      <c r="G2170" s="8" t="s">
        <v>17</v>
      </c>
    </row>
    <row r="2171" ht="15.0" customHeight="1">
      <c r="A2171" s="8" t="s">
        <v>12</v>
      </c>
      <c r="B2171" s="8" t="s">
        <v>1050</v>
      </c>
      <c r="C2171" s="8">
        <v>11624.0</v>
      </c>
      <c r="D2171" s="8" t="s">
        <v>2433</v>
      </c>
      <c r="E2171" s="8" t="s">
        <v>46</v>
      </c>
      <c r="F2171" s="10">
        <v>4412237.0</v>
      </c>
      <c r="G2171" s="8" t="s">
        <v>37</v>
      </c>
    </row>
    <row r="2172" ht="15.0" customHeight="1">
      <c r="A2172" s="8" t="s">
        <v>12</v>
      </c>
      <c r="B2172" s="8" t="s">
        <v>1050</v>
      </c>
      <c r="C2172" s="8">
        <v>11625.0</v>
      </c>
      <c r="D2172" s="8" t="s">
        <v>2434</v>
      </c>
      <c r="E2172" s="8" t="s">
        <v>46</v>
      </c>
      <c r="F2172" s="10">
        <v>9536125.0</v>
      </c>
      <c r="G2172" s="8" t="s">
        <v>37</v>
      </c>
    </row>
    <row r="2173" ht="15.0" customHeight="1">
      <c r="A2173" s="8" t="s">
        <v>12</v>
      </c>
      <c r="B2173" s="8" t="s">
        <v>2061</v>
      </c>
      <c r="C2173" s="8">
        <v>11629.0</v>
      </c>
      <c r="D2173" s="8" t="s">
        <v>2435</v>
      </c>
      <c r="E2173" s="8" t="s">
        <v>61</v>
      </c>
      <c r="F2173" s="10">
        <v>3628682.0</v>
      </c>
      <c r="G2173" s="8" t="s">
        <v>37</v>
      </c>
    </row>
    <row r="2174" ht="15.0" customHeight="1">
      <c r="A2174" s="8" t="s">
        <v>12</v>
      </c>
      <c r="B2174" s="8" t="s">
        <v>2061</v>
      </c>
      <c r="C2174" s="8">
        <v>11630.0</v>
      </c>
      <c r="D2174" s="8" t="s">
        <v>2436</v>
      </c>
      <c r="E2174" s="8" t="s">
        <v>46</v>
      </c>
      <c r="F2174" s="10">
        <v>8297659.0</v>
      </c>
      <c r="G2174" s="8" t="s">
        <v>37</v>
      </c>
    </row>
    <row r="2175" ht="15.0" customHeight="1">
      <c r="A2175" s="8" t="s">
        <v>12</v>
      </c>
      <c r="B2175" s="8" t="s">
        <v>2061</v>
      </c>
      <c r="C2175" s="8">
        <v>11631.0</v>
      </c>
      <c r="D2175" s="8" t="s">
        <v>2437</v>
      </c>
      <c r="E2175" s="8" t="s">
        <v>46</v>
      </c>
      <c r="F2175" s="10">
        <v>1.1802008E7</v>
      </c>
      <c r="G2175" s="8" t="s">
        <v>37</v>
      </c>
    </row>
    <row r="2176" ht="15.0" customHeight="1">
      <c r="A2176" s="8" t="s">
        <v>12</v>
      </c>
      <c r="B2176" s="8" t="s">
        <v>2061</v>
      </c>
      <c r="C2176" s="8">
        <v>11632.0</v>
      </c>
      <c r="D2176" s="8" t="s">
        <v>2438</v>
      </c>
      <c r="E2176" s="8" t="s">
        <v>46</v>
      </c>
      <c r="F2176" s="10">
        <v>1.523962E7</v>
      </c>
      <c r="G2176" s="8" t="s">
        <v>37</v>
      </c>
    </row>
    <row r="2177" ht="15.0" customHeight="1">
      <c r="A2177" s="8" t="s">
        <v>12</v>
      </c>
      <c r="B2177" s="8" t="s">
        <v>2061</v>
      </c>
      <c r="C2177" s="8">
        <v>11633.0</v>
      </c>
      <c r="D2177" s="8" t="s">
        <v>2439</v>
      </c>
      <c r="E2177" s="8" t="s">
        <v>46</v>
      </c>
      <c r="F2177" s="10">
        <v>1.8994173E7</v>
      </c>
      <c r="G2177" s="8" t="s">
        <v>37</v>
      </c>
    </row>
    <row r="2178" ht="15.0" customHeight="1">
      <c r="A2178" s="8" t="s">
        <v>12</v>
      </c>
      <c r="B2178" s="8" t="s">
        <v>2061</v>
      </c>
      <c r="C2178" s="8">
        <v>11634.0</v>
      </c>
      <c r="D2178" s="8" t="s">
        <v>2440</v>
      </c>
      <c r="E2178" s="8" t="s">
        <v>46</v>
      </c>
      <c r="F2178" s="10">
        <v>8287726.0</v>
      </c>
      <c r="G2178" s="8" t="s">
        <v>37</v>
      </c>
    </row>
    <row r="2179" ht="15.0" customHeight="1">
      <c r="A2179" s="8" t="s">
        <v>12</v>
      </c>
      <c r="B2179" s="8" t="s">
        <v>2061</v>
      </c>
      <c r="C2179" s="8">
        <v>11635.0</v>
      </c>
      <c r="D2179" s="8" t="s">
        <v>2441</v>
      </c>
      <c r="E2179" s="8" t="s">
        <v>46</v>
      </c>
      <c r="F2179" s="10">
        <v>1.1550975E7</v>
      </c>
      <c r="G2179" s="8" t="s">
        <v>37</v>
      </c>
    </row>
    <row r="2180" ht="15.0" customHeight="1">
      <c r="A2180" s="8" t="s">
        <v>12</v>
      </c>
      <c r="B2180" s="8" t="s">
        <v>2061</v>
      </c>
      <c r="C2180" s="8">
        <v>11641.0</v>
      </c>
      <c r="D2180" s="8" t="s">
        <v>2442</v>
      </c>
      <c r="E2180" s="8" t="s">
        <v>46</v>
      </c>
      <c r="F2180" s="10">
        <v>4607938.0</v>
      </c>
      <c r="G2180" s="8" t="s">
        <v>37</v>
      </c>
    </row>
    <row r="2181" ht="15.0" customHeight="1">
      <c r="A2181" s="8" t="s">
        <v>12</v>
      </c>
      <c r="B2181" s="8" t="s">
        <v>2061</v>
      </c>
      <c r="C2181" s="8">
        <v>11642.0</v>
      </c>
      <c r="D2181" s="8" t="s">
        <v>2443</v>
      </c>
      <c r="E2181" s="8" t="s">
        <v>46</v>
      </c>
      <c r="F2181" s="10">
        <v>9734760.0</v>
      </c>
      <c r="G2181" s="8" t="s">
        <v>37</v>
      </c>
    </row>
    <row r="2182" ht="15.0" customHeight="1">
      <c r="A2182" s="8" t="s">
        <v>12</v>
      </c>
      <c r="B2182" s="8" t="s">
        <v>2061</v>
      </c>
      <c r="C2182" s="8">
        <v>11644.0</v>
      </c>
      <c r="D2182" s="8" t="s">
        <v>2444</v>
      </c>
      <c r="E2182" s="8" t="s">
        <v>46</v>
      </c>
      <c r="F2182" s="10">
        <v>790440.0</v>
      </c>
      <c r="G2182" s="8" t="s">
        <v>37</v>
      </c>
    </row>
    <row r="2183" ht="15.0" customHeight="1">
      <c r="A2183" s="8" t="s">
        <v>12</v>
      </c>
      <c r="B2183" s="8" t="s">
        <v>2061</v>
      </c>
      <c r="C2183" s="8">
        <v>11646.0</v>
      </c>
      <c r="D2183" s="8" t="s">
        <v>2445</v>
      </c>
      <c r="E2183" s="8" t="s">
        <v>46</v>
      </c>
      <c r="F2183" s="10">
        <v>1.1800403E7</v>
      </c>
      <c r="G2183" s="8" t="s">
        <v>37</v>
      </c>
    </row>
    <row r="2184" ht="15.0" customHeight="1">
      <c r="A2184" s="8" t="s">
        <v>12</v>
      </c>
      <c r="B2184" s="8" t="s">
        <v>2061</v>
      </c>
      <c r="C2184" s="8">
        <v>11647.0</v>
      </c>
      <c r="D2184" s="8" t="s">
        <v>2446</v>
      </c>
      <c r="E2184" s="8" t="s">
        <v>46</v>
      </c>
      <c r="F2184" s="10">
        <v>5561859.0</v>
      </c>
      <c r="G2184" s="8" t="s">
        <v>37</v>
      </c>
    </row>
    <row r="2185" ht="15.0" customHeight="1">
      <c r="A2185" s="8" t="s">
        <v>12</v>
      </c>
      <c r="B2185" s="8" t="s">
        <v>2061</v>
      </c>
      <c r="C2185" s="8">
        <v>11648.0</v>
      </c>
      <c r="D2185" s="8" t="s">
        <v>2447</v>
      </c>
      <c r="E2185" s="8" t="s">
        <v>46</v>
      </c>
      <c r="F2185" s="10">
        <v>2019466.0</v>
      </c>
      <c r="G2185" s="8" t="s">
        <v>37</v>
      </c>
    </row>
    <row r="2186" ht="15.0" customHeight="1">
      <c r="A2186" s="8" t="s">
        <v>12</v>
      </c>
      <c r="B2186" s="8" t="s">
        <v>345</v>
      </c>
      <c r="C2186" s="8">
        <v>11649.0</v>
      </c>
      <c r="D2186" s="8" t="s">
        <v>2448</v>
      </c>
      <c r="E2186" s="8" t="s">
        <v>46</v>
      </c>
      <c r="F2186" s="10">
        <v>5083914.0</v>
      </c>
      <c r="G2186" s="8" t="s">
        <v>37</v>
      </c>
    </row>
    <row r="2187" ht="15.0" customHeight="1">
      <c r="A2187" s="8" t="s">
        <v>12</v>
      </c>
      <c r="B2187" s="8" t="s">
        <v>2061</v>
      </c>
      <c r="C2187" s="8">
        <v>11652.0</v>
      </c>
      <c r="D2187" s="8" t="s">
        <v>2449</v>
      </c>
      <c r="E2187" s="8" t="s">
        <v>46</v>
      </c>
      <c r="F2187" s="10">
        <v>1.4930922E7</v>
      </c>
      <c r="G2187" s="8" t="s">
        <v>37</v>
      </c>
    </row>
    <row r="2188" ht="15.0" customHeight="1">
      <c r="A2188" s="8" t="s">
        <v>12</v>
      </c>
      <c r="B2188" s="8" t="s">
        <v>2061</v>
      </c>
      <c r="C2188" s="8">
        <v>11653.0</v>
      </c>
      <c r="D2188" s="8" t="s">
        <v>2450</v>
      </c>
      <c r="E2188" s="8" t="s">
        <v>46</v>
      </c>
      <c r="F2188" s="10">
        <v>1.623911E7</v>
      </c>
      <c r="G2188" s="8" t="s">
        <v>37</v>
      </c>
    </row>
    <row r="2189" ht="15.0" customHeight="1">
      <c r="A2189" s="8" t="s">
        <v>12</v>
      </c>
      <c r="B2189" s="8" t="s">
        <v>2061</v>
      </c>
      <c r="C2189" s="8">
        <v>11655.0</v>
      </c>
      <c r="D2189" s="8" t="s">
        <v>2451</v>
      </c>
      <c r="E2189" s="8" t="s">
        <v>46</v>
      </c>
      <c r="F2189" s="10">
        <v>560468.0</v>
      </c>
      <c r="G2189" s="8" t="s">
        <v>37</v>
      </c>
    </row>
    <row r="2190" ht="15.0" customHeight="1">
      <c r="A2190" s="8" t="s">
        <v>12</v>
      </c>
      <c r="B2190" s="8" t="s">
        <v>345</v>
      </c>
      <c r="C2190" s="8">
        <v>11657.0</v>
      </c>
      <c r="D2190" s="8" t="s">
        <v>2452</v>
      </c>
      <c r="E2190" s="8" t="s">
        <v>46</v>
      </c>
      <c r="F2190" s="10">
        <v>2137240.0</v>
      </c>
      <c r="G2190" s="8" t="s">
        <v>37</v>
      </c>
    </row>
    <row r="2191" ht="15.0" customHeight="1">
      <c r="A2191" s="8" t="s">
        <v>12</v>
      </c>
      <c r="B2191" s="8" t="s">
        <v>2061</v>
      </c>
      <c r="C2191" s="8">
        <v>11659.0</v>
      </c>
      <c r="D2191" s="8" t="s">
        <v>2453</v>
      </c>
      <c r="E2191" s="8" t="s">
        <v>46</v>
      </c>
      <c r="F2191" s="10">
        <v>9028106.0</v>
      </c>
      <c r="G2191" s="8" t="s">
        <v>37</v>
      </c>
    </row>
    <row r="2192" ht="15.0" customHeight="1">
      <c r="A2192" s="8" t="s">
        <v>12</v>
      </c>
      <c r="B2192" s="8" t="s">
        <v>345</v>
      </c>
      <c r="C2192" s="8">
        <v>11665.0</v>
      </c>
      <c r="D2192" s="8" t="s">
        <v>2454</v>
      </c>
      <c r="E2192" s="8" t="s">
        <v>46</v>
      </c>
      <c r="F2192" s="10">
        <v>1858674.0</v>
      </c>
      <c r="G2192" s="8" t="s">
        <v>37</v>
      </c>
    </row>
    <row r="2193" ht="15.0" customHeight="1">
      <c r="A2193" s="8" t="s">
        <v>12</v>
      </c>
      <c r="B2193" s="8" t="s">
        <v>345</v>
      </c>
      <c r="C2193" s="8">
        <v>11666.0</v>
      </c>
      <c r="D2193" s="8" t="s">
        <v>2455</v>
      </c>
      <c r="E2193" s="8" t="s">
        <v>46</v>
      </c>
      <c r="F2193" s="10">
        <v>2.3178145E7</v>
      </c>
      <c r="G2193" s="8" t="s">
        <v>37</v>
      </c>
    </row>
    <row r="2194" ht="15.0" customHeight="1">
      <c r="A2194" s="8" t="s">
        <v>12</v>
      </c>
      <c r="B2194" s="8" t="s">
        <v>2061</v>
      </c>
      <c r="C2194" s="8">
        <v>11668.0</v>
      </c>
      <c r="D2194" s="8" t="s">
        <v>2456</v>
      </c>
      <c r="E2194" s="8" t="s">
        <v>46</v>
      </c>
      <c r="F2194" s="10">
        <v>357768.0</v>
      </c>
      <c r="G2194" s="8" t="s">
        <v>37</v>
      </c>
    </row>
    <row r="2195" ht="15.0" customHeight="1">
      <c r="A2195" s="8" t="s">
        <v>12</v>
      </c>
      <c r="B2195" s="8" t="s">
        <v>345</v>
      </c>
      <c r="C2195" s="8">
        <v>11670.0</v>
      </c>
      <c r="D2195" s="8" t="s">
        <v>2457</v>
      </c>
      <c r="E2195" s="8" t="s">
        <v>46</v>
      </c>
      <c r="F2195" s="10">
        <v>1178147.0</v>
      </c>
      <c r="G2195" s="8" t="s">
        <v>37</v>
      </c>
    </row>
    <row r="2196" ht="15.0" customHeight="1">
      <c r="A2196" s="8" t="s">
        <v>12</v>
      </c>
      <c r="B2196" s="8" t="s">
        <v>2061</v>
      </c>
      <c r="C2196" s="8">
        <v>11672.0</v>
      </c>
      <c r="D2196" s="8" t="s">
        <v>2458</v>
      </c>
      <c r="E2196" s="8" t="s">
        <v>46</v>
      </c>
      <c r="F2196" s="10">
        <v>6751231.0</v>
      </c>
      <c r="G2196" s="8" t="s">
        <v>37</v>
      </c>
    </row>
    <row r="2197" ht="15.0" customHeight="1">
      <c r="A2197" s="8" t="s">
        <v>12</v>
      </c>
      <c r="B2197" s="8" t="s">
        <v>992</v>
      </c>
      <c r="C2197" s="8">
        <v>11708.0</v>
      </c>
      <c r="D2197" s="8" t="s">
        <v>2459</v>
      </c>
      <c r="E2197" s="8" t="s">
        <v>46</v>
      </c>
      <c r="F2197" s="10">
        <v>331491.0</v>
      </c>
      <c r="G2197" s="8" t="s">
        <v>37</v>
      </c>
    </row>
    <row r="2198" ht="15.0" customHeight="1">
      <c r="A2198" s="8" t="s">
        <v>12</v>
      </c>
      <c r="B2198" s="8" t="s">
        <v>543</v>
      </c>
      <c r="C2198" s="8">
        <v>11711.0</v>
      </c>
      <c r="D2198" s="8" t="s">
        <v>2460</v>
      </c>
      <c r="E2198" s="8" t="s">
        <v>61</v>
      </c>
      <c r="F2198" s="10">
        <v>3926856.0</v>
      </c>
      <c r="G2198" s="8" t="s">
        <v>37</v>
      </c>
    </row>
    <row r="2199" ht="15.0" customHeight="1">
      <c r="A2199" s="8" t="s">
        <v>12</v>
      </c>
      <c r="B2199" s="8" t="s">
        <v>543</v>
      </c>
      <c r="C2199" s="8">
        <v>11712.0</v>
      </c>
      <c r="D2199" s="8" t="s">
        <v>2461</v>
      </c>
      <c r="E2199" s="8" t="s">
        <v>61</v>
      </c>
      <c r="F2199" s="10">
        <v>4286590.0</v>
      </c>
      <c r="G2199" s="8" t="s">
        <v>37</v>
      </c>
    </row>
    <row r="2200" ht="15.0" customHeight="1">
      <c r="A2200" s="8" t="s">
        <v>12</v>
      </c>
      <c r="B2200" s="8" t="s">
        <v>543</v>
      </c>
      <c r="C2200" s="8">
        <v>11713.0</v>
      </c>
      <c r="D2200" s="8" t="s">
        <v>2462</v>
      </c>
      <c r="E2200" s="8" t="s">
        <v>61</v>
      </c>
      <c r="F2200" s="10">
        <v>4845489.0</v>
      </c>
      <c r="G2200" s="8" t="s">
        <v>37</v>
      </c>
    </row>
    <row r="2201" ht="15.0" customHeight="1">
      <c r="A2201" s="8" t="s">
        <v>12</v>
      </c>
      <c r="B2201" s="8" t="s">
        <v>891</v>
      </c>
      <c r="C2201" s="8">
        <v>11714.0</v>
      </c>
      <c r="D2201" s="8" t="s">
        <v>2463</v>
      </c>
      <c r="E2201" s="8" t="s">
        <v>46</v>
      </c>
      <c r="F2201" s="10">
        <v>820936.0</v>
      </c>
      <c r="G2201" s="8" t="s">
        <v>37</v>
      </c>
    </row>
    <row r="2202" ht="15.0" customHeight="1">
      <c r="A2202" s="8" t="s">
        <v>12</v>
      </c>
      <c r="B2202" s="8" t="s">
        <v>543</v>
      </c>
      <c r="C2202" s="8">
        <v>11715.0</v>
      </c>
      <c r="D2202" s="8" t="s">
        <v>2464</v>
      </c>
      <c r="E2202" s="8" t="s">
        <v>61</v>
      </c>
      <c r="F2202" s="10">
        <v>5442428.0</v>
      </c>
      <c r="G2202" s="8" t="s">
        <v>37</v>
      </c>
    </row>
    <row r="2203" ht="15.0" customHeight="1">
      <c r="A2203" s="8" t="s">
        <v>12</v>
      </c>
      <c r="B2203" s="8" t="s">
        <v>543</v>
      </c>
      <c r="C2203" s="8">
        <v>11716.0</v>
      </c>
      <c r="D2203" s="8" t="s">
        <v>2465</v>
      </c>
      <c r="E2203" s="8" t="s">
        <v>61</v>
      </c>
      <c r="F2203" s="10">
        <v>6939753.0</v>
      </c>
      <c r="G2203" s="8" t="s">
        <v>37</v>
      </c>
    </row>
    <row r="2204" ht="15.0" customHeight="1">
      <c r="A2204" s="8" t="s">
        <v>12</v>
      </c>
      <c r="B2204" s="8" t="s">
        <v>543</v>
      </c>
      <c r="C2204" s="8">
        <v>11717.0</v>
      </c>
      <c r="D2204" s="8" t="s">
        <v>2466</v>
      </c>
      <c r="E2204" s="8" t="s">
        <v>61</v>
      </c>
      <c r="F2204" s="10">
        <v>8452555.0</v>
      </c>
      <c r="G2204" s="8" t="s">
        <v>37</v>
      </c>
    </row>
    <row r="2205" ht="15.0" customHeight="1">
      <c r="A2205" s="8" t="s">
        <v>12</v>
      </c>
      <c r="B2205" s="8" t="s">
        <v>543</v>
      </c>
      <c r="C2205" s="8">
        <v>11718.0</v>
      </c>
      <c r="D2205" s="8" t="s">
        <v>2467</v>
      </c>
      <c r="E2205" s="8" t="s">
        <v>61</v>
      </c>
      <c r="F2205" s="10">
        <v>40684.0</v>
      </c>
      <c r="G2205" s="8" t="s">
        <v>37</v>
      </c>
    </row>
    <row r="2206" ht="15.0" customHeight="1">
      <c r="A2206" s="8" t="s">
        <v>12</v>
      </c>
      <c r="B2206" s="8" t="s">
        <v>543</v>
      </c>
      <c r="C2206" s="8">
        <v>11719.0</v>
      </c>
      <c r="D2206" s="8" t="s">
        <v>2468</v>
      </c>
      <c r="E2206" s="8" t="s">
        <v>61</v>
      </c>
      <c r="F2206" s="10">
        <v>60659.0</v>
      </c>
      <c r="G2206" s="8" t="s">
        <v>37</v>
      </c>
    </row>
    <row r="2207" ht="15.0" customHeight="1">
      <c r="A2207" s="8" t="s">
        <v>12</v>
      </c>
      <c r="B2207" s="8" t="s">
        <v>543</v>
      </c>
      <c r="C2207" s="8">
        <v>11720.0</v>
      </c>
      <c r="D2207" s="8" t="s">
        <v>2469</v>
      </c>
      <c r="E2207" s="8" t="s">
        <v>61</v>
      </c>
      <c r="F2207" s="10">
        <v>81000.0</v>
      </c>
      <c r="G2207" s="8" t="s">
        <v>37</v>
      </c>
    </row>
    <row r="2208" ht="15.0" customHeight="1">
      <c r="A2208" s="8" t="s">
        <v>12</v>
      </c>
      <c r="B2208" s="8" t="s">
        <v>543</v>
      </c>
      <c r="C2208" s="8">
        <v>11721.0</v>
      </c>
      <c r="D2208" s="8" t="s">
        <v>2470</v>
      </c>
      <c r="E2208" s="8" t="s">
        <v>46</v>
      </c>
      <c r="F2208" s="10">
        <v>157571.0</v>
      </c>
      <c r="G2208" s="8" t="s">
        <v>37</v>
      </c>
    </row>
    <row r="2209" ht="15.0" customHeight="1">
      <c r="A2209" s="8" t="s">
        <v>12</v>
      </c>
      <c r="B2209" s="8" t="s">
        <v>543</v>
      </c>
      <c r="C2209" s="8">
        <v>11722.0</v>
      </c>
      <c r="D2209" s="8" t="s">
        <v>2471</v>
      </c>
      <c r="E2209" s="8" t="s">
        <v>46</v>
      </c>
      <c r="F2209" s="10">
        <v>312177.0</v>
      </c>
      <c r="G2209" s="8" t="s">
        <v>37</v>
      </c>
    </row>
    <row r="2210" ht="15.0" customHeight="1">
      <c r="A2210" s="8" t="s">
        <v>12</v>
      </c>
      <c r="B2210" s="8" t="s">
        <v>543</v>
      </c>
      <c r="C2210" s="8">
        <v>11723.0</v>
      </c>
      <c r="D2210" s="8" t="s">
        <v>2472</v>
      </c>
      <c r="E2210" s="8" t="s">
        <v>46</v>
      </c>
      <c r="F2210" s="10">
        <v>373427.0</v>
      </c>
      <c r="G2210" s="8" t="s">
        <v>37</v>
      </c>
    </row>
    <row r="2211" ht="15.0" customHeight="1">
      <c r="A2211" s="8" t="s">
        <v>12</v>
      </c>
      <c r="B2211" s="8" t="s">
        <v>543</v>
      </c>
      <c r="C2211" s="8">
        <v>11724.0</v>
      </c>
      <c r="D2211" s="8" t="s">
        <v>2473</v>
      </c>
      <c r="E2211" s="8" t="s">
        <v>46</v>
      </c>
      <c r="F2211" s="10">
        <v>551738.0</v>
      </c>
      <c r="G2211" s="8" t="s">
        <v>37</v>
      </c>
    </row>
    <row r="2212" ht="15.0" customHeight="1">
      <c r="A2212" s="8" t="s">
        <v>12</v>
      </c>
      <c r="B2212" s="8" t="s">
        <v>543</v>
      </c>
      <c r="C2212" s="8">
        <v>11728.0</v>
      </c>
      <c r="D2212" s="8" t="s">
        <v>2474</v>
      </c>
      <c r="E2212" s="8" t="s">
        <v>46</v>
      </c>
      <c r="F2212" s="10">
        <v>104712.0</v>
      </c>
      <c r="G2212" s="8" t="s">
        <v>37</v>
      </c>
    </row>
    <row r="2213" ht="15.0" customHeight="1">
      <c r="A2213" s="8" t="s">
        <v>12</v>
      </c>
      <c r="B2213" s="8" t="s">
        <v>543</v>
      </c>
      <c r="C2213" s="8">
        <v>11729.0</v>
      </c>
      <c r="D2213" s="8" t="s">
        <v>2475</v>
      </c>
      <c r="E2213" s="8" t="s">
        <v>46</v>
      </c>
      <c r="F2213" s="10">
        <v>145457.0</v>
      </c>
      <c r="G2213" s="8" t="s">
        <v>37</v>
      </c>
    </row>
    <row r="2214" ht="15.0" customHeight="1">
      <c r="A2214" s="8" t="s">
        <v>12</v>
      </c>
      <c r="B2214" s="8" t="s">
        <v>543</v>
      </c>
      <c r="C2214" s="8">
        <v>11735.0</v>
      </c>
      <c r="D2214" s="8" t="s">
        <v>2476</v>
      </c>
      <c r="E2214" s="8" t="s">
        <v>46</v>
      </c>
      <c r="F2214" s="10">
        <v>255627.0</v>
      </c>
      <c r="G2214" s="8" t="s">
        <v>37</v>
      </c>
    </row>
    <row r="2215" ht="15.0" customHeight="1">
      <c r="A2215" s="8" t="s">
        <v>12</v>
      </c>
      <c r="B2215" s="8" t="s">
        <v>543</v>
      </c>
      <c r="C2215" s="8">
        <v>11736.0</v>
      </c>
      <c r="D2215" s="8" t="s">
        <v>2477</v>
      </c>
      <c r="E2215" s="8" t="s">
        <v>46</v>
      </c>
      <c r="F2215" s="10">
        <v>221715.0</v>
      </c>
      <c r="G2215" s="8" t="s">
        <v>37</v>
      </c>
    </row>
    <row r="2216" ht="15.0" customHeight="1">
      <c r="A2216" s="8" t="s">
        <v>12</v>
      </c>
      <c r="B2216" s="8" t="s">
        <v>543</v>
      </c>
      <c r="C2216" s="8">
        <v>11737.0</v>
      </c>
      <c r="D2216" s="8" t="s">
        <v>2478</v>
      </c>
      <c r="E2216" s="8" t="s">
        <v>46</v>
      </c>
      <c r="F2216" s="10">
        <v>262169.0</v>
      </c>
      <c r="G2216" s="8" t="s">
        <v>37</v>
      </c>
    </row>
    <row r="2217" ht="15.0" customHeight="1">
      <c r="A2217" s="8" t="s">
        <v>12</v>
      </c>
      <c r="B2217" s="8" t="s">
        <v>543</v>
      </c>
      <c r="C2217" s="8">
        <v>11738.0</v>
      </c>
      <c r="D2217" s="8" t="s">
        <v>2479</v>
      </c>
      <c r="E2217" s="8" t="s">
        <v>46</v>
      </c>
      <c r="F2217" s="10">
        <v>105486.0</v>
      </c>
      <c r="G2217" s="8" t="s">
        <v>37</v>
      </c>
    </row>
    <row r="2218" ht="15.0" customHeight="1">
      <c r="A2218" s="8" t="s">
        <v>12</v>
      </c>
      <c r="B2218" s="8" t="s">
        <v>543</v>
      </c>
      <c r="C2218" s="8">
        <v>11739.0</v>
      </c>
      <c r="D2218" s="8" t="s">
        <v>2480</v>
      </c>
      <c r="E2218" s="8" t="s">
        <v>46</v>
      </c>
      <c r="F2218" s="10">
        <v>53305.0</v>
      </c>
      <c r="G2218" s="8" t="s">
        <v>37</v>
      </c>
    </row>
    <row r="2219" ht="15.0" customHeight="1">
      <c r="A2219" s="8" t="s">
        <v>12</v>
      </c>
      <c r="B2219" s="8" t="s">
        <v>2061</v>
      </c>
      <c r="C2219" s="8">
        <v>11743.0</v>
      </c>
      <c r="D2219" s="8" t="s">
        <v>2481</v>
      </c>
      <c r="E2219" s="8" t="s">
        <v>46</v>
      </c>
      <c r="F2219" s="10">
        <v>2.8957503E7</v>
      </c>
      <c r="G2219" s="8" t="s">
        <v>37</v>
      </c>
    </row>
    <row r="2220" ht="15.0" customHeight="1">
      <c r="A2220" s="8" t="s">
        <v>12</v>
      </c>
      <c r="B2220" s="8" t="s">
        <v>543</v>
      </c>
      <c r="C2220" s="8">
        <v>11744.0</v>
      </c>
      <c r="D2220" s="8" t="s">
        <v>2482</v>
      </c>
      <c r="E2220" s="8" t="s">
        <v>61</v>
      </c>
      <c r="F2220" s="10">
        <v>104525.0</v>
      </c>
      <c r="G2220" s="8" t="s">
        <v>37</v>
      </c>
    </row>
    <row r="2221" ht="15.0" customHeight="1">
      <c r="A2221" s="8" t="s">
        <v>12</v>
      </c>
      <c r="B2221" s="8" t="s">
        <v>543</v>
      </c>
      <c r="C2221" s="8">
        <v>11745.0</v>
      </c>
      <c r="D2221" s="8" t="s">
        <v>2483</v>
      </c>
      <c r="E2221" s="8" t="s">
        <v>61</v>
      </c>
      <c r="F2221" s="10">
        <v>162027.0</v>
      </c>
      <c r="G2221" s="8" t="s">
        <v>37</v>
      </c>
    </row>
    <row r="2222" ht="15.0" customHeight="1">
      <c r="A2222" s="8" t="s">
        <v>12</v>
      </c>
      <c r="B2222" s="8" t="s">
        <v>543</v>
      </c>
      <c r="C2222" s="8">
        <v>11746.0</v>
      </c>
      <c r="D2222" s="8" t="s">
        <v>2484</v>
      </c>
      <c r="E2222" s="8" t="s">
        <v>61</v>
      </c>
      <c r="F2222" s="10">
        <v>257336.0</v>
      </c>
      <c r="G2222" s="8" t="s">
        <v>37</v>
      </c>
    </row>
    <row r="2223" ht="15.0" customHeight="1">
      <c r="A2223" s="8" t="s">
        <v>12</v>
      </c>
      <c r="B2223" s="8" t="s">
        <v>543</v>
      </c>
      <c r="C2223" s="8">
        <v>11747.0</v>
      </c>
      <c r="D2223" s="8" t="s">
        <v>2485</v>
      </c>
      <c r="E2223" s="8" t="s">
        <v>61</v>
      </c>
      <c r="F2223" s="10">
        <v>402939.0</v>
      </c>
      <c r="G2223" s="8" t="s">
        <v>37</v>
      </c>
    </row>
    <row r="2224" ht="15.0" customHeight="1">
      <c r="A2224" s="8" t="s">
        <v>12</v>
      </c>
      <c r="B2224" s="8" t="s">
        <v>543</v>
      </c>
      <c r="C2224" s="8">
        <v>11748.0</v>
      </c>
      <c r="D2224" s="8" t="s">
        <v>2486</v>
      </c>
      <c r="E2224" s="8" t="s">
        <v>61</v>
      </c>
      <c r="F2224" s="10">
        <v>510010.0</v>
      </c>
      <c r="G2224" s="8" t="s">
        <v>37</v>
      </c>
    </row>
    <row r="2225" ht="15.0" customHeight="1">
      <c r="A2225" s="8" t="s">
        <v>12</v>
      </c>
      <c r="B2225" s="8" t="s">
        <v>543</v>
      </c>
      <c r="C2225" s="8">
        <v>11764.0</v>
      </c>
      <c r="D2225" s="8" t="s">
        <v>2487</v>
      </c>
      <c r="E2225" s="8" t="s">
        <v>46</v>
      </c>
      <c r="F2225" s="10">
        <v>499589.0</v>
      </c>
      <c r="G2225" s="8" t="s">
        <v>37</v>
      </c>
    </row>
    <row r="2226" ht="15.0" customHeight="1">
      <c r="A2226" s="8" t="s">
        <v>12</v>
      </c>
      <c r="B2226" s="8" t="s">
        <v>65</v>
      </c>
      <c r="C2226" s="8">
        <v>11765.0</v>
      </c>
      <c r="D2226" s="8" t="s">
        <v>2488</v>
      </c>
      <c r="E2226" s="8" t="s">
        <v>46</v>
      </c>
      <c r="F2226" s="10">
        <v>20976.0</v>
      </c>
      <c r="G2226" s="8" t="s">
        <v>17</v>
      </c>
    </row>
    <row r="2227" ht="15.0" customHeight="1">
      <c r="A2227" s="8" t="s">
        <v>12</v>
      </c>
      <c r="B2227" s="8" t="s">
        <v>543</v>
      </c>
      <c r="C2227" s="8">
        <v>11766.0</v>
      </c>
      <c r="D2227" s="8" t="s">
        <v>2489</v>
      </c>
      <c r="E2227" s="8" t="s">
        <v>46</v>
      </c>
      <c r="F2227" s="10">
        <v>858523.0</v>
      </c>
      <c r="G2227" s="8" t="s">
        <v>37</v>
      </c>
    </row>
    <row r="2228" ht="15.0" customHeight="1">
      <c r="A2228" s="8" t="s">
        <v>12</v>
      </c>
      <c r="B2228" s="8" t="s">
        <v>543</v>
      </c>
      <c r="C2228" s="8">
        <v>11770.0</v>
      </c>
      <c r="D2228" s="8" t="s">
        <v>2490</v>
      </c>
      <c r="E2228" s="8" t="s">
        <v>46</v>
      </c>
      <c r="F2228" s="10">
        <v>81008.0</v>
      </c>
      <c r="G2228" s="8" t="s">
        <v>37</v>
      </c>
    </row>
    <row r="2229" ht="15.0" customHeight="1">
      <c r="A2229" s="8" t="s">
        <v>12</v>
      </c>
      <c r="B2229" s="8" t="s">
        <v>543</v>
      </c>
      <c r="C2229" s="8">
        <v>11771.0</v>
      </c>
      <c r="D2229" s="8" t="s">
        <v>2491</v>
      </c>
      <c r="E2229" s="8" t="s">
        <v>46</v>
      </c>
      <c r="F2229" s="10">
        <v>51247.0</v>
      </c>
      <c r="G2229" s="8" t="s">
        <v>37</v>
      </c>
    </row>
    <row r="2230" ht="15.0" customHeight="1">
      <c r="A2230" s="8" t="s">
        <v>12</v>
      </c>
      <c r="B2230" s="8" t="s">
        <v>819</v>
      </c>
      <c r="C2230" s="8">
        <v>11772.0</v>
      </c>
      <c r="D2230" s="8" t="s">
        <v>2492</v>
      </c>
      <c r="E2230" s="8" t="s">
        <v>46</v>
      </c>
      <c r="F2230" s="10">
        <v>10341.0</v>
      </c>
      <c r="G2230" s="8" t="s">
        <v>37</v>
      </c>
    </row>
    <row r="2231" ht="15.0" customHeight="1">
      <c r="A2231" s="8" t="s">
        <v>12</v>
      </c>
      <c r="B2231" s="8" t="s">
        <v>543</v>
      </c>
      <c r="C2231" s="8">
        <v>11774.0</v>
      </c>
      <c r="D2231" s="8" t="s">
        <v>2493</v>
      </c>
      <c r="E2231" s="8" t="s">
        <v>46</v>
      </c>
      <c r="F2231" s="10">
        <v>185911.0</v>
      </c>
      <c r="G2231" s="8" t="s">
        <v>37</v>
      </c>
    </row>
    <row r="2232" ht="15.0" customHeight="1">
      <c r="A2232" s="8" t="s">
        <v>12</v>
      </c>
      <c r="B2232" s="8" t="s">
        <v>543</v>
      </c>
      <c r="C2232" s="8">
        <v>11775.0</v>
      </c>
      <c r="D2232" s="8" t="s">
        <v>2494</v>
      </c>
      <c r="E2232" s="8" t="s">
        <v>46</v>
      </c>
      <c r="F2232" s="10">
        <v>123068.0</v>
      </c>
      <c r="G2232" s="8" t="s">
        <v>37</v>
      </c>
    </row>
    <row r="2233" ht="15.0" customHeight="1">
      <c r="A2233" s="8" t="s">
        <v>12</v>
      </c>
      <c r="B2233" s="8" t="s">
        <v>345</v>
      </c>
      <c r="C2233" s="8">
        <v>11776.0</v>
      </c>
      <c r="D2233" s="8" t="s">
        <v>2495</v>
      </c>
      <c r="E2233" s="8" t="s">
        <v>46</v>
      </c>
      <c r="F2233" s="10">
        <v>4581500.0</v>
      </c>
      <c r="G2233" s="8" t="s">
        <v>37</v>
      </c>
    </row>
    <row r="2234" ht="15.0" customHeight="1">
      <c r="A2234" s="8" t="s">
        <v>12</v>
      </c>
      <c r="B2234" s="8" t="s">
        <v>345</v>
      </c>
      <c r="C2234" s="8">
        <v>11777.0</v>
      </c>
      <c r="D2234" s="8" t="s">
        <v>2496</v>
      </c>
      <c r="E2234" s="8" t="s">
        <v>46</v>
      </c>
      <c r="F2234" s="10">
        <v>67830.0</v>
      </c>
      <c r="G2234" s="8" t="s">
        <v>37</v>
      </c>
    </row>
    <row r="2235" ht="15.0" customHeight="1">
      <c r="A2235" s="8" t="s">
        <v>12</v>
      </c>
      <c r="B2235" s="8" t="s">
        <v>1135</v>
      </c>
      <c r="C2235" s="8">
        <v>11781.0</v>
      </c>
      <c r="D2235" s="8" t="s">
        <v>2497</v>
      </c>
      <c r="E2235" s="8" t="s">
        <v>46</v>
      </c>
      <c r="F2235" s="10">
        <v>289986.0</v>
      </c>
      <c r="G2235" s="8" t="s">
        <v>37</v>
      </c>
    </row>
    <row r="2236" ht="15.0" customHeight="1">
      <c r="A2236" s="8" t="s">
        <v>12</v>
      </c>
      <c r="B2236" s="8" t="s">
        <v>129</v>
      </c>
      <c r="C2236" s="8">
        <v>11786.0</v>
      </c>
      <c r="D2236" s="8" t="s">
        <v>2498</v>
      </c>
      <c r="E2236" s="8" t="s">
        <v>46</v>
      </c>
      <c r="F2236" s="10">
        <v>12552.0</v>
      </c>
      <c r="G2236" s="8" t="s">
        <v>17</v>
      </c>
    </row>
    <row r="2237" ht="15.0" customHeight="1">
      <c r="A2237" s="8" t="s">
        <v>12</v>
      </c>
      <c r="B2237" s="8" t="s">
        <v>819</v>
      </c>
      <c r="C2237" s="8">
        <v>11790.0</v>
      </c>
      <c r="D2237" s="8" t="s">
        <v>2499</v>
      </c>
      <c r="E2237" s="8" t="s">
        <v>46</v>
      </c>
      <c r="F2237" s="10">
        <v>3554.0</v>
      </c>
      <c r="G2237" s="8" t="s">
        <v>37</v>
      </c>
    </row>
    <row r="2238" ht="15.0" customHeight="1">
      <c r="A2238" s="8" t="s">
        <v>12</v>
      </c>
      <c r="B2238" s="8" t="s">
        <v>2061</v>
      </c>
      <c r="C2238" s="8">
        <v>11796.0</v>
      </c>
      <c r="D2238" s="8" t="s">
        <v>2500</v>
      </c>
      <c r="E2238" s="8" t="s">
        <v>46</v>
      </c>
      <c r="F2238" s="10">
        <v>5653788.0</v>
      </c>
      <c r="G2238" s="8" t="s">
        <v>37</v>
      </c>
    </row>
    <row r="2239" ht="15.0" customHeight="1">
      <c r="A2239" s="8" t="s">
        <v>12</v>
      </c>
      <c r="B2239" s="8" t="s">
        <v>1135</v>
      </c>
      <c r="C2239" s="8">
        <v>11797.0</v>
      </c>
      <c r="D2239" s="8" t="s">
        <v>2501</v>
      </c>
      <c r="E2239" s="8" t="s">
        <v>46</v>
      </c>
      <c r="F2239" s="10">
        <v>1.9731359E7</v>
      </c>
      <c r="G2239" s="8" t="s">
        <v>37</v>
      </c>
    </row>
    <row r="2240" ht="15.0" customHeight="1">
      <c r="A2240" s="8" t="s">
        <v>12</v>
      </c>
      <c r="B2240" s="8" t="s">
        <v>345</v>
      </c>
      <c r="C2240" s="8">
        <v>11798.0</v>
      </c>
      <c r="D2240" s="8" t="s">
        <v>2502</v>
      </c>
      <c r="E2240" s="8" t="s">
        <v>46</v>
      </c>
      <c r="F2240" s="10">
        <v>941909.0</v>
      </c>
      <c r="G2240" s="8" t="s">
        <v>37</v>
      </c>
    </row>
    <row r="2241" ht="15.0" customHeight="1">
      <c r="A2241" s="8" t="s">
        <v>12</v>
      </c>
      <c r="B2241" s="8" t="s">
        <v>345</v>
      </c>
      <c r="C2241" s="8">
        <v>11799.0</v>
      </c>
      <c r="D2241" s="8" t="s">
        <v>2503</v>
      </c>
      <c r="E2241" s="8" t="s">
        <v>46</v>
      </c>
      <c r="F2241" s="10">
        <v>486710.0</v>
      </c>
      <c r="G2241" s="8" t="s">
        <v>37</v>
      </c>
    </row>
    <row r="2242" ht="15.0" customHeight="1">
      <c r="A2242" s="8" t="s">
        <v>12</v>
      </c>
      <c r="B2242" s="8" t="s">
        <v>345</v>
      </c>
      <c r="C2242" s="8">
        <v>11800.0</v>
      </c>
      <c r="D2242" s="8" t="s">
        <v>2504</v>
      </c>
      <c r="E2242" s="8" t="s">
        <v>46</v>
      </c>
      <c r="F2242" s="10">
        <v>1131535.0</v>
      </c>
      <c r="G2242" s="8" t="s">
        <v>37</v>
      </c>
    </row>
    <row r="2243" ht="15.0" customHeight="1">
      <c r="A2243" s="8" t="s">
        <v>12</v>
      </c>
      <c r="B2243" s="8" t="s">
        <v>345</v>
      </c>
      <c r="C2243" s="8">
        <v>11801.0</v>
      </c>
      <c r="D2243" s="8" t="s">
        <v>2505</v>
      </c>
      <c r="E2243" s="8" t="s">
        <v>46</v>
      </c>
      <c r="F2243" s="10">
        <v>1280440.0</v>
      </c>
      <c r="G2243" s="8" t="s">
        <v>37</v>
      </c>
    </row>
    <row r="2244" ht="15.0" customHeight="1">
      <c r="A2244" s="8" t="s">
        <v>12</v>
      </c>
      <c r="B2244" s="8" t="s">
        <v>345</v>
      </c>
      <c r="C2244" s="8">
        <v>11803.0</v>
      </c>
      <c r="D2244" s="8" t="s">
        <v>2506</v>
      </c>
      <c r="E2244" s="8" t="s">
        <v>46</v>
      </c>
      <c r="F2244" s="10">
        <v>2.1135734E7</v>
      </c>
      <c r="G2244" s="8" t="s">
        <v>37</v>
      </c>
    </row>
    <row r="2245" ht="15.0" customHeight="1">
      <c r="A2245" s="8" t="s">
        <v>12</v>
      </c>
      <c r="B2245" s="8" t="s">
        <v>345</v>
      </c>
      <c r="C2245" s="8">
        <v>11804.0</v>
      </c>
      <c r="D2245" s="8" t="s">
        <v>2507</v>
      </c>
      <c r="E2245" s="8" t="s">
        <v>46</v>
      </c>
      <c r="F2245" s="10">
        <v>177310.0</v>
      </c>
      <c r="G2245" s="8" t="s">
        <v>37</v>
      </c>
    </row>
    <row r="2246" ht="15.0" customHeight="1">
      <c r="A2246" s="8" t="s">
        <v>12</v>
      </c>
      <c r="B2246" s="8" t="s">
        <v>345</v>
      </c>
      <c r="C2246" s="8">
        <v>11805.0</v>
      </c>
      <c r="D2246" s="8" t="s">
        <v>2508</v>
      </c>
      <c r="E2246" s="8" t="s">
        <v>46</v>
      </c>
      <c r="F2246" s="10">
        <v>177310.0</v>
      </c>
      <c r="G2246" s="8" t="s">
        <v>37</v>
      </c>
    </row>
    <row r="2247" ht="15.0" customHeight="1">
      <c r="A2247" s="8" t="s">
        <v>12</v>
      </c>
      <c r="B2247" s="8" t="s">
        <v>345</v>
      </c>
      <c r="C2247" s="8">
        <v>11806.0</v>
      </c>
      <c r="D2247" s="8" t="s">
        <v>2509</v>
      </c>
      <c r="E2247" s="8" t="s">
        <v>46</v>
      </c>
      <c r="F2247" s="10">
        <v>198057.0</v>
      </c>
      <c r="G2247" s="8" t="s">
        <v>37</v>
      </c>
    </row>
    <row r="2248" ht="15.0" customHeight="1">
      <c r="A2248" s="8" t="s">
        <v>12</v>
      </c>
      <c r="B2248" s="8" t="s">
        <v>345</v>
      </c>
      <c r="C2248" s="8">
        <v>11807.0</v>
      </c>
      <c r="D2248" s="8" t="s">
        <v>2510</v>
      </c>
      <c r="E2248" s="8" t="s">
        <v>46</v>
      </c>
      <c r="F2248" s="10">
        <v>765170.0</v>
      </c>
      <c r="G2248" s="8" t="s">
        <v>37</v>
      </c>
    </row>
    <row r="2249" ht="15.0" customHeight="1">
      <c r="A2249" s="8" t="s">
        <v>12</v>
      </c>
      <c r="B2249" s="8" t="s">
        <v>1135</v>
      </c>
      <c r="C2249" s="8">
        <v>11813.0</v>
      </c>
      <c r="D2249" s="8" t="s">
        <v>2511</v>
      </c>
      <c r="E2249" s="8" t="s">
        <v>46</v>
      </c>
      <c r="F2249" s="10">
        <v>225446.0</v>
      </c>
      <c r="G2249" s="8" t="s">
        <v>37</v>
      </c>
    </row>
    <row r="2250" ht="15.0" customHeight="1">
      <c r="A2250" s="8" t="s">
        <v>12</v>
      </c>
      <c r="B2250" s="8" t="s">
        <v>44</v>
      </c>
      <c r="C2250" s="8">
        <v>11814.0</v>
      </c>
      <c r="D2250" s="8" t="s">
        <v>2512</v>
      </c>
      <c r="E2250" s="8" t="s">
        <v>46</v>
      </c>
      <c r="F2250" s="10">
        <v>3688.0</v>
      </c>
      <c r="G2250" s="8" t="s">
        <v>17</v>
      </c>
    </row>
    <row r="2251" ht="15.0" customHeight="1">
      <c r="A2251" s="8" t="s">
        <v>12</v>
      </c>
      <c r="B2251" s="8" t="s">
        <v>2513</v>
      </c>
      <c r="C2251" s="8">
        <v>11815.0</v>
      </c>
      <c r="D2251" s="8" t="s">
        <v>2514</v>
      </c>
      <c r="E2251" s="8" t="s">
        <v>46</v>
      </c>
      <c r="F2251" s="10">
        <v>51710.0</v>
      </c>
      <c r="G2251" s="8" t="s">
        <v>37</v>
      </c>
    </row>
    <row r="2252" ht="15.0" customHeight="1">
      <c r="A2252" s="8" t="s">
        <v>12</v>
      </c>
      <c r="B2252" s="8" t="s">
        <v>44</v>
      </c>
      <c r="C2252" s="8">
        <v>11817.0</v>
      </c>
      <c r="D2252" s="8" t="s">
        <v>2515</v>
      </c>
      <c r="E2252" s="8" t="s">
        <v>46</v>
      </c>
      <c r="F2252" s="10">
        <v>3688.0</v>
      </c>
      <c r="G2252" s="8" t="s">
        <v>17</v>
      </c>
    </row>
    <row r="2253" ht="15.0" customHeight="1">
      <c r="A2253" s="8" t="s">
        <v>12</v>
      </c>
      <c r="B2253" s="8" t="s">
        <v>2513</v>
      </c>
      <c r="C2253" s="8">
        <v>11819.0</v>
      </c>
      <c r="D2253" s="8" t="s">
        <v>2516</v>
      </c>
      <c r="E2253" s="8" t="s">
        <v>46</v>
      </c>
      <c r="F2253" s="10">
        <v>51710.0</v>
      </c>
      <c r="G2253" s="8" t="s">
        <v>37</v>
      </c>
    </row>
    <row r="2254" ht="15.0" customHeight="1">
      <c r="A2254" s="8" t="s">
        <v>12</v>
      </c>
      <c r="B2254" s="8" t="s">
        <v>2513</v>
      </c>
      <c r="C2254" s="8">
        <v>11820.0</v>
      </c>
      <c r="D2254" s="8" t="s">
        <v>2517</v>
      </c>
      <c r="E2254" s="8" t="s">
        <v>46</v>
      </c>
      <c r="F2254" s="10">
        <v>152028.0</v>
      </c>
      <c r="G2254" s="8" t="s">
        <v>37</v>
      </c>
    </row>
    <row r="2255" ht="15.0" customHeight="1">
      <c r="A2255" s="8" t="s">
        <v>12</v>
      </c>
      <c r="B2255" s="8" t="s">
        <v>44</v>
      </c>
      <c r="C2255" s="8">
        <v>11830.0</v>
      </c>
      <c r="D2255" s="8" t="s">
        <v>2518</v>
      </c>
      <c r="E2255" s="8" t="s">
        <v>46</v>
      </c>
      <c r="F2255" s="10">
        <v>3688.0</v>
      </c>
      <c r="G2255" s="8" t="s">
        <v>17</v>
      </c>
    </row>
    <row r="2256" ht="15.0" customHeight="1">
      <c r="A2256" s="8" t="s">
        <v>12</v>
      </c>
      <c r="B2256" s="8" t="s">
        <v>44</v>
      </c>
      <c r="C2256" s="8">
        <v>11831.0</v>
      </c>
      <c r="D2256" s="8" t="s">
        <v>2519</v>
      </c>
      <c r="E2256" s="8" t="s">
        <v>46</v>
      </c>
      <c r="F2256" s="10">
        <v>3451.0</v>
      </c>
      <c r="G2256" s="8" t="s">
        <v>17</v>
      </c>
    </row>
    <row r="2257" ht="15.0" customHeight="1">
      <c r="A2257" s="8" t="s">
        <v>12</v>
      </c>
      <c r="B2257" s="8" t="s">
        <v>2218</v>
      </c>
      <c r="C2257" s="8">
        <v>11834.0</v>
      </c>
      <c r="D2257" s="8" t="s">
        <v>2520</v>
      </c>
      <c r="E2257" s="8" t="s">
        <v>46</v>
      </c>
      <c r="F2257" s="10">
        <v>799680.0</v>
      </c>
      <c r="G2257" s="8" t="s">
        <v>37</v>
      </c>
    </row>
    <row r="2258" ht="15.0" customHeight="1">
      <c r="A2258" s="8" t="s">
        <v>12</v>
      </c>
      <c r="B2258" s="8" t="s">
        <v>1059</v>
      </c>
      <c r="C2258" s="8">
        <v>11835.0</v>
      </c>
      <c r="D2258" s="8" t="s">
        <v>2521</v>
      </c>
      <c r="E2258" s="8" t="s">
        <v>46</v>
      </c>
      <c r="F2258" s="10">
        <v>444.0</v>
      </c>
      <c r="G2258" s="8" t="s">
        <v>37</v>
      </c>
    </row>
    <row r="2259" ht="15.0" customHeight="1">
      <c r="A2259" s="8" t="s">
        <v>12</v>
      </c>
      <c r="B2259" s="8" t="s">
        <v>1059</v>
      </c>
      <c r="C2259" s="8">
        <v>11836.0</v>
      </c>
      <c r="D2259" s="8" t="s">
        <v>2522</v>
      </c>
      <c r="E2259" s="8" t="s">
        <v>46</v>
      </c>
      <c r="F2259" s="10">
        <v>643.0</v>
      </c>
      <c r="G2259" s="8" t="s">
        <v>37</v>
      </c>
    </row>
    <row r="2260" ht="15.0" customHeight="1">
      <c r="A2260" s="8" t="s">
        <v>12</v>
      </c>
      <c r="B2260" s="8" t="s">
        <v>1059</v>
      </c>
      <c r="C2260" s="8">
        <v>11837.0</v>
      </c>
      <c r="D2260" s="8" t="s">
        <v>2523</v>
      </c>
      <c r="E2260" s="8" t="s">
        <v>46</v>
      </c>
      <c r="F2260" s="10">
        <v>667.0</v>
      </c>
      <c r="G2260" s="8" t="s">
        <v>37</v>
      </c>
    </row>
    <row r="2261" ht="15.0" customHeight="1">
      <c r="A2261" s="8" t="s">
        <v>12</v>
      </c>
      <c r="B2261" s="8" t="s">
        <v>1059</v>
      </c>
      <c r="C2261" s="8">
        <v>11838.0</v>
      </c>
      <c r="D2261" s="8" t="s">
        <v>2524</v>
      </c>
      <c r="E2261" s="8" t="s">
        <v>46</v>
      </c>
      <c r="F2261" s="10">
        <v>340.0</v>
      </c>
      <c r="G2261" s="8" t="s">
        <v>37</v>
      </c>
    </row>
    <row r="2262" ht="15.0" customHeight="1">
      <c r="A2262" s="8" t="s">
        <v>12</v>
      </c>
      <c r="B2262" s="8" t="s">
        <v>1059</v>
      </c>
      <c r="C2262" s="8">
        <v>11839.0</v>
      </c>
      <c r="D2262" s="8" t="s">
        <v>2525</v>
      </c>
      <c r="E2262" s="8" t="s">
        <v>46</v>
      </c>
      <c r="F2262" s="10">
        <v>227.0</v>
      </c>
      <c r="G2262" s="8" t="s">
        <v>37</v>
      </c>
    </row>
    <row r="2263" ht="15.0" customHeight="1">
      <c r="A2263" s="8" t="s">
        <v>12</v>
      </c>
      <c r="B2263" s="8" t="s">
        <v>1059</v>
      </c>
      <c r="C2263" s="8">
        <v>11840.0</v>
      </c>
      <c r="D2263" s="8" t="s">
        <v>2526</v>
      </c>
      <c r="E2263" s="8" t="s">
        <v>46</v>
      </c>
      <c r="F2263" s="10">
        <v>6426.0</v>
      </c>
      <c r="G2263" s="8" t="s">
        <v>37</v>
      </c>
    </row>
    <row r="2264" ht="15.0" customHeight="1">
      <c r="A2264" s="8" t="s">
        <v>12</v>
      </c>
      <c r="B2264" s="8" t="s">
        <v>1059</v>
      </c>
      <c r="C2264" s="8">
        <v>11841.0</v>
      </c>
      <c r="D2264" s="8" t="s">
        <v>2527</v>
      </c>
      <c r="E2264" s="8" t="s">
        <v>46</v>
      </c>
      <c r="F2264" s="10">
        <v>569.0</v>
      </c>
      <c r="G2264" s="8" t="s">
        <v>37</v>
      </c>
    </row>
    <row r="2265" ht="15.0" customHeight="1">
      <c r="A2265" s="8" t="s">
        <v>12</v>
      </c>
      <c r="B2265" s="8" t="s">
        <v>1059</v>
      </c>
      <c r="C2265" s="8">
        <v>11842.0</v>
      </c>
      <c r="D2265" s="8" t="s">
        <v>2528</v>
      </c>
      <c r="E2265" s="8" t="s">
        <v>46</v>
      </c>
      <c r="F2265" s="10">
        <v>499800.0</v>
      </c>
      <c r="G2265" s="8" t="s">
        <v>37</v>
      </c>
    </row>
    <row r="2266" ht="15.0" customHeight="1">
      <c r="A2266" s="8" t="s">
        <v>12</v>
      </c>
      <c r="B2266" s="8" t="s">
        <v>1059</v>
      </c>
      <c r="C2266" s="8">
        <v>11843.0</v>
      </c>
      <c r="D2266" s="8" t="s">
        <v>2529</v>
      </c>
      <c r="E2266" s="8" t="s">
        <v>46</v>
      </c>
      <c r="F2266" s="10">
        <v>2601.0</v>
      </c>
      <c r="G2266" s="8" t="s">
        <v>37</v>
      </c>
    </row>
    <row r="2267" ht="15.0" customHeight="1">
      <c r="A2267" s="8" t="s">
        <v>12</v>
      </c>
      <c r="B2267" s="8" t="s">
        <v>1059</v>
      </c>
      <c r="C2267" s="8">
        <v>11844.0</v>
      </c>
      <c r="D2267" s="8" t="s">
        <v>2530</v>
      </c>
      <c r="E2267" s="8" t="s">
        <v>46</v>
      </c>
      <c r="F2267" s="10">
        <v>850.0</v>
      </c>
      <c r="G2267" s="8" t="s">
        <v>37</v>
      </c>
    </row>
    <row r="2268" ht="15.0" customHeight="1">
      <c r="A2268" s="8" t="s">
        <v>12</v>
      </c>
      <c r="B2268" s="8" t="s">
        <v>1059</v>
      </c>
      <c r="C2268" s="8">
        <v>11845.0</v>
      </c>
      <c r="D2268" s="8" t="s">
        <v>2531</v>
      </c>
      <c r="E2268" s="8" t="s">
        <v>46</v>
      </c>
      <c r="F2268" s="10">
        <v>84133.0</v>
      </c>
      <c r="G2268" s="8" t="s">
        <v>37</v>
      </c>
    </row>
    <row r="2269" ht="15.0" customHeight="1">
      <c r="A2269" s="8" t="s">
        <v>12</v>
      </c>
      <c r="B2269" s="8" t="s">
        <v>1059</v>
      </c>
      <c r="C2269" s="8">
        <v>11846.0</v>
      </c>
      <c r="D2269" s="8" t="s">
        <v>2532</v>
      </c>
      <c r="E2269" s="8" t="s">
        <v>46</v>
      </c>
      <c r="F2269" s="10">
        <v>47114.0</v>
      </c>
      <c r="G2269" s="8" t="s">
        <v>37</v>
      </c>
    </row>
    <row r="2270" ht="15.0" customHeight="1">
      <c r="A2270" s="8" t="s">
        <v>12</v>
      </c>
      <c r="B2270" s="8" t="s">
        <v>1135</v>
      </c>
      <c r="C2270" s="8">
        <v>11847.0</v>
      </c>
      <c r="D2270" s="8" t="s">
        <v>2533</v>
      </c>
      <c r="E2270" s="8" t="s">
        <v>46</v>
      </c>
      <c r="F2270" s="10">
        <v>5.5987544E7</v>
      </c>
      <c r="G2270" s="8" t="s">
        <v>37</v>
      </c>
    </row>
    <row r="2271" ht="15.0" customHeight="1">
      <c r="A2271" s="8" t="s">
        <v>12</v>
      </c>
      <c r="B2271" s="8" t="s">
        <v>1135</v>
      </c>
      <c r="C2271" s="8">
        <v>11848.0</v>
      </c>
      <c r="D2271" s="8" t="s">
        <v>2534</v>
      </c>
      <c r="E2271" s="8" t="s">
        <v>46</v>
      </c>
      <c r="F2271" s="10">
        <v>5.8383497E7</v>
      </c>
      <c r="G2271" s="8" t="s">
        <v>37</v>
      </c>
    </row>
    <row r="2272" ht="15.0" customHeight="1">
      <c r="A2272" s="8" t="s">
        <v>12</v>
      </c>
      <c r="B2272" s="8" t="s">
        <v>1135</v>
      </c>
      <c r="C2272" s="8">
        <v>11849.0</v>
      </c>
      <c r="D2272" s="8" t="s">
        <v>2535</v>
      </c>
      <c r="E2272" s="8" t="s">
        <v>46</v>
      </c>
      <c r="F2272" s="10">
        <v>6450676.0</v>
      </c>
      <c r="G2272" s="8" t="s">
        <v>37</v>
      </c>
    </row>
    <row r="2273" ht="15.0" customHeight="1">
      <c r="A2273" s="8" t="s">
        <v>12</v>
      </c>
      <c r="B2273" s="8" t="s">
        <v>1135</v>
      </c>
      <c r="C2273" s="8">
        <v>11850.0</v>
      </c>
      <c r="D2273" s="8" t="s">
        <v>2536</v>
      </c>
      <c r="E2273" s="8" t="s">
        <v>46</v>
      </c>
      <c r="F2273" s="10">
        <v>8888529.0</v>
      </c>
      <c r="G2273" s="8" t="s">
        <v>37</v>
      </c>
    </row>
    <row r="2274" ht="15.0" customHeight="1">
      <c r="A2274" s="8" t="s">
        <v>12</v>
      </c>
      <c r="B2274" s="8" t="s">
        <v>1135</v>
      </c>
      <c r="C2274" s="8">
        <v>11851.0</v>
      </c>
      <c r="D2274" s="8" t="s">
        <v>2537</v>
      </c>
      <c r="E2274" s="8" t="s">
        <v>46</v>
      </c>
      <c r="F2274" s="10">
        <v>1.3889897E7</v>
      </c>
      <c r="G2274" s="8" t="s">
        <v>37</v>
      </c>
    </row>
    <row r="2275" ht="15.0" customHeight="1">
      <c r="A2275" s="8" t="s">
        <v>12</v>
      </c>
      <c r="B2275" s="8" t="s">
        <v>308</v>
      </c>
      <c r="C2275" s="8">
        <v>11854.0</v>
      </c>
      <c r="D2275" s="8" t="s">
        <v>2538</v>
      </c>
      <c r="E2275" s="8" t="s">
        <v>46</v>
      </c>
      <c r="F2275" s="10">
        <v>1476510.0</v>
      </c>
      <c r="G2275" s="8" t="s">
        <v>37</v>
      </c>
    </row>
    <row r="2276" ht="15.0" customHeight="1">
      <c r="A2276" s="8" t="s">
        <v>12</v>
      </c>
      <c r="B2276" s="8" t="s">
        <v>41</v>
      </c>
      <c r="C2276" s="8">
        <v>11856.0</v>
      </c>
      <c r="D2276" s="8" t="s">
        <v>2539</v>
      </c>
      <c r="E2276" s="8" t="s">
        <v>43</v>
      </c>
      <c r="F2276" s="10">
        <v>6069.0</v>
      </c>
      <c r="G2276" s="8" t="s">
        <v>17</v>
      </c>
    </row>
    <row r="2277" ht="15.0" customHeight="1">
      <c r="A2277" s="8" t="s">
        <v>12</v>
      </c>
      <c r="B2277" s="8" t="s">
        <v>308</v>
      </c>
      <c r="C2277" s="8">
        <v>11862.0</v>
      </c>
      <c r="D2277" s="8" t="s">
        <v>2540</v>
      </c>
      <c r="E2277" s="8" t="s">
        <v>46</v>
      </c>
      <c r="F2277" s="10">
        <v>1844500.0</v>
      </c>
      <c r="G2277" s="8" t="s">
        <v>37</v>
      </c>
    </row>
    <row r="2278" ht="15.0" customHeight="1">
      <c r="A2278" s="8" t="s">
        <v>12</v>
      </c>
      <c r="B2278" s="8" t="s">
        <v>308</v>
      </c>
      <c r="C2278" s="8">
        <v>11863.0</v>
      </c>
      <c r="D2278" s="8" t="s">
        <v>2541</v>
      </c>
      <c r="E2278" s="8" t="s">
        <v>46</v>
      </c>
      <c r="F2278" s="10">
        <v>1273300.0</v>
      </c>
      <c r="G2278" s="8" t="s">
        <v>37</v>
      </c>
    </row>
    <row r="2279" ht="15.0" customHeight="1">
      <c r="A2279" s="8" t="s">
        <v>12</v>
      </c>
      <c r="B2279" s="8" t="s">
        <v>1135</v>
      </c>
      <c r="C2279" s="8">
        <v>11864.0</v>
      </c>
      <c r="D2279" s="8" t="s">
        <v>2542</v>
      </c>
      <c r="E2279" s="8" t="s">
        <v>46</v>
      </c>
      <c r="F2279" s="10">
        <v>156878.0</v>
      </c>
      <c r="G2279" s="8" t="s">
        <v>37</v>
      </c>
    </row>
    <row r="2280" ht="15.0" customHeight="1">
      <c r="A2280" s="8" t="s">
        <v>12</v>
      </c>
      <c r="B2280" s="8" t="s">
        <v>58</v>
      </c>
      <c r="C2280" s="8">
        <v>11865.0</v>
      </c>
      <c r="D2280" s="8" t="s">
        <v>2543</v>
      </c>
      <c r="E2280" s="8" t="s">
        <v>61</v>
      </c>
      <c r="F2280" s="10">
        <v>19671.0</v>
      </c>
      <c r="G2280" s="8" t="s">
        <v>17</v>
      </c>
    </row>
    <row r="2281" ht="15.0" customHeight="1">
      <c r="A2281" s="8" t="s">
        <v>12</v>
      </c>
      <c r="B2281" s="8" t="s">
        <v>58</v>
      </c>
      <c r="C2281" s="8">
        <v>11866.0</v>
      </c>
      <c r="D2281" s="8" t="s">
        <v>2544</v>
      </c>
      <c r="E2281" s="8" t="s">
        <v>61</v>
      </c>
      <c r="F2281" s="10">
        <v>8736.0</v>
      </c>
      <c r="G2281" s="8" t="s">
        <v>17</v>
      </c>
    </row>
    <row r="2282" ht="15.0" customHeight="1">
      <c r="A2282" s="8" t="s">
        <v>12</v>
      </c>
      <c r="B2282" s="8" t="s">
        <v>308</v>
      </c>
      <c r="C2282" s="8">
        <v>11869.0</v>
      </c>
      <c r="D2282" s="8" t="s">
        <v>2545</v>
      </c>
      <c r="E2282" s="8" t="s">
        <v>46</v>
      </c>
      <c r="F2282" s="10">
        <v>1476510.0</v>
      </c>
      <c r="G2282" s="8" t="s">
        <v>37</v>
      </c>
    </row>
    <row r="2283" ht="15.0" customHeight="1">
      <c r="A2283" s="8" t="s">
        <v>12</v>
      </c>
      <c r="B2283" s="8" t="s">
        <v>120</v>
      </c>
      <c r="C2283" s="8">
        <v>11870.0</v>
      </c>
      <c r="D2283" s="8" t="s">
        <v>2546</v>
      </c>
      <c r="E2283" s="8" t="s">
        <v>46</v>
      </c>
      <c r="F2283" s="10">
        <v>3293.0</v>
      </c>
      <c r="G2283" s="8" t="s">
        <v>17</v>
      </c>
    </row>
    <row r="2284" ht="15.0" customHeight="1">
      <c r="A2284" s="8" t="s">
        <v>12</v>
      </c>
      <c r="B2284" s="8" t="s">
        <v>451</v>
      </c>
      <c r="C2284" s="8">
        <v>11871.0</v>
      </c>
      <c r="D2284" s="8" t="s">
        <v>2547</v>
      </c>
      <c r="E2284" s="8" t="s">
        <v>36</v>
      </c>
      <c r="F2284" s="10">
        <v>64579.0</v>
      </c>
      <c r="G2284" s="8" t="s">
        <v>37</v>
      </c>
    </row>
    <row r="2285" ht="15.0" customHeight="1">
      <c r="A2285" s="8" t="s">
        <v>12</v>
      </c>
      <c r="B2285" s="8" t="s">
        <v>2347</v>
      </c>
      <c r="C2285" s="8">
        <v>11872.0</v>
      </c>
      <c r="D2285" s="8" t="s">
        <v>2548</v>
      </c>
      <c r="E2285" s="8" t="s">
        <v>46</v>
      </c>
      <c r="F2285" s="10">
        <v>208847.0</v>
      </c>
      <c r="G2285" s="8" t="s">
        <v>37</v>
      </c>
    </row>
    <row r="2286" ht="15.0" customHeight="1">
      <c r="A2286" s="8" t="s">
        <v>12</v>
      </c>
      <c r="B2286" s="8" t="s">
        <v>2352</v>
      </c>
      <c r="C2286" s="8">
        <v>11873.0</v>
      </c>
      <c r="D2286" s="8" t="s">
        <v>2549</v>
      </c>
      <c r="E2286" s="8" t="s">
        <v>46</v>
      </c>
      <c r="F2286" s="10">
        <v>6583000.0</v>
      </c>
      <c r="G2286" s="8" t="s">
        <v>37</v>
      </c>
    </row>
    <row r="2287" ht="15.0" customHeight="1">
      <c r="A2287" s="8" t="s">
        <v>12</v>
      </c>
      <c r="B2287" s="8" t="s">
        <v>2352</v>
      </c>
      <c r="C2287" s="8">
        <v>11874.0</v>
      </c>
      <c r="D2287" s="8" t="s">
        <v>2550</v>
      </c>
      <c r="E2287" s="8" t="s">
        <v>46</v>
      </c>
      <c r="F2287" s="10">
        <v>664000.0</v>
      </c>
      <c r="G2287" s="8" t="s">
        <v>37</v>
      </c>
    </row>
    <row r="2288" ht="15.0" customHeight="1">
      <c r="A2288" s="8" t="s">
        <v>12</v>
      </c>
      <c r="B2288" s="8" t="s">
        <v>2356</v>
      </c>
      <c r="C2288" s="8">
        <v>11875.0</v>
      </c>
      <c r="D2288" s="8" t="s">
        <v>2551</v>
      </c>
      <c r="E2288" s="8" t="s">
        <v>46</v>
      </c>
      <c r="F2288" s="10">
        <v>6583000.0</v>
      </c>
      <c r="G2288" s="8" t="s">
        <v>37</v>
      </c>
    </row>
    <row r="2289" ht="15.0" customHeight="1">
      <c r="A2289" s="8" t="s">
        <v>12</v>
      </c>
      <c r="B2289" s="8" t="s">
        <v>2383</v>
      </c>
      <c r="C2289" s="8">
        <v>11876.0</v>
      </c>
      <c r="D2289" s="8" t="s">
        <v>2552</v>
      </c>
      <c r="E2289" s="8" t="s">
        <v>46</v>
      </c>
      <c r="F2289" s="10">
        <v>452200.0</v>
      </c>
      <c r="G2289" s="8" t="s">
        <v>37</v>
      </c>
    </row>
    <row r="2290" ht="15.0" customHeight="1">
      <c r="A2290" s="8" t="s">
        <v>12</v>
      </c>
      <c r="B2290" s="8" t="s">
        <v>2394</v>
      </c>
      <c r="C2290" s="8">
        <v>11877.0</v>
      </c>
      <c r="D2290" s="8" t="s">
        <v>2553</v>
      </c>
      <c r="E2290" s="8" t="s">
        <v>46</v>
      </c>
      <c r="F2290" s="10">
        <v>165334.0</v>
      </c>
      <c r="G2290" s="8" t="s">
        <v>37</v>
      </c>
    </row>
    <row r="2291" ht="15.0" customHeight="1">
      <c r="A2291" s="8" t="s">
        <v>12</v>
      </c>
      <c r="B2291" s="8" t="s">
        <v>2397</v>
      </c>
      <c r="C2291" s="8">
        <v>11878.0</v>
      </c>
      <c r="D2291" s="8" t="s">
        <v>2554</v>
      </c>
      <c r="E2291" s="8" t="s">
        <v>46</v>
      </c>
      <c r="F2291" s="10">
        <v>476000.0</v>
      </c>
      <c r="G2291" s="8" t="s">
        <v>37</v>
      </c>
    </row>
    <row r="2292" ht="15.0" customHeight="1">
      <c r="A2292" s="8" t="s">
        <v>12</v>
      </c>
      <c r="B2292" s="8" t="s">
        <v>1660</v>
      </c>
      <c r="C2292" s="8">
        <v>11880.0</v>
      </c>
      <c r="D2292" s="8" t="s">
        <v>2555</v>
      </c>
      <c r="E2292" s="8" t="s">
        <v>46</v>
      </c>
      <c r="F2292" s="10">
        <v>67592.0</v>
      </c>
      <c r="G2292" s="8" t="s">
        <v>37</v>
      </c>
    </row>
    <row r="2293" ht="15.0" customHeight="1">
      <c r="A2293" s="8" t="s">
        <v>12</v>
      </c>
      <c r="B2293" s="8" t="s">
        <v>1660</v>
      </c>
      <c r="C2293" s="8">
        <v>11881.0</v>
      </c>
      <c r="D2293" s="8" t="s">
        <v>2556</v>
      </c>
      <c r="E2293" s="8" t="s">
        <v>46</v>
      </c>
      <c r="F2293" s="10">
        <v>103669.0</v>
      </c>
      <c r="G2293" s="8" t="s">
        <v>37</v>
      </c>
    </row>
    <row r="2294" ht="15.0" customHeight="1">
      <c r="A2294" s="8" t="s">
        <v>12</v>
      </c>
      <c r="B2294" s="8" t="s">
        <v>120</v>
      </c>
      <c r="C2294" s="8">
        <v>11882.0</v>
      </c>
      <c r="D2294" s="8" t="s">
        <v>2557</v>
      </c>
      <c r="E2294" s="8" t="s">
        <v>46</v>
      </c>
      <c r="F2294" s="10">
        <v>113162.0</v>
      </c>
      <c r="G2294" s="8" t="s">
        <v>17</v>
      </c>
    </row>
    <row r="2295" ht="15.0" customHeight="1">
      <c r="A2295" s="8" t="s">
        <v>12</v>
      </c>
      <c r="B2295" s="8" t="s">
        <v>120</v>
      </c>
      <c r="C2295" s="8">
        <v>11883.0</v>
      </c>
      <c r="D2295" s="8" t="s">
        <v>2558</v>
      </c>
      <c r="E2295" s="8" t="s">
        <v>46</v>
      </c>
      <c r="F2295" s="10">
        <v>121836.0</v>
      </c>
      <c r="G2295" s="8" t="s">
        <v>17</v>
      </c>
    </row>
    <row r="2296" ht="15.0" customHeight="1">
      <c r="A2296" s="8" t="s">
        <v>12</v>
      </c>
      <c r="B2296" s="8" t="s">
        <v>120</v>
      </c>
      <c r="C2296" s="8">
        <v>11885.0</v>
      </c>
      <c r="D2296" s="8" t="s">
        <v>2559</v>
      </c>
      <c r="E2296" s="8" t="s">
        <v>46</v>
      </c>
      <c r="F2296" s="10">
        <v>108000.0</v>
      </c>
      <c r="G2296" s="8" t="s">
        <v>17</v>
      </c>
    </row>
    <row r="2297" ht="15.0" customHeight="1">
      <c r="A2297" s="8" t="s">
        <v>12</v>
      </c>
      <c r="B2297" s="8" t="s">
        <v>345</v>
      </c>
      <c r="C2297" s="8">
        <v>11886.0</v>
      </c>
      <c r="D2297" s="8" t="s">
        <v>2560</v>
      </c>
      <c r="E2297" s="8" t="s">
        <v>46</v>
      </c>
      <c r="F2297" s="10">
        <v>285532.0</v>
      </c>
      <c r="G2297" s="8" t="s">
        <v>37</v>
      </c>
    </row>
    <row r="2298" ht="15.0" customHeight="1">
      <c r="A2298" s="8" t="s">
        <v>12</v>
      </c>
      <c r="B2298" s="8" t="s">
        <v>345</v>
      </c>
      <c r="C2298" s="8">
        <v>11887.0</v>
      </c>
      <c r="D2298" s="8" t="s">
        <v>2561</v>
      </c>
      <c r="E2298" s="8" t="s">
        <v>46</v>
      </c>
      <c r="F2298" s="10">
        <v>913920.0</v>
      </c>
      <c r="G2298" s="8" t="s">
        <v>37</v>
      </c>
    </row>
    <row r="2299" ht="15.0" customHeight="1">
      <c r="A2299" s="8" t="s">
        <v>12</v>
      </c>
      <c r="B2299" s="8" t="s">
        <v>451</v>
      </c>
      <c r="C2299" s="8">
        <v>11888.0</v>
      </c>
      <c r="D2299" s="8" t="s">
        <v>2562</v>
      </c>
      <c r="E2299" s="8" t="s">
        <v>46</v>
      </c>
      <c r="F2299" s="10">
        <v>643554.0</v>
      </c>
      <c r="G2299" s="8" t="s">
        <v>37</v>
      </c>
    </row>
    <row r="2300" ht="15.0" customHeight="1">
      <c r="A2300" s="8" t="s">
        <v>12</v>
      </c>
      <c r="B2300" s="8" t="s">
        <v>2309</v>
      </c>
      <c r="C2300" s="8">
        <v>11889.0</v>
      </c>
      <c r="D2300" s="8" t="s">
        <v>2563</v>
      </c>
      <c r="E2300" s="8" t="s">
        <v>46</v>
      </c>
      <c r="F2300" s="10">
        <v>829177.0</v>
      </c>
      <c r="G2300" s="8" t="s">
        <v>37</v>
      </c>
    </row>
    <row r="2301" ht="15.0" customHeight="1">
      <c r="A2301" s="8" t="s">
        <v>12</v>
      </c>
      <c r="B2301" s="8" t="s">
        <v>2309</v>
      </c>
      <c r="C2301" s="8">
        <v>11890.0</v>
      </c>
      <c r="D2301" s="8" t="s">
        <v>2564</v>
      </c>
      <c r="E2301" s="8" t="s">
        <v>46</v>
      </c>
      <c r="F2301" s="10">
        <v>843275.0</v>
      </c>
      <c r="G2301" s="8" t="s">
        <v>37</v>
      </c>
    </row>
    <row r="2302" ht="15.0" customHeight="1">
      <c r="A2302" s="8" t="s">
        <v>12</v>
      </c>
      <c r="B2302" s="8" t="s">
        <v>2309</v>
      </c>
      <c r="C2302" s="8">
        <v>11891.0</v>
      </c>
      <c r="D2302" s="8" t="s">
        <v>2565</v>
      </c>
      <c r="E2302" s="8" t="s">
        <v>46</v>
      </c>
      <c r="F2302" s="10">
        <v>959273.0</v>
      </c>
      <c r="G2302" s="8" t="s">
        <v>37</v>
      </c>
    </row>
    <row r="2303" ht="15.0" customHeight="1">
      <c r="A2303" s="8" t="s">
        <v>12</v>
      </c>
      <c r="B2303" s="8" t="s">
        <v>2513</v>
      </c>
      <c r="C2303" s="8">
        <v>11893.0</v>
      </c>
      <c r="D2303" s="8" t="s">
        <v>2566</v>
      </c>
      <c r="E2303" s="8" t="s">
        <v>61</v>
      </c>
      <c r="F2303" s="10">
        <v>895.0</v>
      </c>
      <c r="G2303" s="8" t="s">
        <v>37</v>
      </c>
    </row>
    <row r="2304" ht="15.0" customHeight="1">
      <c r="A2304" s="8" t="s">
        <v>12</v>
      </c>
      <c r="B2304" s="8" t="s">
        <v>1113</v>
      </c>
      <c r="C2304" s="8">
        <v>11894.0</v>
      </c>
      <c r="D2304" s="8" t="s">
        <v>2567</v>
      </c>
      <c r="E2304" s="8" t="s">
        <v>61</v>
      </c>
      <c r="F2304" s="10">
        <v>529880.0</v>
      </c>
      <c r="G2304" s="8" t="s">
        <v>37</v>
      </c>
    </row>
    <row r="2305" ht="15.0" customHeight="1">
      <c r="A2305" s="8" t="s">
        <v>12</v>
      </c>
      <c r="B2305" s="8" t="s">
        <v>345</v>
      </c>
      <c r="C2305" s="8">
        <v>11895.0</v>
      </c>
      <c r="D2305" s="8" t="s">
        <v>2568</v>
      </c>
      <c r="E2305" s="8" t="s">
        <v>46</v>
      </c>
      <c r="F2305" s="10">
        <v>664823.0</v>
      </c>
      <c r="G2305" s="8" t="s">
        <v>37</v>
      </c>
    </row>
    <row r="2306" ht="15.0" customHeight="1">
      <c r="A2306" s="8" t="s">
        <v>12</v>
      </c>
      <c r="B2306" s="8" t="s">
        <v>733</v>
      </c>
      <c r="C2306" s="8">
        <v>11896.0</v>
      </c>
      <c r="D2306" s="8" t="s">
        <v>2569</v>
      </c>
      <c r="E2306" s="8" t="s">
        <v>46</v>
      </c>
      <c r="F2306" s="10">
        <v>68900.0</v>
      </c>
      <c r="G2306" s="8" t="s">
        <v>37</v>
      </c>
    </row>
    <row r="2307" ht="15.0" customHeight="1">
      <c r="A2307" s="8" t="s">
        <v>12</v>
      </c>
      <c r="B2307" s="8" t="s">
        <v>65</v>
      </c>
      <c r="C2307" s="8">
        <v>11897.0</v>
      </c>
      <c r="D2307" s="8" t="s">
        <v>2570</v>
      </c>
      <c r="E2307" s="8" t="s">
        <v>61</v>
      </c>
      <c r="F2307" s="10">
        <v>17100.0</v>
      </c>
      <c r="G2307" s="8" t="s">
        <v>17</v>
      </c>
    </row>
    <row r="2308" ht="15.0" customHeight="1">
      <c r="A2308" s="8" t="s">
        <v>12</v>
      </c>
      <c r="B2308" s="8" t="s">
        <v>65</v>
      </c>
      <c r="C2308" s="8">
        <v>11898.0</v>
      </c>
      <c r="D2308" s="8" t="s">
        <v>2571</v>
      </c>
      <c r="E2308" s="8" t="s">
        <v>61</v>
      </c>
      <c r="F2308" s="10">
        <v>10404.0</v>
      </c>
      <c r="G2308" s="8" t="s">
        <v>17</v>
      </c>
    </row>
    <row r="2309" ht="15.0" customHeight="1">
      <c r="A2309" s="8" t="s">
        <v>12</v>
      </c>
      <c r="B2309" s="8" t="s">
        <v>65</v>
      </c>
      <c r="C2309" s="8">
        <v>11899.0</v>
      </c>
      <c r="D2309" s="8" t="s">
        <v>2572</v>
      </c>
      <c r="E2309" s="8" t="s">
        <v>46</v>
      </c>
      <c r="F2309" s="10">
        <v>4202.0</v>
      </c>
      <c r="G2309" s="8" t="s">
        <v>17</v>
      </c>
    </row>
    <row r="2310" ht="15.0" customHeight="1">
      <c r="A2310" s="8" t="s">
        <v>12</v>
      </c>
      <c r="B2310" s="8" t="s">
        <v>65</v>
      </c>
      <c r="C2310" s="8">
        <v>11903.0</v>
      </c>
      <c r="D2310" s="8" t="s">
        <v>2573</v>
      </c>
      <c r="E2310" s="8" t="s">
        <v>46</v>
      </c>
      <c r="F2310" s="10">
        <v>1689.0</v>
      </c>
      <c r="G2310" s="8" t="s">
        <v>17</v>
      </c>
    </row>
    <row r="2311" ht="15.0" customHeight="1">
      <c r="A2311" s="8" t="s">
        <v>12</v>
      </c>
      <c r="B2311" s="8" t="s">
        <v>65</v>
      </c>
      <c r="C2311" s="8">
        <v>11904.0</v>
      </c>
      <c r="D2311" s="8" t="s">
        <v>2574</v>
      </c>
      <c r="E2311" s="8" t="s">
        <v>46</v>
      </c>
      <c r="F2311" s="10">
        <v>2493.0</v>
      </c>
      <c r="G2311" s="8" t="s">
        <v>17</v>
      </c>
    </row>
    <row r="2312" ht="15.0" customHeight="1">
      <c r="A2312" s="8" t="s">
        <v>12</v>
      </c>
      <c r="B2312" s="8" t="s">
        <v>65</v>
      </c>
      <c r="C2312" s="8">
        <v>11905.0</v>
      </c>
      <c r="D2312" s="8" t="s">
        <v>2575</v>
      </c>
      <c r="E2312" s="8" t="s">
        <v>46</v>
      </c>
      <c r="F2312" s="10">
        <v>2324.0</v>
      </c>
      <c r="G2312" s="8" t="s">
        <v>17</v>
      </c>
    </row>
    <row r="2313" ht="15.0" customHeight="1">
      <c r="A2313" s="8" t="s">
        <v>12</v>
      </c>
      <c r="B2313" s="8" t="s">
        <v>65</v>
      </c>
      <c r="C2313" s="8">
        <v>11906.0</v>
      </c>
      <c r="D2313" s="8" t="s">
        <v>2576</v>
      </c>
      <c r="E2313" s="8" t="s">
        <v>46</v>
      </c>
      <c r="F2313" s="10">
        <v>3084.0</v>
      </c>
      <c r="G2313" s="8" t="s">
        <v>17</v>
      </c>
    </row>
    <row r="2314" ht="15.0" customHeight="1">
      <c r="A2314" s="8" t="s">
        <v>12</v>
      </c>
      <c r="B2314" s="8" t="s">
        <v>65</v>
      </c>
      <c r="C2314" s="8">
        <v>11907.0</v>
      </c>
      <c r="D2314" s="8" t="s">
        <v>2577</v>
      </c>
      <c r="E2314" s="8" t="s">
        <v>46</v>
      </c>
      <c r="F2314" s="10">
        <v>4884.0</v>
      </c>
      <c r="G2314" s="8" t="s">
        <v>17</v>
      </c>
    </row>
    <row r="2315" ht="15.0" customHeight="1">
      <c r="A2315" s="8" t="s">
        <v>12</v>
      </c>
      <c r="B2315" s="8" t="s">
        <v>65</v>
      </c>
      <c r="C2315" s="8">
        <v>11908.0</v>
      </c>
      <c r="D2315" s="8" t="s">
        <v>2578</v>
      </c>
      <c r="E2315" s="8" t="s">
        <v>46</v>
      </c>
      <c r="F2315" s="10">
        <v>4837.0</v>
      </c>
      <c r="G2315" s="8" t="s">
        <v>17</v>
      </c>
    </row>
    <row r="2316" ht="15.0" customHeight="1">
      <c r="A2316" s="8" t="s">
        <v>12</v>
      </c>
      <c r="B2316" s="8" t="s">
        <v>65</v>
      </c>
      <c r="C2316" s="8">
        <v>11909.0</v>
      </c>
      <c r="D2316" s="8" t="s">
        <v>2579</v>
      </c>
      <c r="E2316" s="8" t="s">
        <v>46</v>
      </c>
      <c r="F2316" s="10">
        <v>3111.0</v>
      </c>
      <c r="G2316" s="8" t="s">
        <v>17</v>
      </c>
    </row>
    <row r="2317" ht="15.0" customHeight="1">
      <c r="A2317" s="8" t="s">
        <v>12</v>
      </c>
      <c r="B2317" s="8" t="s">
        <v>1085</v>
      </c>
      <c r="C2317" s="8">
        <v>11910.0</v>
      </c>
      <c r="D2317" s="8" t="s">
        <v>2580</v>
      </c>
      <c r="E2317" s="8" t="s">
        <v>46</v>
      </c>
      <c r="F2317" s="10">
        <v>3134.0</v>
      </c>
      <c r="G2317" s="8" t="s">
        <v>37</v>
      </c>
    </row>
    <row r="2318" ht="15.0" customHeight="1">
      <c r="A2318" s="8" t="s">
        <v>12</v>
      </c>
      <c r="B2318" s="8" t="s">
        <v>65</v>
      </c>
      <c r="C2318" s="8">
        <v>11911.0</v>
      </c>
      <c r="D2318" s="8" t="s">
        <v>2581</v>
      </c>
      <c r="E2318" s="8" t="s">
        <v>46</v>
      </c>
      <c r="F2318" s="10">
        <v>3968.0</v>
      </c>
      <c r="G2318" s="8" t="s">
        <v>17</v>
      </c>
    </row>
    <row r="2319" ht="15.0" customHeight="1">
      <c r="A2319" s="8" t="s">
        <v>12</v>
      </c>
      <c r="B2319" s="8" t="s">
        <v>1085</v>
      </c>
      <c r="C2319" s="8">
        <v>11912.0</v>
      </c>
      <c r="D2319" s="8" t="s">
        <v>2582</v>
      </c>
      <c r="E2319" s="8" t="s">
        <v>46</v>
      </c>
      <c r="F2319" s="10">
        <v>3396.0</v>
      </c>
      <c r="G2319" s="8" t="s">
        <v>37</v>
      </c>
    </row>
    <row r="2320" ht="15.0" customHeight="1">
      <c r="A2320" s="8" t="s">
        <v>12</v>
      </c>
      <c r="B2320" s="8" t="s">
        <v>1085</v>
      </c>
      <c r="C2320" s="8">
        <v>11913.0</v>
      </c>
      <c r="D2320" s="8" t="s">
        <v>2583</v>
      </c>
      <c r="E2320" s="8" t="s">
        <v>46</v>
      </c>
      <c r="F2320" s="10">
        <v>2507.0</v>
      </c>
      <c r="G2320" s="8" t="s">
        <v>37</v>
      </c>
    </row>
    <row r="2321" ht="15.0" customHeight="1">
      <c r="A2321" s="8" t="s">
        <v>12</v>
      </c>
      <c r="B2321" s="8" t="s">
        <v>129</v>
      </c>
      <c r="C2321" s="8">
        <v>11914.0</v>
      </c>
      <c r="D2321" s="8" t="s">
        <v>2584</v>
      </c>
      <c r="E2321" s="8" t="s">
        <v>46</v>
      </c>
      <c r="F2321" s="10">
        <v>14595.0</v>
      </c>
      <c r="G2321" s="8" t="s">
        <v>17</v>
      </c>
    </row>
    <row r="2322" ht="15.0" customHeight="1">
      <c r="A2322" s="8" t="s">
        <v>12</v>
      </c>
      <c r="B2322" s="8" t="s">
        <v>129</v>
      </c>
      <c r="C2322" s="8">
        <v>11915.0</v>
      </c>
      <c r="D2322" s="8" t="s">
        <v>2585</v>
      </c>
      <c r="E2322" s="8" t="s">
        <v>46</v>
      </c>
      <c r="F2322" s="10">
        <v>54870.0</v>
      </c>
      <c r="G2322" s="8" t="s">
        <v>17</v>
      </c>
    </row>
    <row r="2323" ht="15.0" customHeight="1">
      <c r="A2323" s="8" t="s">
        <v>12</v>
      </c>
      <c r="B2323" s="8" t="s">
        <v>129</v>
      </c>
      <c r="C2323" s="8">
        <v>11916.0</v>
      </c>
      <c r="D2323" s="8" t="s">
        <v>2586</v>
      </c>
      <c r="E2323" s="8" t="s">
        <v>46</v>
      </c>
      <c r="F2323" s="10">
        <v>180228.0</v>
      </c>
      <c r="G2323" s="8" t="s">
        <v>17</v>
      </c>
    </row>
    <row r="2324" ht="15.0" customHeight="1">
      <c r="A2324" s="8" t="s">
        <v>12</v>
      </c>
      <c r="B2324" s="8" t="s">
        <v>1135</v>
      </c>
      <c r="C2324" s="8">
        <v>11918.0</v>
      </c>
      <c r="D2324" s="8" t="s">
        <v>2587</v>
      </c>
      <c r="E2324" s="8" t="s">
        <v>46</v>
      </c>
      <c r="F2324" s="10">
        <v>12031.0</v>
      </c>
      <c r="G2324" s="8" t="s">
        <v>37</v>
      </c>
    </row>
    <row r="2325" ht="15.0" customHeight="1">
      <c r="A2325" s="8" t="s">
        <v>12</v>
      </c>
      <c r="B2325" s="8" t="s">
        <v>34</v>
      </c>
      <c r="C2325" s="8">
        <v>11919.0</v>
      </c>
      <c r="D2325" s="8" t="s">
        <v>2588</v>
      </c>
      <c r="E2325" s="8" t="s">
        <v>46</v>
      </c>
      <c r="F2325" s="10">
        <v>187943.0</v>
      </c>
      <c r="G2325" s="8" t="s">
        <v>37</v>
      </c>
    </row>
    <row r="2326" ht="15.0" customHeight="1">
      <c r="A2326" s="8" t="s">
        <v>12</v>
      </c>
      <c r="B2326" s="8" t="s">
        <v>34</v>
      </c>
      <c r="C2326" s="8">
        <v>11920.0</v>
      </c>
      <c r="D2326" s="8" t="s">
        <v>2589</v>
      </c>
      <c r="E2326" s="8" t="s">
        <v>46</v>
      </c>
      <c r="F2326" s="10">
        <v>244325.0</v>
      </c>
      <c r="G2326" s="8" t="s">
        <v>37</v>
      </c>
    </row>
    <row r="2327" ht="15.0" customHeight="1">
      <c r="A2327" s="8" t="s">
        <v>12</v>
      </c>
      <c r="B2327" s="8" t="s">
        <v>34</v>
      </c>
      <c r="C2327" s="8">
        <v>11921.0</v>
      </c>
      <c r="D2327" s="8" t="s">
        <v>2590</v>
      </c>
      <c r="E2327" s="8" t="s">
        <v>46</v>
      </c>
      <c r="F2327" s="10">
        <v>8558.0</v>
      </c>
      <c r="G2327" s="8" t="s">
        <v>37</v>
      </c>
    </row>
    <row r="2328" ht="15.0" customHeight="1">
      <c r="A2328" s="8" t="s">
        <v>12</v>
      </c>
      <c r="B2328" s="8" t="s">
        <v>34</v>
      </c>
      <c r="C2328" s="8">
        <v>11922.0</v>
      </c>
      <c r="D2328" s="8" t="s">
        <v>2591</v>
      </c>
      <c r="E2328" s="8" t="s">
        <v>46</v>
      </c>
      <c r="F2328" s="10">
        <v>275649.0</v>
      </c>
      <c r="G2328" s="8" t="s">
        <v>37</v>
      </c>
    </row>
    <row r="2329" ht="15.0" customHeight="1">
      <c r="A2329" s="8" t="s">
        <v>12</v>
      </c>
      <c r="B2329" s="8" t="s">
        <v>34</v>
      </c>
      <c r="C2329" s="8">
        <v>11923.0</v>
      </c>
      <c r="D2329" s="8" t="s">
        <v>2592</v>
      </c>
      <c r="E2329" s="8" t="s">
        <v>46</v>
      </c>
      <c r="F2329" s="10">
        <v>11903.0</v>
      </c>
      <c r="G2329" s="8" t="s">
        <v>37</v>
      </c>
    </row>
    <row r="2330" ht="15.0" customHeight="1">
      <c r="A2330" s="8" t="s">
        <v>12</v>
      </c>
      <c r="B2330" s="8" t="s">
        <v>34</v>
      </c>
      <c r="C2330" s="8">
        <v>11924.0</v>
      </c>
      <c r="D2330" s="8" t="s">
        <v>2593</v>
      </c>
      <c r="E2330" s="8" t="s">
        <v>46</v>
      </c>
      <c r="F2330" s="10">
        <v>244325.0</v>
      </c>
      <c r="G2330" s="8" t="s">
        <v>37</v>
      </c>
    </row>
    <row r="2331" ht="15.0" customHeight="1">
      <c r="A2331" s="8" t="s">
        <v>12</v>
      </c>
      <c r="B2331" s="8" t="s">
        <v>120</v>
      </c>
      <c r="C2331" s="8">
        <v>11925.0</v>
      </c>
      <c r="D2331" s="8" t="s">
        <v>2594</v>
      </c>
      <c r="E2331" s="8" t="s">
        <v>46</v>
      </c>
      <c r="F2331" s="10">
        <v>146155.0</v>
      </c>
      <c r="G2331" s="8" t="s">
        <v>17</v>
      </c>
    </row>
    <row r="2332" ht="15.0" customHeight="1">
      <c r="A2332" s="8" t="s">
        <v>12</v>
      </c>
      <c r="B2332" s="8" t="s">
        <v>451</v>
      </c>
      <c r="C2332" s="8">
        <v>11926.0</v>
      </c>
      <c r="D2332" s="8" t="s">
        <v>2595</v>
      </c>
      <c r="E2332" s="8" t="s">
        <v>46</v>
      </c>
      <c r="F2332" s="10">
        <v>470640.0</v>
      </c>
      <c r="G2332" s="8" t="s">
        <v>37</v>
      </c>
    </row>
    <row r="2333" ht="15.0" customHeight="1">
      <c r="A2333" s="8" t="s">
        <v>12</v>
      </c>
      <c r="B2333" s="8" t="s">
        <v>451</v>
      </c>
      <c r="C2333" s="8">
        <v>11927.0</v>
      </c>
      <c r="D2333" s="8" t="s">
        <v>2596</v>
      </c>
      <c r="E2333" s="8" t="s">
        <v>46</v>
      </c>
      <c r="F2333" s="10">
        <v>327356.0</v>
      </c>
      <c r="G2333" s="8" t="s">
        <v>37</v>
      </c>
    </row>
    <row r="2334" ht="15.0" customHeight="1">
      <c r="A2334" s="8" t="s">
        <v>12</v>
      </c>
      <c r="B2334" s="8" t="s">
        <v>451</v>
      </c>
      <c r="C2334" s="8">
        <v>11928.0</v>
      </c>
      <c r="D2334" s="8" t="s">
        <v>2597</v>
      </c>
      <c r="E2334" s="8" t="s">
        <v>46</v>
      </c>
      <c r="F2334" s="10">
        <v>557014.0</v>
      </c>
      <c r="G2334" s="8" t="s">
        <v>37</v>
      </c>
    </row>
    <row r="2335" ht="15.0" customHeight="1">
      <c r="A2335" s="8" t="s">
        <v>12</v>
      </c>
      <c r="B2335" s="8" t="s">
        <v>451</v>
      </c>
      <c r="C2335" s="8">
        <v>11929.0</v>
      </c>
      <c r="D2335" s="8" t="s">
        <v>2598</v>
      </c>
      <c r="E2335" s="8" t="s">
        <v>46</v>
      </c>
      <c r="F2335" s="10">
        <v>470640.0</v>
      </c>
      <c r="G2335" s="8" t="s">
        <v>37</v>
      </c>
    </row>
    <row r="2336" ht="15.0" customHeight="1">
      <c r="A2336" s="8" t="s">
        <v>12</v>
      </c>
      <c r="B2336" s="8" t="s">
        <v>451</v>
      </c>
      <c r="C2336" s="8">
        <v>11930.0</v>
      </c>
      <c r="D2336" s="8" t="s">
        <v>2599</v>
      </c>
      <c r="E2336" s="8" t="s">
        <v>46</v>
      </c>
      <c r="F2336" s="10">
        <v>419191.0</v>
      </c>
      <c r="G2336" s="8" t="s">
        <v>37</v>
      </c>
    </row>
    <row r="2337" ht="15.0" customHeight="1">
      <c r="A2337" s="8" t="s">
        <v>12</v>
      </c>
      <c r="B2337" s="8" t="s">
        <v>1135</v>
      </c>
      <c r="C2337" s="8">
        <v>11936.0</v>
      </c>
      <c r="D2337" s="8" t="s">
        <v>2600</v>
      </c>
      <c r="E2337" s="8" t="s">
        <v>46</v>
      </c>
      <c r="F2337" s="10">
        <v>2.6665784E7</v>
      </c>
      <c r="G2337" s="8" t="s">
        <v>37</v>
      </c>
    </row>
    <row r="2338" ht="15.0" customHeight="1">
      <c r="A2338" s="8" t="s">
        <v>12</v>
      </c>
      <c r="B2338" s="8" t="s">
        <v>65</v>
      </c>
      <c r="C2338" s="8">
        <v>11939.0</v>
      </c>
      <c r="D2338" s="8" t="s">
        <v>2601</v>
      </c>
      <c r="E2338" s="8" t="s">
        <v>46</v>
      </c>
      <c r="F2338" s="10">
        <v>8288.0</v>
      </c>
      <c r="G2338" s="8" t="s">
        <v>17</v>
      </c>
    </row>
    <row r="2339" ht="15.0" customHeight="1">
      <c r="A2339" s="8" t="s">
        <v>12</v>
      </c>
      <c r="B2339" s="8" t="s">
        <v>65</v>
      </c>
      <c r="C2339" s="8">
        <v>11940.0</v>
      </c>
      <c r="D2339" s="8" t="s">
        <v>2602</v>
      </c>
      <c r="E2339" s="8" t="s">
        <v>46</v>
      </c>
      <c r="F2339" s="10">
        <v>135900.0</v>
      </c>
      <c r="G2339" s="8" t="s">
        <v>17</v>
      </c>
    </row>
    <row r="2340" ht="15.0" customHeight="1">
      <c r="A2340" s="8" t="s">
        <v>12</v>
      </c>
      <c r="B2340" s="8" t="s">
        <v>65</v>
      </c>
      <c r="C2340" s="8">
        <v>11941.0</v>
      </c>
      <c r="D2340" s="8" t="s">
        <v>2603</v>
      </c>
      <c r="E2340" s="8" t="s">
        <v>46</v>
      </c>
      <c r="F2340" s="10">
        <v>2210.0</v>
      </c>
      <c r="G2340" s="8" t="s">
        <v>17</v>
      </c>
    </row>
    <row r="2341" ht="15.0" customHeight="1">
      <c r="A2341" s="8" t="s">
        <v>12</v>
      </c>
      <c r="B2341" s="8" t="s">
        <v>345</v>
      </c>
      <c r="C2341" s="8">
        <v>11942.0</v>
      </c>
      <c r="D2341" s="8" t="s">
        <v>2604</v>
      </c>
      <c r="E2341" s="8" t="s">
        <v>46</v>
      </c>
      <c r="F2341" s="10">
        <v>151130.0</v>
      </c>
      <c r="G2341" s="8" t="s">
        <v>37</v>
      </c>
    </row>
    <row r="2342" ht="15.0" customHeight="1">
      <c r="A2342" s="8" t="s">
        <v>12</v>
      </c>
      <c r="B2342" s="8" t="s">
        <v>65</v>
      </c>
      <c r="C2342" s="8">
        <v>11943.0</v>
      </c>
      <c r="D2342" s="8" t="s">
        <v>2605</v>
      </c>
      <c r="E2342" s="8" t="s">
        <v>46</v>
      </c>
      <c r="F2342" s="10">
        <v>158900.0</v>
      </c>
      <c r="G2342" s="8" t="s">
        <v>17</v>
      </c>
    </row>
    <row r="2343" ht="15.0" customHeight="1">
      <c r="A2343" s="8" t="s">
        <v>12</v>
      </c>
      <c r="B2343" s="8" t="s">
        <v>65</v>
      </c>
      <c r="C2343" s="8">
        <v>11944.0</v>
      </c>
      <c r="D2343" s="8" t="s">
        <v>2606</v>
      </c>
      <c r="E2343" s="8" t="s">
        <v>46</v>
      </c>
      <c r="F2343" s="10">
        <v>2497.0</v>
      </c>
      <c r="G2343" s="8" t="s">
        <v>17</v>
      </c>
    </row>
    <row r="2344" ht="15.0" customHeight="1">
      <c r="A2344" s="8" t="s">
        <v>12</v>
      </c>
      <c r="B2344" s="8" t="s">
        <v>65</v>
      </c>
      <c r="C2344" s="8">
        <v>11945.0</v>
      </c>
      <c r="D2344" s="8" t="s">
        <v>2607</v>
      </c>
      <c r="E2344" s="8" t="s">
        <v>46</v>
      </c>
      <c r="F2344" s="10">
        <v>3913.0</v>
      </c>
      <c r="G2344" s="8" t="s">
        <v>17</v>
      </c>
    </row>
    <row r="2345" ht="15.0" customHeight="1">
      <c r="A2345" s="8" t="s">
        <v>12</v>
      </c>
      <c r="B2345" s="8" t="s">
        <v>65</v>
      </c>
      <c r="C2345" s="8">
        <v>11946.0</v>
      </c>
      <c r="D2345" s="8" t="s">
        <v>2608</v>
      </c>
      <c r="E2345" s="8" t="s">
        <v>46</v>
      </c>
      <c r="F2345" s="10">
        <v>956.0</v>
      </c>
      <c r="G2345" s="8" t="s">
        <v>17</v>
      </c>
    </row>
    <row r="2346" ht="15.0" customHeight="1">
      <c r="A2346" s="8" t="s">
        <v>12</v>
      </c>
      <c r="B2346" s="8" t="s">
        <v>65</v>
      </c>
      <c r="C2346" s="8">
        <v>11947.0</v>
      </c>
      <c r="D2346" s="8" t="s">
        <v>2609</v>
      </c>
      <c r="E2346" s="8" t="s">
        <v>46</v>
      </c>
      <c r="F2346" s="10">
        <v>3512.0</v>
      </c>
      <c r="G2346" s="8" t="s">
        <v>17</v>
      </c>
    </row>
    <row r="2347" ht="15.0" customHeight="1">
      <c r="A2347" s="8" t="s">
        <v>12</v>
      </c>
      <c r="B2347" s="8" t="s">
        <v>65</v>
      </c>
      <c r="C2347" s="8">
        <v>11948.0</v>
      </c>
      <c r="D2347" s="8" t="s">
        <v>2610</v>
      </c>
      <c r="E2347" s="8" t="s">
        <v>46</v>
      </c>
      <c r="F2347" s="10">
        <v>8288.0</v>
      </c>
      <c r="G2347" s="8" t="s">
        <v>17</v>
      </c>
    </row>
    <row r="2348" ht="15.0" customHeight="1">
      <c r="A2348" s="8" t="s">
        <v>12</v>
      </c>
      <c r="B2348" s="8" t="s">
        <v>65</v>
      </c>
      <c r="C2348" s="8">
        <v>11949.0</v>
      </c>
      <c r="D2348" s="8" t="s">
        <v>2611</v>
      </c>
      <c r="E2348" s="8" t="s">
        <v>46</v>
      </c>
      <c r="F2348" s="10">
        <v>8288.0</v>
      </c>
      <c r="G2348" s="8" t="s">
        <v>17</v>
      </c>
    </row>
    <row r="2349" ht="15.0" customHeight="1">
      <c r="A2349" s="8" t="s">
        <v>12</v>
      </c>
      <c r="B2349" s="8" t="s">
        <v>84</v>
      </c>
      <c r="C2349" s="8">
        <v>11950.0</v>
      </c>
      <c r="D2349" s="8" t="s">
        <v>2612</v>
      </c>
      <c r="E2349" s="8" t="s">
        <v>46</v>
      </c>
      <c r="F2349" s="10">
        <v>9785.0</v>
      </c>
      <c r="G2349" s="8" t="s">
        <v>37</v>
      </c>
    </row>
    <row r="2350" ht="15.0" customHeight="1">
      <c r="A2350" s="8" t="s">
        <v>12</v>
      </c>
      <c r="B2350" s="8" t="s">
        <v>345</v>
      </c>
      <c r="C2350" s="8">
        <v>11951.0</v>
      </c>
      <c r="D2350" s="8" t="s">
        <v>2613</v>
      </c>
      <c r="E2350" s="8" t="s">
        <v>46</v>
      </c>
      <c r="F2350" s="10">
        <v>190400.0</v>
      </c>
      <c r="G2350" s="8" t="s">
        <v>37</v>
      </c>
    </row>
    <row r="2351" ht="15.0" customHeight="1">
      <c r="A2351" s="8" t="s">
        <v>12</v>
      </c>
      <c r="B2351" s="8" t="s">
        <v>345</v>
      </c>
      <c r="C2351" s="8">
        <v>11952.0</v>
      </c>
      <c r="D2351" s="8" t="s">
        <v>2614</v>
      </c>
      <c r="E2351" s="8" t="s">
        <v>46</v>
      </c>
      <c r="F2351" s="10">
        <v>210630.0</v>
      </c>
      <c r="G2351" s="8" t="s">
        <v>37</v>
      </c>
    </row>
    <row r="2352" ht="15.0" customHeight="1">
      <c r="A2352" s="8" t="s">
        <v>12</v>
      </c>
      <c r="B2352" s="8" t="s">
        <v>84</v>
      </c>
      <c r="C2352" s="8">
        <v>11953.0</v>
      </c>
      <c r="D2352" s="8" t="s">
        <v>2615</v>
      </c>
      <c r="E2352" s="8" t="s">
        <v>46</v>
      </c>
      <c r="F2352" s="10">
        <v>328572.0</v>
      </c>
      <c r="G2352" s="8" t="s">
        <v>37</v>
      </c>
    </row>
    <row r="2353" ht="15.0" customHeight="1">
      <c r="A2353" s="8" t="s">
        <v>12</v>
      </c>
      <c r="B2353" s="8" t="s">
        <v>345</v>
      </c>
      <c r="C2353" s="8">
        <v>11954.0</v>
      </c>
      <c r="D2353" s="8" t="s">
        <v>2616</v>
      </c>
      <c r="E2353" s="8" t="s">
        <v>46</v>
      </c>
      <c r="F2353" s="10">
        <v>177111.0</v>
      </c>
      <c r="G2353" s="8" t="s">
        <v>37</v>
      </c>
    </row>
    <row r="2354" ht="15.0" customHeight="1">
      <c r="A2354" s="8" t="s">
        <v>12</v>
      </c>
      <c r="B2354" s="8" t="s">
        <v>345</v>
      </c>
      <c r="C2354" s="8">
        <v>11955.0</v>
      </c>
      <c r="D2354" s="8" t="s">
        <v>2617</v>
      </c>
      <c r="E2354" s="8" t="s">
        <v>46</v>
      </c>
      <c r="F2354" s="10">
        <v>421628.0</v>
      </c>
      <c r="G2354" s="8" t="s">
        <v>37</v>
      </c>
    </row>
    <row r="2355" ht="15.0" customHeight="1">
      <c r="A2355" s="8" t="s">
        <v>12</v>
      </c>
      <c r="B2355" s="8" t="s">
        <v>345</v>
      </c>
      <c r="C2355" s="8">
        <v>11956.0</v>
      </c>
      <c r="D2355" s="8" t="s">
        <v>2618</v>
      </c>
      <c r="E2355" s="8" t="s">
        <v>46</v>
      </c>
      <c r="F2355" s="10">
        <v>75829.0</v>
      </c>
      <c r="G2355" s="8" t="s">
        <v>37</v>
      </c>
    </row>
    <row r="2356" ht="15.0" customHeight="1">
      <c r="A2356" s="8" t="s">
        <v>12</v>
      </c>
      <c r="B2356" s="8" t="s">
        <v>345</v>
      </c>
      <c r="C2356" s="8">
        <v>11958.0</v>
      </c>
      <c r="D2356" s="8" t="s">
        <v>2619</v>
      </c>
      <c r="E2356" s="8" t="s">
        <v>46</v>
      </c>
      <c r="F2356" s="10">
        <v>296066.0</v>
      </c>
      <c r="G2356" s="8" t="s">
        <v>37</v>
      </c>
    </row>
    <row r="2357" ht="15.0" customHeight="1">
      <c r="A2357" s="8" t="s">
        <v>12</v>
      </c>
      <c r="B2357" s="8" t="s">
        <v>65</v>
      </c>
      <c r="C2357" s="8">
        <v>11960.0</v>
      </c>
      <c r="D2357" s="8" t="s">
        <v>2620</v>
      </c>
      <c r="E2357" s="8" t="s">
        <v>46</v>
      </c>
      <c r="F2357" s="10">
        <v>2530.0</v>
      </c>
      <c r="G2357" s="8" t="s">
        <v>17</v>
      </c>
    </row>
    <row r="2358" ht="15.0" customHeight="1">
      <c r="A2358" s="8" t="s">
        <v>12</v>
      </c>
      <c r="B2358" s="8" t="s">
        <v>44</v>
      </c>
      <c r="C2358" s="8">
        <v>11961.0</v>
      </c>
      <c r="D2358" s="8" t="s">
        <v>2621</v>
      </c>
      <c r="E2358" s="8" t="s">
        <v>46</v>
      </c>
      <c r="F2358" s="10">
        <v>1100.0</v>
      </c>
      <c r="G2358" s="8" t="s">
        <v>17</v>
      </c>
    </row>
    <row r="2359" ht="15.0" customHeight="1">
      <c r="A2359" s="8" t="s">
        <v>12</v>
      </c>
      <c r="B2359" s="8" t="s">
        <v>1135</v>
      </c>
      <c r="C2359" s="8">
        <v>11965.0</v>
      </c>
      <c r="D2359" s="8" t="s">
        <v>2622</v>
      </c>
      <c r="E2359" s="8" t="s">
        <v>46</v>
      </c>
      <c r="F2359" s="10">
        <v>3.6877567E7</v>
      </c>
      <c r="G2359" s="8" t="s">
        <v>37</v>
      </c>
    </row>
    <row r="2360" ht="15.0" customHeight="1">
      <c r="A2360" s="8" t="s">
        <v>12</v>
      </c>
      <c r="B2360" s="8" t="s">
        <v>47</v>
      </c>
      <c r="C2360" s="8">
        <v>11968.0</v>
      </c>
      <c r="D2360" s="8" t="s">
        <v>2623</v>
      </c>
      <c r="E2360" s="8" t="s">
        <v>16</v>
      </c>
      <c r="F2360" s="10">
        <v>95557.0</v>
      </c>
      <c r="G2360" s="8" t="s">
        <v>17</v>
      </c>
    </row>
    <row r="2361" ht="15.0" customHeight="1">
      <c r="A2361" s="8" t="s">
        <v>12</v>
      </c>
      <c r="B2361" s="8" t="s">
        <v>47</v>
      </c>
      <c r="C2361" s="8">
        <v>11969.0</v>
      </c>
      <c r="D2361" s="8" t="s">
        <v>2624</v>
      </c>
      <c r="E2361" s="8" t="s">
        <v>16</v>
      </c>
      <c r="F2361" s="10">
        <v>92716.0</v>
      </c>
      <c r="G2361" s="8" t="s">
        <v>17</v>
      </c>
    </row>
    <row r="2362" ht="15.0" customHeight="1">
      <c r="A2362" s="8" t="s">
        <v>12</v>
      </c>
      <c r="B2362" s="8" t="s">
        <v>2309</v>
      </c>
      <c r="C2362" s="8">
        <v>11972.0</v>
      </c>
      <c r="D2362" s="8" t="s">
        <v>2625</v>
      </c>
      <c r="E2362" s="8" t="s">
        <v>46</v>
      </c>
      <c r="F2362" s="10">
        <v>1245559.0</v>
      </c>
      <c r="G2362" s="8" t="s">
        <v>37</v>
      </c>
    </row>
    <row r="2363" ht="15.0" customHeight="1">
      <c r="A2363" s="8" t="s">
        <v>12</v>
      </c>
      <c r="B2363" s="8" t="s">
        <v>2309</v>
      </c>
      <c r="C2363" s="8">
        <v>11973.0</v>
      </c>
      <c r="D2363" s="8" t="s">
        <v>2626</v>
      </c>
      <c r="E2363" s="8" t="s">
        <v>46</v>
      </c>
      <c r="F2363" s="10">
        <v>542828.0</v>
      </c>
      <c r="G2363" s="8" t="s">
        <v>37</v>
      </c>
    </row>
    <row r="2364" ht="15.0" customHeight="1">
      <c r="A2364" s="8" t="s">
        <v>12</v>
      </c>
      <c r="B2364" s="8" t="s">
        <v>2309</v>
      </c>
      <c r="C2364" s="8">
        <v>11974.0</v>
      </c>
      <c r="D2364" s="8" t="s">
        <v>2627</v>
      </c>
      <c r="E2364" s="8" t="s">
        <v>46</v>
      </c>
      <c r="F2364" s="10">
        <v>1234275.0</v>
      </c>
      <c r="G2364" s="8" t="s">
        <v>37</v>
      </c>
    </row>
    <row r="2365" ht="15.0" customHeight="1">
      <c r="A2365" s="8" t="s">
        <v>12</v>
      </c>
      <c r="B2365" s="8" t="s">
        <v>345</v>
      </c>
      <c r="C2365" s="8">
        <v>11977.0</v>
      </c>
      <c r="D2365" s="8" t="s">
        <v>2628</v>
      </c>
      <c r="E2365" s="8" t="s">
        <v>46</v>
      </c>
      <c r="F2365" s="10">
        <v>133280.0</v>
      </c>
      <c r="G2365" s="8" t="s">
        <v>37</v>
      </c>
    </row>
    <row r="2366" ht="15.0" customHeight="1">
      <c r="A2366" s="8" t="s">
        <v>12</v>
      </c>
      <c r="B2366" s="8" t="s">
        <v>345</v>
      </c>
      <c r="C2366" s="8">
        <v>11978.0</v>
      </c>
      <c r="D2366" s="8" t="s">
        <v>2629</v>
      </c>
      <c r="E2366" s="8" t="s">
        <v>46</v>
      </c>
      <c r="F2366" s="10">
        <v>2011100.0</v>
      </c>
      <c r="G2366" s="8" t="s">
        <v>37</v>
      </c>
    </row>
    <row r="2367" ht="15.0" customHeight="1">
      <c r="A2367" s="8" t="s">
        <v>12</v>
      </c>
      <c r="B2367" s="8" t="s">
        <v>345</v>
      </c>
      <c r="C2367" s="8">
        <v>11979.0</v>
      </c>
      <c r="D2367" s="8" t="s">
        <v>2630</v>
      </c>
      <c r="E2367" s="8" t="s">
        <v>46</v>
      </c>
      <c r="F2367" s="10">
        <v>117810.0</v>
      </c>
      <c r="G2367" s="8" t="s">
        <v>37</v>
      </c>
    </row>
    <row r="2368" ht="15.0" customHeight="1">
      <c r="A2368" s="8" t="s">
        <v>12</v>
      </c>
      <c r="B2368" s="8" t="s">
        <v>34</v>
      </c>
      <c r="C2368" s="8">
        <v>11981.0</v>
      </c>
      <c r="D2368" s="8" t="s">
        <v>2631</v>
      </c>
      <c r="E2368" s="8" t="s">
        <v>46</v>
      </c>
      <c r="F2368" s="10">
        <v>194857.0</v>
      </c>
      <c r="G2368" s="8" t="s">
        <v>37</v>
      </c>
    </row>
    <row r="2369" ht="15.0" customHeight="1">
      <c r="A2369" s="8" t="s">
        <v>12</v>
      </c>
      <c r="B2369" s="8" t="s">
        <v>34</v>
      </c>
      <c r="C2369" s="8">
        <v>11982.0</v>
      </c>
      <c r="D2369" s="8" t="s">
        <v>2632</v>
      </c>
      <c r="E2369" s="8" t="s">
        <v>46</v>
      </c>
      <c r="F2369" s="10">
        <v>309401.0</v>
      </c>
      <c r="G2369" s="8" t="s">
        <v>37</v>
      </c>
    </row>
    <row r="2370" ht="15.0" customHeight="1">
      <c r="A2370" s="8" t="s">
        <v>12</v>
      </c>
      <c r="B2370" s="8" t="s">
        <v>34</v>
      </c>
      <c r="C2370" s="8">
        <v>11983.0</v>
      </c>
      <c r="D2370" s="8" t="s">
        <v>2633</v>
      </c>
      <c r="E2370" s="8" t="s">
        <v>46</v>
      </c>
      <c r="F2370" s="10">
        <v>190908.0</v>
      </c>
      <c r="G2370" s="8" t="s">
        <v>37</v>
      </c>
    </row>
    <row r="2371" ht="15.0" customHeight="1">
      <c r="A2371" s="8" t="s">
        <v>12</v>
      </c>
      <c r="B2371" s="8" t="s">
        <v>81</v>
      </c>
      <c r="C2371" s="8">
        <v>11984.0</v>
      </c>
      <c r="D2371" s="8" t="s">
        <v>2634</v>
      </c>
      <c r="E2371" s="8" t="s">
        <v>43</v>
      </c>
      <c r="F2371" s="10">
        <v>4598.0</v>
      </c>
      <c r="G2371" s="8" t="s">
        <v>37</v>
      </c>
    </row>
    <row r="2372" ht="15.0" customHeight="1">
      <c r="A2372" s="8" t="s">
        <v>12</v>
      </c>
      <c r="B2372" s="8" t="s">
        <v>34</v>
      </c>
      <c r="C2372" s="8">
        <v>11987.0</v>
      </c>
      <c r="D2372" s="8" t="s">
        <v>2635</v>
      </c>
      <c r="E2372" s="8" t="s">
        <v>46</v>
      </c>
      <c r="F2372" s="10">
        <v>146044.0</v>
      </c>
      <c r="G2372" s="8" t="s">
        <v>37</v>
      </c>
    </row>
    <row r="2373" ht="15.0" customHeight="1">
      <c r="A2373" s="8" t="s">
        <v>12</v>
      </c>
      <c r="B2373" s="8" t="s">
        <v>451</v>
      </c>
      <c r="C2373" s="8">
        <v>11988.0</v>
      </c>
      <c r="D2373" s="8" t="s">
        <v>2636</v>
      </c>
      <c r="E2373" s="8" t="s">
        <v>61</v>
      </c>
      <c r="F2373" s="10">
        <v>2990.0</v>
      </c>
      <c r="G2373" s="8" t="s">
        <v>37</v>
      </c>
    </row>
    <row r="2374" ht="15.0" customHeight="1">
      <c r="A2374" s="8" t="s">
        <v>12</v>
      </c>
      <c r="B2374" s="8" t="s">
        <v>563</v>
      </c>
      <c r="C2374" s="8">
        <v>11989.0</v>
      </c>
      <c r="D2374" s="8" t="s">
        <v>2637</v>
      </c>
      <c r="E2374" s="8" t="s">
        <v>61</v>
      </c>
      <c r="F2374" s="10">
        <v>4800.0</v>
      </c>
      <c r="G2374" s="8" t="s">
        <v>37</v>
      </c>
    </row>
    <row r="2375" ht="15.0" customHeight="1">
      <c r="A2375" s="8" t="s">
        <v>12</v>
      </c>
      <c r="B2375" s="8" t="s">
        <v>34</v>
      </c>
      <c r="C2375" s="8">
        <v>11990.0</v>
      </c>
      <c r="D2375" s="8" t="s">
        <v>2638</v>
      </c>
      <c r="E2375" s="8" t="s">
        <v>46</v>
      </c>
      <c r="F2375" s="10">
        <v>126393.0</v>
      </c>
      <c r="G2375" s="8" t="s">
        <v>37</v>
      </c>
    </row>
    <row r="2376" ht="15.0" customHeight="1">
      <c r="A2376" s="8" t="s">
        <v>12</v>
      </c>
      <c r="B2376" s="8" t="s">
        <v>1113</v>
      </c>
      <c r="C2376" s="8">
        <v>11991.0</v>
      </c>
      <c r="D2376" s="8" t="s">
        <v>2639</v>
      </c>
      <c r="E2376" s="8" t="s">
        <v>61</v>
      </c>
      <c r="F2376" s="10">
        <v>757125.0</v>
      </c>
      <c r="G2376" s="8" t="s">
        <v>37</v>
      </c>
    </row>
    <row r="2377" ht="15.0" customHeight="1">
      <c r="A2377" s="8" t="s">
        <v>12</v>
      </c>
      <c r="B2377" s="8" t="s">
        <v>1113</v>
      </c>
      <c r="C2377" s="8">
        <v>11992.0</v>
      </c>
      <c r="D2377" s="8" t="s">
        <v>2640</v>
      </c>
      <c r="E2377" s="8" t="s">
        <v>61</v>
      </c>
      <c r="F2377" s="10">
        <v>1514250.0</v>
      </c>
      <c r="G2377" s="8" t="s">
        <v>37</v>
      </c>
    </row>
    <row r="2378" ht="15.0" customHeight="1">
      <c r="A2378" s="8" t="s">
        <v>12</v>
      </c>
      <c r="B2378" s="8" t="s">
        <v>58</v>
      </c>
      <c r="C2378" s="8">
        <v>11993.0</v>
      </c>
      <c r="D2378" s="8" t="s">
        <v>2641</v>
      </c>
      <c r="E2378" s="8" t="s">
        <v>46</v>
      </c>
      <c r="F2378" s="10">
        <v>6000.0</v>
      </c>
      <c r="G2378" s="8" t="s">
        <v>17</v>
      </c>
    </row>
    <row r="2379" ht="15.0" customHeight="1">
      <c r="A2379" s="8" t="s">
        <v>12</v>
      </c>
      <c r="B2379" s="8" t="s">
        <v>543</v>
      </c>
      <c r="C2379" s="8">
        <v>11994.0</v>
      </c>
      <c r="D2379" s="8" t="s">
        <v>2642</v>
      </c>
      <c r="E2379" s="8" t="s">
        <v>46</v>
      </c>
      <c r="F2379" s="10">
        <v>645934.0</v>
      </c>
      <c r="G2379" s="8" t="s">
        <v>37</v>
      </c>
    </row>
    <row r="2380" ht="15.0" customHeight="1">
      <c r="A2380" s="8" t="s">
        <v>12</v>
      </c>
      <c r="B2380" s="8" t="s">
        <v>543</v>
      </c>
      <c r="C2380" s="8">
        <v>11995.0</v>
      </c>
      <c r="D2380" s="8" t="s">
        <v>2643</v>
      </c>
      <c r="E2380" s="8" t="s">
        <v>46</v>
      </c>
      <c r="F2380" s="10">
        <v>226474.0</v>
      </c>
      <c r="G2380" s="8" t="s">
        <v>37</v>
      </c>
    </row>
    <row r="2381" ht="15.0" customHeight="1">
      <c r="A2381" s="8" t="s">
        <v>12</v>
      </c>
      <c r="B2381" s="8" t="s">
        <v>345</v>
      </c>
      <c r="C2381" s="8">
        <v>11996.0</v>
      </c>
      <c r="D2381" s="8" t="s">
        <v>2644</v>
      </c>
      <c r="E2381" s="8" t="s">
        <v>46</v>
      </c>
      <c r="F2381" s="10">
        <v>1555330.0</v>
      </c>
      <c r="G2381" s="8" t="s">
        <v>37</v>
      </c>
    </row>
    <row r="2382" ht="15.0" customHeight="1">
      <c r="A2382" s="8" t="s">
        <v>12</v>
      </c>
      <c r="B2382" s="8" t="s">
        <v>47</v>
      </c>
      <c r="C2382" s="8">
        <v>11997.0</v>
      </c>
      <c r="D2382" s="8" t="s">
        <v>2645</v>
      </c>
      <c r="E2382" s="8" t="s">
        <v>16</v>
      </c>
      <c r="F2382" s="10">
        <v>89964.0</v>
      </c>
      <c r="G2382" s="8" t="s">
        <v>17</v>
      </c>
    </row>
    <row r="2383" ht="15.0" customHeight="1">
      <c r="A2383" s="8" t="s">
        <v>12</v>
      </c>
      <c r="B2383" s="8" t="s">
        <v>451</v>
      </c>
      <c r="C2383" s="8">
        <v>11998.0</v>
      </c>
      <c r="D2383" s="8" t="s">
        <v>2646</v>
      </c>
      <c r="E2383" s="8" t="s">
        <v>46</v>
      </c>
      <c r="F2383" s="10">
        <v>92996.0</v>
      </c>
      <c r="G2383" s="8" t="s">
        <v>37</v>
      </c>
    </row>
    <row r="2384" ht="15.0" customHeight="1">
      <c r="A2384" s="8" t="s">
        <v>12</v>
      </c>
      <c r="B2384" s="8" t="s">
        <v>883</v>
      </c>
      <c r="C2384" s="8">
        <v>12002.0</v>
      </c>
      <c r="D2384" s="8" t="s">
        <v>2647</v>
      </c>
      <c r="E2384" s="8" t="s">
        <v>95</v>
      </c>
      <c r="F2384" s="10">
        <v>27000.0</v>
      </c>
      <c r="G2384" s="8" t="s">
        <v>37</v>
      </c>
    </row>
    <row r="2385" ht="15.0" customHeight="1">
      <c r="A2385" s="8" t="s">
        <v>12</v>
      </c>
      <c r="B2385" s="8" t="s">
        <v>883</v>
      </c>
      <c r="C2385" s="8">
        <v>12003.0</v>
      </c>
      <c r="D2385" s="8" t="s">
        <v>2648</v>
      </c>
      <c r="E2385" s="8" t="s">
        <v>46</v>
      </c>
      <c r="F2385" s="10">
        <v>8287.0</v>
      </c>
      <c r="G2385" s="8" t="s">
        <v>37</v>
      </c>
    </row>
    <row r="2386" ht="15.0" customHeight="1">
      <c r="A2386" s="8" t="s">
        <v>12</v>
      </c>
      <c r="B2386" s="8" t="s">
        <v>883</v>
      </c>
      <c r="C2386" s="8">
        <v>12004.0</v>
      </c>
      <c r="D2386" s="8" t="s">
        <v>2649</v>
      </c>
      <c r="E2386" s="8" t="s">
        <v>46</v>
      </c>
      <c r="F2386" s="10">
        <v>59235.0</v>
      </c>
      <c r="G2386" s="8" t="s">
        <v>37</v>
      </c>
    </row>
    <row r="2387" ht="15.0" customHeight="1">
      <c r="A2387" s="8" t="s">
        <v>12</v>
      </c>
      <c r="B2387" s="8" t="s">
        <v>883</v>
      </c>
      <c r="C2387" s="8">
        <v>12005.0</v>
      </c>
      <c r="D2387" s="8" t="s">
        <v>2650</v>
      </c>
      <c r="E2387" s="8" t="s">
        <v>46</v>
      </c>
      <c r="F2387" s="10">
        <v>107900.0</v>
      </c>
      <c r="G2387" s="8" t="s">
        <v>37</v>
      </c>
    </row>
    <row r="2388" ht="15.0" customHeight="1">
      <c r="A2388" s="8" t="s">
        <v>12</v>
      </c>
      <c r="B2388" s="8" t="s">
        <v>883</v>
      </c>
      <c r="C2388" s="8">
        <v>12006.0</v>
      </c>
      <c r="D2388" s="8" t="s">
        <v>2651</v>
      </c>
      <c r="E2388" s="8" t="s">
        <v>46</v>
      </c>
      <c r="F2388" s="10">
        <v>78100.0</v>
      </c>
      <c r="G2388" s="8" t="s">
        <v>37</v>
      </c>
    </row>
    <row r="2389" ht="15.0" customHeight="1">
      <c r="A2389" s="8" t="s">
        <v>12</v>
      </c>
      <c r="B2389" s="8" t="s">
        <v>883</v>
      </c>
      <c r="C2389" s="8">
        <v>12010.0</v>
      </c>
      <c r="D2389" s="8" t="s">
        <v>2652</v>
      </c>
      <c r="E2389" s="8" t="s">
        <v>95</v>
      </c>
      <c r="F2389" s="10">
        <v>26000.0</v>
      </c>
      <c r="G2389" s="8" t="s">
        <v>37</v>
      </c>
    </row>
    <row r="2390" ht="15.0" customHeight="1">
      <c r="A2390" s="8" t="s">
        <v>12</v>
      </c>
      <c r="B2390" s="8" t="s">
        <v>883</v>
      </c>
      <c r="C2390" s="8">
        <v>12011.0</v>
      </c>
      <c r="D2390" s="8" t="s">
        <v>2653</v>
      </c>
      <c r="E2390" s="8" t="s">
        <v>46</v>
      </c>
      <c r="F2390" s="10">
        <v>1100000.0</v>
      </c>
      <c r="G2390" s="8" t="s">
        <v>37</v>
      </c>
    </row>
    <row r="2391" ht="15.0" customHeight="1">
      <c r="A2391" s="8" t="s">
        <v>12</v>
      </c>
      <c r="B2391" s="8" t="s">
        <v>883</v>
      </c>
      <c r="C2391" s="8">
        <v>12015.0</v>
      </c>
      <c r="D2391" s="8" t="s">
        <v>2654</v>
      </c>
      <c r="E2391" s="8" t="s">
        <v>118</v>
      </c>
      <c r="F2391" s="10">
        <v>13500.0</v>
      </c>
      <c r="G2391" s="8" t="s">
        <v>37</v>
      </c>
    </row>
    <row r="2392" ht="15.0" customHeight="1">
      <c r="A2392" s="8" t="s">
        <v>12</v>
      </c>
      <c r="B2392" s="8" t="s">
        <v>883</v>
      </c>
      <c r="C2392" s="8">
        <v>12017.0</v>
      </c>
      <c r="D2392" s="8" t="s">
        <v>2655</v>
      </c>
      <c r="E2392" s="8" t="s">
        <v>46</v>
      </c>
      <c r="F2392" s="10">
        <v>142000.0</v>
      </c>
      <c r="G2392" s="8" t="s">
        <v>37</v>
      </c>
    </row>
    <row r="2393" ht="15.0" customHeight="1">
      <c r="A2393" s="8" t="s">
        <v>12</v>
      </c>
      <c r="B2393" s="8" t="s">
        <v>883</v>
      </c>
      <c r="C2393" s="8">
        <v>12019.0</v>
      </c>
      <c r="D2393" s="8" t="s">
        <v>2656</v>
      </c>
      <c r="E2393" s="8" t="s">
        <v>46</v>
      </c>
      <c r="F2393" s="10">
        <v>59417.0</v>
      </c>
      <c r="G2393" s="8" t="s">
        <v>37</v>
      </c>
    </row>
    <row r="2394" ht="15.0" customHeight="1">
      <c r="A2394" s="8" t="s">
        <v>12</v>
      </c>
      <c r="B2394" s="8" t="s">
        <v>535</v>
      </c>
      <c r="C2394" s="8">
        <v>12020.0</v>
      </c>
      <c r="D2394" s="8" t="s">
        <v>2657</v>
      </c>
      <c r="E2394" s="8" t="s">
        <v>16</v>
      </c>
      <c r="F2394" s="10">
        <v>29691.0</v>
      </c>
      <c r="G2394" s="8" t="s">
        <v>17</v>
      </c>
    </row>
    <row r="2395" ht="15.0" customHeight="1">
      <c r="A2395" s="8" t="s">
        <v>12</v>
      </c>
      <c r="B2395" s="8" t="s">
        <v>535</v>
      </c>
      <c r="C2395" s="8">
        <v>12021.0</v>
      </c>
      <c r="D2395" s="8" t="s">
        <v>2658</v>
      </c>
      <c r="E2395" s="8" t="s">
        <v>43</v>
      </c>
      <c r="F2395" s="10">
        <v>1071.0</v>
      </c>
      <c r="G2395" s="8" t="s">
        <v>17</v>
      </c>
    </row>
    <row r="2396" ht="15.0" customHeight="1">
      <c r="A2396" s="8" t="s">
        <v>12</v>
      </c>
      <c r="B2396" s="8" t="s">
        <v>883</v>
      </c>
      <c r="C2396" s="8">
        <v>12022.0</v>
      </c>
      <c r="D2396" s="8" t="s">
        <v>2659</v>
      </c>
      <c r="E2396" s="8" t="s">
        <v>46</v>
      </c>
      <c r="F2396" s="10">
        <v>32900.0</v>
      </c>
      <c r="G2396" s="8" t="s">
        <v>37</v>
      </c>
    </row>
    <row r="2397" ht="15.0" customHeight="1">
      <c r="A2397" s="8" t="s">
        <v>12</v>
      </c>
      <c r="B2397" s="8" t="s">
        <v>883</v>
      </c>
      <c r="C2397" s="8">
        <v>12023.0</v>
      </c>
      <c r="D2397" s="8" t="s">
        <v>2660</v>
      </c>
      <c r="E2397" s="8" t="s">
        <v>46</v>
      </c>
      <c r="F2397" s="10">
        <v>62475.0</v>
      </c>
      <c r="G2397" s="8" t="s">
        <v>37</v>
      </c>
    </row>
    <row r="2398" ht="15.0" customHeight="1">
      <c r="A2398" s="8" t="s">
        <v>12</v>
      </c>
      <c r="B2398" s="8" t="s">
        <v>883</v>
      </c>
      <c r="C2398" s="8">
        <v>12024.0</v>
      </c>
      <c r="D2398" s="8" t="s">
        <v>2661</v>
      </c>
      <c r="E2398" s="8" t="s">
        <v>1033</v>
      </c>
      <c r="F2398" s="10">
        <v>39000.0</v>
      </c>
      <c r="G2398" s="8" t="s">
        <v>37</v>
      </c>
    </row>
    <row r="2399" ht="15.0" customHeight="1">
      <c r="A2399" s="8" t="s">
        <v>12</v>
      </c>
      <c r="B2399" s="8" t="s">
        <v>883</v>
      </c>
      <c r="C2399" s="8">
        <v>12025.0</v>
      </c>
      <c r="D2399" s="8" t="s">
        <v>2662</v>
      </c>
      <c r="E2399" s="8" t="s">
        <v>1033</v>
      </c>
      <c r="F2399" s="10">
        <v>11100.0</v>
      </c>
      <c r="G2399" s="8" t="s">
        <v>37</v>
      </c>
    </row>
    <row r="2400" ht="15.0" customHeight="1">
      <c r="A2400" s="8" t="s">
        <v>12</v>
      </c>
      <c r="B2400" s="8" t="s">
        <v>883</v>
      </c>
      <c r="C2400" s="8">
        <v>12026.0</v>
      </c>
      <c r="D2400" s="8" t="s">
        <v>2663</v>
      </c>
      <c r="E2400" s="8" t="s">
        <v>46</v>
      </c>
      <c r="F2400" s="10">
        <v>268.0</v>
      </c>
      <c r="G2400" s="8" t="s">
        <v>37</v>
      </c>
    </row>
    <row r="2401" ht="15.0" customHeight="1">
      <c r="A2401" s="8" t="s">
        <v>12</v>
      </c>
      <c r="B2401" s="8" t="s">
        <v>883</v>
      </c>
      <c r="C2401" s="8">
        <v>12027.0</v>
      </c>
      <c r="D2401" s="8" t="s">
        <v>2664</v>
      </c>
      <c r="E2401" s="8" t="s">
        <v>1048</v>
      </c>
      <c r="F2401" s="10">
        <v>34140.0</v>
      </c>
      <c r="G2401" s="8" t="s">
        <v>37</v>
      </c>
    </row>
    <row r="2402" ht="15.0" customHeight="1">
      <c r="A2402" s="8" t="s">
        <v>12</v>
      </c>
      <c r="B2402" s="8" t="s">
        <v>883</v>
      </c>
      <c r="C2402" s="8">
        <v>12028.0</v>
      </c>
      <c r="D2402" s="8" t="s">
        <v>2665</v>
      </c>
      <c r="E2402" s="8" t="s">
        <v>43</v>
      </c>
      <c r="F2402" s="10">
        <v>2118.0</v>
      </c>
      <c r="G2402" s="8" t="s">
        <v>37</v>
      </c>
    </row>
    <row r="2403" ht="15.0" customHeight="1">
      <c r="A2403" s="8" t="s">
        <v>12</v>
      </c>
      <c r="B2403" s="8" t="s">
        <v>883</v>
      </c>
      <c r="C2403" s="8">
        <v>12029.0</v>
      </c>
      <c r="D2403" s="8" t="s">
        <v>2666</v>
      </c>
      <c r="E2403" s="8" t="s">
        <v>46</v>
      </c>
      <c r="F2403" s="10">
        <v>20468.0</v>
      </c>
      <c r="G2403" s="8" t="s">
        <v>37</v>
      </c>
    </row>
    <row r="2404" ht="15.0" customHeight="1">
      <c r="A2404" s="8" t="s">
        <v>12</v>
      </c>
      <c r="B2404" s="8" t="s">
        <v>883</v>
      </c>
      <c r="C2404" s="8">
        <v>12030.0</v>
      </c>
      <c r="D2404" s="8" t="s">
        <v>2667</v>
      </c>
      <c r="E2404" s="8" t="s">
        <v>46</v>
      </c>
      <c r="F2404" s="10">
        <v>65000.0</v>
      </c>
      <c r="G2404" s="8" t="s">
        <v>37</v>
      </c>
    </row>
    <row r="2405" ht="15.0" customHeight="1">
      <c r="A2405" s="8" t="s">
        <v>12</v>
      </c>
      <c r="B2405" s="8" t="s">
        <v>883</v>
      </c>
      <c r="C2405" s="8">
        <v>12031.0</v>
      </c>
      <c r="D2405" s="8" t="s">
        <v>2668</v>
      </c>
      <c r="E2405" s="8" t="s">
        <v>46</v>
      </c>
      <c r="F2405" s="10">
        <v>2800.0</v>
      </c>
      <c r="G2405" s="8" t="s">
        <v>37</v>
      </c>
    </row>
    <row r="2406" ht="15.0" customHeight="1">
      <c r="A2406" s="8" t="s">
        <v>12</v>
      </c>
      <c r="B2406" s="8" t="s">
        <v>883</v>
      </c>
      <c r="C2406" s="8">
        <v>12039.0</v>
      </c>
      <c r="D2406" s="8" t="s">
        <v>2669</v>
      </c>
      <c r="E2406" s="8" t="s">
        <v>46</v>
      </c>
      <c r="F2406" s="10">
        <v>336.0</v>
      </c>
      <c r="G2406" s="8" t="s">
        <v>37</v>
      </c>
    </row>
    <row r="2407" ht="15.0" customHeight="1">
      <c r="A2407" s="8" t="s">
        <v>12</v>
      </c>
      <c r="B2407" s="8" t="s">
        <v>883</v>
      </c>
      <c r="C2407" s="8">
        <v>12040.0</v>
      </c>
      <c r="D2407" s="8" t="s">
        <v>2670</v>
      </c>
      <c r="E2407" s="8" t="s">
        <v>118</v>
      </c>
      <c r="F2407" s="10">
        <v>2800.0</v>
      </c>
      <c r="G2407" s="8" t="s">
        <v>37</v>
      </c>
    </row>
    <row r="2408" ht="15.0" customHeight="1">
      <c r="A2408" s="8" t="s">
        <v>12</v>
      </c>
      <c r="B2408" s="8" t="s">
        <v>543</v>
      </c>
      <c r="C2408" s="8">
        <v>12043.0</v>
      </c>
      <c r="D2408" s="8" t="s">
        <v>2671</v>
      </c>
      <c r="E2408" s="8" t="s">
        <v>46</v>
      </c>
      <c r="F2408" s="10">
        <v>3440464.0</v>
      </c>
      <c r="G2408" s="8" t="s">
        <v>37</v>
      </c>
    </row>
    <row r="2409" ht="15.0" customHeight="1">
      <c r="A2409" s="8" t="s">
        <v>12</v>
      </c>
      <c r="B2409" s="8" t="s">
        <v>819</v>
      </c>
      <c r="C2409" s="8">
        <v>12045.0</v>
      </c>
      <c r="D2409" s="8" t="s">
        <v>2672</v>
      </c>
      <c r="E2409" s="8" t="s">
        <v>36</v>
      </c>
      <c r="F2409" s="10">
        <v>1574.0</v>
      </c>
      <c r="G2409" s="8" t="s">
        <v>37</v>
      </c>
    </row>
    <row r="2410" ht="15.0" customHeight="1">
      <c r="A2410" s="8" t="s">
        <v>12</v>
      </c>
      <c r="B2410" s="8" t="s">
        <v>819</v>
      </c>
      <c r="C2410" s="8">
        <v>12046.0</v>
      </c>
      <c r="D2410" s="8" t="s">
        <v>2673</v>
      </c>
      <c r="E2410" s="8" t="s">
        <v>46</v>
      </c>
      <c r="F2410" s="10">
        <v>141953.0</v>
      </c>
      <c r="G2410" s="8" t="s">
        <v>37</v>
      </c>
    </row>
    <row r="2411" ht="15.0" customHeight="1">
      <c r="A2411" s="8" t="s">
        <v>12</v>
      </c>
      <c r="B2411" s="8" t="s">
        <v>34</v>
      </c>
      <c r="C2411" s="8">
        <v>12048.0</v>
      </c>
      <c r="D2411" s="8" t="s">
        <v>2674</v>
      </c>
      <c r="E2411" s="8" t="s">
        <v>43</v>
      </c>
      <c r="F2411" s="10">
        <v>16915.0</v>
      </c>
      <c r="G2411" s="8" t="s">
        <v>37</v>
      </c>
    </row>
    <row r="2412" ht="15.0" customHeight="1">
      <c r="A2412" s="8" t="s">
        <v>12</v>
      </c>
      <c r="B2412" s="8" t="s">
        <v>2309</v>
      </c>
      <c r="C2412" s="8">
        <v>12050.0</v>
      </c>
      <c r="D2412" s="8" t="s">
        <v>2675</v>
      </c>
      <c r="E2412" s="8" t="s">
        <v>46</v>
      </c>
      <c r="F2412" s="10">
        <v>437375.0</v>
      </c>
      <c r="G2412" s="8" t="s">
        <v>37</v>
      </c>
    </row>
    <row r="2413" ht="15.0" customHeight="1">
      <c r="A2413" s="8" t="s">
        <v>12</v>
      </c>
      <c r="B2413" s="8" t="s">
        <v>129</v>
      </c>
      <c r="C2413" s="8">
        <v>12051.0</v>
      </c>
      <c r="D2413" s="8" t="s">
        <v>2676</v>
      </c>
      <c r="E2413" s="8" t="s">
        <v>61</v>
      </c>
      <c r="F2413" s="10">
        <v>226632.0</v>
      </c>
      <c r="G2413" s="8" t="s">
        <v>17</v>
      </c>
    </row>
    <row r="2414" ht="15.0" customHeight="1">
      <c r="A2414" s="8" t="s">
        <v>12</v>
      </c>
      <c r="B2414" s="8" t="s">
        <v>129</v>
      </c>
      <c r="C2414" s="8">
        <v>12052.0</v>
      </c>
      <c r="D2414" s="8" t="s">
        <v>2677</v>
      </c>
      <c r="E2414" s="8" t="s">
        <v>46</v>
      </c>
      <c r="F2414" s="10">
        <v>236284.0</v>
      </c>
      <c r="G2414" s="8" t="s">
        <v>17</v>
      </c>
    </row>
    <row r="2415" ht="15.0" customHeight="1">
      <c r="A2415" s="8" t="s">
        <v>12</v>
      </c>
      <c r="B2415" s="8" t="s">
        <v>563</v>
      </c>
      <c r="C2415" s="8">
        <v>12058.0</v>
      </c>
      <c r="D2415" s="8" t="s">
        <v>2678</v>
      </c>
      <c r="E2415" s="8" t="s">
        <v>43</v>
      </c>
      <c r="F2415" s="10">
        <v>6526.0</v>
      </c>
      <c r="G2415" s="8" t="s">
        <v>37</v>
      </c>
    </row>
    <row r="2416" ht="15.0" customHeight="1">
      <c r="A2416" s="8" t="s">
        <v>12</v>
      </c>
      <c r="B2416" s="8" t="s">
        <v>345</v>
      </c>
      <c r="C2416" s="8">
        <v>12059.0</v>
      </c>
      <c r="D2416" s="8" t="s">
        <v>2679</v>
      </c>
      <c r="E2416" s="8" t="s">
        <v>46</v>
      </c>
      <c r="F2416" s="10">
        <v>425987.0</v>
      </c>
      <c r="G2416" s="8" t="s">
        <v>37</v>
      </c>
    </row>
    <row r="2417" ht="15.0" customHeight="1">
      <c r="A2417" s="8" t="s">
        <v>12</v>
      </c>
      <c r="B2417" s="8" t="s">
        <v>140</v>
      </c>
      <c r="C2417" s="8">
        <v>12090.0</v>
      </c>
      <c r="D2417" s="8" t="s">
        <v>2680</v>
      </c>
      <c r="E2417" s="8" t="s">
        <v>43</v>
      </c>
      <c r="F2417" s="10">
        <v>160155.0</v>
      </c>
      <c r="G2417" s="8" t="s">
        <v>37</v>
      </c>
    </row>
    <row r="2418" ht="15.0" customHeight="1">
      <c r="A2418" s="8" t="s">
        <v>12</v>
      </c>
      <c r="B2418" s="8" t="s">
        <v>58</v>
      </c>
      <c r="C2418" s="8">
        <v>12091.0</v>
      </c>
      <c r="D2418" s="8" t="s">
        <v>2681</v>
      </c>
      <c r="E2418" s="8" t="s">
        <v>46</v>
      </c>
      <c r="F2418" s="10">
        <v>8330.0</v>
      </c>
      <c r="G2418" s="8" t="s">
        <v>17</v>
      </c>
    </row>
    <row r="2419" ht="15.0" customHeight="1">
      <c r="A2419" s="8" t="s">
        <v>12</v>
      </c>
      <c r="B2419" s="8" t="s">
        <v>58</v>
      </c>
      <c r="C2419" s="8">
        <v>12092.0</v>
      </c>
      <c r="D2419" s="8" t="s">
        <v>2682</v>
      </c>
      <c r="E2419" s="8" t="s">
        <v>46</v>
      </c>
      <c r="F2419" s="10">
        <v>14280.0</v>
      </c>
      <c r="G2419" s="8" t="s">
        <v>17</v>
      </c>
    </row>
    <row r="2420" ht="15.0" customHeight="1">
      <c r="A2420" s="8" t="s">
        <v>12</v>
      </c>
      <c r="B2420" s="8" t="s">
        <v>58</v>
      </c>
      <c r="C2420" s="8">
        <v>12093.0</v>
      </c>
      <c r="D2420" s="8" t="s">
        <v>2683</v>
      </c>
      <c r="E2420" s="8" t="s">
        <v>46</v>
      </c>
      <c r="F2420" s="10">
        <v>21420.0</v>
      </c>
      <c r="G2420" s="8" t="s">
        <v>17</v>
      </c>
    </row>
    <row r="2421" ht="15.0" customHeight="1">
      <c r="A2421" s="8" t="s">
        <v>12</v>
      </c>
      <c r="B2421" s="8" t="s">
        <v>58</v>
      </c>
      <c r="C2421" s="8">
        <v>12094.0</v>
      </c>
      <c r="D2421" s="8" t="s">
        <v>2684</v>
      </c>
      <c r="E2421" s="8" t="s">
        <v>46</v>
      </c>
      <c r="F2421" s="10">
        <v>26180.0</v>
      </c>
      <c r="G2421" s="8" t="s">
        <v>17</v>
      </c>
    </row>
    <row r="2422" ht="15.0" customHeight="1">
      <c r="A2422" s="8" t="s">
        <v>12</v>
      </c>
      <c r="B2422" s="8" t="s">
        <v>58</v>
      </c>
      <c r="C2422" s="8">
        <v>12095.0</v>
      </c>
      <c r="D2422" s="8" t="s">
        <v>2685</v>
      </c>
      <c r="E2422" s="8" t="s">
        <v>46</v>
      </c>
      <c r="F2422" s="10">
        <v>9520.0</v>
      </c>
      <c r="G2422" s="8" t="s">
        <v>17</v>
      </c>
    </row>
    <row r="2423" ht="15.0" customHeight="1">
      <c r="A2423" s="8" t="s">
        <v>12</v>
      </c>
      <c r="B2423" s="8" t="s">
        <v>58</v>
      </c>
      <c r="C2423" s="8">
        <v>12096.0</v>
      </c>
      <c r="D2423" s="8" t="s">
        <v>2686</v>
      </c>
      <c r="E2423" s="8" t="s">
        <v>46</v>
      </c>
      <c r="F2423" s="10">
        <v>16660.0</v>
      </c>
      <c r="G2423" s="8" t="s">
        <v>17</v>
      </c>
    </row>
    <row r="2424" ht="15.0" customHeight="1">
      <c r="A2424" s="8" t="s">
        <v>12</v>
      </c>
      <c r="B2424" s="8" t="s">
        <v>58</v>
      </c>
      <c r="C2424" s="8">
        <v>12097.0</v>
      </c>
      <c r="D2424" s="8" t="s">
        <v>2687</v>
      </c>
      <c r="E2424" s="8" t="s">
        <v>46</v>
      </c>
      <c r="F2424" s="10">
        <v>29750.0</v>
      </c>
      <c r="G2424" s="8" t="s">
        <v>17</v>
      </c>
    </row>
    <row r="2425" ht="15.0" customHeight="1">
      <c r="A2425" s="8" t="s">
        <v>12</v>
      </c>
      <c r="B2425" s="8" t="s">
        <v>58</v>
      </c>
      <c r="C2425" s="8">
        <v>12098.0</v>
      </c>
      <c r="D2425" s="8" t="s">
        <v>2688</v>
      </c>
      <c r="E2425" s="8" t="s">
        <v>46</v>
      </c>
      <c r="F2425" s="10">
        <v>32130.0</v>
      </c>
      <c r="G2425" s="8" t="s">
        <v>17</v>
      </c>
    </row>
    <row r="2426" ht="15.0" customHeight="1">
      <c r="A2426" s="8" t="s">
        <v>12</v>
      </c>
      <c r="B2426" s="8" t="s">
        <v>2309</v>
      </c>
      <c r="C2426" s="8">
        <v>12229.0</v>
      </c>
      <c r="D2426" s="8" t="s">
        <v>2689</v>
      </c>
      <c r="E2426" s="8" t="s">
        <v>46</v>
      </c>
      <c r="F2426" s="10">
        <v>479816.0</v>
      </c>
      <c r="G2426" s="8" t="s">
        <v>37</v>
      </c>
    </row>
    <row r="2427" ht="15.0" customHeight="1">
      <c r="A2427" s="8" t="s">
        <v>12</v>
      </c>
      <c r="B2427" s="8" t="s">
        <v>44</v>
      </c>
      <c r="C2427" s="8">
        <v>12234.0</v>
      </c>
      <c r="D2427" s="8" t="s">
        <v>2690</v>
      </c>
      <c r="E2427" s="8" t="s">
        <v>46</v>
      </c>
      <c r="F2427" s="10">
        <v>2176.0</v>
      </c>
      <c r="G2427" s="8" t="s">
        <v>17</v>
      </c>
    </row>
    <row r="2428" ht="15.0" customHeight="1">
      <c r="A2428" s="8" t="s">
        <v>12</v>
      </c>
      <c r="B2428" s="8" t="s">
        <v>563</v>
      </c>
      <c r="C2428" s="8">
        <v>12235.0</v>
      </c>
      <c r="D2428" s="8" t="s">
        <v>2691</v>
      </c>
      <c r="E2428" s="8" t="s">
        <v>43</v>
      </c>
      <c r="F2428" s="10">
        <v>55692.0</v>
      </c>
      <c r="G2428" s="8" t="s">
        <v>37</v>
      </c>
    </row>
    <row r="2429" ht="15.0" customHeight="1">
      <c r="A2429" s="8" t="s">
        <v>12</v>
      </c>
      <c r="B2429" s="8" t="s">
        <v>2394</v>
      </c>
      <c r="C2429" s="8">
        <v>12236.0</v>
      </c>
      <c r="D2429" s="8" t="s">
        <v>2692</v>
      </c>
      <c r="E2429" s="8" t="s">
        <v>46</v>
      </c>
      <c r="F2429" s="10">
        <v>241770.0</v>
      </c>
      <c r="G2429" s="8" t="s">
        <v>37</v>
      </c>
    </row>
    <row r="2430" ht="15.0" customHeight="1">
      <c r="A2430" s="8" t="s">
        <v>12</v>
      </c>
      <c r="B2430" s="8" t="s">
        <v>2352</v>
      </c>
      <c r="C2430" s="8">
        <v>12237.0</v>
      </c>
      <c r="D2430" s="8" t="s">
        <v>2693</v>
      </c>
      <c r="E2430" s="8" t="s">
        <v>46</v>
      </c>
      <c r="F2430" s="10">
        <v>134884.0</v>
      </c>
      <c r="G2430" s="8" t="s">
        <v>37</v>
      </c>
    </row>
    <row r="2431" ht="15.0" customHeight="1">
      <c r="A2431" s="8" t="s">
        <v>12</v>
      </c>
      <c r="B2431" s="8" t="s">
        <v>2352</v>
      </c>
      <c r="C2431" s="8">
        <v>12238.0</v>
      </c>
      <c r="D2431" s="8" t="s">
        <v>2694</v>
      </c>
      <c r="E2431" s="8" t="s">
        <v>46</v>
      </c>
      <c r="F2431" s="10">
        <v>159460.0</v>
      </c>
      <c r="G2431" s="8" t="s">
        <v>37</v>
      </c>
    </row>
    <row r="2432" ht="15.0" customHeight="1">
      <c r="A2432" s="8" t="s">
        <v>12</v>
      </c>
      <c r="B2432" s="8" t="s">
        <v>47</v>
      </c>
      <c r="C2432" s="8">
        <v>12239.0</v>
      </c>
      <c r="D2432" s="8" t="s">
        <v>2695</v>
      </c>
      <c r="E2432" s="8" t="s">
        <v>16</v>
      </c>
      <c r="F2432" s="10">
        <v>79730.0</v>
      </c>
      <c r="G2432" s="8" t="s">
        <v>17</v>
      </c>
    </row>
    <row r="2433" ht="15.0" customHeight="1">
      <c r="A2433" s="8" t="s">
        <v>12</v>
      </c>
      <c r="B2433" s="8" t="s">
        <v>47</v>
      </c>
      <c r="C2433" s="8">
        <v>12240.0</v>
      </c>
      <c r="D2433" s="8" t="s">
        <v>2696</v>
      </c>
      <c r="E2433" s="8" t="s">
        <v>16</v>
      </c>
      <c r="F2433" s="10">
        <v>79730.0</v>
      </c>
      <c r="G2433" s="8" t="s">
        <v>17</v>
      </c>
    </row>
    <row r="2434" ht="15.0" customHeight="1">
      <c r="A2434" s="8" t="s">
        <v>12</v>
      </c>
      <c r="B2434" s="8" t="s">
        <v>47</v>
      </c>
      <c r="C2434" s="8">
        <v>12241.0</v>
      </c>
      <c r="D2434" s="8" t="s">
        <v>2697</v>
      </c>
      <c r="E2434" s="8" t="s">
        <v>16</v>
      </c>
      <c r="F2434" s="10">
        <v>79730.0</v>
      </c>
      <c r="G2434" s="8" t="s">
        <v>17</v>
      </c>
    </row>
    <row r="2435" ht="15.0" customHeight="1">
      <c r="A2435" s="8" t="s">
        <v>12</v>
      </c>
      <c r="B2435" s="8" t="s">
        <v>47</v>
      </c>
      <c r="C2435" s="8">
        <v>12243.0</v>
      </c>
      <c r="D2435" s="8" t="s">
        <v>2698</v>
      </c>
      <c r="E2435" s="8" t="s">
        <v>16</v>
      </c>
      <c r="F2435" s="10">
        <v>79730.0</v>
      </c>
      <c r="G2435" s="8" t="s">
        <v>17</v>
      </c>
    </row>
    <row r="2436" ht="15.0" customHeight="1">
      <c r="A2436" s="8" t="s">
        <v>12</v>
      </c>
      <c r="B2436" s="8" t="s">
        <v>47</v>
      </c>
      <c r="C2436" s="8">
        <v>12244.0</v>
      </c>
      <c r="D2436" s="8" t="s">
        <v>2699</v>
      </c>
      <c r="E2436" s="8" t="s">
        <v>16</v>
      </c>
      <c r="F2436" s="10">
        <v>19635.0</v>
      </c>
      <c r="G2436" s="8" t="s">
        <v>17</v>
      </c>
    </row>
    <row r="2437" ht="15.0" customHeight="1">
      <c r="A2437" s="8" t="s">
        <v>12</v>
      </c>
      <c r="B2437" s="8" t="s">
        <v>47</v>
      </c>
      <c r="C2437" s="8">
        <v>12245.0</v>
      </c>
      <c r="D2437" s="8" t="s">
        <v>2700</v>
      </c>
      <c r="E2437" s="8" t="s">
        <v>16</v>
      </c>
      <c r="F2437" s="10">
        <v>107701.0</v>
      </c>
      <c r="G2437" s="8" t="s">
        <v>17</v>
      </c>
    </row>
    <row r="2438" ht="15.0" customHeight="1">
      <c r="A2438" s="8" t="s">
        <v>12</v>
      </c>
      <c r="B2438" s="8" t="s">
        <v>47</v>
      </c>
      <c r="C2438" s="8">
        <v>12246.0</v>
      </c>
      <c r="D2438" s="8" t="s">
        <v>2701</v>
      </c>
      <c r="E2438" s="8" t="s">
        <v>16</v>
      </c>
      <c r="F2438" s="10">
        <v>107701.0</v>
      </c>
      <c r="G2438" s="8" t="s">
        <v>17</v>
      </c>
    </row>
    <row r="2439" ht="15.0" customHeight="1">
      <c r="A2439" s="8" t="s">
        <v>12</v>
      </c>
      <c r="B2439" s="8" t="s">
        <v>47</v>
      </c>
      <c r="C2439" s="8">
        <v>12247.0</v>
      </c>
      <c r="D2439" s="8" t="s">
        <v>2702</v>
      </c>
      <c r="E2439" s="8" t="s">
        <v>16</v>
      </c>
      <c r="F2439" s="10">
        <v>76160.0</v>
      </c>
      <c r="G2439" s="8" t="s">
        <v>17</v>
      </c>
    </row>
    <row r="2440" ht="15.0" customHeight="1">
      <c r="A2440" s="8" t="s">
        <v>12</v>
      </c>
      <c r="B2440" s="8" t="s">
        <v>47</v>
      </c>
      <c r="C2440" s="8">
        <v>12248.0</v>
      </c>
      <c r="D2440" s="8" t="s">
        <v>2703</v>
      </c>
      <c r="E2440" s="8" t="s">
        <v>16</v>
      </c>
      <c r="F2440" s="10">
        <v>76160.0</v>
      </c>
      <c r="G2440" s="8" t="s">
        <v>17</v>
      </c>
    </row>
    <row r="2441" ht="15.0" customHeight="1">
      <c r="A2441" s="8" t="s">
        <v>12</v>
      </c>
      <c r="B2441" s="8" t="s">
        <v>81</v>
      </c>
      <c r="C2441" s="8">
        <v>12249.0</v>
      </c>
      <c r="D2441" s="8" t="s">
        <v>2704</v>
      </c>
      <c r="E2441" s="8" t="s">
        <v>43</v>
      </c>
      <c r="F2441" s="10">
        <v>2800.0</v>
      </c>
      <c r="G2441" s="8" t="s">
        <v>17</v>
      </c>
    </row>
    <row r="2442" ht="15.0" customHeight="1">
      <c r="A2442" s="8" t="s">
        <v>12</v>
      </c>
      <c r="B2442" s="8" t="s">
        <v>14</v>
      </c>
      <c r="C2442" s="8">
        <v>12250.0</v>
      </c>
      <c r="D2442" s="8" t="s">
        <v>2705</v>
      </c>
      <c r="E2442" s="8" t="s">
        <v>16</v>
      </c>
      <c r="F2442" s="10">
        <v>659290.0</v>
      </c>
      <c r="G2442" s="8" t="s">
        <v>17</v>
      </c>
    </row>
    <row r="2443" ht="15.0" customHeight="1">
      <c r="A2443" s="8" t="s">
        <v>12</v>
      </c>
      <c r="B2443" s="8" t="s">
        <v>14</v>
      </c>
      <c r="C2443" s="8">
        <v>12251.0</v>
      </c>
      <c r="D2443" s="8" t="s">
        <v>2706</v>
      </c>
      <c r="E2443" s="8" t="s">
        <v>16</v>
      </c>
      <c r="F2443" s="10">
        <v>676235.0</v>
      </c>
      <c r="G2443" s="8" t="s">
        <v>17</v>
      </c>
    </row>
    <row r="2444" ht="15.0" customHeight="1">
      <c r="A2444" s="8" t="s">
        <v>12</v>
      </c>
      <c r="B2444" s="8" t="s">
        <v>14</v>
      </c>
      <c r="C2444" s="8">
        <v>12252.0</v>
      </c>
      <c r="D2444" s="8" t="s">
        <v>2707</v>
      </c>
      <c r="E2444" s="8" t="s">
        <v>16</v>
      </c>
      <c r="F2444" s="10">
        <v>803788.0</v>
      </c>
      <c r="G2444" s="8" t="s">
        <v>17</v>
      </c>
    </row>
    <row r="2445" ht="15.0" customHeight="1">
      <c r="A2445" s="8" t="s">
        <v>12</v>
      </c>
      <c r="B2445" s="8" t="s">
        <v>869</v>
      </c>
      <c r="C2445" s="8">
        <v>12255.0</v>
      </c>
      <c r="D2445" s="8" t="s">
        <v>2708</v>
      </c>
      <c r="E2445" s="8" t="s">
        <v>2262</v>
      </c>
      <c r="F2445" s="10">
        <v>254001.0</v>
      </c>
      <c r="G2445" s="8" t="s">
        <v>37</v>
      </c>
    </row>
    <row r="2446" ht="15.0" customHeight="1">
      <c r="A2446" s="8" t="s">
        <v>12</v>
      </c>
      <c r="B2446" s="8" t="s">
        <v>848</v>
      </c>
      <c r="C2446" s="8">
        <v>12257.0</v>
      </c>
      <c r="D2446" s="8" t="s">
        <v>2709</v>
      </c>
      <c r="E2446" s="8" t="s">
        <v>46</v>
      </c>
      <c r="F2446" s="10">
        <v>107100.0</v>
      </c>
      <c r="G2446" s="8" t="s">
        <v>37</v>
      </c>
    </row>
    <row r="2447" ht="15.0" customHeight="1">
      <c r="A2447" s="8" t="s">
        <v>12</v>
      </c>
      <c r="B2447" s="8" t="s">
        <v>2338</v>
      </c>
      <c r="C2447" s="8">
        <v>12258.0</v>
      </c>
      <c r="D2447" s="8" t="s">
        <v>2710</v>
      </c>
      <c r="E2447" s="8" t="s">
        <v>100</v>
      </c>
      <c r="F2447" s="10">
        <v>1725500.0</v>
      </c>
      <c r="G2447" s="8" t="s">
        <v>37</v>
      </c>
    </row>
    <row r="2448" ht="15.0" customHeight="1">
      <c r="A2448" s="8" t="s">
        <v>12</v>
      </c>
      <c r="B2448" s="8" t="s">
        <v>2338</v>
      </c>
      <c r="C2448" s="8">
        <v>12259.0</v>
      </c>
      <c r="D2448" s="8" t="s">
        <v>2711</v>
      </c>
      <c r="E2448" s="8" t="s">
        <v>100</v>
      </c>
      <c r="F2448" s="10">
        <v>873650.0</v>
      </c>
      <c r="G2448" s="8" t="s">
        <v>37</v>
      </c>
    </row>
    <row r="2449" ht="15.0" customHeight="1">
      <c r="A2449" s="8" t="s">
        <v>12</v>
      </c>
      <c r="B2449" s="8" t="s">
        <v>2340</v>
      </c>
      <c r="C2449" s="8">
        <v>12260.0</v>
      </c>
      <c r="D2449" s="8" t="s">
        <v>2712</v>
      </c>
      <c r="E2449" s="8" t="s">
        <v>100</v>
      </c>
      <c r="F2449" s="10">
        <v>919632.0</v>
      </c>
      <c r="G2449" s="8" t="s">
        <v>37</v>
      </c>
    </row>
    <row r="2450" ht="15.0" customHeight="1">
      <c r="A2450" s="8" t="s">
        <v>12</v>
      </c>
      <c r="B2450" s="8" t="s">
        <v>2340</v>
      </c>
      <c r="C2450" s="8">
        <v>12261.0</v>
      </c>
      <c r="D2450" s="8" t="s">
        <v>2713</v>
      </c>
      <c r="E2450" s="8" t="s">
        <v>100</v>
      </c>
      <c r="F2450" s="10">
        <v>1029988.0</v>
      </c>
      <c r="G2450" s="8" t="s">
        <v>37</v>
      </c>
    </row>
    <row r="2451" ht="15.0" customHeight="1">
      <c r="A2451" s="8" t="s">
        <v>12</v>
      </c>
      <c r="B2451" s="8" t="s">
        <v>2340</v>
      </c>
      <c r="C2451" s="8">
        <v>12263.0</v>
      </c>
      <c r="D2451" s="8" t="s">
        <v>2714</v>
      </c>
      <c r="E2451" s="8" t="s">
        <v>100</v>
      </c>
      <c r="F2451" s="10">
        <v>1029988.0</v>
      </c>
      <c r="G2451" s="8" t="s">
        <v>37</v>
      </c>
    </row>
    <row r="2452" ht="15.0" customHeight="1">
      <c r="A2452" s="8" t="s">
        <v>12</v>
      </c>
      <c r="B2452" s="8" t="s">
        <v>845</v>
      </c>
      <c r="C2452" s="8">
        <v>12264.0</v>
      </c>
      <c r="D2452" s="8" t="s">
        <v>2715</v>
      </c>
      <c r="E2452" s="8" t="s">
        <v>46</v>
      </c>
      <c r="F2452" s="10">
        <v>74375.0</v>
      </c>
      <c r="G2452" s="8" t="s">
        <v>37</v>
      </c>
    </row>
    <row r="2453" ht="15.0" customHeight="1">
      <c r="A2453" s="8" t="s">
        <v>12</v>
      </c>
      <c r="B2453" s="8" t="s">
        <v>1085</v>
      </c>
      <c r="C2453" s="8">
        <v>12265.0</v>
      </c>
      <c r="D2453" s="8" t="s">
        <v>2716</v>
      </c>
      <c r="E2453" s="8" t="s">
        <v>61</v>
      </c>
      <c r="F2453" s="10">
        <v>134708.0</v>
      </c>
      <c r="G2453" s="8" t="s">
        <v>37</v>
      </c>
    </row>
    <row r="2454" ht="15.0" customHeight="1">
      <c r="A2454" s="8" t="s">
        <v>12</v>
      </c>
      <c r="B2454" s="8" t="s">
        <v>2338</v>
      </c>
      <c r="C2454" s="8">
        <v>12266.0</v>
      </c>
      <c r="D2454" s="8" t="s">
        <v>2717</v>
      </c>
      <c r="E2454" s="8" t="s">
        <v>100</v>
      </c>
      <c r="F2454" s="10">
        <v>946455.0</v>
      </c>
      <c r="G2454" s="8" t="s">
        <v>37</v>
      </c>
    </row>
    <row r="2455" ht="15.0" customHeight="1">
      <c r="A2455" s="8" t="s">
        <v>12</v>
      </c>
      <c r="B2455" s="8" t="s">
        <v>883</v>
      </c>
      <c r="C2455" s="8">
        <v>12267.0</v>
      </c>
      <c r="D2455" s="8" t="s">
        <v>2718</v>
      </c>
      <c r="E2455" s="8" t="s">
        <v>46</v>
      </c>
      <c r="F2455" s="10">
        <v>1097900.0</v>
      </c>
      <c r="G2455" s="8" t="s">
        <v>37</v>
      </c>
    </row>
    <row r="2456" ht="15.0" customHeight="1">
      <c r="A2456" s="8" t="s">
        <v>12</v>
      </c>
      <c r="B2456" s="8" t="s">
        <v>883</v>
      </c>
      <c r="C2456" s="8">
        <v>12268.0</v>
      </c>
      <c r="D2456" s="8" t="s">
        <v>2719</v>
      </c>
      <c r="E2456" s="8" t="s">
        <v>46</v>
      </c>
      <c r="F2456" s="10">
        <v>207012.0</v>
      </c>
      <c r="G2456" s="8" t="s">
        <v>37</v>
      </c>
    </row>
    <row r="2457" ht="15.0" customHeight="1">
      <c r="A2457" s="8" t="s">
        <v>12</v>
      </c>
      <c r="B2457" s="8" t="s">
        <v>883</v>
      </c>
      <c r="C2457" s="8">
        <v>12269.0</v>
      </c>
      <c r="D2457" s="8" t="s">
        <v>2720</v>
      </c>
      <c r="E2457" s="8" t="s">
        <v>46</v>
      </c>
      <c r="F2457" s="10">
        <v>78100.0</v>
      </c>
      <c r="G2457" s="8" t="s">
        <v>37</v>
      </c>
    </row>
    <row r="2458" ht="15.0" customHeight="1">
      <c r="A2458" s="8" t="s">
        <v>12</v>
      </c>
      <c r="B2458" s="8" t="s">
        <v>883</v>
      </c>
      <c r="C2458" s="8">
        <v>12270.0</v>
      </c>
      <c r="D2458" s="8" t="s">
        <v>2721</v>
      </c>
      <c r="E2458" s="8" t="s">
        <v>46</v>
      </c>
      <c r="F2458" s="10">
        <v>143999.0</v>
      </c>
      <c r="G2458" s="8" t="s">
        <v>37</v>
      </c>
    </row>
    <row r="2459" ht="15.0" customHeight="1">
      <c r="A2459" s="8" t="s">
        <v>12</v>
      </c>
      <c r="B2459" s="8" t="s">
        <v>883</v>
      </c>
      <c r="C2459" s="8">
        <v>12271.0</v>
      </c>
      <c r="D2459" s="8" t="s">
        <v>2722</v>
      </c>
      <c r="E2459" s="8" t="s">
        <v>16</v>
      </c>
      <c r="F2459" s="10">
        <v>371137.0</v>
      </c>
      <c r="G2459" s="8" t="s">
        <v>37</v>
      </c>
    </row>
    <row r="2460" ht="15.0" customHeight="1">
      <c r="A2460" s="8" t="s">
        <v>12</v>
      </c>
      <c r="B2460" s="8" t="s">
        <v>883</v>
      </c>
      <c r="C2460" s="8">
        <v>12272.0</v>
      </c>
      <c r="D2460" s="8" t="s">
        <v>2723</v>
      </c>
      <c r="E2460" s="8" t="s">
        <v>46</v>
      </c>
      <c r="F2460" s="10">
        <v>387900.0</v>
      </c>
      <c r="G2460" s="8" t="s">
        <v>37</v>
      </c>
    </row>
    <row r="2461" ht="15.0" customHeight="1">
      <c r="A2461" s="8" t="s">
        <v>12</v>
      </c>
      <c r="B2461" s="8" t="s">
        <v>2724</v>
      </c>
      <c r="C2461" s="8">
        <v>12277.0</v>
      </c>
      <c r="D2461" s="8" t="s">
        <v>2725</v>
      </c>
      <c r="E2461" s="8" t="s">
        <v>33</v>
      </c>
      <c r="F2461" s="10">
        <v>251285.0</v>
      </c>
      <c r="G2461" s="8" t="s">
        <v>37</v>
      </c>
    </row>
    <row r="2462" ht="15.0" customHeight="1">
      <c r="A2462" s="8" t="s">
        <v>12</v>
      </c>
      <c r="B2462" s="8" t="s">
        <v>2229</v>
      </c>
      <c r="C2462" s="8">
        <v>12319.0</v>
      </c>
      <c r="D2462" s="8" t="s">
        <v>2726</v>
      </c>
      <c r="E2462" s="8" t="s">
        <v>61</v>
      </c>
      <c r="F2462" s="10">
        <v>110763.0</v>
      </c>
      <c r="G2462" s="8" t="s">
        <v>37</v>
      </c>
    </row>
    <row r="2463" ht="15.0" customHeight="1">
      <c r="A2463" s="8" t="s">
        <v>12</v>
      </c>
      <c r="B2463" s="8" t="s">
        <v>2229</v>
      </c>
      <c r="C2463" s="8">
        <v>12320.0</v>
      </c>
      <c r="D2463" s="8" t="s">
        <v>2727</v>
      </c>
      <c r="E2463" s="8" t="s">
        <v>61</v>
      </c>
      <c r="F2463" s="10">
        <v>250590.0</v>
      </c>
      <c r="G2463" s="8" t="s">
        <v>37</v>
      </c>
    </row>
    <row r="2464" ht="15.0" customHeight="1">
      <c r="A2464" s="8" t="s">
        <v>12</v>
      </c>
      <c r="B2464" s="8" t="s">
        <v>2229</v>
      </c>
      <c r="C2464" s="8">
        <v>12321.0</v>
      </c>
      <c r="D2464" s="8" t="s">
        <v>2728</v>
      </c>
      <c r="E2464" s="8" t="s">
        <v>61</v>
      </c>
      <c r="F2464" s="10">
        <v>313238.0</v>
      </c>
      <c r="G2464" s="8" t="s">
        <v>37</v>
      </c>
    </row>
    <row r="2465" ht="15.0" customHeight="1">
      <c r="A2465" s="8" t="s">
        <v>12</v>
      </c>
      <c r="B2465" s="8" t="s">
        <v>2229</v>
      </c>
      <c r="C2465" s="8">
        <v>12322.0</v>
      </c>
      <c r="D2465" s="8" t="s">
        <v>2729</v>
      </c>
      <c r="E2465" s="8" t="s">
        <v>61</v>
      </c>
      <c r="F2465" s="10">
        <v>221526.0</v>
      </c>
      <c r="G2465" s="8" t="s">
        <v>37</v>
      </c>
    </row>
    <row r="2466" ht="15.0" customHeight="1">
      <c r="A2466" s="8" t="s">
        <v>12</v>
      </c>
      <c r="B2466" s="8" t="s">
        <v>2229</v>
      </c>
      <c r="C2466" s="8">
        <v>12323.0</v>
      </c>
      <c r="D2466" s="8" t="s">
        <v>2730</v>
      </c>
      <c r="E2466" s="8" t="s">
        <v>61</v>
      </c>
      <c r="F2466" s="10">
        <v>172298.0</v>
      </c>
      <c r="G2466" s="8" t="s">
        <v>37</v>
      </c>
    </row>
    <row r="2467" ht="15.0" customHeight="1">
      <c r="A2467" s="8" t="s">
        <v>12</v>
      </c>
      <c r="B2467" s="8" t="s">
        <v>2229</v>
      </c>
      <c r="C2467" s="8">
        <v>12324.0</v>
      </c>
      <c r="D2467" s="8" t="s">
        <v>2731</v>
      </c>
      <c r="E2467" s="8" t="s">
        <v>61</v>
      </c>
      <c r="F2467" s="10">
        <v>227679.0</v>
      </c>
      <c r="G2467" s="8" t="s">
        <v>37</v>
      </c>
    </row>
    <row r="2468" ht="15.0" customHeight="1">
      <c r="A2468" s="8" t="s">
        <v>12</v>
      </c>
      <c r="B2468" s="8" t="s">
        <v>2229</v>
      </c>
      <c r="C2468" s="8">
        <v>12325.0</v>
      </c>
      <c r="D2468" s="8" t="s">
        <v>2732</v>
      </c>
      <c r="E2468" s="8" t="s">
        <v>61</v>
      </c>
      <c r="F2468" s="10">
        <v>246140.0</v>
      </c>
      <c r="G2468" s="8" t="s">
        <v>37</v>
      </c>
    </row>
    <row r="2469" ht="15.0" customHeight="1">
      <c r="A2469" s="8" t="s">
        <v>12</v>
      </c>
      <c r="B2469" s="8" t="s">
        <v>2229</v>
      </c>
      <c r="C2469" s="8">
        <v>12326.0</v>
      </c>
      <c r="D2469" s="8" t="s">
        <v>2733</v>
      </c>
      <c r="E2469" s="8" t="s">
        <v>61</v>
      </c>
      <c r="F2469" s="10">
        <v>417648.0</v>
      </c>
      <c r="G2469" s="8" t="s">
        <v>37</v>
      </c>
    </row>
    <row r="2470" ht="15.0" customHeight="1">
      <c r="A2470" s="8" t="s">
        <v>12</v>
      </c>
      <c r="B2470" s="8" t="s">
        <v>2229</v>
      </c>
      <c r="C2470" s="8">
        <v>12327.0</v>
      </c>
      <c r="D2470" s="8" t="s">
        <v>2734</v>
      </c>
      <c r="E2470" s="8" t="s">
        <v>61</v>
      </c>
      <c r="F2470" s="10">
        <v>553814.0</v>
      </c>
      <c r="G2470" s="8" t="s">
        <v>37</v>
      </c>
    </row>
    <row r="2471" ht="15.0" customHeight="1">
      <c r="A2471" s="8" t="s">
        <v>12</v>
      </c>
      <c r="B2471" s="8" t="s">
        <v>2229</v>
      </c>
      <c r="C2471" s="8">
        <v>12328.0</v>
      </c>
      <c r="D2471" s="8" t="s">
        <v>2735</v>
      </c>
      <c r="E2471" s="8" t="s">
        <v>61</v>
      </c>
      <c r="F2471" s="10">
        <v>516893.0</v>
      </c>
      <c r="G2471" s="8" t="s">
        <v>37</v>
      </c>
    </row>
    <row r="2472" ht="15.0" customHeight="1">
      <c r="A2472" s="8" t="s">
        <v>12</v>
      </c>
      <c r="B2472" s="8" t="s">
        <v>2001</v>
      </c>
      <c r="C2472" s="8">
        <v>12329.0</v>
      </c>
      <c r="D2472" s="8" t="s">
        <v>2736</v>
      </c>
      <c r="E2472" s="8" t="s">
        <v>46</v>
      </c>
      <c r="F2472" s="10">
        <v>3451000.0</v>
      </c>
      <c r="G2472" s="8" t="s">
        <v>37</v>
      </c>
    </row>
    <row r="2473" ht="15.0" customHeight="1">
      <c r="A2473" s="8" t="s">
        <v>12</v>
      </c>
      <c r="B2473" s="8" t="s">
        <v>2001</v>
      </c>
      <c r="C2473" s="8">
        <v>12330.0</v>
      </c>
      <c r="D2473" s="8" t="s">
        <v>2737</v>
      </c>
      <c r="E2473" s="8" t="s">
        <v>46</v>
      </c>
      <c r="F2473" s="10">
        <v>3451000.0</v>
      </c>
      <c r="G2473" s="8" t="s">
        <v>37</v>
      </c>
    </row>
    <row r="2474" ht="15.0" customHeight="1">
      <c r="A2474" s="8" t="s">
        <v>12</v>
      </c>
      <c r="B2474" s="8" t="s">
        <v>2001</v>
      </c>
      <c r="C2474" s="8">
        <v>12331.0</v>
      </c>
      <c r="D2474" s="8" t="s">
        <v>2738</v>
      </c>
      <c r="E2474" s="8" t="s">
        <v>46</v>
      </c>
      <c r="F2474" s="10">
        <v>4760000.0</v>
      </c>
      <c r="G2474" s="8" t="s">
        <v>37</v>
      </c>
    </row>
    <row r="2475" ht="15.0" customHeight="1">
      <c r="A2475" s="8" t="s">
        <v>12</v>
      </c>
      <c r="B2475" s="8" t="s">
        <v>848</v>
      </c>
      <c r="C2475" s="8">
        <v>12332.0</v>
      </c>
      <c r="D2475" s="8" t="s">
        <v>2739</v>
      </c>
      <c r="E2475" s="8" t="s">
        <v>46</v>
      </c>
      <c r="F2475" s="10">
        <v>1963500.0</v>
      </c>
      <c r="G2475" s="8" t="s">
        <v>37</v>
      </c>
    </row>
    <row r="2476" ht="15.0" customHeight="1">
      <c r="A2476" s="8" t="s">
        <v>12</v>
      </c>
      <c r="B2476" s="8" t="s">
        <v>848</v>
      </c>
      <c r="C2476" s="8">
        <v>12333.0</v>
      </c>
      <c r="D2476" s="8" t="s">
        <v>2740</v>
      </c>
      <c r="E2476" s="8" t="s">
        <v>46</v>
      </c>
      <c r="F2476" s="10">
        <v>1784512.0</v>
      </c>
      <c r="G2476" s="8" t="s">
        <v>37</v>
      </c>
    </row>
    <row r="2477" ht="15.0" customHeight="1">
      <c r="A2477" s="8" t="s">
        <v>12</v>
      </c>
      <c r="B2477" s="8" t="s">
        <v>848</v>
      </c>
      <c r="C2477" s="8">
        <v>12334.0</v>
      </c>
      <c r="D2477" s="8" t="s">
        <v>2741</v>
      </c>
      <c r="E2477" s="8" t="s">
        <v>46</v>
      </c>
      <c r="F2477" s="10">
        <v>383000.0</v>
      </c>
      <c r="G2477" s="8" t="s">
        <v>37</v>
      </c>
    </row>
    <row r="2478" ht="15.0" customHeight="1">
      <c r="A2478" s="8" t="s">
        <v>12</v>
      </c>
      <c r="B2478" s="8" t="s">
        <v>848</v>
      </c>
      <c r="C2478" s="8">
        <v>12335.0</v>
      </c>
      <c r="D2478" s="8" t="s">
        <v>2742</v>
      </c>
      <c r="E2478" s="8" t="s">
        <v>46</v>
      </c>
      <c r="F2478" s="10">
        <v>283220.0</v>
      </c>
      <c r="G2478" s="8" t="s">
        <v>37</v>
      </c>
    </row>
    <row r="2479" ht="15.0" customHeight="1">
      <c r="A2479" s="8" t="s">
        <v>12</v>
      </c>
      <c r="B2479" s="8" t="s">
        <v>848</v>
      </c>
      <c r="C2479" s="8">
        <v>12336.0</v>
      </c>
      <c r="D2479" s="8" t="s">
        <v>2743</v>
      </c>
      <c r="E2479" s="8" t="s">
        <v>46</v>
      </c>
      <c r="F2479" s="10">
        <v>49980.0</v>
      </c>
      <c r="G2479" s="8" t="s">
        <v>37</v>
      </c>
    </row>
    <row r="2480" ht="15.0" customHeight="1">
      <c r="A2480" s="8" t="s">
        <v>12</v>
      </c>
      <c r="B2480" s="8" t="s">
        <v>50</v>
      </c>
      <c r="C2480" s="8">
        <v>12341.0</v>
      </c>
      <c r="D2480" s="8" t="s">
        <v>2744</v>
      </c>
      <c r="E2480" s="8" t="s">
        <v>46</v>
      </c>
      <c r="F2480" s="10">
        <v>3798837.0</v>
      </c>
      <c r="G2480" s="8" t="s">
        <v>17</v>
      </c>
    </row>
    <row r="2481" ht="15.0" customHeight="1">
      <c r="A2481" s="8" t="s">
        <v>12</v>
      </c>
      <c r="B2481" s="8" t="s">
        <v>38</v>
      </c>
      <c r="C2481" s="8">
        <v>12350.0</v>
      </c>
      <c r="D2481" s="8" t="s">
        <v>2745</v>
      </c>
      <c r="E2481" s="8" t="s">
        <v>100</v>
      </c>
      <c r="F2481" s="10">
        <v>32790.0</v>
      </c>
      <c r="G2481" s="8" t="s">
        <v>17</v>
      </c>
    </row>
    <row r="2482" ht="15.0" customHeight="1">
      <c r="A2482" s="8" t="s">
        <v>12</v>
      </c>
      <c r="B2482" s="8" t="s">
        <v>563</v>
      </c>
      <c r="C2482" s="8">
        <v>12352.0</v>
      </c>
      <c r="D2482" s="8" t="s">
        <v>2746</v>
      </c>
      <c r="E2482" s="8" t="s">
        <v>1370</v>
      </c>
      <c r="F2482" s="10">
        <v>259635.0</v>
      </c>
      <c r="G2482" s="8" t="s">
        <v>37</v>
      </c>
    </row>
    <row r="2483" ht="15.0" customHeight="1">
      <c r="A2483" s="8" t="s">
        <v>12</v>
      </c>
      <c r="B2483" s="8" t="s">
        <v>38</v>
      </c>
      <c r="C2483" s="8">
        <v>12355.0</v>
      </c>
      <c r="D2483" s="8" t="s">
        <v>2747</v>
      </c>
      <c r="E2483" s="8" t="s">
        <v>100</v>
      </c>
      <c r="F2483" s="10">
        <v>42119.0</v>
      </c>
      <c r="G2483" s="8" t="s">
        <v>17</v>
      </c>
    </row>
    <row r="2484" ht="15.0" customHeight="1">
      <c r="A2484" s="8" t="s">
        <v>12</v>
      </c>
      <c r="B2484" s="8" t="s">
        <v>1143</v>
      </c>
      <c r="C2484" s="8">
        <v>12356.0</v>
      </c>
      <c r="D2484" s="8" t="s">
        <v>2748</v>
      </c>
      <c r="E2484" s="8" t="s">
        <v>43</v>
      </c>
      <c r="F2484" s="10">
        <v>13804.0</v>
      </c>
      <c r="G2484" s="8" t="s">
        <v>17</v>
      </c>
    </row>
    <row r="2485" ht="15.0" customHeight="1">
      <c r="A2485" s="8" t="s">
        <v>12</v>
      </c>
      <c r="B2485" s="8" t="s">
        <v>883</v>
      </c>
      <c r="C2485" s="8">
        <v>12357.0</v>
      </c>
      <c r="D2485" s="8" t="s">
        <v>2749</v>
      </c>
      <c r="E2485" s="8" t="s">
        <v>46</v>
      </c>
      <c r="F2485" s="10">
        <v>56900.0</v>
      </c>
      <c r="G2485" s="8" t="s">
        <v>37</v>
      </c>
    </row>
    <row r="2486" ht="15.0" customHeight="1">
      <c r="A2486" s="8" t="s">
        <v>12</v>
      </c>
      <c r="B2486" s="8" t="s">
        <v>1864</v>
      </c>
      <c r="C2486" s="8">
        <v>12358.0</v>
      </c>
      <c r="D2486" s="8" t="s">
        <v>2750</v>
      </c>
      <c r="E2486" s="8" t="s">
        <v>46</v>
      </c>
      <c r="F2486" s="10">
        <v>582990.0</v>
      </c>
      <c r="G2486" s="8" t="s">
        <v>37</v>
      </c>
    </row>
    <row r="2487" ht="15.0" customHeight="1">
      <c r="A2487" s="8" t="s">
        <v>12</v>
      </c>
      <c r="B2487" s="8" t="s">
        <v>14</v>
      </c>
      <c r="C2487" s="8">
        <v>12373.0</v>
      </c>
      <c r="D2487" s="8" t="s">
        <v>2751</v>
      </c>
      <c r="E2487" s="8" t="s">
        <v>16</v>
      </c>
      <c r="F2487" s="10">
        <v>762137.0</v>
      </c>
      <c r="G2487" s="8" t="s">
        <v>17</v>
      </c>
    </row>
    <row r="2488" ht="15.0" customHeight="1">
      <c r="A2488" s="8" t="s">
        <v>12</v>
      </c>
      <c r="B2488" s="8" t="s">
        <v>2061</v>
      </c>
      <c r="C2488" s="8">
        <v>12375.0</v>
      </c>
      <c r="D2488" s="8" t="s">
        <v>2752</v>
      </c>
      <c r="E2488" s="8" t="s">
        <v>46</v>
      </c>
      <c r="F2488" s="10">
        <v>1.1055705E7</v>
      </c>
      <c r="G2488" s="8" t="s">
        <v>37</v>
      </c>
    </row>
    <row r="2489" ht="15.0" customHeight="1">
      <c r="A2489" s="8" t="s">
        <v>12</v>
      </c>
      <c r="B2489" s="8" t="s">
        <v>2061</v>
      </c>
      <c r="C2489" s="8">
        <v>12376.0</v>
      </c>
      <c r="D2489" s="8" t="s">
        <v>2753</v>
      </c>
      <c r="E2489" s="8" t="s">
        <v>46</v>
      </c>
      <c r="F2489" s="10">
        <v>809557.0</v>
      </c>
      <c r="G2489" s="8" t="s">
        <v>37</v>
      </c>
    </row>
    <row r="2490" ht="15.0" customHeight="1">
      <c r="A2490" s="8" t="s">
        <v>12</v>
      </c>
      <c r="B2490" s="8" t="s">
        <v>2061</v>
      </c>
      <c r="C2490" s="8">
        <v>12377.0</v>
      </c>
      <c r="D2490" s="8" t="s">
        <v>2754</v>
      </c>
      <c r="E2490" s="8" t="s">
        <v>46</v>
      </c>
      <c r="F2490" s="10">
        <v>3037470.0</v>
      </c>
      <c r="G2490" s="8" t="s">
        <v>37</v>
      </c>
    </row>
    <row r="2491" ht="15.0" customHeight="1">
      <c r="A2491" s="8" t="s">
        <v>12</v>
      </c>
      <c r="B2491" s="8" t="s">
        <v>1864</v>
      </c>
      <c r="C2491" s="8">
        <v>12383.0</v>
      </c>
      <c r="D2491" s="8" t="s">
        <v>2755</v>
      </c>
      <c r="E2491" s="8" t="s">
        <v>61</v>
      </c>
      <c r="F2491" s="10">
        <v>3905675.0</v>
      </c>
      <c r="G2491" s="8" t="s">
        <v>37</v>
      </c>
    </row>
    <row r="2492" ht="15.0" customHeight="1">
      <c r="A2492" s="8" t="s">
        <v>12</v>
      </c>
      <c r="B2492" s="8" t="s">
        <v>1864</v>
      </c>
      <c r="C2492" s="8">
        <v>12384.0</v>
      </c>
      <c r="D2492" s="8" t="s">
        <v>2756</v>
      </c>
      <c r="E2492" s="8" t="s">
        <v>61</v>
      </c>
      <c r="F2492" s="10">
        <v>7042024.0</v>
      </c>
      <c r="G2492" s="8" t="s">
        <v>37</v>
      </c>
    </row>
    <row r="2493" ht="15.0" customHeight="1">
      <c r="A2493" s="8" t="s">
        <v>12</v>
      </c>
      <c r="B2493" s="8" t="s">
        <v>2757</v>
      </c>
      <c r="C2493" s="8">
        <v>12390.0</v>
      </c>
      <c r="D2493" s="8" t="s">
        <v>2758</v>
      </c>
      <c r="E2493" s="8" t="s">
        <v>46</v>
      </c>
      <c r="F2493" s="10">
        <v>2320500.0</v>
      </c>
      <c r="G2493" s="8" t="s">
        <v>37</v>
      </c>
    </row>
    <row r="2494" ht="15.0" customHeight="1">
      <c r="A2494" s="8" t="s">
        <v>12</v>
      </c>
      <c r="B2494" s="8" t="s">
        <v>2757</v>
      </c>
      <c r="C2494" s="8">
        <v>12391.0</v>
      </c>
      <c r="D2494" s="8" t="s">
        <v>2759</v>
      </c>
      <c r="E2494" s="8" t="s">
        <v>46</v>
      </c>
      <c r="F2494" s="10">
        <v>3702428.0</v>
      </c>
      <c r="G2494" s="8" t="s">
        <v>37</v>
      </c>
    </row>
    <row r="2495" ht="15.0" customHeight="1">
      <c r="A2495" s="8" t="s">
        <v>12</v>
      </c>
      <c r="B2495" s="8" t="s">
        <v>2757</v>
      </c>
      <c r="C2495" s="8">
        <v>12392.0</v>
      </c>
      <c r="D2495" s="8" t="s">
        <v>2760</v>
      </c>
      <c r="E2495" s="8" t="s">
        <v>46</v>
      </c>
      <c r="F2495" s="10">
        <v>1346190.0</v>
      </c>
      <c r="G2495" s="8" t="s">
        <v>37</v>
      </c>
    </row>
    <row r="2496" ht="15.0" customHeight="1">
      <c r="A2496" s="8" t="s">
        <v>12</v>
      </c>
      <c r="B2496" s="8" t="s">
        <v>2757</v>
      </c>
      <c r="C2496" s="8">
        <v>12393.0</v>
      </c>
      <c r="D2496" s="8" t="s">
        <v>2761</v>
      </c>
      <c r="E2496" s="8" t="s">
        <v>2134</v>
      </c>
      <c r="F2496" s="10">
        <v>1433935.0</v>
      </c>
      <c r="G2496" s="8" t="s">
        <v>37</v>
      </c>
    </row>
    <row r="2497" ht="15.0" customHeight="1">
      <c r="A2497" s="8" t="s">
        <v>12</v>
      </c>
      <c r="B2497" s="8" t="s">
        <v>866</v>
      </c>
      <c r="C2497" s="8">
        <v>12394.0</v>
      </c>
      <c r="D2497" s="8" t="s">
        <v>2762</v>
      </c>
      <c r="E2497" s="8" t="s">
        <v>46</v>
      </c>
      <c r="F2497" s="10">
        <v>1.9499839E7</v>
      </c>
      <c r="G2497" s="8" t="s">
        <v>37</v>
      </c>
    </row>
    <row r="2498" ht="15.0" customHeight="1">
      <c r="A2498" s="8" t="s">
        <v>12</v>
      </c>
      <c r="B2498" s="8" t="s">
        <v>2757</v>
      </c>
      <c r="C2498" s="8">
        <v>12396.0</v>
      </c>
      <c r="D2498" s="8" t="s">
        <v>2763</v>
      </c>
      <c r="E2498" s="8" t="s">
        <v>46</v>
      </c>
      <c r="F2498" s="10">
        <v>2750000.0</v>
      </c>
      <c r="G2498" s="8" t="s">
        <v>37</v>
      </c>
    </row>
    <row r="2499" ht="15.0" customHeight="1">
      <c r="A2499" s="8" t="s">
        <v>12</v>
      </c>
      <c r="B2499" s="8" t="s">
        <v>2764</v>
      </c>
      <c r="C2499" s="8">
        <v>12428.0</v>
      </c>
      <c r="D2499" s="8" t="s">
        <v>2765</v>
      </c>
      <c r="E2499" s="8" t="s">
        <v>46</v>
      </c>
      <c r="F2499" s="10">
        <v>119328.0</v>
      </c>
      <c r="G2499" s="8" t="s">
        <v>37</v>
      </c>
    </row>
    <row r="2500" ht="15.0" customHeight="1">
      <c r="A2500" s="8" t="s">
        <v>12</v>
      </c>
      <c r="B2500" s="8" t="s">
        <v>2764</v>
      </c>
      <c r="C2500" s="8">
        <v>12429.0</v>
      </c>
      <c r="D2500" s="8" t="s">
        <v>2766</v>
      </c>
      <c r="E2500" s="8" t="s">
        <v>46</v>
      </c>
      <c r="F2500" s="10">
        <v>2353.0</v>
      </c>
      <c r="G2500" s="8" t="s">
        <v>37</v>
      </c>
    </row>
    <row r="2501" ht="15.0" customHeight="1">
      <c r="A2501" s="8" t="s">
        <v>12</v>
      </c>
      <c r="B2501" s="8" t="s">
        <v>2764</v>
      </c>
      <c r="C2501" s="8">
        <v>12430.0</v>
      </c>
      <c r="D2501" s="8" t="s">
        <v>2767</v>
      </c>
      <c r="E2501" s="8" t="s">
        <v>118</v>
      </c>
      <c r="F2501" s="10">
        <v>11345.0</v>
      </c>
      <c r="G2501" s="8" t="s">
        <v>37</v>
      </c>
    </row>
    <row r="2502" ht="15.0" customHeight="1">
      <c r="A2502" s="8" t="s">
        <v>12</v>
      </c>
      <c r="B2502" s="8" t="s">
        <v>2764</v>
      </c>
      <c r="C2502" s="8">
        <v>12431.0</v>
      </c>
      <c r="D2502" s="8" t="s">
        <v>2768</v>
      </c>
      <c r="E2502" s="8" t="s">
        <v>46</v>
      </c>
      <c r="F2502" s="10">
        <v>10949.0</v>
      </c>
      <c r="G2502" s="8" t="s">
        <v>37</v>
      </c>
    </row>
    <row r="2503" ht="15.0" customHeight="1">
      <c r="A2503" s="8" t="s">
        <v>12</v>
      </c>
      <c r="B2503" s="8" t="s">
        <v>2769</v>
      </c>
      <c r="C2503" s="8">
        <v>12432.0</v>
      </c>
      <c r="D2503" s="8" t="s">
        <v>2770</v>
      </c>
      <c r="E2503" s="8" t="s">
        <v>16</v>
      </c>
      <c r="F2503" s="10">
        <v>311880.0</v>
      </c>
      <c r="G2503" s="8" t="s">
        <v>37</v>
      </c>
    </row>
    <row r="2504" ht="15.0" customHeight="1">
      <c r="A2504" s="8" t="s">
        <v>12</v>
      </c>
      <c r="B2504" s="8" t="s">
        <v>2764</v>
      </c>
      <c r="C2504" s="8">
        <v>12434.0</v>
      </c>
      <c r="D2504" s="8" t="s">
        <v>2771</v>
      </c>
      <c r="E2504" s="8" t="s">
        <v>118</v>
      </c>
      <c r="F2504" s="10">
        <v>2353.0</v>
      </c>
      <c r="G2504" s="8" t="s">
        <v>37</v>
      </c>
    </row>
    <row r="2505" ht="15.0" customHeight="1">
      <c r="A2505" s="8" t="s">
        <v>12</v>
      </c>
      <c r="B2505" s="8" t="s">
        <v>2764</v>
      </c>
      <c r="C2505" s="8">
        <v>12435.0</v>
      </c>
      <c r="D2505" s="8" t="s">
        <v>2772</v>
      </c>
      <c r="E2505" s="8" t="s">
        <v>46</v>
      </c>
      <c r="F2505" s="10">
        <v>47816.0</v>
      </c>
      <c r="G2505" s="8" t="s">
        <v>37</v>
      </c>
    </row>
    <row r="2506" ht="15.0" customHeight="1">
      <c r="A2506" s="8" t="s">
        <v>12</v>
      </c>
      <c r="B2506" s="8" t="s">
        <v>2764</v>
      </c>
      <c r="C2506" s="8">
        <v>12436.0</v>
      </c>
      <c r="D2506" s="8" t="s">
        <v>2773</v>
      </c>
      <c r="E2506" s="8" t="s">
        <v>95</v>
      </c>
      <c r="F2506" s="10">
        <v>21849.0</v>
      </c>
      <c r="G2506" s="8" t="s">
        <v>37</v>
      </c>
    </row>
    <row r="2507" ht="15.0" customHeight="1">
      <c r="A2507" s="8" t="s">
        <v>12</v>
      </c>
      <c r="B2507" s="8" t="s">
        <v>2764</v>
      </c>
      <c r="C2507" s="8">
        <v>12437.0</v>
      </c>
      <c r="D2507" s="8" t="s">
        <v>2774</v>
      </c>
      <c r="E2507" s="8" t="s">
        <v>46</v>
      </c>
      <c r="F2507" s="10">
        <v>52500.0</v>
      </c>
      <c r="G2507" s="8" t="s">
        <v>37</v>
      </c>
    </row>
    <row r="2508" ht="15.0" customHeight="1">
      <c r="A2508" s="8" t="s">
        <v>12</v>
      </c>
      <c r="B2508" s="8" t="s">
        <v>2764</v>
      </c>
      <c r="C2508" s="8">
        <v>12438.0</v>
      </c>
      <c r="D2508" s="8" t="s">
        <v>2775</v>
      </c>
      <c r="E2508" s="8" t="s">
        <v>46</v>
      </c>
      <c r="F2508" s="10">
        <v>325966.0</v>
      </c>
      <c r="G2508" s="8" t="s">
        <v>37</v>
      </c>
    </row>
    <row r="2509" ht="15.0" customHeight="1">
      <c r="A2509" s="8" t="s">
        <v>12</v>
      </c>
      <c r="B2509" s="8" t="s">
        <v>2764</v>
      </c>
      <c r="C2509" s="8">
        <v>12439.0</v>
      </c>
      <c r="D2509" s="8" t="s">
        <v>2776</v>
      </c>
      <c r="E2509" s="8" t="s">
        <v>46</v>
      </c>
      <c r="F2509" s="10">
        <v>924370.0</v>
      </c>
      <c r="G2509" s="8" t="s">
        <v>37</v>
      </c>
    </row>
    <row r="2510" ht="15.0" customHeight="1">
      <c r="A2510" s="8" t="s">
        <v>12</v>
      </c>
      <c r="B2510" s="8" t="s">
        <v>2764</v>
      </c>
      <c r="C2510" s="8">
        <v>12440.0</v>
      </c>
      <c r="D2510" s="8" t="s">
        <v>2777</v>
      </c>
      <c r="E2510" s="8" t="s">
        <v>46</v>
      </c>
      <c r="F2510" s="10">
        <v>173960.0</v>
      </c>
      <c r="G2510" s="8" t="s">
        <v>37</v>
      </c>
    </row>
    <row r="2511" ht="15.0" customHeight="1">
      <c r="A2511" s="8" t="s">
        <v>12</v>
      </c>
      <c r="B2511" s="8" t="s">
        <v>2764</v>
      </c>
      <c r="C2511" s="8">
        <v>12441.0</v>
      </c>
      <c r="D2511" s="8" t="s">
        <v>2778</v>
      </c>
      <c r="E2511" s="8" t="s">
        <v>46</v>
      </c>
      <c r="F2511" s="10">
        <v>132774.0</v>
      </c>
      <c r="G2511" s="8" t="s">
        <v>37</v>
      </c>
    </row>
    <row r="2512" ht="15.0" customHeight="1">
      <c r="A2512" s="8" t="s">
        <v>12</v>
      </c>
      <c r="B2512" s="8" t="s">
        <v>2764</v>
      </c>
      <c r="C2512" s="8">
        <v>12442.0</v>
      </c>
      <c r="D2512" s="8" t="s">
        <v>2779</v>
      </c>
      <c r="E2512" s="8" t="s">
        <v>46</v>
      </c>
      <c r="F2512" s="10">
        <v>54622.0</v>
      </c>
      <c r="G2512" s="8" t="s">
        <v>37</v>
      </c>
    </row>
    <row r="2513" ht="15.0" customHeight="1">
      <c r="A2513" s="8" t="s">
        <v>12</v>
      </c>
      <c r="B2513" s="8" t="s">
        <v>2764</v>
      </c>
      <c r="C2513" s="8">
        <v>12443.0</v>
      </c>
      <c r="D2513" s="8" t="s">
        <v>2780</v>
      </c>
      <c r="E2513" s="8" t="s">
        <v>46</v>
      </c>
      <c r="F2513" s="10">
        <v>1715000.0</v>
      </c>
      <c r="G2513" s="8" t="s">
        <v>37</v>
      </c>
    </row>
    <row r="2514" ht="15.0" customHeight="1">
      <c r="A2514" s="8" t="s">
        <v>12</v>
      </c>
      <c r="B2514" s="8" t="s">
        <v>2764</v>
      </c>
      <c r="C2514" s="8">
        <v>12444.0</v>
      </c>
      <c r="D2514" s="8" t="s">
        <v>2781</v>
      </c>
      <c r="E2514" s="8" t="s">
        <v>1151</v>
      </c>
      <c r="F2514" s="10">
        <v>300000.0</v>
      </c>
      <c r="G2514" s="8" t="s">
        <v>37</v>
      </c>
    </row>
    <row r="2515" ht="15.0" customHeight="1">
      <c r="A2515" s="8" t="s">
        <v>12</v>
      </c>
      <c r="B2515" s="8" t="s">
        <v>2764</v>
      </c>
      <c r="C2515" s="8">
        <v>12445.0</v>
      </c>
      <c r="D2515" s="8" t="s">
        <v>2782</v>
      </c>
      <c r="E2515" s="8" t="s">
        <v>46</v>
      </c>
      <c r="F2515" s="10">
        <v>23500.0</v>
      </c>
      <c r="G2515" s="8" t="s">
        <v>37</v>
      </c>
    </row>
    <row r="2516" ht="15.0" customHeight="1">
      <c r="A2516" s="8" t="s">
        <v>12</v>
      </c>
      <c r="B2516" s="8" t="s">
        <v>2764</v>
      </c>
      <c r="C2516" s="8">
        <v>12446.0</v>
      </c>
      <c r="D2516" s="8" t="s">
        <v>2783</v>
      </c>
      <c r="E2516" s="8" t="s">
        <v>46</v>
      </c>
      <c r="F2516" s="10">
        <v>65630.0</v>
      </c>
      <c r="G2516" s="8" t="s">
        <v>37</v>
      </c>
    </row>
    <row r="2517" ht="15.0" customHeight="1">
      <c r="A2517" s="8" t="s">
        <v>12</v>
      </c>
      <c r="B2517" s="8" t="s">
        <v>2764</v>
      </c>
      <c r="C2517" s="8">
        <v>12447.0</v>
      </c>
      <c r="D2517" s="8" t="s">
        <v>2784</v>
      </c>
      <c r="E2517" s="8" t="s">
        <v>46</v>
      </c>
      <c r="F2517" s="10">
        <v>65630.0</v>
      </c>
      <c r="G2517" s="8" t="s">
        <v>37</v>
      </c>
    </row>
    <row r="2518" ht="15.0" customHeight="1">
      <c r="A2518" s="8" t="s">
        <v>12</v>
      </c>
      <c r="B2518" s="8" t="s">
        <v>2764</v>
      </c>
      <c r="C2518" s="8">
        <v>12448.0</v>
      </c>
      <c r="D2518" s="8" t="s">
        <v>2785</v>
      </c>
      <c r="E2518" s="8" t="s">
        <v>46</v>
      </c>
      <c r="F2518" s="10">
        <v>6964.0</v>
      </c>
      <c r="G2518" s="8" t="s">
        <v>37</v>
      </c>
    </row>
    <row r="2519" ht="15.0" customHeight="1">
      <c r="A2519" s="8" t="s">
        <v>12</v>
      </c>
      <c r="B2519" s="8" t="s">
        <v>2764</v>
      </c>
      <c r="C2519" s="8">
        <v>12450.0</v>
      </c>
      <c r="D2519" s="8" t="s">
        <v>2786</v>
      </c>
      <c r="E2519" s="8" t="s">
        <v>46</v>
      </c>
      <c r="F2519" s="10">
        <v>17200.0</v>
      </c>
      <c r="G2519" s="8" t="s">
        <v>37</v>
      </c>
    </row>
    <row r="2520" ht="15.0" customHeight="1">
      <c r="A2520" s="8" t="s">
        <v>12</v>
      </c>
      <c r="B2520" s="8" t="s">
        <v>2764</v>
      </c>
      <c r="C2520" s="8">
        <v>12451.0</v>
      </c>
      <c r="D2520" s="8" t="s">
        <v>2787</v>
      </c>
      <c r="E2520" s="8" t="s">
        <v>1033</v>
      </c>
      <c r="F2520" s="10">
        <v>9328.0</v>
      </c>
      <c r="G2520" s="8" t="s">
        <v>37</v>
      </c>
    </row>
    <row r="2521" ht="15.0" customHeight="1">
      <c r="A2521" s="8" t="s">
        <v>12</v>
      </c>
      <c r="B2521" s="8" t="s">
        <v>98</v>
      </c>
      <c r="C2521" s="8">
        <v>12452.0</v>
      </c>
      <c r="D2521" s="8" t="s">
        <v>2788</v>
      </c>
      <c r="E2521" s="8" t="s">
        <v>100</v>
      </c>
      <c r="F2521" s="10">
        <v>60473.0</v>
      </c>
      <c r="G2521" s="8" t="s">
        <v>37</v>
      </c>
    </row>
    <row r="2522" ht="15.0" customHeight="1">
      <c r="A2522" s="8" t="s">
        <v>12</v>
      </c>
      <c r="B2522" s="8" t="s">
        <v>2764</v>
      </c>
      <c r="C2522" s="8">
        <v>12453.0</v>
      </c>
      <c r="D2522" s="8" t="s">
        <v>2789</v>
      </c>
      <c r="E2522" s="8" t="s">
        <v>1048</v>
      </c>
      <c r="F2522" s="10">
        <v>28690.0</v>
      </c>
      <c r="G2522" s="8" t="s">
        <v>37</v>
      </c>
    </row>
    <row r="2523" ht="15.0" customHeight="1">
      <c r="A2523" s="8" t="s">
        <v>12</v>
      </c>
      <c r="B2523" s="8" t="s">
        <v>31</v>
      </c>
      <c r="C2523" s="8">
        <v>12454.0</v>
      </c>
      <c r="D2523" s="8" t="s">
        <v>2790</v>
      </c>
      <c r="E2523" s="8" t="s">
        <v>33</v>
      </c>
      <c r="F2523" s="10">
        <v>129384.0</v>
      </c>
      <c r="G2523" s="8" t="s">
        <v>17</v>
      </c>
    </row>
    <row r="2524" ht="15.0" customHeight="1">
      <c r="A2524" s="8" t="s">
        <v>12</v>
      </c>
      <c r="B2524" s="8" t="s">
        <v>2764</v>
      </c>
      <c r="C2524" s="8">
        <v>12456.0</v>
      </c>
      <c r="D2524" s="8" t="s">
        <v>2791</v>
      </c>
      <c r="E2524" s="8" t="s">
        <v>46</v>
      </c>
      <c r="F2524" s="10">
        <v>922606.0</v>
      </c>
      <c r="G2524" s="8" t="s">
        <v>37</v>
      </c>
    </row>
    <row r="2525" ht="15.0" customHeight="1">
      <c r="A2525" s="8" t="s">
        <v>12</v>
      </c>
      <c r="B2525" s="8" t="s">
        <v>2764</v>
      </c>
      <c r="C2525" s="8">
        <v>12457.0</v>
      </c>
      <c r="D2525" s="8" t="s">
        <v>2792</v>
      </c>
      <c r="E2525" s="8" t="s">
        <v>46</v>
      </c>
      <c r="F2525" s="10">
        <v>49930.0</v>
      </c>
      <c r="G2525" s="8" t="s">
        <v>37</v>
      </c>
    </row>
    <row r="2526" ht="15.0" customHeight="1">
      <c r="A2526" s="8" t="s">
        <v>12</v>
      </c>
      <c r="B2526" s="8" t="s">
        <v>98</v>
      </c>
      <c r="C2526" s="8">
        <v>12458.0</v>
      </c>
      <c r="D2526" s="8" t="s">
        <v>2793</v>
      </c>
      <c r="E2526" s="8" t="s">
        <v>33</v>
      </c>
      <c r="F2526" s="10">
        <v>11454.0</v>
      </c>
      <c r="G2526" s="8" t="s">
        <v>37</v>
      </c>
    </row>
    <row r="2527" ht="15.0" customHeight="1">
      <c r="A2527" s="8" t="s">
        <v>12</v>
      </c>
      <c r="B2527" s="8" t="s">
        <v>31</v>
      </c>
      <c r="C2527" s="8">
        <v>12460.0</v>
      </c>
      <c r="D2527" s="8" t="s">
        <v>2794</v>
      </c>
      <c r="E2527" s="8" t="s">
        <v>33</v>
      </c>
      <c r="F2527" s="10">
        <v>346764.0</v>
      </c>
      <c r="G2527" s="8" t="s">
        <v>17</v>
      </c>
    </row>
    <row r="2528" ht="15.0" customHeight="1">
      <c r="A2528" s="8" t="s">
        <v>12</v>
      </c>
      <c r="B2528" s="8" t="s">
        <v>31</v>
      </c>
      <c r="C2528" s="8">
        <v>12461.0</v>
      </c>
      <c r="D2528" s="8" t="s">
        <v>2795</v>
      </c>
      <c r="E2528" s="8" t="s">
        <v>33</v>
      </c>
      <c r="F2528" s="10">
        <v>269008.0</v>
      </c>
      <c r="G2528" s="8" t="s">
        <v>17</v>
      </c>
    </row>
    <row r="2529" ht="15.0" customHeight="1">
      <c r="A2529" s="8" t="s">
        <v>12</v>
      </c>
      <c r="B2529" s="8" t="s">
        <v>14</v>
      </c>
      <c r="C2529" s="8">
        <v>12464.0</v>
      </c>
      <c r="D2529" s="8" t="s">
        <v>2796</v>
      </c>
      <c r="E2529" s="8" t="s">
        <v>16</v>
      </c>
      <c r="F2529" s="10">
        <v>655405.0</v>
      </c>
      <c r="G2529" s="8" t="s">
        <v>17</v>
      </c>
    </row>
    <row r="2530" ht="15.0" customHeight="1">
      <c r="A2530" s="8" t="s">
        <v>12</v>
      </c>
      <c r="B2530" s="8" t="s">
        <v>14</v>
      </c>
      <c r="C2530" s="8">
        <v>12465.0</v>
      </c>
      <c r="D2530" s="8" t="s">
        <v>2797</v>
      </c>
      <c r="E2530" s="8" t="s">
        <v>16</v>
      </c>
      <c r="F2530" s="10">
        <v>670825.0</v>
      </c>
      <c r="G2530" s="8" t="s">
        <v>17</v>
      </c>
    </row>
    <row r="2531" ht="15.0" customHeight="1">
      <c r="A2531" s="8" t="s">
        <v>12</v>
      </c>
      <c r="B2531" s="8" t="s">
        <v>47</v>
      </c>
      <c r="C2531" s="8">
        <v>12466.0</v>
      </c>
      <c r="D2531" s="8" t="s">
        <v>2798</v>
      </c>
      <c r="E2531" s="8" t="s">
        <v>16</v>
      </c>
      <c r="F2531" s="10">
        <v>76517.0</v>
      </c>
      <c r="G2531" s="8" t="s">
        <v>17</v>
      </c>
    </row>
    <row r="2532" ht="15.0" customHeight="1">
      <c r="A2532" s="8" t="s">
        <v>12</v>
      </c>
      <c r="B2532" s="8" t="s">
        <v>47</v>
      </c>
      <c r="C2532" s="8">
        <v>12467.0</v>
      </c>
      <c r="D2532" s="8" t="s">
        <v>2799</v>
      </c>
      <c r="E2532" s="8" t="s">
        <v>16</v>
      </c>
      <c r="F2532" s="10">
        <v>80920.0</v>
      </c>
      <c r="G2532" s="8" t="s">
        <v>17</v>
      </c>
    </row>
    <row r="2533" ht="15.0" customHeight="1">
      <c r="A2533" s="8" t="s">
        <v>12</v>
      </c>
      <c r="B2533" s="8" t="s">
        <v>1665</v>
      </c>
      <c r="C2533" s="8">
        <v>12468.0</v>
      </c>
      <c r="D2533" s="8" t="s">
        <v>2800</v>
      </c>
      <c r="E2533" s="8" t="s">
        <v>46</v>
      </c>
      <c r="F2533" s="10">
        <v>1071000.0</v>
      </c>
      <c r="G2533" s="8" t="s">
        <v>37</v>
      </c>
    </row>
    <row r="2534" ht="15.0" customHeight="1">
      <c r="A2534" s="8" t="s">
        <v>12</v>
      </c>
      <c r="B2534" s="8" t="s">
        <v>1665</v>
      </c>
      <c r="C2534" s="8">
        <v>12469.0</v>
      </c>
      <c r="D2534" s="8" t="s">
        <v>2801</v>
      </c>
      <c r="E2534" s="8" t="s">
        <v>46</v>
      </c>
      <c r="F2534" s="10">
        <v>333200.0</v>
      </c>
      <c r="G2534" s="8" t="s">
        <v>37</v>
      </c>
    </row>
    <row r="2535" ht="15.0" customHeight="1">
      <c r="A2535" s="8" t="s">
        <v>12</v>
      </c>
      <c r="B2535" s="8" t="s">
        <v>1665</v>
      </c>
      <c r="C2535" s="8">
        <v>12470.0</v>
      </c>
      <c r="D2535" s="8" t="s">
        <v>2802</v>
      </c>
      <c r="E2535" s="8" t="s">
        <v>46</v>
      </c>
      <c r="F2535" s="10">
        <v>333200.0</v>
      </c>
      <c r="G2535" s="8" t="s">
        <v>37</v>
      </c>
    </row>
    <row r="2536" ht="15.0" customHeight="1">
      <c r="A2536" s="8" t="s">
        <v>12</v>
      </c>
      <c r="B2536" s="8" t="s">
        <v>2338</v>
      </c>
      <c r="C2536" s="8">
        <v>12471.0</v>
      </c>
      <c r="D2536" s="8" t="s">
        <v>2803</v>
      </c>
      <c r="E2536" s="8" t="s">
        <v>46</v>
      </c>
      <c r="F2536" s="10">
        <v>981750.0</v>
      </c>
      <c r="G2536" s="8" t="s">
        <v>37</v>
      </c>
    </row>
    <row r="2537" ht="15.0" customHeight="1">
      <c r="A2537" s="8" t="s">
        <v>12</v>
      </c>
      <c r="B2537" s="8" t="s">
        <v>2352</v>
      </c>
      <c r="C2537" s="8">
        <v>12472.0</v>
      </c>
      <c r="D2537" s="8" t="s">
        <v>2804</v>
      </c>
      <c r="E2537" s="8" t="s">
        <v>46</v>
      </c>
      <c r="F2537" s="10">
        <v>1119304.0</v>
      </c>
      <c r="G2537" s="8" t="s">
        <v>37</v>
      </c>
    </row>
    <row r="2538" ht="15.0" customHeight="1">
      <c r="A2538" s="8" t="s">
        <v>12</v>
      </c>
      <c r="B2538" s="8" t="s">
        <v>2764</v>
      </c>
      <c r="C2538" s="8">
        <v>12473.0</v>
      </c>
      <c r="D2538" s="8" t="s">
        <v>2805</v>
      </c>
      <c r="E2538" s="8" t="s">
        <v>43</v>
      </c>
      <c r="F2538" s="10">
        <v>1780.0</v>
      </c>
      <c r="G2538" s="8" t="s">
        <v>37</v>
      </c>
    </row>
    <row r="2539" ht="15.0" customHeight="1">
      <c r="A2539" s="8" t="s">
        <v>12</v>
      </c>
      <c r="B2539" s="8" t="s">
        <v>875</v>
      </c>
      <c r="C2539" s="8">
        <v>12474.0</v>
      </c>
      <c r="D2539" s="8" t="s">
        <v>2806</v>
      </c>
      <c r="E2539" s="8" t="s">
        <v>46</v>
      </c>
      <c r="F2539" s="10">
        <v>595000.0</v>
      </c>
      <c r="G2539" s="8" t="s">
        <v>37</v>
      </c>
    </row>
    <row r="2540" ht="15.0" customHeight="1">
      <c r="A2540" s="8" t="s">
        <v>12</v>
      </c>
      <c r="B2540" s="8" t="s">
        <v>877</v>
      </c>
      <c r="C2540" s="8">
        <v>12475.0</v>
      </c>
      <c r="D2540" s="8" t="s">
        <v>2807</v>
      </c>
      <c r="E2540" s="8" t="s">
        <v>46</v>
      </c>
      <c r="F2540" s="10">
        <v>189034.0</v>
      </c>
      <c r="G2540" s="8" t="s">
        <v>37</v>
      </c>
    </row>
    <row r="2541" ht="15.0" customHeight="1">
      <c r="A2541" s="8" t="s">
        <v>12</v>
      </c>
      <c r="B2541" s="8" t="s">
        <v>1010</v>
      </c>
      <c r="C2541" s="8">
        <v>12476.0</v>
      </c>
      <c r="D2541" s="8" t="s">
        <v>2808</v>
      </c>
      <c r="E2541" s="8" t="s">
        <v>46</v>
      </c>
      <c r="F2541" s="10">
        <v>35700.0</v>
      </c>
      <c r="G2541" s="8" t="s">
        <v>37</v>
      </c>
    </row>
    <row r="2542" ht="15.0" customHeight="1">
      <c r="A2542" s="8" t="s">
        <v>12</v>
      </c>
      <c r="B2542" s="8" t="s">
        <v>1010</v>
      </c>
      <c r="C2542" s="8">
        <v>12477.0</v>
      </c>
      <c r="D2542" s="8" t="s">
        <v>2809</v>
      </c>
      <c r="E2542" s="8" t="s">
        <v>46</v>
      </c>
      <c r="F2542" s="10">
        <v>48266.0</v>
      </c>
      <c r="G2542" s="8" t="s">
        <v>37</v>
      </c>
    </row>
    <row r="2543" ht="15.0" customHeight="1">
      <c r="A2543" s="8" t="s">
        <v>12</v>
      </c>
      <c r="B2543" s="8" t="s">
        <v>1010</v>
      </c>
      <c r="C2543" s="8">
        <v>12478.0</v>
      </c>
      <c r="D2543" s="8" t="s">
        <v>2810</v>
      </c>
      <c r="E2543" s="8" t="s">
        <v>46</v>
      </c>
      <c r="F2543" s="10">
        <v>23167.0</v>
      </c>
      <c r="G2543" s="8" t="s">
        <v>37</v>
      </c>
    </row>
    <row r="2544" ht="15.0" customHeight="1">
      <c r="A2544" s="8" t="s">
        <v>12</v>
      </c>
      <c r="B2544" s="8" t="s">
        <v>2764</v>
      </c>
      <c r="C2544" s="8">
        <v>12479.0</v>
      </c>
      <c r="D2544" s="8" t="s">
        <v>2811</v>
      </c>
      <c r="E2544" s="8" t="s">
        <v>1033</v>
      </c>
      <c r="F2544" s="10">
        <v>32774.0</v>
      </c>
      <c r="G2544" s="8" t="s">
        <v>37</v>
      </c>
    </row>
    <row r="2545" ht="15.0" customHeight="1">
      <c r="A2545" s="8" t="s">
        <v>12</v>
      </c>
      <c r="B2545" s="8" t="s">
        <v>1010</v>
      </c>
      <c r="C2545" s="8">
        <v>12480.0</v>
      </c>
      <c r="D2545" s="8" t="s">
        <v>2812</v>
      </c>
      <c r="E2545" s="8" t="s">
        <v>46</v>
      </c>
      <c r="F2545" s="10">
        <v>25447.0</v>
      </c>
      <c r="G2545" s="8" t="s">
        <v>37</v>
      </c>
    </row>
    <row r="2546" ht="15.0" customHeight="1">
      <c r="A2546" s="8" t="s">
        <v>12</v>
      </c>
      <c r="B2546" s="8" t="s">
        <v>877</v>
      </c>
      <c r="C2546" s="8">
        <v>12481.0</v>
      </c>
      <c r="D2546" s="8" t="s">
        <v>2813</v>
      </c>
      <c r="E2546" s="8" t="s">
        <v>46</v>
      </c>
      <c r="F2546" s="10">
        <v>148155.0</v>
      </c>
      <c r="G2546" s="8" t="s">
        <v>37</v>
      </c>
    </row>
    <row r="2547" ht="15.0" customHeight="1">
      <c r="A2547" s="8" t="s">
        <v>12</v>
      </c>
      <c r="B2547" s="8" t="s">
        <v>2764</v>
      </c>
      <c r="C2547" s="8">
        <v>12482.0</v>
      </c>
      <c r="D2547" s="8" t="s">
        <v>2814</v>
      </c>
      <c r="E2547" s="8" t="s">
        <v>46</v>
      </c>
      <c r="F2547" s="10">
        <v>225.0</v>
      </c>
      <c r="G2547" s="8" t="s">
        <v>37</v>
      </c>
    </row>
    <row r="2548" ht="15.0" customHeight="1">
      <c r="A2548" s="8" t="s">
        <v>12</v>
      </c>
      <c r="B2548" s="8" t="s">
        <v>31</v>
      </c>
      <c r="C2548" s="8">
        <v>12485.0</v>
      </c>
      <c r="D2548" s="8" t="s">
        <v>2815</v>
      </c>
      <c r="E2548" s="8" t="s">
        <v>33</v>
      </c>
      <c r="F2548" s="10">
        <v>249405.0</v>
      </c>
      <c r="G2548" s="8" t="s">
        <v>17</v>
      </c>
    </row>
    <row r="2549" ht="15.0" customHeight="1">
      <c r="A2549" s="8" t="s">
        <v>12</v>
      </c>
      <c r="B2549" s="8" t="s">
        <v>44</v>
      </c>
      <c r="C2549" s="8">
        <v>12487.0</v>
      </c>
      <c r="D2549" s="8" t="s">
        <v>2816</v>
      </c>
      <c r="E2549" s="8" t="s">
        <v>46</v>
      </c>
      <c r="F2549" s="10">
        <v>2127.0</v>
      </c>
      <c r="G2549" s="8" t="s">
        <v>17</v>
      </c>
    </row>
    <row r="2550" ht="15.0" customHeight="1">
      <c r="A2550" s="8" t="s">
        <v>12</v>
      </c>
      <c r="B2550" s="8" t="s">
        <v>98</v>
      </c>
      <c r="C2550" s="8">
        <v>12488.0</v>
      </c>
      <c r="D2550" s="8" t="s">
        <v>2817</v>
      </c>
      <c r="E2550" s="8" t="s">
        <v>100</v>
      </c>
      <c r="F2550" s="10">
        <v>142575.0</v>
      </c>
      <c r="G2550" s="8" t="s">
        <v>37</v>
      </c>
    </row>
    <row r="2551" ht="15.0" customHeight="1">
      <c r="A2551" s="8" t="s">
        <v>12</v>
      </c>
      <c r="B2551" s="8" t="s">
        <v>44</v>
      </c>
      <c r="C2551" s="8">
        <v>12489.0</v>
      </c>
      <c r="D2551" s="8" t="s">
        <v>2818</v>
      </c>
      <c r="E2551" s="8" t="s">
        <v>46</v>
      </c>
      <c r="F2551" s="10">
        <v>1067.0</v>
      </c>
      <c r="G2551" s="8" t="s">
        <v>17</v>
      </c>
    </row>
    <row r="2552" ht="15.0" customHeight="1">
      <c r="A2552" s="8" t="s">
        <v>12</v>
      </c>
      <c r="B2552" s="8" t="s">
        <v>98</v>
      </c>
      <c r="C2552" s="8">
        <v>12491.0</v>
      </c>
      <c r="D2552" s="8" t="s">
        <v>2819</v>
      </c>
      <c r="E2552" s="8" t="s">
        <v>100</v>
      </c>
      <c r="F2552" s="10">
        <v>209388.0</v>
      </c>
      <c r="G2552" s="8" t="s">
        <v>37</v>
      </c>
    </row>
    <row r="2553" ht="15.0" customHeight="1">
      <c r="A2553" s="8" t="s">
        <v>12</v>
      </c>
      <c r="B2553" s="8" t="s">
        <v>31</v>
      </c>
      <c r="C2553" s="8">
        <v>12492.0</v>
      </c>
      <c r="D2553" s="8" t="s">
        <v>2820</v>
      </c>
      <c r="E2553" s="8" t="s">
        <v>33</v>
      </c>
      <c r="F2553" s="10">
        <v>277205.0</v>
      </c>
      <c r="G2553" s="8" t="s">
        <v>17</v>
      </c>
    </row>
    <row r="2554" ht="15.0" customHeight="1">
      <c r="A2554" s="8" t="s">
        <v>12</v>
      </c>
      <c r="B2554" s="8" t="s">
        <v>31</v>
      </c>
      <c r="C2554" s="8">
        <v>12493.0</v>
      </c>
      <c r="D2554" s="8" t="s">
        <v>2821</v>
      </c>
      <c r="E2554" s="8" t="s">
        <v>33</v>
      </c>
      <c r="F2554" s="10">
        <v>358444.0</v>
      </c>
      <c r="G2554" s="8" t="s">
        <v>17</v>
      </c>
    </row>
    <row r="2555" ht="15.0" customHeight="1">
      <c r="A2555" s="8" t="s">
        <v>12</v>
      </c>
      <c r="B2555" s="8" t="s">
        <v>31</v>
      </c>
      <c r="C2555" s="8">
        <v>12494.0</v>
      </c>
      <c r="D2555" s="8" t="s">
        <v>2822</v>
      </c>
      <c r="E2555" s="8" t="s">
        <v>33</v>
      </c>
      <c r="F2555" s="10">
        <v>220245.0</v>
      </c>
      <c r="G2555" s="8" t="s">
        <v>17</v>
      </c>
    </row>
    <row r="2556" ht="15.0" customHeight="1">
      <c r="A2556" s="8" t="s">
        <v>12</v>
      </c>
      <c r="B2556" s="8" t="s">
        <v>31</v>
      </c>
      <c r="C2556" s="8">
        <v>12495.0</v>
      </c>
      <c r="D2556" s="8" t="s">
        <v>2823</v>
      </c>
      <c r="E2556" s="8" t="s">
        <v>33</v>
      </c>
      <c r="F2556" s="10">
        <v>136493.0</v>
      </c>
      <c r="G2556" s="8" t="s">
        <v>17</v>
      </c>
    </row>
    <row r="2557" ht="15.0" customHeight="1">
      <c r="A2557" s="8" t="s">
        <v>12</v>
      </c>
      <c r="B2557" s="8" t="s">
        <v>2764</v>
      </c>
      <c r="C2557" s="8">
        <v>12496.0</v>
      </c>
      <c r="D2557" s="8" t="s">
        <v>2824</v>
      </c>
      <c r="E2557" s="8" t="s">
        <v>46</v>
      </c>
      <c r="F2557" s="10">
        <v>282.0</v>
      </c>
      <c r="G2557" s="8" t="s">
        <v>37</v>
      </c>
    </row>
    <row r="2558" ht="15.0" customHeight="1">
      <c r="A2558" s="8" t="s">
        <v>12</v>
      </c>
      <c r="B2558" s="8" t="s">
        <v>2764</v>
      </c>
      <c r="C2558" s="8">
        <v>12497.0</v>
      </c>
      <c r="D2558" s="8" t="s">
        <v>2825</v>
      </c>
      <c r="E2558" s="8" t="s">
        <v>46</v>
      </c>
      <c r="F2558" s="10">
        <v>121008.0</v>
      </c>
      <c r="G2558" s="8" t="s">
        <v>37</v>
      </c>
    </row>
    <row r="2559" ht="15.0" customHeight="1">
      <c r="A2559" s="8" t="s">
        <v>12</v>
      </c>
      <c r="B2559" s="8" t="s">
        <v>2764</v>
      </c>
      <c r="C2559" s="8">
        <v>12498.0</v>
      </c>
      <c r="D2559" s="8" t="s">
        <v>2826</v>
      </c>
      <c r="E2559" s="8" t="s">
        <v>95</v>
      </c>
      <c r="F2559" s="10">
        <v>22690.0</v>
      </c>
      <c r="G2559" s="8" t="s">
        <v>37</v>
      </c>
    </row>
    <row r="2560" ht="15.0" customHeight="1">
      <c r="A2560" s="8" t="s">
        <v>12</v>
      </c>
      <c r="B2560" s="8" t="s">
        <v>2764</v>
      </c>
      <c r="C2560" s="8">
        <v>12499.0</v>
      </c>
      <c r="D2560" s="8" t="s">
        <v>2827</v>
      </c>
      <c r="E2560" s="8" t="s">
        <v>46</v>
      </c>
      <c r="F2560" s="10">
        <v>58739.0</v>
      </c>
      <c r="G2560" s="8" t="s">
        <v>37</v>
      </c>
    </row>
    <row r="2561" ht="15.0" customHeight="1">
      <c r="A2561" s="8" t="s">
        <v>12</v>
      </c>
      <c r="B2561" s="8" t="s">
        <v>2764</v>
      </c>
      <c r="C2561" s="8">
        <v>12500.0</v>
      </c>
      <c r="D2561" s="8" t="s">
        <v>2828</v>
      </c>
      <c r="E2561" s="8" t="s">
        <v>118</v>
      </c>
      <c r="F2561" s="10">
        <v>26.0</v>
      </c>
      <c r="G2561" s="8" t="s">
        <v>37</v>
      </c>
    </row>
    <row r="2562" ht="15.0" customHeight="1">
      <c r="A2562" s="8" t="s">
        <v>12</v>
      </c>
      <c r="B2562" s="8" t="s">
        <v>2764</v>
      </c>
      <c r="C2562" s="8">
        <v>12501.0</v>
      </c>
      <c r="D2562" s="8" t="s">
        <v>2829</v>
      </c>
      <c r="E2562" s="8" t="s">
        <v>46</v>
      </c>
      <c r="F2562" s="10">
        <v>36128.0</v>
      </c>
      <c r="G2562" s="8" t="s">
        <v>37</v>
      </c>
    </row>
    <row r="2563" ht="15.0" customHeight="1">
      <c r="A2563" s="8" t="s">
        <v>12</v>
      </c>
      <c r="B2563" s="8" t="s">
        <v>2764</v>
      </c>
      <c r="C2563" s="8">
        <v>12502.0</v>
      </c>
      <c r="D2563" s="8" t="s">
        <v>2830</v>
      </c>
      <c r="E2563" s="8" t="s">
        <v>46</v>
      </c>
      <c r="F2563" s="10">
        <v>631.0</v>
      </c>
      <c r="G2563" s="8" t="s">
        <v>37</v>
      </c>
    </row>
    <row r="2564" ht="15.0" customHeight="1">
      <c r="A2564" s="8" t="s">
        <v>12</v>
      </c>
      <c r="B2564" s="8" t="s">
        <v>2764</v>
      </c>
      <c r="C2564" s="8">
        <v>12503.0</v>
      </c>
      <c r="D2564" s="8" t="s">
        <v>2831</v>
      </c>
      <c r="E2564" s="8" t="s">
        <v>46</v>
      </c>
      <c r="F2564" s="10">
        <v>90673.0</v>
      </c>
      <c r="G2564" s="8" t="s">
        <v>37</v>
      </c>
    </row>
    <row r="2565" ht="15.0" customHeight="1">
      <c r="A2565" s="8" t="s">
        <v>12</v>
      </c>
      <c r="B2565" s="8" t="s">
        <v>2764</v>
      </c>
      <c r="C2565" s="8">
        <v>12504.0</v>
      </c>
      <c r="D2565" s="8" t="s">
        <v>2832</v>
      </c>
      <c r="E2565" s="8" t="s">
        <v>46</v>
      </c>
      <c r="F2565" s="10">
        <v>30763.0</v>
      </c>
      <c r="G2565" s="8" t="s">
        <v>37</v>
      </c>
    </row>
    <row r="2566" ht="15.0" customHeight="1">
      <c r="A2566" s="8" t="s">
        <v>12</v>
      </c>
      <c r="B2566" s="8" t="s">
        <v>2764</v>
      </c>
      <c r="C2566" s="8">
        <v>12505.0</v>
      </c>
      <c r="D2566" s="8" t="s">
        <v>2833</v>
      </c>
      <c r="E2566" s="8" t="s">
        <v>46</v>
      </c>
      <c r="F2566" s="10">
        <v>49777.0</v>
      </c>
      <c r="G2566" s="8" t="s">
        <v>37</v>
      </c>
    </row>
    <row r="2567" ht="15.0" customHeight="1">
      <c r="A2567" s="8" t="s">
        <v>12</v>
      </c>
      <c r="B2567" s="8" t="s">
        <v>2764</v>
      </c>
      <c r="C2567" s="8">
        <v>12506.0</v>
      </c>
      <c r="D2567" s="8" t="s">
        <v>2834</v>
      </c>
      <c r="E2567" s="8" t="s">
        <v>46</v>
      </c>
      <c r="F2567" s="10">
        <v>59900.0</v>
      </c>
      <c r="G2567" s="8" t="s">
        <v>37</v>
      </c>
    </row>
    <row r="2568" ht="15.0" customHeight="1">
      <c r="A2568" s="8" t="s">
        <v>12</v>
      </c>
      <c r="B2568" s="8" t="s">
        <v>2764</v>
      </c>
      <c r="C2568" s="8">
        <v>12507.0</v>
      </c>
      <c r="D2568" s="8" t="s">
        <v>2835</v>
      </c>
      <c r="E2568" s="8" t="s">
        <v>885</v>
      </c>
      <c r="F2568" s="10">
        <v>720000.0</v>
      </c>
      <c r="G2568" s="8" t="s">
        <v>37</v>
      </c>
    </row>
    <row r="2569" ht="15.0" customHeight="1">
      <c r="A2569" s="8" t="s">
        <v>12</v>
      </c>
      <c r="B2569" s="8" t="s">
        <v>2764</v>
      </c>
      <c r="C2569" s="8">
        <v>12508.0</v>
      </c>
      <c r="D2569" s="8" t="s">
        <v>2836</v>
      </c>
      <c r="E2569" s="8" t="s">
        <v>46</v>
      </c>
      <c r="F2569" s="10">
        <v>27648.0</v>
      </c>
      <c r="G2569" s="8" t="s">
        <v>37</v>
      </c>
    </row>
    <row r="2570" ht="15.0" customHeight="1">
      <c r="A2570" s="8" t="s">
        <v>12</v>
      </c>
      <c r="B2570" s="8" t="s">
        <v>1550</v>
      </c>
      <c r="C2570" s="8">
        <v>12509.0</v>
      </c>
      <c r="D2570" s="8" t="s">
        <v>2837</v>
      </c>
      <c r="E2570" s="8" t="s">
        <v>56</v>
      </c>
      <c r="F2570" s="10">
        <v>209440.0</v>
      </c>
      <c r="G2570" s="8" t="s">
        <v>37</v>
      </c>
    </row>
    <row r="2571" ht="15.0" customHeight="1">
      <c r="A2571" s="8" t="s">
        <v>12</v>
      </c>
      <c r="B2571" s="8" t="s">
        <v>1550</v>
      </c>
      <c r="C2571" s="8">
        <v>12510.0</v>
      </c>
      <c r="D2571" s="8" t="s">
        <v>2838</v>
      </c>
      <c r="E2571" s="8" t="s">
        <v>56</v>
      </c>
      <c r="F2571" s="10">
        <v>228300.0</v>
      </c>
      <c r="G2571" s="8" t="s">
        <v>37</v>
      </c>
    </row>
    <row r="2572" ht="15.0" customHeight="1">
      <c r="A2572" s="8" t="s">
        <v>12</v>
      </c>
      <c r="B2572" s="8" t="s">
        <v>2218</v>
      </c>
      <c r="C2572" s="8">
        <v>12511.0</v>
      </c>
      <c r="D2572" s="8" t="s">
        <v>2839</v>
      </c>
      <c r="E2572" s="8" t="s">
        <v>46</v>
      </c>
      <c r="F2572" s="10">
        <v>1080695.0</v>
      </c>
      <c r="G2572" s="8" t="s">
        <v>37</v>
      </c>
    </row>
    <row r="2573" ht="15.0" customHeight="1">
      <c r="A2573" s="8" t="s">
        <v>12</v>
      </c>
      <c r="B2573" s="8" t="s">
        <v>2764</v>
      </c>
      <c r="C2573" s="8">
        <v>12512.0</v>
      </c>
      <c r="D2573" s="8" t="s">
        <v>2840</v>
      </c>
      <c r="E2573" s="8" t="s">
        <v>46</v>
      </c>
      <c r="F2573" s="10">
        <v>119328.0</v>
      </c>
      <c r="G2573" s="8" t="s">
        <v>37</v>
      </c>
    </row>
    <row r="2574" ht="15.0" customHeight="1">
      <c r="A2574" s="8" t="s">
        <v>12</v>
      </c>
      <c r="B2574" s="8" t="s">
        <v>2764</v>
      </c>
      <c r="C2574" s="8">
        <v>12513.0</v>
      </c>
      <c r="D2574" s="8" t="s">
        <v>2841</v>
      </c>
      <c r="E2574" s="8" t="s">
        <v>118</v>
      </c>
      <c r="F2574" s="10">
        <v>2353.0</v>
      </c>
      <c r="G2574" s="8" t="s">
        <v>37</v>
      </c>
    </row>
    <row r="2575" ht="15.0" customHeight="1">
      <c r="A2575" s="8" t="s">
        <v>12</v>
      </c>
      <c r="B2575" s="8" t="s">
        <v>2764</v>
      </c>
      <c r="C2575" s="8">
        <v>12514.0</v>
      </c>
      <c r="D2575" s="8" t="s">
        <v>2842</v>
      </c>
      <c r="E2575" s="8" t="s">
        <v>95</v>
      </c>
      <c r="F2575" s="10">
        <v>21849.0</v>
      </c>
      <c r="G2575" s="8" t="s">
        <v>37</v>
      </c>
    </row>
    <row r="2576" ht="15.0" customHeight="1">
      <c r="A2576" s="8" t="s">
        <v>12</v>
      </c>
      <c r="B2576" s="8" t="s">
        <v>2764</v>
      </c>
      <c r="C2576" s="8">
        <v>12515.0</v>
      </c>
      <c r="D2576" s="8" t="s">
        <v>2843</v>
      </c>
      <c r="E2576" s="8" t="s">
        <v>1151</v>
      </c>
      <c r="F2576" s="10">
        <v>300000.0</v>
      </c>
      <c r="G2576" s="8" t="s">
        <v>37</v>
      </c>
    </row>
    <row r="2577" ht="15.0" customHeight="1">
      <c r="A2577" s="8" t="s">
        <v>12</v>
      </c>
      <c r="B2577" s="8" t="s">
        <v>2764</v>
      </c>
      <c r="C2577" s="8">
        <v>12516.0</v>
      </c>
      <c r="D2577" s="8" t="s">
        <v>2844</v>
      </c>
      <c r="E2577" s="8" t="s">
        <v>46</v>
      </c>
      <c r="F2577" s="10">
        <v>23500.0</v>
      </c>
      <c r="G2577" s="8" t="s">
        <v>37</v>
      </c>
    </row>
    <row r="2578" ht="15.0" customHeight="1">
      <c r="A2578" s="8" t="s">
        <v>12</v>
      </c>
      <c r="B2578" s="8" t="s">
        <v>2764</v>
      </c>
      <c r="C2578" s="8">
        <v>12517.0</v>
      </c>
      <c r="D2578" s="8" t="s">
        <v>2845</v>
      </c>
      <c r="E2578" s="8" t="s">
        <v>46</v>
      </c>
      <c r="F2578" s="10">
        <v>6964.0</v>
      </c>
      <c r="G2578" s="8" t="s">
        <v>37</v>
      </c>
    </row>
    <row r="2579" ht="15.0" customHeight="1">
      <c r="A2579" s="8" t="s">
        <v>12</v>
      </c>
      <c r="B2579" s="8" t="s">
        <v>2764</v>
      </c>
      <c r="C2579" s="8">
        <v>12518.0</v>
      </c>
      <c r="D2579" s="8" t="s">
        <v>2846</v>
      </c>
      <c r="E2579" s="8" t="s">
        <v>46</v>
      </c>
      <c r="F2579" s="10">
        <v>922606.0</v>
      </c>
      <c r="G2579" s="8" t="s">
        <v>37</v>
      </c>
    </row>
    <row r="2580" ht="15.0" customHeight="1">
      <c r="A2580" s="8" t="s">
        <v>12</v>
      </c>
      <c r="B2580" s="8" t="s">
        <v>2769</v>
      </c>
      <c r="C2580" s="8">
        <v>12519.0</v>
      </c>
      <c r="D2580" s="8" t="s">
        <v>2847</v>
      </c>
      <c r="E2580" s="8" t="s">
        <v>16</v>
      </c>
      <c r="F2580" s="10">
        <v>311880.0</v>
      </c>
      <c r="G2580" s="8" t="s">
        <v>37</v>
      </c>
    </row>
    <row r="2581" ht="15.0" customHeight="1">
      <c r="A2581" s="8" t="s">
        <v>12</v>
      </c>
      <c r="B2581" s="8" t="s">
        <v>2764</v>
      </c>
      <c r="C2581" s="8">
        <v>12520.0</v>
      </c>
      <c r="D2581" s="8" t="s">
        <v>2848</v>
      </c>
      <c r="E2581" s="8" t="s">
        <v>46</v>
      </c>
      <c r="F2581" s="10">
        <v>282.0</v>
      </c>
      <c r="G2581" s="8" t="s">
        <v>37</v>
      </c>
    </row>
    <row r="2582" ht="15.0" customHeight="1">
      <c r="A2582" s="8" t="s">
        <v>12</v>
      </c>
      <c r="B2582" s="8" t="s">
        <v>2764</v>
      </c>
      <c r="C2582" s="8">
        <v>12521.0</v>
      </c>
      <c r="D2582" s="8" t="s">
        <v>2849</v>
      </c>
      <c r="E2582" s="8" t="s">
        <v>46</v>
      </c>
      <c r="F2582" s="10">
        <v>631.0</v>
      </c>
      <c r="G2582" s="8" t="s">
        <v>37</v>
      </c>
    </row>
    <row r="2583" ht="15.0" customHeight="1">
      <c r="A2583" s="8" t="s">
        <v>12</v>
      </c>
      <c r="B2583" s="8" t="s">
        <v>2764</v>
      </c>
      <c r="C2583" s="8">
        <v>12522.0</v>
      </c>
      <c r="D2583" s="8" t="s">
        <v>2850</v>
      </c>
      <c r="E2583" s="8" t="s">
        <v>46</v>
      </c>
      <c r="F2583" s="10">
        <v>49777.0</v>
      </c>
      <c r="G2583" s="8" t="s">
        <v>37</v>
      </c>
    </row>
    <row r="2584" ht="15.0" customHeight="1">
      <c r="A2584" s="8" t="s">
        <v>12</v>
      </c>
      <c r="B2584" s="8" t="s">
        <v>2764</v>
      </c>
      <c r="C2584" s="8">
        <v>12523.0</v>
      </c>
      <c r="D2584" s="8" t="s">
        <v>2851</v>
      </c>
      <c r="E2584" s="8" t="s">
        <v>46</v>
      </c>
      <c r="F2584" s="10">
        <v>59900.0</v>
      </c>
      <c r="G2584" s="8" t="s">
        <v>37</v>
      </c>
    </row>
    <row r="2585" ht="15.0" customHeight="1">
      <c r="A2585" s="8" t="s">
        <v>12</v>
      </c>
      <c r="B2585" s="8" t="s">
        <v>2764</v>
      </c>
      <c r="C2585" s="8">
        <v>12524.0</v>
      </c>
      <c r="D2585" s="8" t="s">
        <v>2852</v>
      </c>
      <c r="E2585" s="8" t="s">
        <v>118</v>
      </c>
      <c r="F2585" s="10">
        <v>8824.0</v>
      </c>
      <c r="G2585" s="8" t="s">
        <v>37</v>
      </c>
    </row>
    <row r="2586" ht="15.0" customHeight="1">
      <c r="A2586" s="8" t="s">
        <v>12</v>
      </c>
      <c r="B2586" s="8" t="s">
        <v>2764</v>
      </c>
      <c r="C2586" s="8">
        <v>12525.0</v>
      </c>
      <c r="D2586" s="8" t="s">
        <v>2853</v>
      </c>
      <c r="E2586" s="8" t="s">
        <v>46</v>
      </c>
      <c r="F2586" s="10">
        <v>121008.0</v>
      </c>
      <c r="G2586" s="8" t="s">
        <v>37</v>
      </c>
    </row>
    <row r="2587" ht="15.0" customHeight="1">
      <c r="A2587" s="8" t="s">
        <v>12</v>
      </c>
      <c r="B2587" s="8" t="s">
        <v>2764</v>
      </c>
      <c r="C2587" s="8">
        <v>12526.0</v>
      </c>
      <c r="D2587" s="8" t="s">
        <v>2854</v>
      </c>
      <c r="E2587" s="8" t="s">
        <v>118</v>
      </c>
      <c r="F2587" s="10">
        <v>26.0</v>
      </c>
      <c r="G2587" s="8" t="s">
        <v>37</v>
      </c>
    </row>
    <row r="2588" ht="15.0" customHeight="1">
      <c r="A2588" s="8" t="s">
        <v>12</v>
      </c>
      <c r="B2588" s="8" t="s">
        <v>1175</v>
      </c>
      <c r="C2588" s="8">
        <v>12668.0</v>
      </c>
      <c r="D2588" s="8" t="s">
        <v>2855</v>
      </c>
      <c r="E2588" s="8" t="s">
        <v>36</v>
      </c>
      <c r="F2588" s="10">
        <v>1696673.0</v>
      </c>
      <c r="G2588" s="8" t="s">
        <v>37</v>
      </c>
    </row>
    <row r="2589" ht="15.0" customHeight="1">
      <c r="A2589" s="8" t="s">
        <v>12</v>
      </c>
      <c r="B2589" s="8" t="s">
        <v>1175</v>
      </c>
      <c r="C2589" s="8">
        <v>12669.0</v>
      </c>
      <c r="D2589" s="8" t="s">
        <v>2856</v>
      </c>
      <c r="E2589" s="8" t="s">
        <v>61</v>
      </c>
      <c r="F2589" s="10">
        <v>839105.0</v>
      </c>
      <c r="G2589" s="8" t="s">
        <v>37</v>
      </c>
    </row>
    <row r="2590" ht="15.0" customHeight="1">
      <c r="A2590" s="8" t="s">
        <v>12</v>
      </c>
      <c r="B2590" s="8" t="s">
        <v>1175</v>
      </c>
      <c r="C2590" s="8">
        <v>12670.0</v>
      </c>
      <c r="D2590" s="8" t="s">
        <v>2857</v>
      </c>
      <c r="E2590" s="8" t="s">
        <v>61</v>
      </c>
      <c r="F2590" s="10">
        <v>145436.0</v>
      </c>
      <c r="G2590" s="8" t="s">
        <v>37</v>
      </c>
    </row>
    <row r="2591" ht="15.0" customHeight="1">
      <c r="A2591" s="8" t="s">
        <v>12</v>
      </c>
      <c r="B2591" s="8" t="s">
        <v>2061</v>
      </c>
      <c r="C2591" s="8">
        <v>12744.0</v>
      </c>
      <c r="D2591" s="8" t="s">
        <v>2858</v>
      </c>
      <c r="E2591" s="8" t="s">
        <v>61</v>
      </c>
      <c r="F2591" s="10">
        <v>743387.0</v>
      </c>
      <c r="G2591" s="8" t="s">
        <v>37</v>
      </c>
    </row>
    <row r="2592" ht="15.0" customHeight="1">
      <c r="A2592" s="8" t="s">
        <v>12</v>
      </c>
      <c r="B2592" s="8" t="s">
        <v>2061</v>
      </c>
      <c r="C2592" s="8">
        <v>12745.0</v>
      </c>
      <c r="D2592" s="8" t="s">
        <v>2859</v>
      </c>
      <c r="E2592" s="8" t="s">
        <v>61</v>
      </c>
      <c r="F2592" s="10">
        <v>743387.0</v>
      </c>
      <c r="G2592" s="8" t="s">
        <v>37</v>
      </c>
    </row>
    <row r="2593" ht="15.0" customHeight="1">
      <c r="A2593" s="8" t="s">
        <v>12</v>
      </c>
      <c r="B2593" s="8" t="s">
        <v>2061</v>
      </c>
      <c r="C2593" s="8">
        <v>12746.0</v>
      </c>
      <c r="D2593" s="8" t="s">
        <v>2860</v>
      </c>
      <c r="E2593" s="8" t="s">
        <v>61</v>
      </c>
      <c r="F2593" s="10">
        <v>810188.0</v>
      </c>
      <c r="G2593" s="8" t="s">
        <v>37</v>
      </c>
    </row>
    <row r="2594" ht="15.0" customHeight="1">
      <c r="A2594" s="8" t="s">
        <v>12</v>
      </c>
      <c r="B2594" s="8" t="s">
        <v>2061</v>
      </c>
      <c r="C2594" s="8">
        <v>12747.0</v>
      </c>
      <c r="D2594" s="8" t="s">
        <v>2861</v>
      </c>
      <c r="E2594" s="8" t="s">
        <v>61</v>
      </c>
      <c r="F2594" s="10">
        <v>1900549.0</v>
      </c>
      <c r="G2594" s="8" t="s">
        <v>37</v>
      </c>
    </row>
    <row r="2595" ht="15.0" customHeight="1">
      <c r="A2595" s="8" t="s">
        <v>12</v>
      </c>
      <c r="B2595" s="8" t="s">
        <v>2061</v>
      </c>
      <c r="C2595" s="8">
        <v>12748.0</v>
      </c>
      <c r="D2595" s="8" t="s">
        <v>2862</v>
      </c>
      <c r="E2595" s="8" t="s">
        <v>61</v>
      </c>
      <c r="F2595" s="10">
        <v>2524003.0</v>
      </c>
      <c r="G2595" s="8" t="s">
        <v>37</v>
      </c>
    </row>
    <row r="2596" ht="15.0" customHeight="1">
      <c r="A2596" s="8" t="s">
        <v>12</v>
      </c>
      <c r="B2596" s="8" t="s">
        <v>2061</v>
      </c>
      <c r="C2596" s="8">
        <v>12778.0</v>
      </c>
      <c r="D2596" s="8" t="s">
        <v>2863</v>
      </c>
      <c r="E2596" s="8" t="s">
        <v>61</v>
      </c>
      <c r="F2596" s="10">
        <v>2439976.0</v>
      </c>
      <c r="G2596" s="8" t="s">
        <v>37</v>
      </c>
    </row>
    <row r="2597" ht="15.0" customHeight="1">
      <c r="A2597" s="8" t="s">
        <v>12</v>
      </c>
      <c r="B2597" s="8" t="s">
        <v>1109</v>
      </c>
      <c r="C2597" s="8">
        <v>12781.0</v>
      </c>
      <c r="D2597" s="8" t="s">
        <v>2864</v>
      </c>
      <c r="E2597" s="8" t="s">
        <v>100</v>
      </c>
      <c r="F2597" s="10">
        <v>230000.0</v>
      </c>
      <c r="G2597" s="8" t="s">
        <v>112</v>
      </c>
    </row>
    <row r="2598" ht="15.0" customHeight="1">
      <c r="A2598" s="8" t="s">
        <v>12</v>
      </c>
      <c r="B2598" s="8" t="s">
        <v>1109</v>
      </c>
      <c r="C2598" s="8">
        <v>12782.0</v>
      </c>
      <c r="D2598" s="8" t="s">
        <v>2865</v>
      </c>
      <c r="E2598" s="8" t="s">
        <v>736</v>
      </c>
      <c r="F2598" s="10">
        <v>6997000.0</v>
      </c>
      <c r="G2598" s="8" t="s">
        <v>112</v>
      </c>
    </row>
    <row r="2599" ht="15.0" customHeight="1">
      <c r="A2599" s="8" t="s">
        <v>12</v>
      </c>
      <c r="B2599" s="8" t="s">
        <v>1109</v>
      </c>
      <c r="C2599" s="8">
        <v>12783.0</v>
      </c>
      <c r="D2599" s="8" t="s">
        <v>2866</v>
      </c>
      <c r="E2599" s="8" t="s">
        <v>100</v>
      </c>
      <c r="F2599" s="10">
        <v>331000.0</v>
      </c>
      <c r="G2599" s="8" t="s">
        <v>112</v>
      </c>
    </row>
    <row r="2600" ht="15.0" customHeight="1">
      <c r="A2600" s="8" t="s">
        <v>12</v>
      </c>
      <c r="B2600" s="8" t="s">
        <v>1109</v>
      </c>
      <c r="C2600" s="8">
        <v>12784.0</v>
      </c>
      <c r="D2600" s="8" t="s">
        <v>2867</v>
      </c>
      <c r="E2600" s="8" t="s">
        <v>736</v>
      </c>
      <c r="F2600" s="10">
        <v>1.0036E7</v>
      </c>
      <c r="G2600" s="8" t="s">
        <v>112</v>
      </c>
    </row>
    <row r="2601" ht="15.0" customHeight="1">
      <c r="A2601" s="8" t="s">
        <v>12</v>
      </c>
      <c r="B2601" s="8" t="s">
        <v>1109</v>
      </c>
      <c r="C2601" s="8">
        <v>12785.0</v>
      </c>
      <c r="D2601" s="8" t="s">
        <v>2868</v>
      </c>
      <c r="E2601" s="8" t="s">
        <v>100</v>
      </c>
      <c r="F2601" s="10">
        <v>315000.0</v>
      </c>
      <c r="G2601" s="8" t="s">
        <v>112</v>
      </c>
    </row>
    <row r="2602" ht="15.0" customHeight="1">
      <c r="A2602" s="8" t="s">
        <v>12</v>
      </c>
      <c r="B2602" s="8" t="s">
        <v>1109</v>
      </c>
      <c r="C2602" s="8">
        <v>12786.0</v>
      </c>
      <c r="D2602" s="8" t="s">
        <v>2869</v>
      </c>
      <c r="E2602" s="8" t="s">
        <v>736</v>
      </c>
      <c r="F2602" s="10">
        <v>9405000.0</v>
      </c>
      <c r="G2602" s="8" t="s">
        <v>112</v>
      </c>
    </row>
    <row r="2603" ht="15.0" customHeight="1">
      <c r="A2603" s="8" t="s">
        <v>12</v>
      </c>
      <c r="B2603" s="8" t="s">
        <v>1109</v>
      </c>
      <c r="C2603" s="8">
        <v>12787.0</v>
      </c>
      <c r="D2603" s="8" t="s">
        <v>2870</v>
      </c>
      <c r="E2603" s="8" t="s">
        <v>100</v>
      </c>
      <c r="F2603" s="10">
        <v>455000.0</v>
      </c>
      <c r="G2603" s="8" t="s">
        <v>112</v>
      </c>
    </row>
    <row r="2604" ht="15.0" customHeight="1">
      <c r="A2604" s="8" t="s">
        <v>12</v>
      </c>
      <c r="B2604" s="8" t="s">
        <v>1109</v>
      </c>
      <c r="C2604" s="8">
        <v>12788.0</v>
      </c>
      <c r="D2604" s="8" t="s">
        <v>2871</v>
      </c>
      <c r="E2604" s="8" t="s">
        <v>736</v>
      </c>
      <c r="F2604" s="10">
        <v>1.3649E7</v>
      </c>
      <c r="G2604" s="8" t="s">
        <v>112</v>
      </c>
    </row>
    <row r="2605" ht="15.0" customHeight="1">
      <c r="A2605" s="8" t="s">
        <v>12</v>
      </c>
      <c r="B2605" s="8" t="s">
        <v>2764</v>
      </c>
      <c r="C2605" s="8">
        <v>12830.0</v>
      </c>
      <c r="D2605" s="8" t="s">
        <v>2872</v>
      </c>
      <c r="E2605" s="8" t="s">
        <v>46</v>
      </c>
      <c r="F2605" s="10">
        <v>282.0</v>
      </c>
      <c r="G2605" s="8" t="s">
        <v>37</v>
      </c>
    </row>
    <row r="2606" ht="15.0" customHeight="1">
      <c r="A2606" s="8" t="s">
        <v>12</v>
      </c>
      <c r="B2606" s="8" t="s">
        <v>2764</v>
      </c>
      <c r="C2606" s="8">
        <v>12831.0</v>
      </c>
      <c r="D2606" s="8" t="s">
        <v>2873</v>
      </c>
      <c r="E2606" s="8" t="s">
        <v>46</v>
      </c>
      <c r="F2606" s="10">
        <v>631.0</v>
      </c>
      <c r="G2606" s="8" t="s">
        <v>37</v>
      </c>
    </row>
    <row r="2607" ht="15.0" customHeight="1">
      <c r="A2607" s="8" t="s">
        <v>12</v>
      </c>
      <c r="B2607" s="8" t="s">
        <v>2764</v>
      </c>
      <c r="C2607" s="8">
        <v>12832.0</v>
      </c>
      <c r="D2607" s="8" t="s">
        <v>2874</v>
      </c>
      <c r="E2607" s="8" t="s">
        <v>95</v>
      </c>
      <c r="F2607" s="10">
        <v>21849.0</v>
      </c>
      <c r="G2607" s="8" t="s">
        <v>37</v>
      </c>
    </row>
    <row r="2608" ht="15.0" customHeight="1">
      <c r="A2608" s="8" t="s">
        <v>12</v>
      </c>
      <c r="B2608" s="8" t="s">
        <v>2764</v>
      </c>
      <c r="C2608" s="8">
        <v>12833.0</v>
      </c>
      <c r="D2608" s="8" t="s">
        <v>2875</v>
      </c>
      <c r="E2608" s="8" t="s">
        <v>1151</v>
      </c>
      <c r="F2608" s="10">
        <v>300000.0</v>
      </c>
      <c r="G2608" s="8" t="s">
        <v>37</v>
      </c>
    </row>
    <row r="2609" ht="15.0" customHeight="1">
      <c r="A2609" s="8" t="s">
        <v>12</v>
      </c>
      <c r="B2609" s="8" t="s">
        <v>2764</v>
      </c>
      <c r="C2609" s="8">
        <v>12834.0</v>
      </c>
      <c r="D2609" s="8" t="s">
        <v>2876</v>
      </c>
      <c r="E2609" s="8" t="s">
        <v>46</v>
      </c>
      <c r="F2609" s="10">
        <v>6964.0</v>
      </c>
      <c r="G2609" s="8" t="s">
        <v>37</v>
      </c>
    </row>
    <row r="2610" ht="15.0" customHeight="1">
      <c r="A2610" s="8" t="s">
        <v>12</v>
      </c>
      <c r="B2610" s="8" t="s">
        <v>2764</v>
      </c>
      <c r="C2610" s="8">
        <v>12835.0</v>
      </c>
      <c r="D2610" s="8" t="s">
        <v>2877</v>
      </c>
      <c r="E2610" s="8" t="s">
        <v>46</v>
      </c>
      <c r="F2610" s="10">
        <v>121008.0</v>
      </c>
      <c r="G2610" s="8" t="s">
        <v>37</v>
      </c>
    </row>
    <row r="2611" ht="15.0" customHeight="1">
      <c r="A2611" s="8" t="s">
        <v>12</v>
      </c>
      <c r="B2611" s="8" t="s">
        <v>2769</v>
      </c>
      <c r="C2611" s="8">
        <v>12836.0</v>
      </c>
      <c r="D2611" s="8" t="s">
        <v>2878</v>
      </c>
      <c r="E2611" s="8" t="s">
        <v>16</v>
      </c>
      <c r="F2611" s="10">
        <v>311880.0</v>
      </c>
      <c r="G2611" s="8" t="s">
        <v>37</v>
      </c>
    </row>
    <row r="2612" ht="15.0" customHeight="1">
      <c r="A2612" s="8" t="s">
        <v>12</v>
      </c>
      <c r="B2612" s="8" t="s">
        <v>2764</v>
      </c>
      <c r="C2612" s="8">
        <v>12837.0</v>
      </c>
      <c r="D2612" s="8" t="s">
        <v>2879</v>
      </c>
      <c r="E2612" s="8" t="s">
        <v>46</v>
      </c>
      <c r="F2612" s="10">
        <v>922606.0</v>
      </c>
      <c r="G2612" s="8" t="s">
        <v>37</v>
      </c>
    </row>
    <row r="2613" ht="15.0" customHeight="1">
      <c r="A2613" s="8" t="s">
        <v>12</v>
      </c>
      <c r="B2613" s="8" t="s">
        <v>2764</v>
      </c>
      <c r="C2613" s="8">
        <v>12838.0</v>
      </c>
      <c r="D2613" s="8" t="s">
        <v>2880</v>
      </c>
      <c r="E2613" s="8" t="s">
        <v>118</v>
      </c>
      <c r="F2613" s="10">
        <v>8824.0</v>
      </c>
      <c r="G2613" s="8" t="s">
        <v>37</v>
      </c>
    </row>
    <row r="2614" ht="15.0" customHeight="1">
      <c r="A2614" s="8" t="s">
        <v>12</v>
      </c>
      <c r="B2614" s="8" t="s">
        <v>2764</v>
      </c>
      <c r="C2614" s="8">
        <v>12839.0</v>
      </c>
      <c r="D2614" s="8" t="s">
        <v>2881</v>
      </c>
      <c r="E2614" s="8" t="s">
        <v>46</v>
      </c>
      <c r="F2614" s="10">
        <v>49777.0</v>
      </c>
      <c r="G2614" s="8" t="s">
        <v>37</v>
      </c>
    </row>
    <row r="2615" ht="15.0" customHeight="1">
      <c r="A2615" s="8" t="s">
        <v>12</v>
      </c>
      <c r="B2615" s="8" t="s">
        <v>543</v>
      </c>
      <c r="C2615" s="8">
        <v>12896.0</v>
      </c>
      <c r="D2615" s="8" t="s">
        <v>2882</v>
      </c>
      <c r="E2615" s="8" t="s">
        <v>61</v>
      </c>
      <c r="F2615" s="10">
        <v>5484690.0</v>
      </c>
      <c r="G2615" s="8" t="s">
        <v>37</v>
      </c>
    </row>
    <row r="2616" ht="15.0" customHeight="1">
      <c r="A2616" s="8" t="s">
        <v>12</v>
      </c>
      <c r="B2616" s="8" t="s">
        <v>98</v>
      </c>
      <c r="C2616" s="8">
        <v>12918.0</v>
      </c>
      <c r="D2616" s="8" t="s">
        <v>2883</v>
      </c>
      <c r="E2616" s="8" t="s">
        <v>33</v>
      </c>
      <c r="F2616" s="10">
        <v>19521.0</v>
      </c>
      <c r="G2616" s="8" t="s">
        <v>37</v>
      </c>
    </row>
    <row r="2617" ht="15.0" customHeight="1">
      <c r="A2617" s="8" t="s">
        <v>12</v>
      </c>
      <c r="B2617" s="8" t="s">
        <v>38</v>
      </c>
      <c r="C2617" s="8">
        <v>12919.0</v>
      </c>
      <c r="D2617" s="8" t="s">
        <v>2884</v>
      </c>
      <c r="E2617" s="8" t="s">
        <v>736</v>
      </c>
      <c r="F2617" s="10">
        <v>3704.0</v>
      </c>
      <c r="G2617" s="8" t="s">
        <v>17</v>
      </c>
    </row>
    <row r="2618" ht="15.0" customHeight="1">
      <c r="A2618" s="8" t="s">
        <v>12</v>
      </c>
      <c r="B2618" s="8" t="s">
        <v>38</v>
      </c>
      <c r="C2618" s="8">
        <v>12920.0</v>
      </c>
      <c r="D2618" s="8" t="s">
        <v>2885</v>
      </c>
      <c r="E2618" s="8" t="s">
        <v>100</v>
      </c>
      <c r="F2618" s="10">
        <v>73233.0</v>
      </c>
      <c r="G2618" s="8" t="s">
        <v>17</v>
      </c>
    </row>
    <row r="2619" ht="15.0" customHeight="1">
      <c r="A2619" s="8" t="s">
        <v>12</v>
      </c>
      <c r="B2619" s="8" t="s">
        <v>869</v>
      </c>
      <c r="C2619" s="8">
        <v>12925.0</v>
      </c>
      <c r="D2619" s="8" t="s">
        <v>2886</v>
      </c>
      <c r="E2619" s="8" t="s">
        <v>46</v>
      </c>
      <c r="F2619" s="10">
        <v>85680.0</v>
      </c>
      <c r="G2619" s="8" t="s">
        <v>37</v>
      </c>
    </row>
    <row r="2620" ht="15.0" customHeight="1">
      <c r="A2620" s="8" t="s">
        <v>12</v>
      </c>
      <c r="B2620" s="8" t="s">
        <v>877</v>
      </c>
      <c r="C2620" s="8">
        <v>12926.0</v>
      </c>
      <c r="D2620" s="8" t="s">
        <v>2887</v>
      </c>
      <c r="E2620" s="8" t="s">
        <v>46</v>
      </c>
      <c r="F2620" s="10">
        <v>18802.0</v>
      </c>
      <c r="G2620" s="8" t="s">
        <v>37</v>
      </c>
    </row>
    <row r="2621" ht="15.0" customHeight="1">
      <c r="A2621" s="8" t="s">
        <v>12</v>
      </c>
      <c r="B2621" s="8" t="s">
        <v>877</v>
      </c>
      <c r="C2621" s="8">
        <v>12927.0</v>
      </c>
      <c r="D2621" s="8" t="s">
        <v>2888</v>
      </c>
      <c r="E2621" s="8" t="s">
        <v>100</v>
      </c>
      <c r="F2621" s="10">
        <v>773500.0</v>
      </c>
      <c r="G2621" s="8" t="s">
        <v>37</v>
      </c>
    </row>
    <row r="2622" ht="15.0" customHeight="1">
      <c r="A2622" s="8" t="s">
        <v>12</v>
      </c>
      <c r="B2622" s="8" t="s">
        <v>2889</v>
      </c>
      <c r="C2622" s="8">
        <v>13188.0</v>
      </c>
      <c r="D2622" s="8" t="s">
        <v>2890</v>
      </c>
      <c r="E2622" s="8" t="s">
        <v>1300</v>
      </c>
      <c r="F2622" s="10">
        <v>403424.0</v>
      </c>
      <c r="G2622" s="8" t="s">
        <v>37</v>
      </c>
    </row>
    <row r="2623" ht="15.0" customHeight="1">
      <c r="A2623" s="8" t="s">
        <v>12</v>
      </c>
      <c r="B2623" s="8" t="s">
        <v>2891</v>
      </c>
      <c r="C2623" s="8">
        <v>13189.0</v>
      </c>
      <c r="D2623" s="8" t="s">
        <v>2892</v>
      </c>
      <c r="E2623" s="8" t="s">
        <v>2893</v>
      </c>
      <c r="F2623" s="10">
        <v>3.808E7</v>
      </c>
      <c r="G2623" s="8" t="s">
        <v>37</v>
      </c>
    </row>
    <row r="2624" ht="15.0" customHeight="1">
      <c r="A2624" s="8" t="s">
        <v>12</v>
      </c>
      <c r="B2624" s="8" t="s">
        <v>2513</v>
      </c>
      <c r="C2624" s="8">
        <v>13190.0</v>
      </c>
      <c r="D2624" s="8" t="s">
        <v>2894</v>
      </c>
      <c r="E2624" s="8" t="s">
        <v>46</v>
      </c>
      <c r="F2624" s="10">
        <v>1.0670152E7</v>
      </c>
      <c r="G2624" s="8" t="s">
        <v>37</v>
      </c>
    </row>
    <row r="2625" ht="15.0" customHeight="1">
      <c r="A2625" s="8" t="s">
        <v>12</v>
      </c>
      <c r="B2625" s="8" t="s">
        <v>2891</v>
      </c>
      <c r="C2625" s="8">
        <v>13191.0</v>
      </c>
      <c r="D2625" s="8" t="s">
        <v>2895</v>
      </c>
      <c r="E2625" s="8" t="s">
        <v>46</v>
      </c>
      <c r="F2625" s="10">
        <v>1.19E7</v>
      </c>
      <c r="G2625" s="8" t="s">
        <v>37</v>
      </c>
    </row>
    <row r="2626" ht="15.0" customHeight="1">
      <c r="A2626" s="8" t="s">
        <v>12</v>
      </c>
      <c r="B2626" s="8" t="s">
        <v>1175</v>
      </c>
      <c r="C2626" s="8">
        <v>13221.0</v>
      </c>
      <c r="D2626" s="8" t="s">
        <v>2896</v>
      </c>
      <c r="E2626" s="8" t="s">
        <v>36</v>
      </c>
      <c r="F2626" s="10">
        <v>136138.0</v>
      </c>
      <c r="G2626" s="8" t="s">
        <v>37</v>
      </c>
    </row>
    <row r="2627" ht="15.0" customHeight="1">
      <c r="A2627" s="8" t="s">
        <v>12</v>
      </c>
      <c r="B2627" s="8" t="s">
        <v>869</v>
      </c>
      <c r="C2627" s="8">
        <v>13222.0</v>
      </c>
      <c r="D2627" s="8" t="s">
        <v>2897</v>
      </c>
      <c r="E2627" s="8" t="s">
        <v>2898</v>
      </c>
      <c r="F2627" s="10">
        <v>5538141.0</v>
      </c>
      <c r="G2627" s="8" t="s">
        <v>37</v>
      </c>
    </row>
    <row r="2628" ht="15.0" customHeight="1">
      <c r="A2628" s="8" t="s">
        <v>12</v>
      </c>
      <c r="B2628" s="8" t="s">
        <v>557</v>
      </c>
      <c r="C2628" s="8">
        <v>13249.0</v>
      </c>
      <c r="D2628" s="8" t="s">
        <v>2899</v>
      </c>
      <c r="E2628" s="8" t="s">
        <v>16</v>
      </c>
      <c r="F2628" s="10">
        <v>923064.0</v>
      </c>
      <c r="G2628" s="8" t="s">
        <v>17</v>
      </c>
    </row>
    <row r="2629" ht="15.0" customHeight="1">
      <c r="A2629" s="8" t="s">
        <v>12</v>
      </c>
      <c r="B2629" s="8" t="s">
        <v>557</v>
      </c>
      <c r="C2629" s="8">
        <v>13250.0</v>
      </c>
      <c r="D2629" s="8" t="s">
        <v>2900</v>
      </c>
      <c r="E2629" s="8" t="s">
        <v>16</v>
      </c>
      <c r="F2629" s="10">
        <v>840629.0</v>
      </c>
      <c r="G2629" s="8" t="s">
        <v>17</v>
      </c>
    </row>
    <row r="2630" ht="15.0" customHeight="1">
      <c r="A2630" s="8" t="s">
        <v>12</v>
      </c>
      <c r="B2630" s="8" t="s">
        <v>557</v>
      </c>
      <c r="C2630" s="8">
        <v>13251.0</v>
      </c>
      <c r="D2630" s="8" t="s">
        <v>2901</v>
      </c>
      <c r="E2630" s="8" t="s">
        <v>16</v>
      </c>
      <c r="F2630" s="10">
        <v>1167251.0</v>
      </c>
      <c r="G2630" s="8" t="s">
        <v>17</v>
      </c>
    </row>
    <row r="2631" ht="15.0" customHeight="1">
      <c r="A2631" s="8" t="s">
        <v>12</v>
      </c>
      <c r="B2631" s="8" t="s">
        <v>47</v>
      </c>
      <c r="C2631" s="8">
        <v>13300.0</v>
      </c>
      <c r="D2631" s="8" t="s">
        <v>2902</v>
      </c>
      <c r="E2631" s="8" t="s">
        <v>16</v>
      </c>
      <c r="F2631" s="10">
        <v>89726.0</v>
      </c>
      <c r="G2631" s="8" t="s">
        <v>17</v>
      </c>
    </row>
    <row r="2632" ht="15.0" customHeight="1">
      <c r="A2632" s="8" t="s">
        <v>12</v>
      </c>
      <c r="B2632" s="8" t="s">
        <v>1059</v>
      </c>
      <c r="C2632" s="8">
        <v>13302.0</v>
      </c>
      <c r="D2632" s="8" t="s">
        <v>2903</v>
      </c>
      <c r="E2632" s="8" t="s">
        <v>46</v>
      </c>
      <c r="F2632" s="10">
        <v>6942537.0</v>
      </c>
      <c r="G2632" s="8" t="s">
        <v>37</v>
      </c>
    </row>
    <row r="2633" ht="15.0" customHeight="1">
      <c r="A2633" s="8" t="s">
        <v>12</v>
      </c>
      <c r="B2633" s="8" t="s">
        <v>1059</v>
      </c>
      <c r="C2633" s="8">
        <v>13303.0</v>
      </c>
      <c r="D2633" s="8" t="s">
        <v>2904</v>
      </c>
      <c r="E2633" s="8" t="s">
        <v>46</v>
      </c>
      <c r="F2633" s="10">
        <v>9254630.0</v>
      </c>
      <c r="G2633" s="8" t="s">
        <v>37</v>
      </c>
    </row>
    <row r="2634" ht="15.0" customHeight="1">
      <c r="A2634" s="8" t="s">
        <v>12</v>
      </c>
      <c r="B2634" s="8" t="s">
        <v>31</v>
      </c>
      <c r="C2634" s="8">
        <v>13318.0</v>
      </c>
      <c r="D2634" s="8" t="s">
        <v>2905</v>
      </c>
      <c r="E2634" s="8" t="s">
        <v>33</v>
      </c>
      <c r="F2634" s="10">
        <v>236380.0</v>
      </c>
      <c r="G2634" s="8" t="s">
        <v>17</v>
      </c>
    </row>
    <row r="2635" ht="15.0" customHeight="1">
      <c r="A2635" s="8" t="s">
        <v>12</v>
      </c>
      <c r="B2635" s="8" t="s">
        <v>543</v>
      </c>
      <c r="C2635" s="8">
        <v>13319.0</v>
      </c>
      <c r="D2635" s="8" t="s">
        <v>2906</v>
      </c>
      <c r="E2635" s="8" t="s">
        <v>46</v>
      </c>
      <c r="F2635" s="10">
        <v>927111.0</v>
      </c>
      <c r="G2635" s="8" t="s">
        <v>37</v>
      </c>
    </row>
    <row r="2636" ht="15.0" customHeight="1">
      <c r="A2636" s="8" t="s">
        <v>12</v>
      </c>
      <c r="B2636" s="8" t="s">
        <v>543</v>
      </c>
      <c r="C2636" s="8">
        <v>13320.0</v>
      </c>
      <c r="D2636" s="8" t="s">
        <v>2907</v>
      </c>
      <c r="E2636" s="8" t="s">
        <v>46</v>
      </c>
      <c r="F2636" s="10">
        <v>367410.0</v>
      </c>
      <c r="G2636" s="8" t="s">
        <v>37</v>
      </c>
    </row>
    <row r="2637" ht="15.0" customHeight="1">
      <c r="A2637" s="8" t="s">
        <v>12</v>
      </c>
      <c r="B2637" s="8" t="s">
        <v>543</v>
      </c>
      <c r="C2637" s="8">
        <v>13321.0</v>
      </c>
      <c r="D2637" s="8" t="s">
        <v>2908</v>
      </c>
      <c r="E2637" s="8" t="s">
        <v>46</v>
      </c>
      <c r="F2637" s="10">
        <v>2410534.0</v>
      </c>
      <c r="G2637" s="8" t="s">
        <v>37</v>
      </c>
    </row>
    <row r="2638" ht="15.0" customHeight="1">
      <c r="A2638" s="8" t="s">
        <v>12</v>
      </c>
      <c r="B2638" s="8" t="s">
        <v>543</v>
      </c>
      <c r="C2638" s="8">
        <v>13322.0</v>
      </c>
      <c r="D2638" s="8" t="s">
        <v>2909</v>
      </c>
      <c r="E2638" s="8" t="s">
        <v>46</v>
      </c>
      <c r="F2638" s="10">
        <v>782479.0</v>
      </c>
      <c r="G2638" s="8" t="s">
        <v>37</v>
      </c>
    </row>
    <row r="2639" ht="15.0" customHeight="1">
      <c r="A2639" s="8" t="s">
        <v>12</v>
      </c>
      <c r="B2639" s="8" t="s">
        <v>543</v>
      </c>
      <c r="C2639" s="8">
        <v>13323.0</v>
      </c>
      <c r="D2639" s="8" t="s">
        <v>2910</v>
      </c>
      <c r="E2639" s="8" t="s">
        <v>46</v>
      </c>
      <c r="F2639" s="10">
        <v>462413.0</v>
      </c>
      <c r="G2639" s="8" t="s">
        <v>37</v>
      </c>
    </row>
    <row r="2640" ht="15.0" customHeight="1">
      <c r="A2640" s="8" t="s">
        <v>12</v>
      </c>
      <c r="B2640" s="8" t="s">
        <v>543</v>
      </c>
      <c r="C2640" s="8">
        <v>13324.0</v>
      </c>
      <c r="D2640" s="8" t="s">
        <v>2911</v>
      </c>
      <c r="E2640" s="8" t="s">
        <v>46</v>
      </c>
      <c r="F2640" s="10">
        <v>937299.0</v>
      </c>
      <c r="G2640" s="8" t="s">
        <v>37</v>
      </c>
    </row>
    <row r="2641" ht="15.0" customHeight="1">
      <c r="A2641" s="8" t="s">
        <v>12</v>
      </c>
      <c r="B2641" s="8" t="s">
        <v>543</v>
      </c>
      <c r="C2641" s="8">
        <v>13325.0</v>
      </c>
      <c r="D2641" s="8" t="s">
        <v>2912</v>
      </c>
      <c r="E2641" s="8" t="s">
        <v>46</v>
      </c>
      <c r="F2641" s="10">
        <v>388496.0</v>
      </c>
      <c r="G2641" s="8" t="s">
        <v>37</v>
      </c>
    </row>
    <row r="2642" ht="15.0" customHeight="1">
      <c r="A2642" s="8" t="s">
        <v>12</v>
      </c>
      <c r="B2642" s="8" t="s">
        <v>543</v>
      </c>
      <c r="C2642" s="8">
        <v>13326.0</v>
      </c>
      <c r="D2642" s="8" t="s">
        <v>2913</v>
      </c>
      <c r="E2642" s="8" t="s">
        <v>46</v>
      </c>
      <c r="F2642" s="10">
        <v>208678.0</v>
      </c>
      <c r="G2642" s="8" t="s">
        <v>37</v>
      </c>
    </row>
    <row r="2643" ht="15.0" customHeight="1">
      <c r="A2643" s="8" t="s">
        <v>12</v>
      </c>
      <c r="B2643" s="8" t="s">
        <v>543</v>
      </c>
      <c r="C2643" s="8">
        <v>13327.0</v>
      </c>
      <c r="D2643" s="8" t="s">
        <v>2914</v>
      </c>
      <c r="E2643" s="8" t="s">
        <v>46</v>
      </c>
      <c r="F2643" s="10">
        <v>37577.0</v>
      </c>
      <c r="G2643" s="8" t="s">
        <v>37</v>
      </c>
    </row>
    <row r="2644" ht="15.0" customHeight="1">
      <c r="A2644" s="8" t="s">
        <v>12</v>
      </c>
      <c r="B2644" s="8" t="s">
        <v>543</v>
      </c>
      <c r="C2644" s="8">
        <v>13328.0</v>
      </c>
      <c r="D2644" s="8" t="s">
        <v>2915</v>
      </c>
      <c r="E2644" s="8" t="s">
        <v>46</v>
      </c>
      <c r="F2644" s="10">
        <v>567657.0</v>
      </c>
      <c r="G2644" s="8" t="s">
        <v>37</v>
      </c>
    </row>
    <row r="2645" ht="15.0" customHeight="1">
      <c r="A2645" s="8" t="s">
        <v>12</v>
      </c>
      <c r="B2645" s="8" t="s">
        <v>543</v>
      </c>
      <c r="C2645" s="8">
        <v>13329.0</v>
      </c>
      <c r="D2645" s="8" t="s">
        <v>2916</v>
      </c>
      <c r="E2645" s="8" t="s">
        <v>46</v>
      </c>
      <c r="F2645" s="10">
        <v>1283518.0</v>
      </c>
      <c r="G2645" s="8" t="s">
        <v>37</v>
      </c>
    </row>
    <row r="2646" ht="15.0" customHeight="1">
      <c r="A2646" s="8" t="s">
        <v>12</v>
      </c>
      <c r="B2646" s="8" t="s">
        <v>543</v>
      </c>
      <c r="C2646" s="8">
        <v>13330.0</v>
      </c>
      <c r="D2646" s="8" t="s">
        <v>2917</v>
      </c>
      <c r="E2646" s="8" t="s">
        <v>46</v>
      </c>
      <c r="F2646" s="10">
        <v>1710026.0</v>
      </c>
      <c r="G2646" s="8" t="s">
        <v>37</v>
      </c>
    </row>
    <row r="2647" ht="15.0" customHeight="1">
      <c r="A2647" s="8" t="s">
        <v>12</v>
      </c>
      <c r="B2647" s="8" t="s">
        <v>543</v>
      </c>
      <c r="C2647" s="8">
        <v>13331.0</v>
      </c>
      <c r="D2647" s="8" t="s">
        <v>2918</v>
      </c>
      <c r="E2647" s="8" t="s">
        <v>46</v>
      </c>
      <c r="F2647" s="10">
        <v>2198573.0</v>
      </c>
      <c r="G2647" s="8" t="s">
        <v>37</v>
      </c>
    </row>
    <row r="2648" ht="15.0" customHeight="1">
      <c r="A2648" s="8" t="s">
        <v>12</v>
      </c>
      <c r="B2648" s="8" t="s">
        <v>543</v>
      </c>
      <c r="C2648" s="8">
        <v>13332.0</v>
      </c>
      <c r="D2648" s="8" t="s">
        <v>2919</v>
      </c>
      <c r="E2648" s="8" t="s">
        <v>46</v>
      </c>
      <c r="F2648" s="10">
        <v>708541.0</v>
      </c>
      <c r="G2648" s="8" t="s">
        <v>37</v>
      </c>
    </row>
    <row r="2649" ht="15.0" customHeight="1">
      <c r="A2649" s="8" t="s">
        <v>12</v>
      </c>
      <c r="B2649" s="8" t="s">
        <v>543</v>
      </c>
      <c r="C2649" s="8">
        <v>13333.0</v>
      </c>
      <c r="D2649" s="8" t="s">
        <v>2920</v>
      </c>
      <c r="E2649" s="8" t="s">
        <v>46</v>
      </c>
      <c r="F2649" s="10">
        <v>132453.0</v>
      </c>
      <c r="G2649" s="8" t="s">
        <v>37</v>
      </c>
    </row>
    <row r="2650" ht="15.0" customHeight="1">
      <c r="A2650" s="8" t="s">
        <v>12</v>
      </c>
      <c r="B2650" s="8" t="s">
        <v>543</v>
      </c>
      <c r="C2650" s="8">
        <v>13334.0</v>
      </c>
      <c r="D2650" s="8" t="s">
        <v>2921</v>
      </c>
      <c r="E2650" s="8" t="s">
        <v>61</v>
      </c>
      <c r="F2650" s="10">
        <v>696693.0</v>
      </c>
      <c r="G2650" s="8" t="s">
        <v>37</v>
      </c>
    </row>
    <row r="2651" ht="15.0" customHeight="1">
      <c r="A2651" s="8" t="s">
        <v>12</v>
      </c>
      <c r="B2651" s="8" t="s">
        <v>543</v>
      </c>
      <c r="C2651" s="8">
        <v>13336.0</v>
      </c>
      <c r="D2651" s="8" t="s">
        <v>2922</v>
      </c>
      <c r="E2651" s="8" t="s">
        <v>46</v>
      </c>
      <c r="F2651" s="10">
        <v>271964.0</v>
      </c>
      <c r="G2651" s="8" t="s">
        <v>37</v>
      </c>
    </row>
    <row r="2652" ht="15.0" customHeight="1">
      <c r="A2652" s="8" t="s">
        <v>12</v>
      </c>
      <c r="B2652" s="8" t="s">
        <v>563</v>
      </c>
      <c r="C2652" s="8">
        <v>13372.0</v>
      </c>
      <c r="D2652" s="8" t="s">
        <v>2923</v>
      </c>
      <c r="E2652" s="8" t="s">
        <v>36</v>
      </c>
      <c r="F2652" s="10">
        <v>9121.0</v>
      </c>
      <c r="G2652" s="8" t="s">
        <v>37</v>
      </c>
    </row>
    <row r="2653" ht="15.0" customHeight="1">
      <c r="A2653" s="8" t="s">
        <v>12</v>
      </c>
      <c r="B2653" s="8" t="s">
        <v>563</v>
      </c>
      <c r="C2653" s="8">
        <v>13373.0</v>
      </c>
      <c r="D2653" s="8" t="s">
        <v>2924</v>
      </c>
      <c r="E2653" s="8" t="s">
        <v>36</v>
      </c>
      <c r="F2653" s="10">
        <v>13090.0</v>
      </c>
      <c r="G2653" s="8" t="s">
        <v>37</v>
      </c>
    </row>
    <row r="2654" ht="15.0" customHeight="1">
      <c r="A2654" s="8" t="s">
        <v>12</v>
      </c>
      <c r="B2654" s="8" t="s">
        <v>563</v>
      </c>
      <c r="C2654" s="8">
        <v>13374.0</v>
      </c>
      <c r="D2654" s="8" t="s">
        <v>2925</v>
      </c>
      <c r="E2654" s="8" t="s">
        <v>36</v>
      </c>
      <c r="F2654" s="10">
        <v>14033.0</v>
      </c>
      <c r="G2654" s="8" t="s">
        <v>37</v>
      </c>
    </row>
    <row r="2655" ht="15.0" customHeight="1">
      <c r="A2655" s="8" t="s">
        <v>12</v>
      </c>
      <c r="B2655" s="8" t="s">
        <v>563</v>
      </c>
      <c r="C2655" s="8">
        <v>13375.0</v>
      </c>
      <c r="D2655" s="8" t="s">
        <v>2926</v>
      </c>
      <c r="E2655" s="8" t="s">
        <v>36</v>
      </c>
      <c r="F2655" s="10">
        <v>11672.0</v>
      </c>
      <c r="G2655" s="8" t="s">
        <v>37</v>
      </c>
    </row>
    <row r="2656" ht="15.0" customHeight="1">
      <c r="A2656" s="8" t="s">
        <v>12</v>
      </c>
      <c r="B2656" s="8" t="s">
        <v>1128</v>
      </c>
      <c r="C2656" s="8">
        <v>13376.0</v>
      </c>
      <c r="D2656" s="8" t="s">
        <v>2927</v>
      </c>
      <c r="E2656" s="8" t="s">
        <v>46</v>
      </c>
      <c r="F2656" s="10">
        <v>1.37137194E8</v>
      </c>
      <c r="G2656" s="8" t="s">
        <v>37</v>
      </c>
    </row>
    <row r="2657" ht="15.0" customHeight="1">
      <c r="A2657" s="8" t="s">
        <v>12</v>
      </c>
      <c r="B2657" s="8" t="s">
        <v>1128</v>
      </c>
      <c r="C2657" s="8">
        <v>13377.0</v>
      </c>
      <c r="D2657" s="8" t="s">
        <v>2928</v>
      </c>
      <c r="E2657" s="8" t="s">
        <v>46</v>
      </c>
      <c r="F2657" s="10">
        <v>1.55768354E8</v>
      </c>
      <c r="G2657" s="8" t="s">
        <v>37</v>
      </c>
    </row>
    <row r="2658" ht="15.0" customHeight="1">
      <c r="A2658" s="8" t="s">
        <v>12</v>
      </c>
      <c r="B2658" s="8" t="s">
        <v>1128</v>
      </c>
      <c r="C2658" s="8">
        <v>13378.0</v>
      </c>
      <c r="D2658" s="8" t="s">
        <v>2929</v>
      </c>
      <c r="E2658" s="8" t="s">
        <v>46</v>
      </c>
      <c r="F2658" s="10">
        <v>1.73294046E8</v>
      </c>
      <c r="G2658" s="8" t="s">
        <v>37</v>
      </c>
    </row>
    <row r="2659" ht="15.0" customHeight="1">
      <c r="A2659" s="8" t="s">
        <v>12</v>
      </c>
      <c r="B2659" s="8" t="s">
        <v>1128</v>
      </c>
      <c r="C2659" s="8">
        <v>13379.0</v>
      </c>
      <c r="D2659" s="8" t="s">
        <v>2930</v>
      </c>
      <c r="E2659" s="8" t="s">
        <v>46</v>
      </c>
      <c r="F2659" s="10">
        <v>1758579.0</v>
      </c>
      <c r="G2659" s="8" t="s">
        <v>37</v>
      </c>
    </row>
    <row r="2660" ht="15.0" customHeight="1">
      <c r="A2660" s="8" t="s">
        <v>12</v>
      </c>
      <c r="B2660" s="8" t="s">
        <v>2931</v>
      </c>
      <c r="C2660" s="8">
        <v>13400.0</v>
      </c>
      <c r="D2660" s="8" t="s">
        <v>2932</v>
      </c>
      <c r="E2660" s="8" t="s">
        <v>46</v>
      </c>
      <c r="F2660" s="10">
        <v>46053.0</v>
      </c>
      <c r="G2660" s="8" t="s">
        <v>37</v>
      </c>
    </row>
    <row r="2661" ht="15.0" customHeight="1">
      <c r="A2661" s="8" t="s">
        <v>12</v>
      </c>
      <c r="B2661" s="8" t="s">
        <v>2931</v>
      </c>
      <c r="C2661" s="8">
        <v>13401.0</v>
      </c>
      <c r="D2661" s="8" t="s">
        <v>2933</v>
      </c>
      <c r="E2661" s="8" t="s">
        <v>46</v>
      </c>
      <c r="F2661" s="10">
        <v>66457.0</v>
      </c>
      <c r="G2661" s="8" t="s">
        <v>37</v>
      </c>
    </row>
    <row r="2662" ht="15.0" customHeight="1">
      <c r="A2662" s="8" t="s">
        <v>12</v>
      </c>
      <c r="B2662" s="8" t="s">
        <v>2931</v>
      </c>
      <c r="C2662" s="8">
        <v>13402.0</v>
      </c>
      <c r="D2662" s="8" t="s">
        <v>2934</v>
      </c>
      <c r="E2662" s="8" t="s">
        <v>46</v>
      </c>
      <c r="F2662" s="10">
        <v>50403.0</v>
      </c>
      <c r="G2662" s="8" t="s">
        <v>37</v>
      </c>
    </row>
    <row r="2663" ht="15.0" customHeight="1">
      <c r="A2663" s="8" t="s">
        <v>12</v>
      </c>
      <c r="B2663" s="8" t="s">
        <v>2931</v>
      </c>
      <c r="C2663" s="8">
        <v>13403.0</v>
      </c>
      <c r="D2663" s="8" t="s">
        <v>2935</v>
      </c>
      <c r="E2663" s="8" t="s">
        <v>46</v>
      </c>
      <c r="F2663" s="10">
        <v>209976.0</v>
      </c>
      <c r="G2663" s="8" t="s">
        <v>37</v>
      </c>
    </row>
    <row r="2664" ht="15.0" customHeight="1">
      <c r="A2664" s="8" t="s">
        <v>12</v>
      </c>
      <c r="B2664" s="8" t="s">
        <v>2931</v>
      </c>
      <c r="C2664" s="8">
        <v>13404.0</v>
      </c>
      <c r="D2664" s="8" t="s">
        <v>2936</v>
      </c>
      <c r="E2664" s="8" t="s">
        <v>61</v>
      </c>
      <c r="F2664" s="10">
        <v>212493.0</v>
      </c>
      <c r="G2664" s="8" t="s">
        <v>37</v>
      </c>
    </row>
    <row r="2665" ht="15.0" customHeight="1">
      <c r="A2665" s="8" t="s">
        <v>12</v>
      </c>
      <c r="B2665" s="8" t="s">
        <v>2931</v>
      </c>
      <c r="C2665" s="8">
        <v>13405.0</v>
      </c>
      <c r="D2665" s="8" t="s">
        <v>2937</v>
      </c>
      <c r="E2665" s="8" t="s">
        <v>46</v>
      </c>
      <c r="F2665" s="10">
        <v>1365965.0</v>
      </c>
      <c r="G2665" s="8" t="s">
        <v>37</v>
      </c>
    </row>
    <row r="2666" ht="15.0" customHeight="1">
      <c r="A2666" s="8" t="s">
        <v>12</v>
      </c>
      <c r="B2666" s="8" t="s">
        <v>2931</v>
      </c>
      <c r="C2666" s="8">
        <v>13406.0</v>
      </c>
      <c r="D2666" s="8" t="s">
        <v>2938</v>
      </c>
      <c r="E2666" s="8" t="s">
        <v>46</v>
      </c>
      <c r="F2666" s="10">
        <v>1175068.0</v>
      </c>
      <c r="G2666" s="8" t="s">
        <v>37</v>
      </c>
    </row>
    <row r="2667" ht="15.0" customHeight="1">
      <c r="A2667" s="8" t="s">
        <v>12</v>
      </c>
      <c r="B2667" s="8" t="s">
        <v>2931</v>
      </c>
      <c r="C2667" s="8">
        <v>13407.0</v>
      </c>
      <c r="D2667" s="8" t="s">
        <v>2939</v>
      </c>
      <c r="E2667" s="8" t="s">
        <v>46</v>
      </c>
      <c r="F2667" s="10">
        <v>1106552.0</v>
      </c>
      <c r="G2667" s="8" t="s">
        <v>37</v>
      </c>
    </row>
    <row r="2668" ht="15.0" customHeight="1">
      <c r="A2668" s="8" t="s">
        <v>12</v>
      </c>
      <c r="B2668" s="8" t="s">
        <v>2931</v>
      </c>
      <c r="C2668" s="8">
        <v>13408.0</v>
      </c>
      <c r="D2668" s="8" t="s">
        <v>2940</v>
      </c>
      <c r="E2668" s="8" t="s">
        <v>46</v>
      </c>
      <c r="F2668" s="10">
        <v>1126277.0</v>
      </c>
      <c r="G2668" s="8" t="s">
        <v>37</v>
      </c>
    </row>
    <row r="2669" ht="15.0" customHeight="1">
      <c r="A2669" s="8" t="s">
        <v>12</v>
      </c>
      <c r="B2669" s="8" t="s">
        <v>2931</v>
      </c>
      <c r="C2669" s="8">
        <v>13409.0</v>
      </c>
      <c r="D2669" s="8" t="s">
        <v>2941</v>
      </c>
      <c r="E2669" s="8" t="s">
        <v>46</v>
      </c>
      <c r="F2669" s="10">
        <v>1126277.0</v>
      </c>
      <c r="G2669" s="8" t="s">
        <v>37</v>
      </c>
    </row>
    <row r="2670" ht="15.0" customHeight="1">
      <c r="A2670" s="8" t="s">
        <v>12</v>
      </c>
      <c r="B2670" s="8" t="s">
        <v>2931</v>
      </c>
      <c r="C2670" s="8">
        <v>13410.0</v>
      </c>
      <c r="D2670" s="8" t="s">
        <v>2942</v>
      </c>
      <c r="E2670" s="8" t="s">
        <v>46</v>
      </c>
      <c r="F2670" s="10">
        <v>2962588.0</v>
      </c>
      <c r="G2670" s="8" t="s">
        <v>37</v>
      </c>
    </row>
    <row r="2671" ht="15.0" customHeight="1">
      <c r="A2671" s="8" t="s">
        <v>12</v>
      </c>
      <c r="B2671" s="8" t="s">
        <v>2931</v>
      </c>
      <c r="C2671" s="8">
        <v>13411.0</v>
      </c>
      <c r="D2671" s="8" t="s">
        <v>2943</v>
      </c>
      <c r="E2671" s="8" t="s">
        <v>46</v>
      </c>
      <c r="F2671" s="10">
        <v>3425487.0</v>
      </c>
      <c r="G2671" s="8" t="s">
        <v>37</v>
      </c>
    </row>
    <row r="2672" ht="15.0" customHeight="1">
      <c r="A2672" s="8" t="s">
        <v>12</v>
      </c>
      <c r="B2672" s="8" t="s">
        <v>2931</v>
      </c>
      <c r="C2672" s="8">
        <v>13412.0</v>
      </c>
      <c r="D2672" s="8" t="s">
        <v>2944</v>
      </c>
      <c r="E2672" s="8" t="s">
        <v>46</v>
      </c>
      <c r="F2672" s="10">
        <v>3814768.0</v>
      </c>
      <c r="G2672" s="8" t="s">
        <v>37</v>
      </c>
    </row>
    <row r="2673" ht="15.0" customHeight="1">
      <c r="A2673" s="8" t="s">
        <v>12</v>
      </c>
      <c r="B2673" s="8" t="s">
        <v>2931</v>
      </c>
      <c r="C2673" s="8">
        <v>13413.0</v>
      </c>
      <c r="D2673" s="8" t="s">
        <v>2945</v>
      </c>
      <c r="E2673" s="8" t="s">
        <v>46</v>
      </c>
      <c r="F2673" s="10">
        <v>4028327.0</v>
      </c>
      <c r="G2673" s="8" t="s">
        <v>37</v>
      </c>
    </row>
    <row r="2674" ht="15.0" customHeight="1">
      <c r="A2674" s="8" t="s">
        <v>12</v>
      </c>
      <c r="B2674" s="8" t="s">
        <v>2931</v>
      </c>
      <c r="C2674" s="8">
        <v>13414.0</v>
      </c>
      <c r="D2674" s="8" t="s">
        <v>2946</v>
      </c>
      <c r="E2674" s="8" t="s">
        <v>46</v>
      </c>
      <c r="F2674" s="10">
        <v>1.1276899E7</v>
      </c>
      <c r="G2674" s="8" t="s">
        <v>37</v>
      </c>
    </row>
    <row r="2675" ht="15.0" customHeight="1">
      <c r="A2675" s="8" t="s">
        <v>12</v>
      </c>
      <c r="B2675" s="8" t="s">
        <v>2931</v>
      </c>
      <c r="C2675" s="8">
        <v>13415.0</v>
      </c>
      <c r="D2675" s="8" t="s">
        <v>2947</v>
      </c>
      <c r="E2675" s="8" t="s">
        <v>46</v>
      </c>
      <c r="F2675" s="10">
        <v>1.4430814E7</v>
      </c>
      <c r="G2675" s="8" t="s">
        <v>37</v>
      </c>
    </row>
    <row r="2676" ht="15.0" customHeight="1">
      <c r="A2676" s="8" t="s">
        <v>12</v>
      </c>
      <c r="B2676" s="8" t="s">
        <v>31</v>
      </c>
      <c r="C2676" s="8">
        <v>13416.0</v>
      </c>
      <c r="D2676" s="8" t="s">
        <v>2948</v>
      </c>
      <c r="E2676" s="8" t="s">
        <v>33</v>
      </c>
      <c r="F2676" s="10">
        <v>62268.0</v>
      </c>
      <c r="G2676" s="8" t="s">
        <v>17</v>
      </c>
    </row>
    <row r="2677" ht="15.0" customHeight="1">
      <c r="A2677" s="8" t="s">
        <v>12</v>
      </c>
      <c r="B2677" s="8" t="s">
        <v>1682</v>
      </c>
      <c r="C2677" s="8">
        <v>13417.0</v>
      </c>
      <c r="D2677" s="8" t="s">
        <v>2949</v>
      </c>
      <c r="E2677" s="8" t="s">
        <v>16</v>
      </c>
      <c r="F2677" s="10">
        <v>120000.0</v>
      </c>
      <c r="G2677" s="8" t="s">
        <v>37</v>
      </c>
    </row>
    <row r="2678" ht="15.0" customHeight="1">
      <c r="A2678" s="8" t="s">
        <v>12</v>
      </c>
      <c r="B2678" s="8" t="s">
        <v>2950</v>
      </c>
      <c r="C2678" s="8">
        <v>13418.0</v>
      </c>
      <c r="D2678" s="8" t="s">
        <v>2951</v>
      </c>
      <c r="E2678" s="8" t="s">
        <v>736</v>
      </c>
      <c r="F2678" s="10">
        <v>2215256.0</v>
      </c>
      <c r="G2678" s="8" t="s">
        <v>37</v>
      </c>
    </row>
    <row r="2679" ht="15.0" customHeight="1">
      <c r="A2679" s="8" t="s">
        <v>12</v>
      </c>
      <c r="B2679" s="8" t="s">
        <v>2950</v>
      </c>
      <c r="C2679" s="8">
        <v>13419.0</v>
      </c>
      <c r="D2679" s="8" t="s">
        <v>2952</v>
      </c>
      <c r="E2679" s="8" t="s">
        <v>100</v>
      </c>
      <c r="F2679" s="10">
        <v>119000.0</v>
      </c>
      <c r="G2679" s="8" t="s">
        <v>37</v>
      </c>
    </row>
    <row r="2680" ht="15.0" customHeight="1">
      <c r="A2680" s="8" t="s">
        <v>12</v>
      </c>
      <c r="B2680" s="8" t="s">
        <v>2950</v>
      </c>
      <c r="C2680" s="8">
        <v>13420.0</v>
      </c>
      <c r="D2680" s="8" t="s">
        <v>2953</v>
      </c>
      <c r="E2680" s="8" t="s">
        <v>736</v>
      </c>
      <c r="F2680" s="10">
        <v>2856000.0</v>
      </c>
      <c r="G2680" s="8" t="s">
        <v>37</v>
      </c>
    </row>
    <row r="2681" ht="15.0" customHeight="1">
      <c r="A2681" s="8" t="s">
        <v>12</v>
      </c>
      <c r="B2681" s="8" t="s">
        <v>2950</v>
      </c>
      <c r="C2681" s="8">
        <v>13421.0</v>
      </c>
      <c r="D2681" s="8" t="s">
        <v>2954</v>
      </c>
      <c r="E2681" s="8" t="s">
        <v>736</v>
      </c>
      <c r="F2681" s="10">
        <v>952000.0</v>
      </c>
      <c r="G2681" s="8" t="s">
        <v>37</v>
      </c>
    </row>
    <row r="2682" ht="15.0" customHeight="1">
      <c r="A2682" s="8" t="s">
        <v>12</v>
      </c>
      <c r="B2682" s="8" t="s">
        <v>2950</v>
      </c>
      <c r="C2682" s="8">
        <v>13422.0</v>
      </c>
      <c r="D2682" s="8" t="s">
        <v>2955</v>
      </c>
      <c r="E2682" s="8" t="s">
        <v>100</v>
      </c>
      <c r="F2682" s="10">
        <v>47600.0</v>
      </c>
      <c r="G2682" s="8" t="s">
        <v>37</v>
      </c>
    </row>
    <row r="2683" ht="15.0" customHeight="1">
      <c r="A2683" s="8" t="s">
        <v>12</v>
      </c>
      <c r="B2683" s="8" t="s">
        <v>2950</v>
      </c>
      <c r="C2683" s="8">
        <v>13423.0</v>
      </c>
      <c r="D2683" s="8" t="s">
        <v>2956</v>
      </c>
      <c r="E2683" s="8" t="s">
        <v>100</v>
      </c>
      <c r="F2683" s="10">
        <v>321300.0</v>
      </c>
      <c r="G2683" s="8" t="s">
        <v>37</v>
      </c>
    </row>
    <row r="2684" ht="15.0" customHeight="1">
      <c r="A2684" s="8" t="s">
        <v>12</v>
      </c>
      <c r="B2684" s="8" t="s">
        <v>2218</v>
      </c>
      <c r="C2684" s="8">
        <v>13424.0</v>
      </c>
      <c r="D2684" s="8" t="s">
        <v>2957</v>
      </c>
      <c r="E2684" s="8" t="s">
        <v>46</v>
      </c>
      <c r="F2684" s="10">
        <v>273700.0</v>
      </c>
      <c r="G2684" s="8" t="s">
        <v>37</v>
      </c>
    </row>
    <row r="2685" ht="15.0" customHeight="1">
      <c r="A2685" s="8" t="s">
        <v>12</v>
      </c>
      <c r="B2685" s="8" t="s">
        <v>2218</v>
      </c>
      <c r="C2685" s="8">
        <v>13425.0</v>
      </c>
      <c r="D2685" s="8" t="s">
        <v>2958</v>
      </c>
      <c r="E2685" s="8" t="s">
        <v>46</v>
      </c>
      <c r="F2685" s="10">
        <v>196350.0</v>
      </c>
      <c r="G2685" s="8" t="s">
        <v>37</v>
      </c>
    </row>
    <row r="2686" ht="15.0" customHeight="1">
      <c r="A2686" s="8" t="s">
        <v>12</v>
      </c>
      <c r="B2686" s="8" t="s">
        <v>2218</v>
      </c>
      <c r="C2686" s="8">
        <v>13426.0</v>
      </c>
      <c r="D2686" s="8" t="s">
        <v>2959</v>
      </c>
      <c r="E2686" s="8" t="s">
        <v>46</v>
      </c>
      <c r="F2686" s="10">
        <v>1225700.0</v>
      </c>
      <c r="G2686" s="8" t="s">
        <v>37</v>
      </c>
    </row>
    <row r="2687" ht="15.0" customHeight="1">
      <c r="A2687" s="8" t="s">
        <v>12</v>
      </c>
      <c r="B2687" s="8" t="s">
        <v>2218</v>
      </c>
      <c r="C2687" s="8">
        <v>13427.0</v>
      </c>
      <c r="D2687" s="8" t="s">
        <v>2960</v>
      </c>
      <c r="E2687" s="8" t="s">
        <v>46</v>
      </c>
      <c r="F2687" s="10">
        <v>856800.0</v>
      </c>
      <c r="G2687" s="8" t="s">
        <v>37</v>
      </c>
    </row>
    <row r="2688" ht="15.0" customHeight="1">
      <c r="A2688" s="8" t="s">
        <v>12</v>
      </c>
      <c r="B2688" s="8" t="s">
        <v>1059</v>
      </c>
      <c r="C2688" s="8">
        <v>13428.0</v>
      </c>
      <c r="D2688" s="8" t="s">
        <v>2961</v>
      </c>
      <c r="E2688" s="8" t="s">
        <v>46</v>
      </c>
      <c r="F2688" s="10">
        <v>343700.0</v>
      </c>
      <c r="G2688" s="8" t="s">
        <v>37</v>
      </c>
    </row>
    <row r="2689" ht="15.0" customHeight="1">
      <c r="A2689" s="8" t="s">
        <v>12</v>
      </c>
      <c r="B2689" s="8" t="s">
        <v>819</v>
      </c>
      <c r="C2689" s="8">
        <v>13429.0</v>
      </c>
      <c r="D2689" s="8" t="s">
        <v>2962</v>
      </c>
      <c r="E2689" s="8" t="s">
        <v>36</v>
      </c>
      <c r="F2689" s="10">
        <v>28659.0</v>
      </c>
      <c r="G2689" s="8" t="s">
        <v>37</v>
      </c>
    </row>
    <row r="2690" ht="15.0" customHeight="1">
      <c r="A2690" s="8" t="s">
        <v>12</v>
      </c>
      <c r="B2690" s="8" t="s">
        <v>1143</v>
      </c>
      <c r="C2690" s="8">
        <v>13430.0</v>
      </c>
      <c r="D2690" s="8" t="s">
        <v>2963</v>
      </c>
      <c r="E2690" s="8" t="s">
        <v>61</v>
      </c>
      <c r="F2690" s="10">
        <v>11792.0</v>
      </c>
      <c r="G2690" s="8" t="s">
        <v>17</v>
      </c>
    </row>
    <row r="2691" ht="15.0" customHeight="1">
      <c r="A2691" s="8" t="s">
        <v>12</v>
      </c>
      <c r="B2691" s="8" t="s">
        <v>535</v>
      </c>
      <c r="C2691" s="8">
        <v>13431.0</v>
      </c>
      <c r="D2691" s="8" t="s">
        <v>2964</v>
      </c>
      <c r="E2691" s="8" t="s">
        <v>1151</v>
      </c>
      <c r="F2691" s="10">
        <v>1400000.0</v>
      </c>
      <c r="G2691" s="8" t="s">
        <v>17</v>
      </c>
    </row>
    <row r="2692" ht="15.0" customHeight="1">
      <c r="A2692" s="8" t="s">
        <v>12</v>
      </c>
      <c r="B2692" s="8" t="s">
        <v>535</v>
      </c>
      <c r="C2692" s="8">
        <v>13432.0</v>
      </c>
      <c r="D2692" s="8" t="s">
        <v>2965</v>
      </c>
      <c r="E2692" s="8" t="s">
        <v>1151</v>
      </c>
      <c r="F2692" s="10">
        <v>1500000.0</v>
      </c>
      <c r="G2692" s="8" t="s">
        <v>17</v>
      </c>
    </row>
    <row r="2693" ht="15.0" customHeight="1">
      <c r="A2693" s="8" t="s">
        <v>12</v>
      </c>
      <c r="B2693" s="8" t="s">
        <v>535</v>
      </c>
      <c r="C2693" s="8">
        <v>13433.0</v>
      </c>
      <c r="D2693" s="8" t="s">
        <v>2966</v>
      </c>
      <c r="E2693" s="8" t="s">
        <v>1151</v>
      </c>
      <c r="F2693" s="10">
        <v>2000000.0</v>
      </c>
      <c r="G2693" s="8" t="s">
        <v>17</v>
      </c>
    </row>
    <row r="2694" ht="15.0" customHeight="1">
      <c r="A2694" s="8" t="s">
        <v>12</v>
      </c>
      <c r="B2694" s="8" t="s">
        <v>535</v>
      </c>
      <c r="C2694" s="8">
        <v>13434.0</v>
      </c>
      <c r="D2694" s="8" t="s">
        <v>2967</v>
      </c>
      <c r="E2694" s="8" t="s">
        <v>1151</v>
      </c>
      <c r="F2694" s="10">
        <v>2500000.0</v>
      </c>
      <c r="G2694" s="8" t="s">
        <v>17</v>
      </c>
    </row>
    <row r="2695" ht="15.0" customHeight="1">
      <c r="A2695" s="8" t="s">
        <v>12</v>
      </c>
      <c r="B2695" s="8" t="s">
        <v>535</v>
      </c>
      <c r="C2695" s="8">
        <v>13435.0</v>
      </c>
      <c r="D2695" s="8" t="s">
        <v>2968</v>
      </c>
      <c r="E2695" s="8" t="s">
        <v>1151</v>
      </c>
      <c r="F2695" s="10">
        <v>3000000.0</v>
      </c>
      <c r="G2695" s="8" t="s">
        <v>17</v>
      </c>
    </row>
    <row r="2696" ht="15.0" customHeight="1">
      <c r="A2696" s="8" t="s">
        <v>12</v>
      </c>
      <c r="B2696" s="8" t="s">
        <v>535</v>
      </c>
      <c r="C2696" s="8">
        <v>13436.0</v>
      </c>
      <c r="D2696" s="8" t="s">
        <v>2969</v>
      </c>
      <c r="E2696" s="8" t="s">
        <v>1151</v>
      </c>
      <c r="F2696" s="10">
        <v>3000000.0</v>
      </c>
      <c r="G2696" s="8" t="s">
        <v>17</v>
      </c>
    </row>
    <row r="2697" ht="15.0" customHeight="1">
      <c r="A2697" s="8" t="s">
        <v>12</v>
      </c>
      <c r="B2697" s="8" t="s">
        <v>47</v>
      </c>
      <c r="C2697" s="8">
        <v>13437.0</v>
      </c>
      <c r="D2697" s="8" t="s">
        <v>2970</v>
      </c>
      <c r="E2697" s="8" t="s">
        <v>16</v>
      </c>
      <c r="F2697" s="10">
        <v>95557.0</v>
      </c>
      <c r="G2697" s="8" t="s">
        <v>17</v>
      </c>
    </row>
    <row r="2698" ht="15.0" customHeight="1">
      <c r="A2698" s="8" t="s">
        <v>12</v>
      </c>
      <c r="B2698" s="8" t="s">
        <v>47</v>
      </c>
      <c r="C2698" s="8">
        <v>13438.0</v>
      </c>
      <c r="D2698" s="8" t="s">
        <v>2971</v>
      </c>
      <c r="E2698" s="8" t="s">
        <v>16</v>
      </c>
      <c r="F2698" s="10">
        <v>89964.0</v>
      </c>
      <c r="G2698" s="8" t="s">
        <v>17</v>
      </c>
    </row>
    <row r="2699" ht="15.0" customHeight="1">
      <c r="A2699" s="8" t="s">
        <v>12</v>
      </c>
      <c r="B2699" s="8" t="s">
        <v>14</v>
      </c>
      <c r="C2699" s="8">
        <v>13439.0</v>
      </c>
      <c r="D2699" s="8" t="s">
        <v>2972</v>
      </c>
      <c r="E2699" s="8" t="s">
        <v>16</v>
      </c>
      <c r="F2699" s="10">
        <v>741846.0</v>
      </c>
      <c r="G2699" s="8" t="s">
        <v>17</v>
      </c>
    </row>
    <row r="2700" ht="15.0" customHeight="1">
      <c r="A2700" s="8" t="s">
        <v>12</v>
      </c>
      <c r="B2700" s="8" t="s">
        <v>14</v>
      </c>
      <c r="C2700" s="8">
        <v>13440.0</v>
      </c>
      <c r="D2700" s="8" t="s">
        <v>2973</v>
      </c>
      <c r="E2700" s="8" t="s">
        <v>16</v>
      </c>
      <c r="F2700" s="10">
        <v>798921.0</v>
      </c>
      <c r="G2700" s="8" t="s">
        <v>17</v>
      </c>
    </row>
    <row r="2701" ht="15.0" customHeight="1">
      <c r="A2701" s="8" t="s">
        <v>12</v>
      </c>
      <c r="B2701" s="8" t="s">
        <v>14</v>
      </c>
      <c r="C2701" s="8">
        <v>13441.0</v>
      </c>
      <c r="D2701" s="8" t="s">
        <v>2974</v>
      </c>
      <c r="E2701" s="8" t="s">
        <v>16</v>
      </c>
      <c r="F2701" s="10">
        <v>849586.0</v>
      </c>
      <c r="G2701" s="8" t="s">
        <v>17</v>
      </c>
    </row>
    <row r="2702" ht="15.0" customHeight="1">
      <c r="A2702" s="8" t="s">
        <v>12</v>
      </c>
      <c r="B2702" s="8" t="s">
        <v>109</v>
      </c>
      <c r="C2702" s="8">
        <v>13442.0</v>
      </c>
      <c r="D2702" s="8" t="s">
        <v>2975</v>
      </c>
      <c r="E2702" s="8" t="s">
        <v>736</v>
      </c>
      <c r="F2702" s="10">
        <v>7361890.0</v>
      </c>
      <c r="G2702" s="8" t="s">
        <v>112</v>
      </c>
    </row>
    <row r="2703" ht="15.0" customHeight="1">
      <c r="A2703" s="8" t="s">
        <v>12</v>
      </c>
      <c r="B2703" s="8" t="s">
        <v>109</v>
      </c>
      <c r="C2703" s="8">
        <v>13443.0</v>
      </c>
      <c r="D2703" s="8" t="s">
        <v>2976</v>
      </c>
      <c r="E2703" s="8" t="s">
        <v>736</v>
      </c>
      <c r="F2703" s="10">
        <v>4467317.0</v>
      </c>
      <c r="G2703" s="8" t="s">
        <v>112</v>
      </c>
    </row>
    <row r="2704" ht="15.0" customHeight="1">
      <c r="A2704" s="8" t="s">
        <v>12</v>
      </c>
      <c r="B2704" s="8" t="s">
        <v>109</v>
      </c>
      <c r="C2704" s="8">
        <v>13444.0</v>
      </c>
      <c r="D2704" s="8" t="s">
        <v>2977</v>
      </c>
      <c r="E2704" s="8" t="s">
        <v>736</v>
      </c>
      <c r="F2704" s="10">
        <v>5835615.0</v>
      </c>
      <c r="G2704" s="8" t="s">
        <v>112</v>
      </c>
    </row>
    <row r="2705" ht="15.0" customHeight="1">
      <c r="A2705" s="8" t="s">
        <v>12</v>
      </c>
      <c r="B2705" s="8" t="s">
        <v>109</v>
      </c>
      <c r="C2705" s="8">
        <v>13445.0</v>
      </c>
      <c r="D2705" s="8" t="s">
        <v>2978</v>
      </c>
      <c r="E2705" s="8" t="s">
        <v>736</v>
      </c>
      <c r="F2705" s="10">
        <v>3945223.0</v>
      </c>
      <c r="G2705" s="8" t="s">
        <v>112</v>
      </c>
    </row>
    <row r="2706" ht="15.0" customHeight="1">
      <c r="A2706" s="8" t="s">
        <v>12</v>
      </c>
      <c r="B2706" s="8" t="s">
        <v>1864</v>
      </c>
      <c r="C2706" s="8">
        <v>13513.0</v>
      </c>
      <c r="D2706" s="8" t="s">
        <v>2979</v>
      </c>
      <c r="E2706" s="8" t="s">
        <v>61</v>
      </c>
      <c r="F2706" s="10">
        <v>1106330.0</v>
      </c>
      <c r="G2706" s="8" t="s">
        <v>37</v>
      </c>
    </row>
    <row r="2707" ht="15.0" customHeight="1">
      <c r="A2707" s="8" t="s">
        <v>12</v>
      </c>
      <c r="B2707" s="8" t="s">
        <v>1864</v>
      </c>
      <c r="C2707" s="8">
        <v>13514.0</v>
      </c>
      <c r="D2707" s="8" t="s">
        <v>2980</v>
      </c>
      <c r="E2707" s="8" t="s">
        <v>61</v>
      </c>
      <c r="F2707" s="10">
        <v>1425618.0</v>
      </c>
      <c r="G2707" s="8" t="s">
        <v>37</v>
      </c>
    </row>
    <row r="2708" ht="15.0" customHeight="1">
      <c r="A2708" s="8" t="s">
        <v>12</v>
      </c>
      <c r="B2708" s="8" t="s">
        <v>1864</v>
      </c>
      <c r="C2708" s="8">
        <v>13515.0</v>
      </c>
      <c r="D2708" s="8" t="s">
        <v>2981</v>
      </c>
      <c r="E2708" s="8" t="s">
        <v>61</v>
      </c>
      <c r="F2708" s="10">
        <v>1903835.0</v>
      </c>
      <c r="G2708" s="8" t="s">
        <v>37</v>
      </c>
    </row>
    <row r="2709" ht="15.0" customHeight="1">
      <c r="A2709" s="8" t="s">
        <v>12</v>
      </c>
      <c r="B2709" s="8" t="s">
        <v>1864</v>
      </c>
      <c r="C2709" s="8">
        <v>13516.0</v>
      </c>
      <c r="D2709" s="8" t="s">
        <v>2982</v>
      </c>
      <c r="E2709" s="8" t="s">
        <v>61</v>
      </c>
      <c r="F2709" s="10">
        <v>2673582.0</v>
      </c>
      <c r="G2709" s="8" t="s">
        <v>37</v>
      </c>
    </row>
    <row r="2710" ht="15.0" customHeight="1">
      <c r="A2710" s="8" t="s">
        <v>12</v>
      </c>
      <c r="B2710" s="8" t="s">
        <v>1864</v>
      </c>
      <c r="C2710" s="8">
        <v>13517.0</v>
      </c>
      <c r="D2710" s="8" t="s">
        <v>2983</v>
      </c>
      <c r="E2710" s="8" t="s">
        <v>61</v>
      </c>
      <c r="F2710" s="10">
        <v>4296242.0</v>
      </c>
      <c r="G2710" s="8" t="s">
        <v>37</v>
      </c>
    </row>
    <row r="2711" ht="15.0" customHeight="1">
      <c r="A2711" s="8" t="s">
        <v>12</v>
      </c>
      <c r="B2711" s="8" t="s">
        <v>1864</v>
      </c>
      <c r="C2711" s="8">
        <v>13518.0</v>
      </c>
      <c r="D2711" s="8" t="s">
        <v>2984</v>
      </c>
      <c r="E2711" s="8" t="s">
        <v>61</v>
      </c>
      <c r="F2711" s="10">
        <v>7042024.0</v>
      </c>
      <c r="G2711" s="8" t="s">
        <v>37</v>
      </c>
    </row>
    <row r="2712" ht="15.0" customHeight="1">
      <c r="A2712" s="8" t="s">
        <v>12</v>
      </c>
      <c r="B2712" s="8" t="s">
        <v>1864</v>
      </c>
      <c r="C2712" s="8">
        <v>13519.0</v>
      </c>
      <c r="D2712" s="8" t="s">
        <v>2985</v>
      </c>
      <c r="E2712" s="8" t="s">
        <v>61</v>
      </c>
      <c r="F2712" s="10">
        <v>7042024.0</v>
      </c>
      <c r="G2712" s="8" t="s">
        <v>37</v>
      </c>
    </row>
    <row r="2713" ht="15.0" customHeight="1">
      <c r="A2713" s="8" t="s">
        <v>12</v>
      </c>
      <c r="B2713" s="8" t="s">
        <v>1864</v>
      </c>
      <c r="C2713" s="8">
        <v>13520.0</v>
      </c>
      <c r="D2713" s="8" t="s">
        <v>2986</v>
      </c>
      <c r="E2713" s="8" t="s">
        <v>61</v>
      </c>
      <c r="F2713" s="10">
        <v>8296515.0</v>
      </c>
      <c r="G2713" s="8" t="s">
        <v>37</v>
      </c>
    </row>
    <row r="2714" ht="15.0" customHeight="1">
      <c r="A2714" s="8" t="s">
        <v>12</v>
      </c>
      <c r="B2714" s="8" t="s">
        <v>65</v>
      </c>
      <c r="C2714" s="8">
        <v>13531.0</v>
      </c>
      <c r="D2714" s="8" t="s">
        <v>2987</v>
      </c>
      <c r="E2714" s="8" t="s">
        <v>46</v>
      </c>
      <c r="F2714" s="10">
        <v>848852.0</v>
      </c>
      <c r="G2714" s="8" t="s">
        <v>17</v>
      </c>
    </row>
    <row r="2715" ht="15.0" customHeight="1">
      <c r="A2715" s="8" t="s">
        <v>12</v>
      </c>
      <c r="B2715" s="8" t="s">
        <v>65</v>
      </c>
      <c r="C2715" s="8">
        <v>13532.0</v>
      </c>
      <c r="D2715" s="8" t="s">
        <v>2988</v>
      </c>
      <c r="E2715" s="8" t="s">
        <v>46</v>
      </c>
      <c r="F2715" s="10">
        <v>55942.0</v>
      </c>
      <c r="G2715" s="8" t="s">
        <v>17</v>
      </c>
    </row>
    <row r="2716" ht="15.0" customHeight="1">
      <c r="A2716" s="8" t="s">
        <v>12</v>
      </c>
      <c r="B2716" s="8" t="s">
        <v>65</v>
      </c>
      <c r="C2716" s="8">
        <v>13533.0</v>
      </c>
      <c r="D2716" s="8" t="s">
        <v>2989</v>
      </c>
      <c r="E2716" s="8" t="s">
        <v>46</v>
      </c>
      <c r="F2716" s="10">
        <v>28715.0</v>
      </c>
      <c r="G2716" s="8" t="s">
        <v>17</v>
      </c>
    </row>
    <row r="2717" ht="15.0" customHeight="1">
      <c r="A2717" s="8" t="s">
        <v>12</v>
      </c>
      <c r="B2717" s="8" t="s">
        <v>120</v>
      </c>
      <c r="C2717" s="8">
        <v>13535.0</v>
      </c>
      <c r="D2717" s="8" t="s">
        <v>2990</v>
      </c>
      <c r="E2717" s="8" t="s">
        <v>61</v>
      </c>
      <c r="F2717" s="10">
        <v>172068.0</v>
      </c>
      <c r="G2717" s="8" t="s">
        <v>17</v>
      </c>
    </row>
    <row r="2718" ht="15.0" customHeight="1">
      <c r="A2718" s="8" t="s">
        <v>12</v>
      </c>
      <c r="B2718" s="8" t="s">
        <v>1864</v>
      </c>
      <c r="C2718" s="8">
        <v>13564.0</v>
      </c>
      <c r="D2718" s="8" t="s">
        <v>2991</v>
      </c>
      <c r="E2718" s="8" t="s">
        <v>46</v>
      </c>
      <c r="F2718" s="10">
        <v>279890.0</v>
      </c>
      <c r="G2718" s="8" t="s">
        <v>37</v>
      </c>
    </row>
    <row r="2719" ht="15.0" customHeight="1">
      <c r="A2719" s="8" t="s">
        <v>12</v>
      </c>
      <c r="B2719" s="8" t="s">
        <v>1864</v>
      </c>
      <c r="C2719" s="8">
        <v>13565.0</v>
      </c>
      <c r="D2719" s="8" t="s">
        <v>2992</v>
      </c>
      <c r="E2719" s="8" t="s">
        <v>46</v>
      </c>
      <c r="F2719" s="10">
        <v>194705.0</v>
      </c>
      <c r="G2719" s="8" t="s">
        <v>37</v>
      </c>
    </row>
    <row r="2720" ht="15.0" customHeight="1">
      <c r="A2720" s="8" t="s">
        <v>12</v>
      </c>
      <c r="B2720" s="8" t="s">
        <v>1864</v>
      </c>
      <c r="C2720" s="8">
        <v>13566.0</v>
      </c>
      <c r="D2720" s="8" t="s">
        <v>2993</v>
      </c>
      <c r="E2720" s="8" t="s">
        <v>46</v>
      </c>
      <c r="F2720" s="10">
        <v>292058.0</v>
      </c>
      <c r="G2720" s="8" t="s">
        <v>37</v>
      </c>
    </row>
    <row r="2721" ht="15.0" customHeight="1">
      <c r="A2721" s="8" t="s">
        <v>12</v>
      </c>
      <c r="B2721" s="8" t="s">
        <v>1864</v>
      </c>
      <c r="C2721" s="8">
        <v>13567.0</v>
      </c>
      <c r="D2721" s="8" t="s">
        <v>2994</v>
      </c>
      <c r="E2721" s="8" t="s">
        <v>46</v>
      </c>
      <c r="F2721" s="10">
        <v>83445.0</v>
      </c>
      <c r="G2721" s="8" t="s">
        <v>37</v>
      </c>
    </row>
    <row r="2722" ht="15.0" customHeight="1">
      <c r="A2722" s="8" t="s">
        <v>12</v>
      </c>
      <c r="B2722" s="8" t="s">
        <v>1864</v>
      </c>
      <c r="C2722" s="8">
        <v>13568.0</v>
      </c>
      <c r="D2722" s="8" t="s">
        <v>2995</v>
      </c>
      <c r="E2722" s="8" t="s">
        <v>46</v>
      </c>
      <c r="F2722" s="10">
        <v>69538.0</v>
      </c>
      <c r="G2722" s="8" t="s">
        <v>37</v>
      </c>
    </row>
    <row r="2723" ht="15.0" customHeight="1">
      <c r="A2723" s="8" t="s">
        <v>12</v>
      </c>
      <c r="B2723" s="8" t="s">
        <v>1864</v>
      </c>
      <c r="C2723" s="8">
        <v>13569.0</v>
      </c>
      <c r="D2723" s="8" t="s">
        <v>2996</v>
      </c>
      <c r="E2723" s="8" t="s">
        <v>46</v>
      </c>
      <c r="F2723" s="10">
        <v>205680.0</v>
      </c>
      <c r="G2723" s="8" t="s">
        <v>37</v>
      </c>
    </row>
    <row r="2724" ht="15.0" customHeight="1">
      <c r="A2724" s="8" t="s">
        <v>12</v>
      </c>
      <c r="B2724" s="8" t="s">
        <v>1864</v>
      </c>
      <c r="C2724" s="8">
        <v>13570.0</v>
      </c>
      <c r="D2724" s="8" t="s">
        <v>2997</v>
      </c>
      <c r="E2724" s="8" t="s">
        <v>46</v>
      </c>
      <c r="F2724" s="10">
        <v>78229.0</v>
      </c>
      <c r="G2724" s="8" t="s">
        <v>37</v>
      </c>
    </row>
    <row r="2725" ht="15.0" customHeight="1">
      <c r="A2725" s="8" t="s">
        <v>12</v>
      </c>
      <c r="B2725" s="8" t="s">
        <v>1864</v>
      </c>
      <c r="C2725" s="8">
        <v>13571.0</v>
      </c>
      <c r="D2725" s="8" t="s">
        <v>2998</v>
      </c>
      <c r="E2725" s="8" t="s">
        <v>46</v>
      </c>
      <c r="F2725" s="10">
        <v>706933.0</v>
      </c>
      <c r="G2725" s="8" t="s">
        <v>37</v>
      </c>
    </row>
    <row r="2726" ht="15.0" customHeight="1">
      <c r="A2726" s="8" t="s">
        <v>12</v>
      </c>
      <c r="B2726" s="8" t="s">
        <v>1864</v>
      </c>
      <c r="C2726" s="8">
        <v>13572.0</v>
      </c>
      <c r="D2726" s="8" t="s">
        <v>2999</v>
      </c>
      <c r="E2726" s="8" t="s">
        <v>46</v>
      </c>
      <c r="F2726" s="10">
        <v>672945.0</v>
      </c>
      <c r="G2726" s="8" t="s">
        <v>37</v>
      </c>
    </row>
    <row r="2727" ht="15.0" customHeight="1">
      <c r="A2727" s="8" t="s">
        <v>12</v>
      </c>
      <c r="B2727" s="8" t="s">
        <v>1864</v>
      </c>
      <c r="C2727" s="8">
        <v>13573.0</v>
      </c>
      <c r="D2727" s="8" t="s">
        <v>3000</v>
      </c>
      <c r="E2727" s="8" t="s">
        <v>46</v>
      </c>
      <c r="F2727" s="10">
        <v>349125.0</v>
      </c>
      <c r="G2727" s="8" t="s">
        <v>37</v>
      </c>
    </row>
    <row r="2728" ht="15.0" customHeight="1">
      <c r="A2728" s="8" t="s">
        <v>12</v>
      </c>
      <c r="B2728" s="8" t="s">
        <v>1864</v>
      </c>
      <c r="C2728" s="8">
        <v>13574.0</v>
      </c>
      <c r="D2728" s="8" t="s">
        <v>3001</v>
      </c>
      <c r="E2728" s="8" t="s">
        <v>46</v>
      </c>
      <c r="F2728" s="10">
        <v>146637.0</v>
      </c>
      <c r="G2728" s="8" t="s">
        <v>37</v>
      </c>
    </row>
    <row r="2729" ht="15.0" customHeight="1">
      <c r="A2729" s="8" t="s">
        <v>12</v>
      </c>
      <c r="B2729" s="8" t="s">
        <v>1864</v>
      </c>
      <c r="C2729" s="8">
        <v>13575.0</v>
      </c>
      <c r="D2729" s="8" t="s">
        <v>3002</v>
      </c>
      <c r="E2729" s="8" t="s">
        <v>46</v>
      </c>
      <c r="F2729" s="10">
        <v>845387.0</v>
      </c>
      <c r="G2729" s="8" t="s">
        <v>37</v>
      </c>
    </row>
    <row r="2730" ht="15.0" customHeight="1">
      <c r="A2730" s="8" t="s">
        <v>12</v>
      </c>
      <c r="B2730" s="8" t="s">
        <v>869</v>
      </c>
      <c r="C2730" s="8">
        <v>13576.0</v>
      </c>
      <c r="D2730" s="8" t="s">
        <v>3003</v>
      </c>
      <c r="E2730" s="8" t="s">
        <v>2262</v>
      </c>
      <c r="F2730" s="10">
        <v>215304.0</v>
      </c>
      <c r="G2730" s="8" t="s">
        <v>37</v>
      </c>
    </row>
    <row r="2731" ht="15.0" customHeight="1">
      <c r="A2731" s="8" t="s">
        <v>12</v>
      </c>
      <c r="B2731" s="8" t="s">
        <v>869</v>
      </c>
      <c r="C2731" s="8">
        <v>13577.0</v>
      </c>
      <c r="D2731" s="8" t="s">
        <v>3004</v>
      </c>
      <c r="E2731" s="8" t="s">
        <v>111</v>
      </c>
      <c r="F2731" s="10">
        <v>3507205.0</v>
      </c>
      <c r="G2731" s="8" t="s">
        <v>37</v>
      </c>
    </row>
    <row r="2732" ht="15.0" customHeight="1">
      <c r="A2732" s="8" t="s">
        <v>12</v>
      </c>
      <c r="B2732" s="8" t="s">
        <v>1864</v>
      </c>
      <c r="C2732" s="8">
        <v>13578.0</v>
      </c>
      <c r="D2732" s="8" t="s">
        <v>3005</v>
      </c>
      <c r="E2732" s="8" t="s">
        <v>46</v>
      </c>
      <c r="F2732" s="10">
        <v>758830.0</v>
      </c>
      <c r="G2732" s="8" t="s">
        <v>37</v>
      </c>
    </row>
    <row r="2733" ht="15.0" customHeight="1">
      <c r="A2733" s="8" t="s">
        <v>12</v>
      </c>
      <c r="B2733" s="8" t="s">
        <v>869</v>
      </c>
      <c r="C2733" s="8">
        <v>13579.0</v>
      </c>
      <c r="D2733" s="8" t="s">
        <v>3006</v>
      </c>
      <c r="E2733" s="8" t="s">
        <v>111</v>
      </c>
      <c r="F2733" s="10">
        <v>3566832.0</v>
      </c>
      <c r="G2733" s="8" t="s">
        <v>37</v>
      </c>
    </row>
    <row r="2734" ht="15.0" customHeight="1">
      <c r="A2734" s="8" t="s">
        <v>12</v>
      </c>
      <c r="B2734" s="8" t="s">
        <v>869</v>
      </c>
      <c r="C2734" s="8">
        <v>13580.0</v>
      </c>
      <c r="D2734" s="8" t="s">
        <v>3007</v>
      </c>
      <c r="E2734" s="8" t="s">
        <v>111</v>
      </c>
      <c r="F2734" s="10">
        <v>1428000.0</v>
      </c>
      <c r="G2734" s="8" t="s">
        <v>37</v>
      </c>
    </row>
    <row r="2735" ht="15.0" customHeight="1">
      <c r="A2735" s="8" t="s">
        <v>12</v>
      </c>
      <c r="B2735" s="8" t="s">
        <v>1864</v>
      </c>
      <c r="C2735" s="8">
        <v>13581.0</v>
      </c>
      <c r="D2735" s="8" t="s">
        <v>3008</v>
      </c>
      <c r="E2735" s="8" t="s">
        <v>46</v>
      </c>
      <c r="F2735" s="10">
        <v>845387.0</v>
      </c>
      <c r="G2735" s="8" t="s">
        <v>37</v>
      </c>
    </row>
    <row r="2736" ht="15.0" customHeight="1">
      <c r="A2736" s="8" t="s">
        <v>12</v>
      </c>
      <c r="B2736" s="8" t="s">
        <v>869</v>
      </c>
      <c r="C2736" s="8">
        <v>13582.0</v>
      </c>
      <c r="D2736" s="8" t="s">
        <v>3009</v>
      </c>
      <c r="E2736" s="8" t="s">
        <v>2262</v>
      </c>
      <c r="F2736" s="10">
        <v>131495.0</v>
      </c>
      <c r="G2736" s="8" t="s">
        <v>37</v>
      </c>
    </row>
    <row r="2737" ht="15.0" customHeight="1">
      <c r="A2737" s="8" t="s">
        <v>12</v>
      </c>
      <c r="B2737" s="8" t="s">
        <v>1864</v>
      </c>
      <c r="C2737" s="8">
        <v>13583.0</v>
      </c>
      <c r="D2737" s="8" t="s">
        <v>3010</v>
      </c>
      <c r="E2737" s="8" t="s">
        <v>46</v>
      </c>
      <c r="F2737" s="10">
        <v>97568.0</v>
      </c>
      <c r="G2737" s="8" t="s">
        <v>37</v>
      </c>
    </row>
    <row r="2738" ht="15.0" customHeight="1">
      <c r="A2738" s="8" t="s">
        <v>12</v>
      </c>
      <c r="B2738" s="8" t="s">
        <v>869</v>
      </c>
      <c r="C2738" s="8">
        <v>13584.0</v>
      </c>
      <c r="D2738" s="8" t="s">
        <v>3011</v>
      </c>
      <c r="E2738" s="8" t="s">
        <v>2262</v>
      </c>
      <c r="F2738" s="10">
        <v>302486.0</v>
      </c>
      <c r="G2738" s="8" t="s">
        <v>37</v>
      </c>
    </row>
    <row r="2739" ht="15.0" customHeight="1">
      <c r="A2739" s="8" t="s">
        <v>12</v>
      </c>
      <c r="B2739" s="8" t="s">
        <v>869</v>
      </c>
      <c r="C2739" s="8">
        <v>13585.0</v>
      </c>
      <c r="D2739" s="8" t="s">
        <v>3012</v>
      </c>
      <c r="E2739" s="8" t="s">
        <v>2262</v>
      </c>
      <c r="F2739" s="10">
        <v>165026.0</v>
      </c>
      <c r="G2739" s="8" t="s">
        <v>37</v>
      </c>
    </row>
    <row r="2740" ht="15.0" customHeight="1">
      <c r="A2740" s="8" t="s">
        <v>12</v>
      </c>
      <c r="B2740" s="8" t="s">
        <v>869</v>
      </c>
      <c r="C2740" s="8">
        <v>13586.0</v>
      </c>
      <c r="D2740" s="8" t="s">
        <v>3013</v>
      </c>
      <c r="E2740" s="8" t="s">
        <v>2262</v>
      </c>
      <c r="F2740" s="10">
        <v>174335.0</v>
      </c>
      <c r="G2740" s="8" t="s">
        <v>37</v>
      </c>
    </row>
    <row r="2741" ht="15.0" customHeight="1">
      <c r="A2741" s="8" t="s">
        <v>12</v>
      </c>
      <c r="B2741" s="8" t="s">
        <v>869</v>
      </c>
      <c r="C2741" s="8">
        <v>13587.0</v>
      </c>
      <c r="D2741" s="8" t="s">
        <v>3014</v>
      </c>
      <c r="E2741" s="8" t="s">
        <v>2262</v>
      </c>
      <c r="F2741" s="10">
        <v>215304.0</v>
      </c>
      <c r="G2741" s="8" t="s">
        <v>37</v>
      </c>
    </row>
    <row r="2742" ht="15.0" customHeight="1">
      <c r="A2742" s="8" t="s">
        <v>12</v>
      </c>
      <c r="B2742" s="8" t="s">
        <v>869</v>
      </c>
      <c r="C2742" s="8">
        <v>13588.0</v>
      </c>
      <c r="D2742" s="8" t="s">
        <v>3015</v>
      </c>
      <c r="E2742" s="8" t="s">
        <v>2262</v>
      </c>
      <c r="F2742" s="10">
        <v>180258.0</v>
      </c>
      <c r="G2742" s="8" t="s">
        <v>37</v>
      </c>
    </row>
    <row r="2743" ht="15.0" customHeight="1">
      <c r="A2743" s="8" t="s">
        <v>12</v>
      </c>
      <c r="B2743" s="8" t="s">
        <v>869</v>
      </c>
      <c r="C2743" s="8">
        <v>13589.0</v>
      </c>
      <c r="D2743" s="8" t="s">
        <v>3016</v>
      </c>
      <c r="E2743" s="8" t="s">
        <v>2262</v>
      </c>
      <c r="F2743" s="10">
        <v>239885.0</v>
      </c>
      <c r="G2743" s="8" t="s">
        <v>37</v>
      </c>
    </row>
    <row r="2744" ht="15.0" customHeight="1">
      <c r="A2744" s="8" t="s">
        <v>12</v>
      </c>
      <c r="B2744" s="8" t="s">
        <v>515</v>
      </c>
      <c r="C2744" s="8">
        <v>13590.0</v>
      </c>
      <c r="D2744" s="8" t="s">
        <v>3017</v>
      </c>
      <c r="E2744" s="8" t="s">
        <v>36</v>
      </c>
      <c r="F2744" s="10">
        <v>18568.0</v>
      </c>
      <c r="G2744" s="8" t="s">
        <v>37</v>
      </c>
    </row>
  </sheetData>
  <autoFilter ref="$A$1:$G$2744"/>
  <printOptions/>
  <pageMargins bottom="0.7480314960629921" footer="0.0" header="0.0" left="0.7086614173228347" right="0.7086614173228347" top="0.7480314960629921"/>
  <pageSetup scale="15"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1" max="1" width="185.0"/>
  </cols>
  <sheetData>
    <row r="1">
      <c r="A1" s="61" t="s">
        <v>168</v>
      </c>
    </row>
    <row r="2">
      <c r="A2" s="62"/>
      <c r="B2" s="62"/>
      <c r="C2" s="62"/>
      <c r="D2" s="62"/>
      <c r="E2" s="62"/>
      <c r="F2" s="62"/>
      <c r="G2" s="62"/>
      <c r="H2" s="62"/>
      <c r="I2" s="62"/>
      <c r="J2" s="62"/>
      <c r="K2" s="62"/>
    </row>
    <row r="3">
      <c r="A3" s="64" t="s">
        <v>175</v>
      </c>
    </row>
    <row r="4">
      <c r="A4" s="62"/>
      <c r="B4" s="62"/>
      <c r="C4" s="62"/>
      <c r="D4" s="62"/>
      <c r="E4" s="62"/>
      <c r="F4" s="62"/>
      <c r="G4" s="62"/>
      <c r="H4" s="62"/>
      <c r="I4" s="62"/>
      <c r="J4" s="62"/>
      <c r="K4" s="62"/>
    </row>
    <row r="5">
      <c r="A5" s="61" t="s">
        <v>178</v>
      </c>
    </row>
    <row r="6">
      <c r="A6" s="62"/>
      <c r="B6" s="62"/>
      <c r="C6" s="62"/>
      <c r="D6" s="62"/>
      <c r="E6" s="62"/>
      <c r="F6" s="62"/>
      <c r="G6" s="62"/>
      <c r="H6" s="62"/>
      <c r="I6" s="62"/>
      <c r="J6" s="62"/>
      <c r="K6" s="62"/>
    </row>
    <row r="7" ht="27.0" customHeight="1">
      <c r="A7" s="65" t="s">
        <v>182</v>
      </c>
    </row>
    <row r="8">
      <c r="A8" s="62"/>
      <c r="B8" s="62"/>
      <c r="C8" s="62"/>
      <c r="D8" s="62"/>
      <c r="E8" s="62"/>
      <c r="F8" s="62"/>
      <c r="G8" s="62"/>
      <c r="H8" s="62"/>
      <c r="I8" s="62"/>
      <c r="J8" s="62"/>
      <c r="K8" s="62"/>
    </row>
    <row r="9" ht="38.25" customHeight="1">
      <c r="A9" s="65" t="s">
        <v>185</v>
      </c>
    </row>
    <row r="10">
      <c r="A10" s="62"/>
      <c r="B10" s="62"/>
      <c r="C10" s="62"/>
      <c r="D10" s="62"/>
      <c r="E10" s="62"/>
      <c r="F10" s="62"/>
      <c r="G10" s="62"/>
      <c r="H10" s="62"/>
      <c r="I10" s="62"/>
      <c r="J10" s="62"/>
      <c r="K10" s="62"/>
    </row>
    <row r="11">
      <c r="A11" s="65" t="s">
        <v>189</v>
      </c>
    </row>
    <row r="12">
      <c r="A12" s="62"/>
      <c r="B12" s="62"/>
      <c r="C12" s="62"/>
      <c r="D12" s="62"/>
      <c r="E12" s="62"/>
      <c r="F12" s="62"/>
      <c r="G12" s="62"/>
      <c r="H12" s="62"/>
      <c r="I12" s="62"/>
      <c r="J12" s="62"/>
      <c r="K12" s="62"/>
    </row>
    <row r="13">
      <c r="A13" s="65" t="s">
        <v>192</v>
      </c>
    </row>
    <row r="14">
      <c r="A14" s="62"/>
      <c r="B14" s="62"/>
      <c r="C14" s="62"/>
      <c r="D14" s="62"/>
      <c r="E14" s="62"/>
      <c r="F14" s="62"/>
      <c r="G14" s="62"/>
      <c r="H14" s="62"/>
      <c r="I14" s="62"/>
      <c r="J14" s="62"/>
      <c r="K14" s="62"/>
    </row>
    <row r="15">
      <c r="A15" s="65" t="s">
        <v>194</v>
      </c>
    </row>
    <row r="16">
      <c r="A16" s="62"/>
      <c r="B16" s="62"/>
      <c r="C16" s="62"/>
      <c r="D16" s="62"/>
      <c r="E16" s="62"/>
      <c r="F16" s="62"/>
      <c r="G16" s="62"/>
      <c r="H16" s="62"/>
      <c r="I16" s="62"/>
      <c r="J16" s="62"/>
      <c r="K16" s="62"/>
    </row>
    <row r="17">
      <c r="A17" s="61" t="s">
        <v>196</v>
      </c>
    </row>
    <row r="18">
      <c r="A18" s="62"/>
      <c r="B18" s="62"/>
      <c r="C18" s="62"/>
      <c r="D18" s="62"/>
      <c r="E18" s="62"/>
      <c r="F18" s="62"/>
      <c r="G18" s="62"/>
      <c r="H18" s="62"/>
      <c r="I18" s="62"/>
      <c r="J18" s="62"/>
      <c r="K18" s="62"/>
    </row>
    <row r="19">
      <c r="A19" s="61" t="s">
        <v>200</v>
      </c>
    </row>
    <row r="20">
      <c r="A20" s="62"/>
      <c r="B20" s="62"/>
      <c r="C20" s="62"/>
      <c r="D20" s="62"/>
      <c r="E20" s="62"/>
      <c r="F20" s="62"/>
      <c r="G20" s="62"/>
      <c r="H20" s="62"/>
      <c r="I20" s="62"/>
      <c r="J20" s="62"/>
      <c r="K20" s="62"/>
    </row>
    <row r="21">
      <c r="A21" s="61" t="s">
        <v>203</v>
      </c>
    </row>
    <row r="22">
      <c r="A22" s="62"/>
      <c r="B22" s="62"/>
      <c r="C22" s="62"/>
      <c r="D22" s="62"/>
      <c r="E22" s="62"/>
      <c r="F22" s="62"/>
      <c r="G22" s="62"/>
      <c r="H22" s="62"/>
      <c r="I22" s="62"/>
      <c r="J22" s="62"/>
      <c r="K22" s="62"/>
    </row>
    <row r="23">
      <c r="A23" s="61" t="s">
        <v>206</v>
      </c>
    </row>
  </sheetData>
  <mergeCells count="12">
    <mergeCell ref="A15:K15"/>
    <mergeCell ref="A17:K17"/>
    <mergeCell ref="A19:K19"/>
    <mergeCell ref="A21:K21"/>
    <mergeCell ref="A23:K23"/>
    <mergeCell ref="A1:K1"/>
    <mergeCell ref="A3:K3"/>
    <mergeCell ref="A5:K5"/>
    <mergeCell ref="A7:K7"/>
    <mergeCell ref="A9:K9"/>
    <mergeCell ref="A11:K11"/>
    <mergeCell ref="A13:K13"/>
  </mergeCell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1.0" topLeftCell="A2" activePane="bottomLeft" state="frozen"/>
      <selection activeCell="B3" sqref="B3" pane="bottomLeft"/>
    </sheetView>
  </sheetViews>
  <sheetFormatPr customHeight="1" defaultColWidth="14.43" defaultRowHeight="15.0"/>
  <cols>
    <col customWidth="1" min="1" max="1" width="23.14"/>
    <col customWidth="1" min="2" max="2" width="38.71"/>
    <col customWidth="1" min="3" max="3" width="23.14"/>
    <col customWidth="1" min="4" max="4" width="37.71"/>
    <col customWidth="1" min="5" max="7" width="23.14"/>
    <col customWidth="1" min="8" max="26" width="8.86"/>
  </cols>
  <sheetData>
    <row r="1">
      <c r="A1" s="4" t="s">
        <v>4</v>
      </c>
      <c r="B1" s="4" t="s">
        <v>6</v>
      </c>
      <c r="C1" s="4" t="s">
        <v>7</v>
      </c>
      <c r="D1" s="4" t="s">
        <v>8</v>
      </c>
      <c r="E1" s="4" t="s">
        <v>9</v>
      </c>
      <c r="F1" s="4" t="s">
        <v>10</v>
      </c>
      <c r="G1" s="4" t="s">
        <v>11</v>
      </c>
      <c r="H1" s="120"/>
      <c r="I1" s="120"/>
      <c r="J1" s="120"/>
      <c r="K1" s="120"/>
      <c r="L1" s="120"/>
      <c r="M1" s="120"/>
      <c r="N1" s="120"/>
      <c r="O1" s="120"/>
      <c r="P1" s="120"/>
      <c r="Q1" s="120"/>
      <c r="R1" s="120"/>
      <c r="S1" s="120"/>
      <c r="T1" s="120"/>
      <c r="U1" s="120"/>
      <c r="V1" s="120"/>
      <c r="W1" s="120"/>
      <c r="X1" s="120"/>
      <c r="Y1" s="120"/>
      <c r="Z1" s="120"/>
    </row>
    <row r="2" hidden="1">
      <c r="A2" s="121" t="s">
        <v>12</v>
      </c>
      <c r="B2" s="121" t="s">
        <v>14</v>
      </c>
      <c r="C2" s="121">
        <v>322.0</v>
      </c>
      <c r="D2" s="121" t="s">
        <v>15</v>
      </c>
      <c r="E2" s="121" t="s">
        <v>16</v>
      </c>
      <c r="F2" s="122">
        <v>536920.0</v>
      </c>
      <c r="G2" s="121" t="s">
        <v>17</v>
      </c>
      <c r="H2" s="120"/>
      <c r="I2" s="120"/>
      <c r="J2" s="120"/>
      <c r="K2" s="120"/>
      <c r="L2" s="120"/>
      <c r="M2" s="120"/>
      <c r="N2" s="120"/>
      <c r="O2" s="120"/>
      <c r="P2" s="120"/>
      <c r="Q2" s="120"/>
      <c r="R2" s="120"/>
      <c r="S2" s="120"/>
      <c r="T2" s="120"/>
      <c r="U2" s="120"/>
      <c r="V2" s="120"/>
      <c r="W2" s="120"/>
      <c r="X2" s="120"/>
      <c r="Y2" s="120"/>
      <c r="Z2" s="120"/>
    </row>
    <row r="3" hidden="1">
      <c r="A3" s="121" t="s">
        <v>12</v>
      </c>
      <c r="B3" s="121" t="s">
        <v>14</v>
      </c>
      <c r="C3" s="125">
        <v>323.0</v>
      </c>
      <c r="D3" s="125" t="s">
        <v>18</v>
      </c>
      <c r="E3" s="125" t="s">
        <v>16</v>
      </c>
      <c r="F3" s="128">
        <v>575187.0</v>
      </c>
      <c r="G3" s="125" t="s">
        <v>17</v>
      </c>
      <c r="H3" s="130"/>
      <c r="I3" s="130"/>
      <c r="J3" s="130"/>
      <c r="K3" s="130"/>
      <c r="L3" s="130"/>
      <c r="M3" s="130"/>
      <c r="N3" s="130"/>
      <c r="O3" s="130"/>
      <c r="P3" s="130"/>
      <c r="Q3" s="130"/>
      <c r="R3" s="130"/>
      <c r="S3" s="130"/>
      <c r="T3" s="130"/>
      <c r="U3" s="130"/>
      <c r="V3" s="130"/>
      <c r="W3" s="130"/>
      <c r="X3" s="130"/>
      <c r="Y3" s="130"/>
      <c r="Z3" s="130"/>
    </row>
    <row r="4" ht="41.25" hidden="1" customHeight="1">
      <c r="A4" s="121" t="s">
        <v>12</v>
      </c>
      <c r="B4" s="121" t="s">
        <v>14</v>
      </c>
      <c r="C4" s="121">
        <v>324.0</v>
      </c>
      <c r="D4" s="121" t="s">
        <v>20</v>
      </c>
      <c r="E4" s="121" t="s">
        <v>16</v>
      </c>
      <c r="F4" s="132">
        <v>573851.0</v>
      </c>
      <c r="G4" s="133" t="s">
        <v>17</v>
      </c>
      <c r="H4" s="120"/>
      <c r="I4" s="135"/>
      <c r="J4" s="120"/>
      <c r="K4" s="120"/>
      <c r="L4" s="120"/>
      <c r="M4" s="120"/>
      <c r="N4" s="120"/>
      <c r="O4" s="120"/>
      <c r="P4" s="120"/>
      <c r="Q4" s="120"/>
      <c r="R4" s="120"/>
      <c r="S4" s="120"/>
      <c r="T4" s="120"/>
      <c r="U4" s="120"/>
      <c r="V4" s="120"/>
      <c r="W4" s="120"/>
      <c r="X4" s="120"/>
      <c r="Y4" s="120"/>
      <c r="Z4" s="120"/>
    </row>
    <row r="5" ht="52.5" hidden="1" customHeight="1">
      <c r="A5" s="121" t="s">
        <v>12</v>
      </c>
      <c r="B5" s="121" t="s">
        <v>14</v>
      </c>
      <c r="C5" s="121">
        <v>325.0</v>
      </c>
      <c r="D5" s="121" t="s">
        <v>21</v>
      </c>
      <c r="E5" s="121" t="s">
        <v>16</v>
      </c>
      <c r="F5" s="136">
        <v>589499.0</v>
      </c>
      <c r="G5" s="133" t="s">
        <v>17</v>
      </c>
      <c r="H5" s="120"/>
      <c r="I5" s="120"/>
      <c r="J5" s="120"/>
      <c r="K5" s="120"/>
      <c r="L5" s="120"/>
      <c r="M5" s="120"/>
      <c r="N5" s="120"/>
      <c r="O5" s="120"/>
      <c r="P5" s="120"/>
      <c r="Q5" s="120"/>
      <c r="R5" s="120"/>
      <c r="S5" s="120"/>
      <c r="T5" s="120"/>
      <c r="U5" s="120"/>
      <c r="V5" s="120"/>
      <c r="W5" s="120"/>
      <c r="X5" s="120"/>
      <c r="Y5" s="120"/>
      <c r="Z5" s="120"/>
    </row>
    <row r="6" hidden="1">
      <c r="A6" s="121" t="s">
        <v>12</v>
      </c>
      <c r="B6" s="121" t="s">
        <v>14</v>
      </c>
      <c r="C6" s="121">
        <v>326.0</v>
      </c>
      <c r="D6" s="133" t="s">
        <v>23</v>
      </c>
      <c r="E6" s="133" t="s">
        <v>16</v>
      </c>
      <c r="F6" s="136">
        <v>610583.0</v>
      </c>
      <c r="G6" s="133" t="s">
        <v>17</v>
      </c>
      <c r="H6" s="120"/>
      <c r="I6" s="120"/>
      <c r="J6" s="120"/>
      <c r="K6" s="120"/>
      <c r="L6" s="120"/>
      <c r="M6" s="120"/>
      <c r="N6" s="120"/>
      <c r="O6" s="120"/>
      <c r="P6" s="120"/>
      <c r="Q6" s="120"/>
      <c r="R6" s="120"/>
      <c r="S6" s="120"/>
      <c r="T6" s="120"/>
      <c r="U6" s="120"/>
      <c r="V6" s="120"/>
      <c r="W6" s="120"/>
      <c r="X6" s="120"/>
      <c r="Y6" s="120"/>
      <c r="Z6" s="120"/>
    </row>
    <row r="7" hidden="1">
      <c r="A7" s="121" t="s">
        <v>12</v>
      </c>
      <c r="B7" s="121" t="s">
        <v>14</v>
      </c>
      <c r="C7" s="133">
        <v>328.0</v>
      </c>
      <c r="D7" s="133" t="s">
        <v>27</v>
      </c>
      <c r="E7" s="133" t="s">
        <v>16</v>
      </c>
      <c r="F7" s="136">
        <v>637049.0</v>
      </c>
      <c r="G7" s="133" t="s">
        <v>17</v>
      </c>
      <c r="H7" s="120"/>
      <c r="I7" s="120"/>
      <c r="J7" s="120"/>
      <c r="K7" s="120"/>
      <c r="L7" s="120"/>
      <c r="M7" s="120"/>
      <c r="N7" s="120"/>
      <c r="O7" s="120"/>
      <c r="P7" s="120"/>
      <c r="Q7" s="120"/>
      <c r="R7" s="120"/>
      <c r="S7" s="120"/>
      <c r="T7" s="120"/>
      <c r="U7" s="120"/>
      <c r="V7" s="120"/>
      <c r="W7" s="120"/>
      <c r="X7" s="120"/>
      <c r="Y7" s="120"/>
      <c r="Z7" s="120"/>
    </row>
    <row r="8" ht="39.75" hidden="1" customHeight="1">
      <c r="A8" s="121" t="s">
        <v>12</v>
      </c>
      <c r="B8" s="121" t="s">
        <v>14</v>
      </c>
      <c r="C8" s="133">
        <v>333.0</v>
      </c>
      <c r="D8" s="133" t="s">
        <v>28</v>
      </c>
      <c r="E8" s="133" t="s">
        <v>16</v>
      </c>
      <c r="F8" s="136">
        <v>586995.0</v>
      </c>
      <c r="G8" s="133" t="s">
        <v>17</v>
      </c>
      <c r="H8" s="120"/>
      <c r="I8" s="120"/>
      <c r="J8" s="120"/>
      <c r="K8" s="120"/>
      <c r="L8" s="120"/>
      <c r="M8" s="120"/>
      <c r="N8" s="120"/>
      <c r="O8" s="120"/>
      <c r="P8" s="120"/>
      <c r="Q8" s="120"/>
      <c r="R8" s="120"/>
      <c r="S8" s="120"/>
      <c r="T8" s="120"/>
      <c r="U8" s="120"/>
      <c r="V8" s="120"/>
      <c r="W8" s="120"/>
      <c r="X8" s="120"/>
      <c r="Y8" s="120"/>
      <c r="Z8" s="120"/>
    </row>
    <row r="9" hidden="1">
      <c r="A9" s="121" t="s">
        <v>12</v>
      </c>
      <c r="B9" s="121" t="s">
        <v>14</v>
      </c>
      <c r="C9" s="133">
        <v>366.0</v>
      </c>
      <c r="D9" s="133" t="s">
        <v>29</v>
      </c>
      <c r="E9" s="133" t="s">
        <v>16</v>
      </c>
      <c r="F9" s="141">
        <v>623456.0</v>
      </c>
      <c r="G9" s="133" t="s">
        <v>17</v>
      </c>
      <c r="H9" s="120"/>
      <c r="I9" s="120"/>
      <c r="J9" s="120"/>
      <c r="K9" s="120"/>
      <c r="L9" s="120"/>
      <c r="M9" s="120"/>
      <c r="N9" s="120"/>
      <c r="O9" s="120"/>
      <c r="P9" s="120"/>
      <c r="Q9" s="120"/>
      <c r="R9" s="120"/>
      <c r="S9" s="120"/>
      <c r="T9" s="120"/>
      <c r="U9" s="120"/>
      <c r="V9" s="120"/>
      <c r="W9" s="120"/>
      <c r="X9" s="120"/>
      <c r="Y9" s="120"/>
      <c r="Z9" s="120"/>
    </row>
    <row r="10" hidden="1">
      <c r="A10" s="121" t="s">
        <v>12</v>
      </c>
      <c r="B10" s="121" t="s">
        <v>31</v>
      </c>
      <c r="C10" s="121">
        <v>1505.0</v>
      </c>
      <c r="D10" s="121" t="s">
        <v>32</v>
      </c>
      <c r="E10" s="121" t="s">
        <v>33</v>
      </c>
      <c r="F10" s="122">
        <v>189970.0</v>
      </c>
      <c r="G10" s="121" t="s">
        <v>17</v>
      </c>
      <c r="H10" s="120"/>
      <c r="I10" s="120"/>
      <c r="J10" s="120"/>
      <c r="K10" s="120"/>
      <c r="L10" s="120"/>
      <c r="M10" s="120"/>
      <c r="N10" s="120"/>
      <c r="O10" s="120"/>
      <c r="P10" s="120"/>
      <c r="Q10" s="120"/>
      <c r="R10" s="120"/>
      <c r="S10" s="120"/>
      <c r="T10" s="120"/>
      <c r="U10" s="120"/>
      <c r="V10" s="120"/>
      <c r="W10" s="120"/>
      <c r="X10" s="120"/>
      <c r="Y10" s="120"/>
      <c r="Z10" s="120"/>
    </row>
    <row r="11" hidden="1">
      <c r="A11" s="121" t="s">
        <v>12</v>
      </c>
      <c r="B11" s="121" t="s">
        <v>34</v>
      </c>
      <c r="C11" s="121">
        <v>1512.0</v>
      </c>
      <c r="D11" s="121" t="s">
        <v>35</v>
      </c>
      <c r="E11" s="121" t="s">
        <v>36</v>
      </c>
      <c r="F11" s="122">
        <v>18794.0</v>
      </c>
      <c r="G11" s="121" t="s">
        <v>37</v>
      </c>
      <c r="H11" s="120"/>
      <c r="I11" s="120"/>
      <c r="J11" s="120"/>
      <c r="K11" s="120"/>
      <c r="L11" s="120"/>
      <c r="M11" s="120"/>
      <c r="N11" s="120"/>
      <c r="O11" s="120"/>
      <c r="P11" s="120"/>
      <c r="Q11" s="120"/>
      <c r="R11" s="120"/>
      <c r="S11" s="120"/>
      <c r="T11" s="120"/>
      <c r="U11" s="120"/>
      <c r="V11" s="120"/>
      <c r="W11" s="120"/>
      <c r="X11" s="120"/>
      <c r="Y11" s="120"/>
      <c r="Z11" s="120"/>
    </row>
    <row r="12" hidden="1">
      <c r="A12" s="121" t="s">
        <v>12</v>
      </c>
      <c r="B12" s="121" t="s">
        <v>38</v>
      </c>
      <c r="C12" s="121">
        <v>1515.0</v>
      </c>
      <c r="D12" s="121" t="s">
        <v>39</v>
      </c>
      <c r="E12" s="121" t="s">
        <v>40</v>
      </c>
      <c r="F12" s="122">
        <v>1131.0</v>
      </c>
      <c r="G12" s="121" t="s">
        <v>17</v>
      </c>
      <c r="H12" s="120"/>
      <c r="I12" s="120"/>
      <c r="J12" s="120"/>
      <c r="K12" s="120"/>
      <c r="L12" s="120"/>
      <c r="M12" s="120"/>
      <c r="N12" s="120"/>
      <c r="O12" s="120"/>
      <c r="P12" s="120"/>
      <c r="Q12" s="120"/>
      <c r="R12" s="120"/>
      <c r="S12" s="120"/>
      <c r="T12" s="120"/>
      <c r="U12" s="120"/>
      <c r="V12" s="120"/>
      <c r="W12" s="120"/>
      <c r="X12" s="120"/>
      <c r="Y12" s="120"/>
      <c r="Z12" s="120"/>
    </row>
    <row r="13" hidden="1">
      <c r="A13" s="121" t="s">
        <v>12</v>
      </c>
      <c r="B13" s="121" t="s">
        <v>41</v>
      </c>
      <c r="C13" s="121">
        <v>1794.0</v>
      </c>
      <c r="D13" s="121" t="s">
        <v>42</v>
      </c>
      <c r="E13" s="121" t="s">
        <v>43</v>
      </c>
      <c r="F13" s="122">
        <v>5501.0</v>
      </c>
      <c r="G13" s="121" t="s">
        <v>17</v>
      </c>
      <c r="H13" s="120"/>
      <c r="I13" s="120"/>
      <c r="J13" s="120"/>
      <c r="K13" s="120"/>
      <c r="L13" s="120"/>
      <c r="M13" s="120"/>
      <c r="N13" s="120"/>
      <c r="O13" s="120"/>
      <c r="P13" s="120"/>
      <c r="Q13" s="120"/>
      <c r="R13" s="120"/>
      <c r="S13" s="120"/>
      <c r="T13" s="120"/>
      <c r="U13" s="120"/>
      <c r="V13" s="120"/>
      <c r="W13" s="120"/>
      <c r="X13" s="120"/>
      <c r="Y13" s="120"/>
      <c r="Z13" s="120"/>
    </row>
    <row r="14" hidden="1">
      <c r="A14" s="121" t="s">
        <v>12</v>
      </c>
      <c r="B14" s="121" t="s">
        <v>44</v>
      </c>
      <c r="C14" s="121">
        <v>2273.0</v>
      </c>
      <c r="D14" s="121" t="s">
        <v>45</v>
      </c>
      <c r="E14" s="121" t="s">
        <v>46</v>
      </c>
      <c r="F14" s="122">
        <v>967.0</v>
      </c>
      <c r="G14" s="121" t="s">
        <v>17</v>
      </c>
      <c r="H14" s="120"/>
      <c r="I14" s="120"/>
      <c r="J14" s="120"/>
      <c r="K14" s="120"/>
      <c r="L14" s="120"/>
      <c r="M14" s="120"/>
      <c r="N14" s="120"/>
      <c r="O14" s="120"/>
      <c r="P14" s="120"/>
      <c r="Q14" s="120"/>
      <c r="R14" s="120"/>
      <c r="S14" s="120"/>
      <c r="T14" s="120"/>
      <c r="U14" s="120"/>
      <c r="V14" s="120"/>
      <c r="W14" s="120"/>
      <c r="X14" s="120"/>
      <c r="Y14" s="120"/>
      <c r="Z14" s="120"/>
    </row>
    <row r="15" hidden="1">
      <c r="A15" s="121" t="s">
        <v>12</v>
      </c>
      <c r="B15" s="121" t="s">
        <v>47</v>
      </c>
      <c r="C15" s="121">
        <v>2307.0</v>
      </c>
      <c r="D15" s="121" t="s">
        <v>48</v>
      </c>
      <c r="E15" s="121" t="s">
        <v>16</v>
      </c>
      <c r="F15" s="122">
        <v>65450.0</v>
      </c>
      <c r="G15" s="121" t="s">
        <v>17</v>
      </c>
      <c r="H15" s="120"/>
      <c r="I15" s="120"/>
      <c r="J15" s="120"/>
      <c r="K15" s="120"/>
      <c r="L15" s="120"/>
      <c r="M15" s="120"/>
      <c r="N15" s="120"/>
      <c r="O15" s="120"/>
      <c r="P15" s="120"/>
      <c r="Q15" s="120"/>
      <c r="R15" s="120"/>
      <c r="S15" s="120"/>
      <c r="T15" s="120"/>
      <c r="U15" s="120"/>
      <c r="V15" s="120"/>
      <c r="W15" s="120"/>
      <c r="X15" s="120"/>
      <c r="Y15" s="120"/>
      <c r="Z15" s="120"/>
    </row>
    <row r="16" hidden="1">
      <c r="A16" s="121" t="s">
        <v>12</v>
      </c>
      <c r="B16" s="121" t="s">
        <v>47</v>
      </c>
      <c r="C16" s="121">
        <v>2308.0</v>
      </c>
      <c r="D16" s="121" t="s">
        <v>49</v>
      </c>
      <c r="E16" s="121" t="s">
        <v>16</v>
      </c>
      <c r="F16" s="122">
        <v>130900.0</v>
      </c>
      <c r="G16" s="121" t="s">
        <v>17</v>
      </c>
      <c r="H16" s="120"/>
      <c r="I16" s="120"/>
      <c r="J16" s="120"/>
      <c r="K16" s="120"/>
      <c r="L16" s="120"/>
      <c r="M16" s="120"/>
      <c r="N16" s="120"/>
      <c r="O16" s="120"/>
      <c r="P16" s="120"/>
      <c r="Q16" s="120"/>
      <c r="R16" s="120"/>
      <c r="S16" s="120"/>
      <c r="T16" s="120"/>
      <c r="U16" s="120"/>
      <c r="V16" s="120"/>
      <c r="W16" s="120"/>
      <c r="X16" s="120"/>
      <c r="Y16" s="120"/>
      <c r="Z16" s="120"/>
    </row>
    <row r="17" hidden="1">
      <c r="A17" s="121" t="s">
        <v>12</v>
      </c>
      <c r="B17" s="121" t="s">
        <v>50</v>
      </c>
      <c r="C17" s="121">
        <v>2551.0</v>
      </c>
      <c r="D17" s="121" t="s">
        <v>51</v>
      </c>
      <c r="E17" s="121" t="s">
        <v>46</v>
      </c>
      <c r="F17" s="122">
        <v>178500.0</v>
      </c>
      <c r="G17" s="121" t="s">
        <v>17</v>
      </c>
      <c r="H17" s="120"/>
      <c r="I17" s="120"/>
      <c r="J17" s="120"/>
      <c r="K17" s="120"/>
      <c r="L17" s="120"/>
      <c r="M17" s="120"/>
      <c r="N17" s="120"/>
      <c r="O17" s="120"/>
      <c r="P17" s="120"/>
      <c r="Q17" s="120"/>
      <c r="R17" s="120"/>
      <c r="S17" s="120"/>
      <c r="T17" s="120"/>
      <c r="U17" s="120"/>
      <c r="V17" s="120"/>
      <c r="W17" s="120"/>
      <c r="X17" s="120"/>
      <c r="Y17" s="120"/>
      <c r="Z17" s="120"/>
    </row>
    <row r="18" hidden="1">
      <c r="A18" s="121" t="s">
        <v>12</v>
      </c>
      <c r="B18" s="121" t="s">
        <v>44</v>
      </c>
      <c r="C18" s="121">
        <v>2798.0</v>
      </c>
      <c r="D18" s="121" t="s">
        <v>52</v>
      </c>
      <c r="E18" s="121" t="s">
        <v>46</v>
      </c>
      <c r="F18" s="122">
        <v>700.0</v>
      </c>
      <c r="G18" s="121" t="s">
        <v>17</v>
      </c>
      <c r="H18" s="120"/>
      <c r="I18" s="120"/>
      <c r="J18" s="120"/>
      <c r="K18" s="120"/>
      <c r="L18" s="120"/>
      <c r="M18" s="120"/>
      <c r="N18" s="120"/>
      <c r="O18" s="120"/>
      <c r="P18" s="120"/>
      <c r="Q18" s="120"/>
      <c r="R18" s="120"/>
      <c r="S18" s="120"/>
      <c r="T18" s="120"/>
      <c r="U18" s="120"/>
      <c r="V18" s="120"/>
      <c r="W18" s="120"/>
      <c r="X18" s="120"/>
      <c r="Y18" s="120"/>
      <c r="Z18" s="120"/>
    </row>
    <row r="19" hidden="1">
      <c r="A19" s="121" t="s">
        <v>12</v>
      </c>
      <c r="B19" s="121" t="s">
        <v>47</v>
      </c>
      <c r="C19" s="121">
        <v>2910.0</v>
      </c>
      <c r="D19" s="121" t="s">
        <v>54</v>
      </c>
      <c r="E19" s="121" t="s">
        <v>16</v>
      </c>
      <c r="F19" s="122">
        <v>7140.0</v>
      </c>
      <c r="G19" s="121" t="s">
        <v>17</v>
      </c>
      <c r="H19" s="120"/>
      <c r="I19" s="120"/>
      <c r="J19" s="120"/>
      <c r="K19" s="120"/>
      <c r="L19" s="120"/>
      <c r="M19" s="120"/>
      <c r="N19" s="120"/>
      <c r="O19" s="120"/>
      <c r="P19" s="120"/>
      <c r="Q19" s="120"/>
      <c r="R19" s="120"/>
      <c r="S19" s="120"/>
      <c r="T19" s="120"/>
      <c r="U19" s="120"/>
      <c r="V19" s="120"/>
      <c r="W19" s="120"/>
      <c r="X19" s="120"/>
      <c r="Y19" s="120"/>
      <c r="Z19" s="120"/>
    </row>
    <row r="20" ht="15.75" hidden="1" customHeight="1">
      <c r="A20" s="121" t="s">
        <v>12</v>
      </c>
      <c r="B20" s="121" t="s">
        <v>38</v>
      </c>
      <c r="C20" s="121">
        <v>3386.0</v>
      </c>
      <c r="D20" s="121" t="s">
        <v>55</v>
      </c>
      <c r="E20" s="121" t="s">
        <v>56</v>
      </c>
      <c r="F20" s="122">
        <v>12134.0</v>
      </c>
      <c r="G20" s="121" t="s">
        <v>17</v>
      </c>
      <c r="H20" s="120"/>
      <c r="I20" s="120"/>
      <c r="J20" s="120"/>
      <c r="K20" s="120"/>
      <c r="L20" s="120"/>
      <c r="M20" s="120"/>
      <c r="N20" s="120"/>
      <c r="O20" s="120"/>
      <c r="P20" s="120"/>
      <c r="Q20" s="120"/>
      <c r="R20" s="120"/>
      <c r="S20" s="120"/>
      <c r="T20" s="120"/>
      <c r="U20" s="120"/>
      <c r="V20" s="120"/>
      <c r="W20" s="120"/>
      <c r="X20" s="120"/>
      <c r="Y20" s="120"/>
      <c r="Z20" s="120"/>
    </row>
    <row r="21" ht="15.75" hidden="1" customHeight="1">
      <c r="A21" s="121" t="s">
        <v>12</v>
      </c>
      <c r="B21" s="121" t="s">
        <v>38</v>
      </c>
      <c r="C21" s="121">
        <v>3995.0</v>
      </c>
      <c r="D21" s="121" t="s">
        <v>57</v>
      </c>
      <c r="E21" s="121" t="s">
        <v>36</v>
      </c>
      <c r="F21" s="122">
        <v>30615.0</v>
      </c>
      <c r="G21" s="121" t="s">
        <v>17</v>
      </c>
      <c r="H21" s="120"/>
      <c r="I21" s="120"/>
      <c r="J21" s="120"/>
      <c r="K21" s="120"/>
      <c r="L21" s="120"/>
      <c r="M21" s="120"/>
      <c r="N21" s="120"/>
      <c r="O21" s="120"/>
      <c r="P21" s="120"/>
      <c r="Q21" s="120"/>
      <c r="R21" s="120"/>
      <c r="S21" s="120"/>
      <c r="T21" s="120"/>
      <c r="U21" s="120"/>
      <c r="V21" s="120"/>
      <c r="W21" s="120"/>
      <c r="X21" s="120"/>
      <c r="Y21" s="120"/>
      <c r="Z21" s="120"/>
    </row>
    <row r="22" ht="15.75" hidden="1" customHeight="1">
      <c r="A22" s="121" t="s">
        <v>12</v>
      </c>
      <c r="B22" s="121" t="s">
        <v>58</v>
      </c>
      <c r="C22" s="121">
        <v>4513.0</v>
      </c>
      <c r="D22" s="121" t="s">
        <v>59</v>
      </c>
      <c r="E22" s="121" t="s">
        <v>61</v>
      </c>
      <c r="F22" s="122">
        <v>16925.0</v>
      </c>
      <c r="G22" s="121" t="s">
        <v>17</v>
      </c>
      <c r="H22" s="120"/>
      <c r="I22" s="120"/>
      <c r="J22" s="120"/>
      <c r="K22" s="120"/>
      <c r="L22" s="120"/>
      <c r="M22" s="120"/>
      <c r="N22" s="120"/>
      <c r="O22" s="120"/>
      <c r="P22" s="120"/>
      <c r="Q22" s="120"/>
      <c r="R22" s="120"/>
      <c r="S22" s="120"/>
      <c r="T22" s="120"/>
      <c r="U22" s="120"/>
      <c r="V22" s="120"/>
      <c r="W22" s="120"/>
      <c r="X22" s="120"/>
      <c r="Y22" s="120"/>
      <c r="Z22" s="120"/>
    </row>
    <row r="23" ht="15.75" hidden="1" customHeight="1">
      <c r="A23" s="121" t="s">
        <v>12</v>
      </c>
      <c r="B23" s="121" t="s">
        <v>58</v>
      </c>
      <c r="C23" s="121">
        <v>4514.0</v>
      </c>
      <c r="D23" s="121" t="s">
        <v>62</v>
      </c>
      <c r="E23" s="121" t="s">
        <v>61</v>
      </c>
      <c r="F23" s="122">
        <v>29139.0</v>
      </c>
      <c r="G23" s="121" t="s">
        <v>17</v>
      </c>
      <c r="H23" s="120"/>
      <c r="I23" s="120"/>
      <c r="J23" s="120"/>
      <c r="K23" s="120"/>
      <c r="L23" s="120"/>
      <c r="M23" s="120"/>
      <c r="N23" s="120"/>
      <c r="O23" s="120"/>
      <c r="P23" s="120"/>
      <c r="Q23" s="120"/>
      <c r="R23" s="120"/>
      <c r="S23" s="120"/>
      <c r="T23" s="120"/>
      <c r="U23" s="120"/>
      <c r="V23" s="120"/>
      <c r="W23" s="120"/>
      <c r="X23" s="120"/>
      <c r="Y23" s="120"/>
      <c r="Z23" s="120"/>
    </row>
    <row r="24" ht="15.75" hidden="1" customHeight="1">
      <c r="A24" s="121" t="s">
        <v>12</v>
      </c>
      <c r="B24" s="121" t="s">
        <v>58</v>
      </c>
      <c r="C24" s="121">
        <v>4520.0</v>
      </c>
      <c r="D24" s="121" t="s">
        <v>63</v>
      </c>
      <c r="E24" s="121" t="s">
        <v>61</v>
      </c>
      <c r="F24" s="122">
        <v>24074.0</v>
      </c>
      <c r="G24" s="121" t="s">
        <v>17</v>
      </c>
      <c r="H24" s="120"/>
      <c r="I24" s="120"/>
      <c r="J24" s="120"/>
      <c r="K24" s="120"/>
      <c r="L24" s="120"/>
      <c r="M24" s="120"/>
      <c r="N24" s="120"/>
      <c r="O24" s="120"/>
      <c r="P24" s="120"/>
      <c r="Q24" s="120"/>
      <c r="R24" s="120"/>
      <c r="S24" s="120"/>
      <c r="T24" s="120"/>
      <c r="U24" s="120"/>
      <c r="V24" s="120"/>
      <c r="W24" s="120"/>
      <c r="X24" s="120"/>
      <c r="Y24" s="120"/>
      <c r="Z24" s="120"/>
    </row>
    <row r="25" ht="15.75" hidden="1" customHeight="1">
      <c r="A25" s="121" t="s">
        <v>12</v>
      </c>
      <c r="B25" s="121" t="s">
        <v>58</v>
      </c>
      <c r="C25" s="121">
        <v>4521.0</v>
      </c>
      <c r="D25" s="121" t="s">
        <v>64</v>
      </c>
      <c r="E25" s="121" t="s">
        <v>61</v>
      </c>
      <c r="F25" s="122">
        <v>28524.0</v>
      </c>
      <c r="G25" s="121" t="s">
        <v>17</v>
      </c>
      <c r="H25" s="120"/>
      <c r="I25" s="120"/>
      <c r="J25" s="120"/>
      <c r="K25" s="120"/>
      <c r="L25" s="120"/>
      <c r="M25" s="120"/>
      <c r="N25" s="120"/>
      <c r="O25" s="120"/>
      <c r="P25" s="120"/>
      <c r="Q25" s="120"/>
      <c r="R25" s="120"/>
      <c r="S25" s="120"/>
      <c r="T25" s="120"/>
      <c r="U25" s="120"/>
      <c r="V25" s="120"/>
      <c r="W25" s="120"/>
      <c r="X25" s="120"/>
      <c r="Y25" s="120"/>
      <c r="Z25" s="120"/>
    </row>
    <row r="26" ht="15.75" hidden="1" customHeight="1">
      <c r="A26" s="121" t="s">
        <v>12</v>
      </c>
      <c r="B26" s="121" t="s">
        <v>65</v>
      </c>
      <c r="C26" s="121">
        <v>4594.0</v>
      </c>
      <c r="D26" s="121" t="s">
        <v>66</v>
      </c>
      <c r="E26" s="121" t="s">
        <v>46</v>
      </c>
      <c r="F26" s="122">
        <v>88599.0</v>
      </c>
      <c r="G26" s="121" t="s">
        <v>17</v>
      </c>
      <c r="H26" s="120"/>
      <c r="I26" s="120"/>
      <c r="J26" s="120"/>
      <c r="K26" s="120"/>
      <c r="L26" s="120"/>
      <c r="M26" s="120"/>
      <c r="N26" s="120"/>
      <c r="O26" s="120"/>
      <c r="P26" s="120"/>
      <c r="Q26" s="120"/>
      <c r="R26" s="120"/>
      <c r="S26" s="120"/>
      <c r="T26" s="120"/>
      <c r="U26" s="120"/>
      <c r="V26" s="120"/>
      <c r="W26" s="120"/>
      <c r="X26" s="120"/>
      <c r="Y26" s="120"/>
      <c r="Z26" s="120"/>
    </row>
    <row r="27" ht="15.75" hidden="1" customHeight="1">
      <c r="A27" s="121" t="s">
        <v>12</v>
      </c>
      <c r="B27" s="121" t="s">
        <v>65</v>
      </c>
      <c r="C27" s="121">
        <v>4596.0</v>
      </c>
      <c r="D27" s="121" t="s">
        <v>68</v>
      </c>
      <c r="E27" s="121" t="s">
        <v>46</v>
      </c>
      <c r="F27" s="122">
        <v>176735.0</v>
      </c>
      <c r="G27" s="121" t="s">
        <v>17</v>
      </c>
      <c r="H27" s="120"/>
      <c r="I27" s="120"/>
      <c r="J27" s="120"/>
      <c r="K27" s="120"/>
      <c r="L27" s="120"/>
      <c r="M27" s="120"/>
      <c r="N27" s="120"/>
      <c r="O27" s="120"/>
      <c r="P27" s="120"/>
      <c r="Q27" s="120"/>
      <c r="R27" s="120"/>
      <c r="S27" s="120"/>
      <c r="T27" s="120"/>
      <c r="U27" s="120"/>
      <c r="V27" s="120"/>
      <c r="W27" s="120"/>
      <c r="X27" s="120"/>
      <c r="Y27" s="120"/>
      <c r="Z27" s="120"/>
    </row>
    <row r="28" ht="15.75" hidden="1" customHeight="1">
      <c r="A28" s="121" t="s">
        <v>12</v>
      </c>
      <c r="B28" s="121" t="s">
        <v>65</v>
      </c>
      <c r="C28" s="121">
        <v>4598.0</v>
      </c>
      <c r="D28" s="121" t="s">
        <v>69</v>
      </c>
      <c r="E28" s="121" t="s">
        <v>46</v>
      </c>
      <c r="F28" s="122">
        <v>1323832.0</v>
      </c>
      <c r="G28" s="121" t="s">
        <v>17</v>
      </c>
      <c r="H28" s="120"/>
      <c r="I28" s="120"/>
      <c r="J28" s="120"/>
      <c r="K28" s="120"/>
      <c r="L28" s="120"/>
      <c r="M28" s="120"/>
      <c r="N28" s="120"/>
      <c r="O28" s="120"/>
      <c r="P28" s="120"/>
      <c r="Q28" s="120"/>
      <c r="R28" s="120"/>
      <c r="S28" s="120"/>
      <c r="T28" s="120"/>
      <c r="U28" s="120"/>
      <c r="V28" s="120"/>
      <c r="W28" s="120"/>
      <c r="X28" s="120"/>
      <c r="Y28" s="120"/>
      <c r="Z28" s="120"/>
    </row>
    <row r="29" ht="15.75" hidden="1" customHeight="1">
      <c r="A29" s="121" t="s">
        <v>12</v>
      </c>
      <c r="B29" s="121" t="s">
        <v>65</v>
      </c>
      <c r="C29" s="121">
        <v>4600.0</v>
      </c>
      <c r="D29" s="121" t="s">
        <v>70</v>
      </c>
      <c r="E29" s="121" t="s">
        <v>46</v>
      </c>
      <c r="F29" s="122">
        <v>3907698.0</v>
      </c>
      <c r="G29" s="121" t="s">
        <v>17</v>
      </c>
      <c r="H29" s="120"/>
      <c r="I29" s="120"/>
      <c r="J29" s="120"/>
      <c r="K29" s="120"/>
      <c r="L29" s="120"/>
      <c r="M29" s="120"/>
      <c r="N29" s="120"/>
      <c r="O29" s="120"/>
      <c r="P29" s="120"/>
      <c r="Q29" s="120"/>
      <c r="R29" s="120"/>
      <c r="S29" s="120"/>
      <c r="T29" s="120"/>
      <c r="U29" s="120"/>
      <c r="V29" s="120"/>
      <c r="W29" s="120"/>
      <c r="X29" s="120"/>
      <c r="Y29" s="120"/>
      <c r="Z29" s="120"/>
    </row>
    <row r="30" ht="15.75" hidden="1" customHeight="1">
      <c r="A30" s="121" t="s">
        <v>12</v>
      </c>
      <c r="B30" s="121" t="s">
        <v>65</v>
      </c>
      <c r="C30" s="121">
        <v>4608.0</v>
      </c>
      <c r="D30" s="121" t="s">
        <v>71</v>
      </c>
      <c r="E30" s="121" t="s">
        <v>46</v>
      </c>
      <c r="F30" s="122">
        <v>42792.0</v>
      </c>
      <c r="G30" s="121" t="s">
        <v>17</v>
      </c>
      <c r="H30" s="120"/>
      <c r="I30" s="120"/>
      <c r="J30" s="120"/>
      <c r="K30" s="120"/>
      <c r="L30" s="120"/>
      <c r="M30" s="120"/>
      <c r="N30" s="120"/>
      <c r="O30" s="120"/>
      <c r="P30" s="120"/>
      <c r="Q30" s="120"/>
      <c r="R30" s="120"/>
      <c r="S30" s="120"/>
      <c r="T30" s="120"/>
      <c r="U30" s="120"/>
      <c r="V30" s="120"/>
      <c r="W30" s="120"/>
      <c r="X30" s="120"/>
      <c r="Y30" s="120"/>
      <c r="Z30" s="120"/>
    </row>
    <row r="31" ht="15.75" hidden="1" customHeight="1">
      <c r="A31" s="121" t="s">
        <v>12</v>
      </c>
      <c r="B31" s="121" t="s">
        <v>65</v>
      </c>
      <c r="C31" s="121">
        <v>4609.0</v>
      </c>
      <c r="D31" s="121" t="s">
        <v>73</v>
      </c>
      <c r="E31" s="121" t="s">
        <v>46</v>
      </c>
      <c r="F31" s="122">
        <v>70485.0</v>
      </c>
      <c r="G31" s="121" t="s">
        <v>17</v>
      </c>
      <c r="H31" s="120"/>
      <c r="I31" s="120"/>
      <c r="J31" s="120"/>
      <c r="K31" s="120"/>
      <c r="L31" s="120"/>
      <c r="M31" s="120"/>
      <c r="N31" s="120"/>
      <c r="O31" s="120"/>
      <c r="P31" s="120"/>
      <c r="Q31" s="120"/>
      <c r="R31" s="120"/>
      <c r="S31" s="120"/>
      <c r="T31" s="120"/>
      <c r="U31" s="120"/>
      <c r="V31" s="120"/>
      <c r="W31" s="120"/>
      <c r="X31" s="120"/>
      <c r="Y31" s="120"/>
      <c r="Z31" s="120"/>
    </row>
    <row r="32" ht="15.75" hidden="1" customHeight="1">
      <c r="A32" s="121" t="s">
        <v>12</v>
      </c>
      <c r="B32" s="121" t="s">
        <v>65</v>
      </c>
      <c r="C32" s="121">
        <v>4610.0</v>
      </c>
      <c r="D32" s="121" t="s">
        <v>74</v>
      </c>
      <c r="E32" s="121" t="s">
        <v>46</v>
      </c>
      <c r="F32" s="122">
        <v>102656.0</v>
      </c>
      <c r="G32" s="121" t="s">
        <v>17</v>
      </c>
      <c r="H32" s="120"/>
      <c r="I32" s="120"/>
      <c r="J32" s="120"/>
      <c r="K32" s="120"/>
      <c r="L32" s="120"/>
      <c r="M32" s="120"/>
      <c r="N32" s="120"/>
      <c r="O32" s="120"/>
      <c r="P32" s="120"/>
      <c r="Q32" s="120"/>
      <c r="R32" s="120"/>
      <c r="S32" s="120"/>
      <c r="T32" s="120"/>
      <c r="U32" s="120"/>
      <c r="V32" s="120"/>
      <c r="W32" s="120"/>
      <c r="X32" s="120"/>
      <c r="Y32" s="120"/>
      <c r="Z32" s="120"/>
    </row>
    <row r="33" ht="15.75" hidden="1" customHeight="1">
      <c r="A33" s="121" t="s">
        <v>12</v>
      </c>
      <c r="B33" s="121" t="s">
        <v>65</v>
      </c>
      <c r="C33" s="121">
        <v>4611.0</v>
      </c>
      <c r="D33" s="121" t="s">
        <v>76</v>
      </c>
      <c r="E33" s="121" t="s">
        <v>46</v>
      </c>
      <c r="F33" s="122">
        <v>239697.0</v>
      </c>
      <c r="G33" s="121" t="s">
        <v>17</v>
      </c>
      <c r="H33" s="120"/>
      <c r="I33" s="120"/>
      <c r="J33" s="120"/>
      <c r="K33" s="120"/>
      <c r="L33" s="120"/>
      <c r="M33" s="120"/>
      <c r="N33" s="120"/>
      <c r="O33" s="120"/>
      <c r="P33" s="120"/>
      <c r="Q33" s="120"/>
      <c r="R33" s="120"/>
      <c r="S33" s="120"/>
      <c r="T33" s="120"/>
      <c r="U33" s="120"/>
      <c r="V33" s="120"/>
      <c r="W33" s="120"/>
      <c r="X33" s="120"/>
      <c r="Y33" s="120"/>
      <c r="Z33" s="120"/>
    </row>
    <row r="34" ht="15.75" hidden="1" customHeight="1">
      <c r="A34" s="121" t="s">
        <v>12</v>
      </c>
      <c r="B34" s="121" t="s">
        <v>65</v>
      </c>
      <c r="C34" s="121">
        <v>4612.0</v>
      </c>
      <c r="D34" s="121" t="s">
        <v>77</v>
      </c>
      <c r="E34" s="121" t="s">
        <v>46</v>
      </c>
      <c r="F34" s="122">
        <v>440388.0</v>
      </c>
      <c r="G34" s="121" t="s">
        <v>17</v>
      </c>
      <c r="H34" s="120"/>
      <c r="I34" s="120"/>
      <c r="J34" s="120"/>
      <c r="K34" s="120"/>
      <c r="L34" s="120"/>
      <c r="M34" s="120"/>
      <c r="N34" s="120"/>
      <c r="O34" s="120"/>
      <c r="P34" s="120"/>
      <c r="Q34" s="120"/>
      <c r="R34" s="120"/>
      <c r="S34" s="120"/>
      <c r="T34" s="120"/>
      <c r="U34" s="120"/>
      <c r="V34" s="120"/>
      <c r="W34" s="120"/>
      <c r="X34" s="120"/>
      <c r="Y34" s="120"/>
      <c r="Z34" s="120"/>
    </row>
    <row r="35" ht="15.75" hidden="1" customHeight="1">
      <c r="A35" s="121" t="s">
        <v>12</v>
      </c>
      <c r="B35" s="121" t="s">
        <v>65</v>
      </c>
      <c r="C35" s="121">
        <v>4613.0</v>
      </c>
      <c r="D35" s="121" t="s">
        <v>79</v>
      </c>
      <c r="E35" s="121" t="s">
        <v>46</v>
      </c>
      <c r="F35" s="122">
        <v>786838.0</v>
      </c>
      <c r="G35" s="121" t="s">
        <v>17</v>
      </c>
      <c r="H35" s="120"/>
      <c r="I35" s="120"/>
      <c r="J35" s="120"/>
      <c r="K35" s="120"/>
      <c r="L35" s="120"/>
      <c r="M35" s="120"/>
      <c r="N35" s="120"/>
      <c r="O35" s="120"/>
      <c r="P35" s="120"/>
      <c r="Q35" s="120"/>
      <c r="R35" s="120"/>
      <c r="S35" s="120"/>
      <c r="T35" s="120"/>
      <c r="U35" s="120"/>
      <c r="V35" s="120"/>
      <c r="W35" s="120"/>
      <c r="X35" s="120"/>
      <c r="Y35" s="120"/>
      <c r="Z35" s="120"/>
    </row>
    <row r="36" ht="15.75" hidden="1" customHeight="1">
      <c r="A36" s="121" t="s">
        <v>12</v>
      </c>
      <c r="B36" s="121" t="s">
        <v>65</v>
      </c>
      <c r="C36" s="121">
        <v>4614.0</v>
      </c>
      <c r="D36" s="121" t="s">
        <v>80</v>
      </c>
      <c r="E36" s="121" t="s">
        <v>46</v>
      </c>
      <c r="F36" s="122">
        <v>1219423.0</v>
      </c>
      <c r="G36" s="121" t="s">
        <v>17</v>
      </c>
      <c r="H36" s="120"/>
      <c r="I36" s="120"/>
      <c r="J36" s="120"/>
      <c r="K36" s="120"/>
      <c r="L36" s="120"/>
      <c r="M36" s="120"/>
      <c r="N36" s="120"/>
      <c r="O36" s="120"/>
      <c r="P36" s="120"/>
      <c r="Q36" s="120"/>
      <c r="R36" s="120"/>
      <c r="S36" s="120"/>
      <c r="T36" s="120"/>
      <c r="U36" s="120"/>
      <c r="V36" s="120"/>
      <c r="W36" s="120"/>
      <c r="X36" s="120"/>
      <c r="Y36" s="120"/>
      <c r="Z36" s="120"/>
    </row>
    <row r="37" ht="15.75" hidden="1" customHeight="1">
      <c r="A37" s="121" t="s">
        <v>12</v>
      </c>
      <c r="B37" s="121" t="s">
        <v>81</v>
      </c>
      <c r="C37" s="121">
        <v>4675.0</v>
      </c>
      <c r="D37" s="121" t="s">
        <v>82</v>
      </c>
      <c r="E37" s="121" t="s">
        <v>46</v>
      </c>
      <c r="F37" s="122">
        <v>32500.0</v>
      </c>
      <c r="G37" s="121" t="s">
        <v>17</v>
      </c>
      <c r="H37" s="120"/>
      <c r="I37" s="120"/>
      <c r="J37" s="120"/>
      <c r="K37" s="120"/>
      <c r="L37" s="120"/>
      <c r="M37" s="120"/>
      <c r="N37" s="120"/>
      <c r="O37" s="120"/>
      <c r="P37" s="120"/>
      <c r="Q37" s="120"/>
      <c r="R37" s="120"/>
      <c r="S37" s="120"/>
      <c r="T37" s="120"/>
      <c r="U37" s="120"/>
      <c r="V37" s="120"/>
      <c r="W37" s="120"/>
      <c r="X37" s="120"/>
      <c r="Y37" s="120"/>
      <c r="Z37" s="120"/>
    </row>
    <row r="38" ht="15.75" hidden="1" customHeight="1">
      <c r="A38" s="121" t="s">
        <v>12</v>
      </c>
      <c r="B38" s="121" t="s">
        <v>84</v>
      </c>
      <c r="C38" s="121">
        <v>4694.0</v>
      </c>
      <c r="D38" s="121" t="s">
        <v>85</v>
      </c>
      <c r="E38" s="121" t="s">
        <v>61</v>
      </c>
      <c r="F38" s="122">
        <v>40737.0</v>
      </c>
      <c r="G38" s="121" t="s">
        <v>37</v>
      </c>
      <c r="H38" s="120"/>
      <c r="I38" s="120"/>
      <c r="J38" s="120"/>
      <c r="K38" s="120"/>
      <c r="L38" s="120"/>
      <c r="M38" s="120"/>
      <c r="N38" s="120"/>
      <c r="O38" s="120"/>
      <c r="P38" s="120"/>
      <c r="Q38" s="120"/>
      <c r="R38" s="120"/>
      <c r="S38" s="120"/>
      <c r="T38" s="120"/>
      <c r="U38" s="120"/>
      <c r="V38" s="120"/>
      <c r="W38" s="120"/>
      <c r="X38" s="120"/>
      <c r="Y38" s="120"/>
      <c r="Z38" s="120"/>
    </row>
    <row r="39" ht="15.75" hidden="1" customHeight="1">
      <c r="A39" s="121" t="s">
        <v>12</v>
      </c>
      <c r="B39" s="121" t="s">
        <v>84</v>
      </c>
      <c r="C39" s="121">
        <v>4697.0</v>
      </c>
      <c r="D39" s="121" t="s">
        <v>87</v>
      </c>
      <c r="E39" s="121" t="s">
        <v>61</v>
      </c>
      <c r="F39" s="122">
        <v>43372.0</v>
      </c>
      <c r="G39" s="121" t="s">
        <v>37</v>
      </c>
      <c r="H39" s="120"/>
      <c r="I39" s="120"/>
      <c r="J39" s="120"/>
      <c r="K39" s="120"/>
      <c r="L39" s="120"/>
      <c r="M39" s="120"/>
      <c r="N39" s="120"/>
      <c r="O39" s="120"/>
      <c r="P39" s="120"/>
      <c r="Q39" s="120"/>
      <c r="R39" s="120"/>
      <c r="S39" s="120"/>
      <c r="T39" s="120"/>
      <c r="U39" s="120"/>
      <c r="V39" s="120"/>
      <c r="W39" s="120"/>
      <c r="X39" s="120"/>
      <c r="Y39" s="120"/>
      <c r="Z39" s="120"/>
    </row>
    <row r="40" ht="15.75" hidden="1" customHeight="1">
      <c r="A40" s="121" t="s">
        <v>12</v>
      </c>
      <c r="B40" s="121" t="s">
        <v>41</v>
      </c>
      <c r="C40" s="121">
        <v>5038.0</v>
      </c>
      <c r="D40" s="121" t="s">
        <v>88</v>
      </c>
      <c r="E40" s="121" t="s">
        <v>43</v>
      </c>
      <c r="F40" s="122">
        <v>4657.0</v>
      </c>
      <c r="G40" s="121" t="s">
        <v>17</v>
      </c>
      <c r="H40" s="120"/>
      <c r="I40" s="120"/>
      <c r="J40" s="120"/>
      <c r="K40" s="120"/>
      <c r="L40" s="120"/>
      <c r="M40" s="120"/>
      <c r="N40" s="120"/>
      <c r="O40" s="120"/>
      <c r="P40" s="120"/>
      <c r="Q40" s="120"/>
      <c r="R40" s="120"/>
      <c r="S40" s="120"/>
      <c r="T40" s="120"/>
      <c r="U40" s="120"/>
      <c r="V40" s="120"/>
      <c r="W40" s="120"/>
      <c r="X40" s="120"/>
      <c r="Y40" s="120"/>
      <c r="Z40" s="120"/>
    </row>
    <row r="41" ht="15.75" hidden="1" customHeight="1">
      <c r="A41" s="121" t="s">
        <v>12</v>
      </c>
      <c r="B41" s="121" t="s">
        <v>41</v>
      </c>
      <c r="C41" s="121">
        <v>5041.0</v>
      </c>
      <c r="D41" s="121" t="s">
        <v>90</v>
      </c>
      <c r="E41" s="121" t="s">
        <v>43</v>
      </c>
      <c r="F41" s="122">
        <v>4665.0</v>
      </c>
      <c r="G41" s="121" t="s">
        <v>17</v>
      </c>
      <c r="H41" s="120"/>
      <c r="I41" s="120"/>
      <c r="J41" s="120"/>
      <c r="K41" s="120"/>
      <c r="L41" s="120"/>
      <c r="M41" s="120"/>
      <c r="N41" s="120"/>
      <c r="O41" s="120"/>
      <c r="P41" s="120"/>
      <c r="Q41" s="120"/>
      <c r="R41" s="120"/>
      <c r="S41" s="120"/>
      <c r="T41" s="120"/>
      <c r="U41" s="120"/>
      <c r="V41" s="120"/>
      <c r="W41" s="120"/>
      <c r="X41" s="120"/>
      <c r="Y41" s="120"/>
      <c r="Z41" s="120"/>
    </row>
    <row r="42" ht="15.75" hidden="1" customHeight="1">
      <c r="A42" s="121" t="s">
        <v>12</v>
      </c>
      <c r="B42" s="121" t="s">
        <v>41</v>
      </c>
      <c r="C42" s="121">
        <v>5042.0</v>
      </c>
      <c r="D42" s="121" t="s">
        <v>91</v>
      </c>
      <c r="E42" s="121" t="s">
        <v>43</v>
      </c>
      <c r="F42" s="122">
        <v>4665.0</v>
      </c>
      <c r="G42" s="121" t="s">
        <v>17</v>
      </c>
      <c r="H42" s="120"/>
      <c r="I42" s="120"/>
      <c r="J42" s="120"/>
      <c r="K42" s="120"/>
      <c r="L42" s="120"/>
      <c r="M42" s="120"/>
      <c r="N42" s="120"/>
      <c r="O42" s="120"/>
      <c r="P42" s="120"/>
      <c r="Q42" s="120"/>
      <c r="R42" s="120"/>
      <c r="S42" s="120"/>
      <c r="T42" s="120"/>
      <c r="U42" s="120"/>
      <c r="V42" s="120"/>
      <c r="W42" s="120"/>
      <c r="X42" s="120"/>
      <c r="Y42" s="120"/>
      <c r="Z42" s="120"/>
    </row>
    <row r="43" ht="15.75" hidden="1" customHeight="1">
      <c r="A43" s="121" t="s">
        <v>12</v>
      </c>
      <c r="B43" s="121" t="s">
        <v>14</v>
      </c>
      <c r="C43" s="121">
        <v>5056.0</v>
      </c>
      <c r="D43" s="121" t="s">
        <v>92</v>
      </c>
      <c r="E43" s="121" t="s">
        <v>16</v>
      </c>
      <c r="F43" s="122">
        <v>612389.0</v>
      </c>
      <c r="G43" s="121" t="s">
        <v>17</v>
      </c>
      <c r="H43" s="120"/>
      <c r="I43" s="120"/>
      <c r="J43" s="120"/>
      <c r="K43" s="120"/>
      <c r="L43" s="120"/>
      <c r="M43" s="120"/>
      <c r="N43" s="120"/>
      <c r="O43" s="120"/>
      <c r="P43" s="120"/>
      <c r="Q43" s="120"/>
      <c r="R43" s="120"/>
      <c r="S43" s="120"/>
      <c r="T43" s="120"/>
      <c r="U43" s="120"/>
      <c r="V43" s="120"/>
      <c r="W43" s="120"/>
      <c r="X43" s="120"/>
      <c r="Y43" s="120"/>
      <c r="Z43" s="120"/>
    </row>
    <row r="44" ht="15.75" hidden="1" customHeight="1">
      <c r="A44" s="121" t="s">
        <v>12</v>
      </c>
      <c r="B44" s="121" t="s">
        <v>93</v>
      </c>
      <c r="C44" s="121">
        <v>5115.0</v>
      </c>
      <c r="D44" s="121" t="s">
        <v>94</v>
      </c>
      <c r="E44" s="121" t="s">
        <v>95</v>
      </c>
      <c r="F44" s="122">
        <v>10481.0</v>
      </c>
      <c r="G44" s="121" t="s">
        <v>17</v>
      </c>
      <c r="H44" s="120"/>
      <c r="I44" s="120"/>
      <c r="J44" s="120"/>
      <c r="K44" s="120"/>
      <c r="L44" s="120"/>
      <c r="M44" s="120"/>
      <c r="N44" s="120"/>
      <c r="O44" s="120"/>
      <c r="P44" s="120"/>
      <c r="Q44" s="120"/>
      <c r="R44" s="120"/>
      <c r="S44" s="120"/>
      <c r="T44" s="120"/>
      <c r="U44" s="120"/>
      <c r="V44" s="120"/>
      <c r="W44" s="120"/>
      <c r="X44" s="120"/>
      <c r="Y44" s="120"/>
      <c r="Z44" s="120"/>
    </row>
    <row r="45" ht="15.75" hidden="1" customHeight="1">
      <c r="A45" s="121" t="s">
        <v>12</v>
      </c>
      <c r="B45" s="121" t="s">
        <v>44</v>
      </c>
      <c r="C45" s="121">
        <v>5481.0</v>
      </c>
      <c r="D45" s="121" t="s">
        <v>96</v>
      </c>
      <c r="E45" s="121" t="s">
        <v>46</v>
      </c>
      <c r="F45" s="122">
        <v>9500.0</v>
      </c>
      <c r="G45" s="121" t="s">
        <v>17</v>
      </c>
      <c r="H45" s="120"/>
      <c r="I45" s="120"/>
      <c r="J45" s="120"/>
      <c r="K45" s="120"/>
      <c r="L45" s="120"/>
      <c r="M45" s="120"/>
      <c r="N45" s="120"/>
      <c r="O45" s="120"/>
      <c r="P45" s="120"/>
      <c r="Q45" s="120"/>
      <c r="R45" s="120"/>
      <c r="S45" s="120"/>
      <c r="T45" s="120"/>
      <c r="U45" s="120"/>
      <c r="V45" s="120"/>
      <c r="W45" s="120"/>
      <c r="X45" s="120"/>
      <c r="Y45" s="120"/>
      <c r="Z45" s="120"/>
    </row>
    <row r="46" ht="15.75" hidden="1" customHeight="1">
      <c r="A46" s="121" t="s">
        <v>12</v>
      </c>
      <c r="B46" s="121" t="s">
        <v>98</v>
      </c>
      <c r="C46" s="121">
        <v>5661.0</v>
      </c>
      <c r="D46" s="121" t="s">
        <v>99</v>
      </c>
      <c r="E46" s="121" t="s">
        <v>100</v>
      </c>
      <c r="F46" s="122">
        <v>61982.0</v>
      </c>
      <c r="G46" s="121" t="s">
        <v>37</v>
      </c>
      <c r="H46" s="120"/>
      <c r="I46" s="120"/>
      <c r="J46" s="120"/>
      <c r="K46" s="120"/>
      <c r="L46" s="120"/>
      <c r="M46" s="120"/>
      <c r="N46" s="120"/>
      <c r="O46" s="120"/>
      <c r="P46" s="120"/>
      <c r="Q46" s="120"/>
      <c r="R46" s="120"/>
      <c r="S46" s="120"/>
      <c r="T46" s="120"/>
      <c r="U46" s="120"/>
      <c r="V46" s="120"/>
      <c r="W46" s="120"/>
      <c r="X46" s="120"/>
      <c r="Y46" s="120"/>
      <c r="Z46" s="120"/>
    </row>
    <row r="47" ht="15.75" hidden="1" customHeight="1">
      <c r="A47" s="121" t="s">
        <v>12</v>
      </c>
      <c r="B47" s="121" t="s">
        <v>31</v>
      </c>
      <c r="C47" s="121">
        <v>5890.0</v>
      </c>
      <c r="D47" s="121" t="s">
        <v>101</v>
      </c>
      <c r="E47" s="121" t="s">
        <v>33</v>
      </c>
      <c r="F47" s="122">
        <v>88387.0</v>
      </c>
      <c r="G47" s="121" t="s">
        <v>17</v>
      </c>
      <c r="H47" s="120"/>
      <c r="I47" s="120"/>
      <c r="J47" s="120"/>
      <c r="K47" s="120"/>
      <c r="L47" s="120"/>
      <c r="M47" s="120"/>
      <c r="N47" s="120"/>
      <c r="O47" s="120"/>
      <c r="P47" s="120"/>
      <c r="Q47" s="120"/>
      <c r="R47" s="120"/>
      <c r="S47" s="120"/>
      <c r="T47" s="120"/>
      <c r="U47" s="120"/>
      <c r="V47" s="120"/>
      <c r="W47" s="120"/>
      <c r="X47" s="120"/>
      <c r="Y47" s="120"/>
      <c r="Z47" s="120"/>
    </row>
    <row r="48" ht="15.75" hidden="1" customHeight="1">
      <c r="A48" s="121" t="s">
        <v>12</v>
      </c>
      <c r="B48" s="121" t="s">
        <v>47</v>
      </c>
      <c r="C48" s="121">
        <v>5915.0</v>
      </c>
      <c r="D48" s="121" t="s">
        <v>102</v>
      </c>
      <c r="E48" s="121" t="s">
        <v>16</v>
      </c>
      <c r="F48" s="122">
        <v>95081.0</v>
      </c>
      <c r="G48" s="121" t="s">
        <v>17</v>
      </c>
      <c r="H48" s="120"/>
      <c r="I48" s="120"/>
      <c r="J48" s="120"/>
      <c r="K48" s="120"/>
      <c r="L48" s="120"/>
      <c r="M48" s="120"/>
      <c r="N48" s="120"/>
      <c r="O48" s="120"/>
      <c r="P48" s="120"/>
      <c r="Q48" s="120"/>
      <c r="R48" s="120"/>
      <c r="S48" s="120"/>
      <c r="T48" s="120"/>
      <c r="U48" s="120"/>
      <c r="V48" s="120"/>
      <c r="W48" s="120"/>
      <c r="X48" s="120"/>
      <c r="Y48" s="120"/>
      <c r="Z48" s="120"/>
    </row>
    <row r="49" ht="15.75" hidden="1" customHeight="1">
      <c r="A49" s="121" t="s">
        <v>12</v>
      </c>
      <c r="B49" s="121" t="s">
        <v>31</v>
      </c>
      <c r="C49" s="121">
        <v>6013.0</v>
      </c>
      <c r="D49" s="121" t="s">
        <v>103</v>
      </c>
      <c r="E49" s="121" t="s">
        <v>33</v>
      </c>
      <c r="F49" s="122">
        <v>302067.0</v>
      </c>
      <c r="G49" s="121" t="s">
        <v>17</v>
      </c>
      <c r="H49" s="120"/>
      <c r="I49" s="120"/>
      <c r="J49" s="120"/>
      <c r="K49" s="120"/>
      <c r="L49" s="120"/>
      <c r="M49" s="120"/>
      <c r="N49" s="120"/>
      <c r="O49" s="120"/>
      <c r="P49" s="120"/>
      <c r="Q49" s="120"/>
      <c r="R49" s="120"/>
      <c r="S49" s="120"/>
      <c r="T49" s="120"/>
      <c r="U49" s="120"/>
      <c r="V49" s="120"/>
      <c r="W49" s="120"/>
      <c r="X49" s="120"/>
      <c r="Y49" s="120"/>
      <c r="Z49" s="120"/>
    </row>
    <row r="50" ht="15.75" hidden="1" customHeight="1">
      <c r="A50" s="121" t="s">
        <v>12</v>
      </c>
      <c r="B50" s="121" t="s">
        <v>31</v>
      </c>
      <c r="C50" s="121">
        <v>6026.0</v>
      </c>
      <c r="D50" s="121" t="s">
        <v>105</v>
      </c>
      <c r="E50" s="121" t="s">
        <v>33</v>
      </c>
      <c r="F50" s="122">
        <v>164951.0</v>
      </c>
      <c r="G50" s="121" t="s">
        <v>17</v>
      </c>
      <c r="H50" s="120"/>
      <c r="I50" s="120"/>
      <c r="J50" s="120"/>
      <c r="K50" s="120"/>
      <c r="L50" s="120"/>
      <c r="M50" s="120"/>
      <c r="N50" s="120"/>
      <c r="O50" s="120"/>
      <c r="P50" s="120"/>
      <c r="Q50" s="120"/>
      <c r="R50" s="120"/>
      <c r="S50" s="120"/>
      <c r="T50" s="120"/>
      <c r="U50" s="120"/>
      <c r="V50" s="120"/>
      <c r="W50" s="120"/>
      <c r="X50" s="120"/>
      <c r="Y50" s="120"/>
      <c r="Z50" s="120"/>
    </row>
    <row r="51" ht="15.75" hidden="1" customHeight="1">
      <c r="A51" s="121" t="s">
        <v>12</v>
      </c>
      <c r="B51" s="121" t="s">
        <v>31</v>
      </c>
      <c r="C51" s="121">
        <v>6062.0</v>
      </c>
      <c r="D51" s="121" t="s">
        <v>106</v>
      </c>
      <c r="E51" s="121" t="s">
        <v>33</v>
      </c>
      <c r="F51" s="122">
        <v>194119.0</v>
      </c>
      <c r="G51" s="121" t="s">
        <v>17</v>
      </c>
      <c r="H51" s="120"/>
      <c r="I51" s="120"/>
      <c r="J51" s="120"/>
      <c r="K51" s="120"/>
      <c r="L51" s="120"/>
      <c r="M51" s="120"/>
      <c r="N51" s="120"/>
      <c r="O51" s="120"/>
      <c r="P51" s="120"/>
      <c r="Q51" s="120"/>
      <c r="R51" s="120"/>
      <c r="S51" s="120"/>
      <c r="T51" s="120"/>
      <c r="U51" s="120"/>
      <c r="V51" s="120"/>
      <c r="W51" s="120"/>
      <c r="X51" s="120"/>
      <c r="Y51" s="120"/>
      <c r="Z51" s="120"/>
    </row>
    <row r="52" ht="15.75" hidden="1" customHeight="1">
      <c r="A52" s="121" t="s">
        <v>12</v>
      </c>
      <c r="B52" s="121" t="s">
        <v>14</v>
      </c>
      <c r="C52" s="121">
        <v>6072.0</v>
      </c>
      <c r="D52" s="121" t="s">
        <v>107</v>
      </c>
      <c r="E52" s="121" t="s">
        <v>16</v>
      </c>
      <c r="F52" s="122">
        <v>702338.0</v>
      </c>
      <c r="G52" s="121" t="s">
        <v>17</v>
      </c>
      <c r="H52" s="120"/>
      <c r="I52" s="120"/>
      <c r="J52" s="120"/>
      <c r="K52" s="120"/>
      <c r="L52" s="120"/>
      <c r="M52" s="120"/>
      <c r="N52" s="120"/>
      <c r="O52" s="120"/>
      <c r="P52" s="120"/>
      <c r="Q52" s="120"/>
      <c r="R52" s="120"/>
      <c r="S52" s="120"/>
      <c r="T52" s="120"/>
      <c r="U52" s="120"/>
      <c r="V52" s="120"/>
      <c r="W52" s="120"/>
      <c r="X52" s="120"/>
      <c r="Y52" s="120"/>
      <c r="Z52" s="120"/>
    </row>
    <row r="53" ht="15.75" hidden="1" customHeight="1">
      <c r="A53" s="121" t="s">
        <v>12</v>
      </c>
      <c r="B53" s="121" t="s">
        <v>14</v>
      </c>
      <c r="C53" s="121">
        <v>6073.0</v>
      </c>
      <c r="D53" s="121" t="s">
        <v>108</v>
      </c>
      <c r="E53" s="121" t="s">
        <v>16</v>
      </c>
      <c r="F53" s="122">
        <v>716425.0</v>
      </c>
      <c r="G53" s="121" t="s">
        <v>17</v>
      </c>
      <c r="H53" s="120"/>
      <c r="I53" s="120"/>
      <c r="J53" s="120"/>
      <c r="K53" s="120"/>
      <c r="L53" s="120"/>
      <c r="M53" s="120"/>
      <c r="N53" s="120"/>
      <c r="O53" s="120"/>
      <c r="P53" s="120"/>
      <c r="Q53" s="120"/>
      <c r="R53" s="120"/>
      <c r="S53" s="120"/>
      <c r="T53" s="120"/>
      <c r="U53" s="120"/>
      <c r="V53" s="120"/>
      <c r="W53" s="120"/>
      <c r="X53" s="120"/>
      <c r="Y53" s="120"/>
      <c r="Z53" s="120"/>
    </row>
    <row r="54" ht="15.75" customHeight="1">
      <c r="A54" s="121" t="s">
        <v>12</v>
      </c>
      <c r="B54" s="121" t="s">
        <v>109</v>
      </c>
      <c r="C54" s="121">
        <v>6087.0</v>
      </c>
      <c r="D54" s="121" t="s">
        <v>110</v>
      </c>
      <c r="E54" s="121" t="s">
        <v>111</v>
      </c>
      <c r="F54" s="122">
        <v>97414.0</v>
      </c>
      <c r="G54" s="121" t="s">
        <v>112</v>
      </c>
      <c r="H54" s="120"/>
      <c r="I54" s="120"/>
      <c r="J54" s="120"/>
      <c r="K54" s="120"/>
      <c r="L54" s="120"/>
      <c r="M54" s="120"/>
      <c r="N54" s="120"/>
      <c r="O54" s="120"/>
      <c r="P54" s="120"/>
      <c r="Q54" s="120"/>
      <c r="R54" s="120"/>
      <c r="S54" s="120"/>
      <c r="T54" s="120"/>
      <c r="U54" s="120"/>
      <c r="V54" s="120"/>
      <c r="W54" s="120"/>
      <c r="X54" s="120"/>
      <c r="Y54" s="120"/>
      <c r="Z54" s="120"/>
    </row>
    <row r="55" ht="15.75" customHeight="1">
      <c r="A55" s="121" t="s">
        <v>12</v>
      </c>
      <c r="B55" s="121" t="s">
        <v>109</v>
      </c>
      <c r="C55" s="121">
        <v>6088.0</v>
      </c>
      <c r="D55" s="121" t="s">
        <v>113</v>
      </c>
      <c r="E55" s="121" t="s">
        <v>111</v>
      </c>
      <c r="F55" s="122">
        <v>121212.0</v>
      </c>
      <c r="G55" s="121" t="s">
        <v>112</v>
      </c>
      <c r="H55" s="120"/>
      <c r="I55" s="120"/>
      <c r="J55" s="120"/>
      <c r="K55" s="120"/>
      <c r="L55" s="120"/>
      <c r="M55" s="120"/>
      <c r="N55" s="120"/>
      <c r="O55" s="120"/>
      <c r="P55" s="120"/>
      <c r="Q55" s="120"/>
      <c r="R55" s="120"/>
      <c r="S55" s="120"/>
      <c r="T55" s="120"/>
      <c r="U55" s="120"/>
      <c r="V55" s="120"/>
      <c r="W55" s="120"/>
      <c r="X55" s="120"/>
      <c r="Y55" s="120"/>
      <c r="Z55" s="120"/>
    </row>
    <row r="56" ht="15.75" hidden="1" customHeight="1">
      <c r="A56" s="121" t="s">
        <v>12</v>
      </c>
      <c r="B56" s="121" t="s">
        <v>98</v>
      </c>
      <c r="C56" s="121">
        <v>6092.0</v>
      </c>
      <c r="D56" s="121" t="s">
        <v>114</v>
      </c>
      <c r="E56" s="121" t="s">
        <v>115</v>
      </c>
      <c r="F56" s="122">
        <v>2000.0</v>
      </c>
      <c r="G56" s="121" t="s">
        <v>116</v>
      </c>
      <c r="H56" s="120"/>
      <c r="I56" s="120"/>
      <c r="J56" s="120"/>
      <c r="K56" s="120"/>
      <c r="L56" s="120"/>
      <c r="M56" s="120"/>
      <c r="N56" s="120"/>
      <c r="O56" s="120"/>
      <c r="P56" s="120"/>
      <c r="Q56" s="120"/>
      <c r="R56" s="120"/>
      <c r="S56" s="120"/>
      <c r="T56" s="120"/>
      <c r="U56" s="120"/>
      <c r="V56" s="120"/>
      <c r="W56" s="120"/>
      <c r="X56" s="120"/>
      <c r="Y56" s="120"/>
      <c r="Z56" s="120"/>
    </row>
    <row r="57" ht="15.75" hidden="1" customHeight="1">
      <c r="A57" s="121" t="s">
        <v>12</v>
      </c>
      <c r="B57" s="121" t="s">
        <v>81</v>
      </c>
      <c r="C57" s="121">
        <v>6098.0</v>
      </c>
      <c r="D57" s="121" t="s">
        <v>117</v>
      </c>
      <c r="E57" s="121" t="s">
        <v>118</v>
      </c>
      <c r="F57" s="122">
        <v>25.0</v>
      </c>
      <c r="G57" s="121" t="s">
        <v>17</v>
      </c>
      <c r="H57" s="120"/>
      <c r="I57" s="120"/>
      <c r="J57" s="120"/>
      <c r="K57" s="120"/>
      <c r="L57" s="120"/>
      <c r="M57" s="120"/>
      <c r="N57" s="120"/>
      <c r="O57" s="120"/>
      <c r="P57" s="120"/>
      <c r="Q57" s="120"/>
      <c r="R57" s="120"/>
      <c r="S57" s="120"/>
      <c r="T57" s="120"/>
      <c r="U57" s="120"/>
      <c r="V57" s="120"/>
      <c r="W57" s="120"/>
      <c r="X57" s="120"/>
      <c r="Y57" s="120"/>
      <c r="Z57" s="120"/>
    </row>
    <row r="58" ht="15.75" hidden="1" customHeight="1">
      <c r="A58" s="121" t="s">
        <v>12</v>
      </c>
      <c r="B58" s="121" t="s">
        <v>14</v>
      </c>
      <c r="C58" s="121">
        <v>6107.0</v>
      </c>
      <c r="D58" s="121" t="s">
        <v>119</v>
      </c>
      <c r="E58" s="121" t="s">
        <v>16</v>
      </c>
      <c r="F58" s="122">
        <v>838593.0</v>
      </c>
      <c r="G58" s="121" t="s">
        <v>17</v>
      </c>
      <c r="H58" s="120"/>
      <c r="I58" s="120"/>
      <c r="J58" s="120"/>
      <c r="K58" s="120"/>
      <c r="L58" s="120"/>
      <c r="M58" s="120"/>
      <c r="N58" s="120"/>
      <c r="O58" s="120"/>
      <c r="P58" s="120"/>
      <c r="Q58" s="120"/>
      <c r="R58" s="120"/>
      <c r="S58" s="120"/>
      <c r="T58" s="120"/>
      <c r="U58" s="120"/>
      <c r="V58" s="120"/>
      <c r="W58" s="120"/>
      <c r="X58" s="120"/>
      <c r="Y58" s="120"/>
      <c r="Z58" s="120"/>
    </row>
    <row r="59" ht="15.75" hidden="1" customHeight="1">
      <c r="A59" s="121" t="s">
        <v>12</v>
      </c>
      <c r="B59" s="121" t="s">
        <v>120</v>
      </c>
      <c r="C59" s="121">
        <v>6109.0</v>
      </c>
      <c r="D59" s="121" t="s">
        <v>121</v>
      </c>
      <c r="E59" s="121" t="s">
        <v>46</v>
      </c>
      <c r="F59" s="122">
        <v>48991.0</v>
      </c>
      <c r="G59" s="121" t="s">
        <v>17</v>
      </c>
      <c r="H59" s="120"/>
      <c r="I59" s="120"/>
      <c r="J59" s="120"/>
      <c r="K59" s="120"/>
      <c r="L59" s="120"/>
      <c r="M59" s="120"/>
      <c r="N59" s="120"/>
      <c r="O59" s="120"/>
      <c r="P59" s="120"/>
      <c r="Q59" s="120"/>
      <c r="R59" s="120"/>
      <c r="S59" s="120"/>
      <c r="T59" s="120"/>
      <c r="U59" s="120"/>
      <c r="V59" s="120"/>
      <c r="W59" s="120"/>
      <c r="X59" s="120"/>
      <c r="Y59" s="120"/>
      <c r="Z59" s="120"/>
    </row>
    <row r="60" ht="15.75" hidden="1" customHeight="1">
      <c r="A60" s="121" t="s">
        <v>12</v>
      </c>
      <c r="B60" s="121" t="s">
        <v>120</v>
      </c>
      <c r="C60" s="121">
        <v>6115.0</v>
      </c>
      <c r="D60" s="121" t="s">
        <v>123</v>
      </c>
      <c r="E60" s="121" t="s">
        <v>36</v>
      </c>
      <c r="F60" s="122">
        <v>95223.0</v>
      </c>
      <c r="G60" s="121" t="s">
        <v>17</v>
      </c>
      <c r="H60" s="120"/>
      <c r="I60" s="120"/>
      <c r="J60" s="120"/>
      <c r="K60" s="120"/>
      <c r="L60" s="120"/>
      <c r="M60" s="120"/>
      <c r="N60" s="120"/>
      <c r="O60" s="120"/>
      <c r="P60" s="120"/>
      <c r="Q60" s="120"/>
      <c r="R60" s="120"/>
      <c r="S60" s="120"/>
      <c r="T60" s="120"/>
      <c r="U60" s="120"/>
      <c r="V60" s="120"/>
      <c r="W60" s="120"/>
      <c r="X60" s="120"/>
      <c r="Y60" s="120"/>
      <c r="Z60" s="120"/>
    </row>
    <row r="61" ht="15.75" hidden="1" customHeight="1">
      <c r="A61" s="121" t="s">
        <v>12</v>
      </c>
      <c r="B61" s="121" t="s">
        <v>120</v>
      </c>
      <c r="C61" s="121">
        <v>6116.0</v>
      </c>
      <c r="D61" s="121" t="s">
        <v>124</v>
      </c>
      <c r="E61" s="121" t="s">
        <v>46</v>
      </c>
      <c r="F61" s="122">
        <v>40004.0</v>
      </c>
      <c r="G61" s="121" t="s">
        <v>17</v>
      </c>
      <c r="H61" s="120"/>
      <c r="I61" s="120"/>
      <c r="J61" s="120"/>
      <c r="K61" s="120"/>
      <c r="L61" s="120"/>
      <c r="M61" s="120"/>
      <c r="N61" s="120"/>
      <c r="O61" s="120"/>
      <c r="P61" s="120"/>
      <c r="Q61" s="120"/>
      <c r="R61" s="120"/>
      <c r="S61" s="120"/>
      <c r="T61" s="120"/>
      <c r="U61" s="120"/>
      <c r="V61" s="120"/>
      <c r="W61" s="120"/>
      <c r="X61" s="120"/>
      <c r="Y61" s="120"/>
      <c r="Z61" s="120"/>
    </row>
    <row r="62" ht="15.75" hidden="1" customHeight="1">
      <c r="A62" s="121" t="s">
        <v>12</v>
      </c>
      <c r="B62" s="121" t="s">
        <v>120</v>
      </c>
      <c r="C62" s="121">
        <v>6117.0</v>
      </c>
      <c r="D62" s="121" t="s">
        <v>125</v>
      </c>
      <c r="E62" s="121" t="s">
        <v>46</v>
      </c>
      <c r="F62" s="122">
        <v>81601.0</v>
      </c>
      <c r="G62" s="121" t="s">
        <v>17</v>
      </c>
      <c r="H62" s="120"/>
      <c r="I62" s="120"/>
      <c r="J62" s="120"/>
      <c r="K62" s="120"/>
      <c r="L62" s="120"/>
      <c r="M62" s="120"/>
      <c r="N62" s="120"/>
      <c r="O62" s="120"/>
      <c r="P62" s="120"/>
      <c r="Q62" s="120"/>
      <c r="R62" s="120"/>
      <c r="S62" s="120"/>
      <c r="T62" s="120"/>
      <c r="U62" s="120"/>
      <c r="V62" s="120"/>
      <c r="W62" s="120"/>
      <c r="X62" s="120"/>
      <c r="Y62" s="120"/>
      <c r="Z62" s="120"/>
    </row>
    <row r="63" ht="15.75" hidden="1" customHeight="1">
      <c r="A63" s="121" t="s">
        <v>12</v>
      </c>
      <c r="B63" s="121" t="s">
        <v>120</v>
      </c>
      <c r="C63" s="121">
        <v>6118.0</v>
      </c>
      <c r="D63" s="121" t="s">
        <v>126</v>
      </c>
      <c r="E63" s="121" t="s">
        <v>46</v>
      </c>
      <c r="F63" s="122">
        <v>42280.0</v>
      </c>
      <c r="G63" s="121" t="s">
        <v>17</v>
      </c>
      <c r="H63" s="120"/>
      <c r="I63" s="120"/>
      <c r="J63" s="120"/>
      <c r="K63" s="120"/>
      <c r="L63" s="120"/>
      <c r="M63" s="120"/>
      <c r="N63" s="120"/>
      <c r="O63" s="120"/>
      <c r="P63" s="120"/>
      <c r="Q63" s="120"/>
      <c r="R63" s="120"/>
      <c r="S63" s="120"/>
      <c r="T63" s="120"/>
      <c r="U63" s="120"/>
      <c r="V63" s="120"/>
      <c r="W63" s="120"/>
      <c r="X63" s="120"/>
      <c r="Y63" s="120"/>
      <c r="Z63" s="120"/>
    </row>
    <row r="64" ht="15.75" hidden="1" customHeight="1">
      <c r="A64" s="121" t="s">
        <v>12</v>
      </c>
      <c r="B64" s="121" t="s">
        <v>120</v>
      </c>
      <c r="C64" s="121">
        <v>6122.0</v>
      </c>
      <c r="D64" s="121" t="s">
        <v>127</v>
      </c>
      <c r="E64" s="121" t="s">
        <v>46</v>
      </c>
      <c r="F64" s="122">
        <v>380800.0</v>
      </c>
      <c r="G64" s="121" t="s">
        <v>17</v>
      </c>
      <c r="H64" s="120"/>
      <c r="I64" s="120"/>
      <c r="J64" s="120"/>
      <c r="K64" s="120"/>
      <c r="L64" s="120"/>
      <c r="M64" s="120"/>
      <c r="N64" s="120"/>
      <c r="O64" s="120"/>
      <c r="P64" s="120"/>
      <c r="Q64" s="120"/>
      <c r="R64" s="120"/>
      <c r="S64" s="120"/>
      <c r="T64" s="120"/>
      <c r="U64" s="120"/>
      <c r="V64" s="120"/>
      <c r="W64" s="120"/>
      <c r="X64" s="120"/>
      <c r="Y64" s="120"/>
      <c r="Z64" s="120"/>
    </row>
    <row r="65" ht="15.75" hidden="1" customHeight="1">
      <c r="A65" s="121" t="s">
        <v>12</v>
      </c>
      <c r="B65" s="121" t="s">
        <v>129</v>
      </c>
      <c r="C65" s="121">
        <v>6126.0</v>
      </c>
      <c r="D65" s="121" t="s">
        <v>130</v>
      </c>
      <c r="E65" s="121" t="s">
        <v>61</v>
      </c>
      <c r="F65" s="122">
        <v>27659.0</v>
      </c>
      <c r="G65" s="121" t="s">
        <v>17</v>
      </c>
      <c r="H65" s="120"/>
      <c r="I65" s="120"/>
      <c r="J65" s="120"/>
      <c r="K65" s="120"/>
      <c r="L65" s="120"/>
      <c r="M65" s="120"/>
      <c r="N65" s="120"/>
      <c r="O65" s="120"/>
      <c r="P65" s="120"/>
      <c r="Q65" s="120"/>
      <c r="R65" s="120"/>
      <c r="S65" s="120"/>
      <c r="T65" s="120"/>
      <c r="U65" s="120"/>
      <c r="V65" s="120"/>
      <c r="W65" s="120"/>
      <c r="X65" s="120"/>
      <c r="Y65" s="120"/>
      <c r="Z65" s="120"/>
    </row>
    <row r="66" ht="15.75" hidden="1" customHeight="1">
      <c r="A66" s="121" t="s">
        <v>12</v>
      </c>
      <c r="B66" s="121" t="s">
        <v>129</v>
      </c>
      <c r="C66" s="121">
        <v>6127.0</v>
      </c>
      <c r="D66" s="121" t="s">
        <v>131</v>
      </c>
      <c r="E66" s="121" t="s">
        <v>61</v>
      </c>
      <c r="F66" s="122">
        <v>52567.0</v>
      </c>
      <c r="G66" s="121" t="s">
        <v>17</v>
      </c>
      <c r="H66" s="120"/>
      <c r="I66" s="120"/>
      <c r="J66" s="120"/>
      <c r="K66" s="120"/>
      <c r="L66" s="120"/>
      <c r="M66" s="120"/>
      <c r="N66" s="120"/>
      <c r="O66" s="120"/>
      <c r="P66" s="120"/>
      <c r="Q66" s="120"/>
      <c r="R66" s="120"/>
      <c r="S66" s="120"/>
      <c r="T66" s="120"/>
      <c r="U66" s="120"/>
      <c r="V66" s="120"/>
      <c r="W66" s="120"/>
      <c r="X66" s="120"/>
      <c r="Y66" s="120"/>
      <c r="Z66" s="120"/>
    </row>
    <row r="67" ht="15.75" hidden="1" customHeight="1">
      <c r="A67" s="121" t="s">
        <v>12</v>
      </c>
      <c r="B67" s="121" t="s">
        <v>129</v>
      </c>
      <c r="C67" s="121">
        <v>6128.0</v>
      </c>
      <c r="D67" s="121" t="s">
        <v>132</v>
      </c>
      <c r="E67" s="121" t="s">
        <v>61</v>
      </c>
      <c r="F67" s="122">
        <v>75144.0</v>
      </c>
      <c r="G67" s="121" t="s">
        <v>17</v>
      </c>
      <c r="H67" s="120"/>
      <c r="I67" s="120"/>
      <c r="J67" s="120"/>
      <c r="K67" s="120"/>
      <c r="L67" s="120"/>
      <c r="M67" s="120"/>
      <c r="N67" s="120"/>
      <c r="O67" s="120"/>
      <c r="P67" s="120"/>
      <c r="Q67" s="120"/>
      <c r="R67" s="120"/>
      <c r="S67" s="120"/>
      <c r="T67" s="120"/>
      <c r="U67" s="120"/>
      <c r="V67" s="120"/>
      <c r="W67" s="120"/>
      <c r="X67" s="120"/>
      <c r="Y67" s="120"/>
      <c r="Z67" s="120"/>
    </row>
    <row r="68" ht="15.75" hidden="1" customHeight="1">
      <c r="A68" s="121" t="s">
        <v>12</v>
      </c>
      <c r="B68" s="121" t="s">
        <v>129</v>
      </c>
      <c r="C68" s="121">
        <v>6129.0</v>
      </c>
      <c r="D68" s="121" t="s">
        <v>133</v>
      </c>
      <c r="E68" s="121" t="s">
        <v>61</v>
      </c>
      <c r="F68" s="122">
        <v>109752.0</v>
      </c>
      <c r="G68" s="121" t="s">
        <v>17</v>
      </c>
      <c r="H68" s="120"/>
      <c r="I68" s="120"/>
      <c r="J68" s="120"/>
      <c r="K68" s="120"/>
      <c r="L68" s="120"/>
      <c r="M68" s="120"/>
      <c r="N68" s="120"/>
      <c r="O68" s="120"/>
      <c r="P68" s="120"/>
      <c r="Q68" s="120"/>
      <c r="R68" s="120"/>
      <c r="S68" s="120"/>
      <c r="T68" s="120"/>
      <c r="U68" s="120"/>
      <c r="V68" s="120"/>
      <c r="W68" s="120"/>
      <c r="X68" s="120"/>
      <c r="Y68" s="120"/>
      <c r="Z68" s="120"/>
    </row>
    <row r="69" ht="15.75" hidden="1" customHeight="1">
      <c r="A69" s="121" t="s">
        <v>12</v>
      </c>
      <c r="B69" s="121" t="s">
        <v>129</v>
      </c>
      <c r="C69" s="121">
        <v>6130.0</v>
      </c>
      <c r="D69" s="121" t="s">
        <v>134</v>
      </c>
      <c r="E69" s="121" t="s">
        <v>61</v>
      </c>
      <c r="F69" s="122">
        <v>157926.0</v>
      </c>
      <c r="G69" s="121" t="s">
        <v>17</v>
      </c>
      <c r="H69" s="120"/>
      <c r="I69" s="120"/>
      <c r="J69" s="120"/>
      <c r="K69" s="120"/>
      <c r="L69" s="120"/>
      <c r="M69" s="120"/>
      <c r="N69" s="120"/>
      <c r="O69" s="120"/>
      <c r="P69" s="120"/>
      <c r="Q69" s="120"/>
      <c r="R69" s="120"/>
      <c r="S69" s="120"/>
      <c r="T69" s="120"/>
      <c r="U69" s="120"/>
      <c r="V69" s="120"/>
      <c r="W69" s="120"/>
      <c r="X69" s="120"/>
      <c r="Y69" s="120"/>
      <c r="Z69" s="120"/>
    </row>
    <row r="70" ht="15.75" hidden="1" customHeight="1">
      <c r="A70" s="121" t="s">
        <v>12</v>
      </c>
      <c r="B70" s="121" t="s">
        <v>129</v>
      </c>
      <c r="C70" s="121">
        <v>6131.0</v>
      </c>
      <c r="D70" s="121" t="s">
        <v>135</v>
      </c>
      <c r="E70" s="121" t="s">
        <v>61</v>
      </c>
      <c r="F70" s="122">
        <v>289477.0</v>
      </c>
      <c r="G70" s="121" t="s">
        <v>17</v>
      </c>
      <c r="H70" s="120"/>
      <c r="I70" s="120"/>
      <c r="J70" s="120"/>
      <c r="K70" s="120"/>
      <c r="L70" s="120"/>
      <c r="M70" s="120"/>
      <c r="N70" s="120"/>
      <c r="O70" s="120"/>
      <c r="P70" s="120"/>
      <c r="Q70" s="120"/>
      <c r="R70" s="120"/>
      <c r="S70" s="120"/>
      <c r="T70" s="120"/>
      <c r="U70" s="120"/>
      <c r="V70" s="120"/>
      <c r="W70" s="120"/>
      <c r="X70" s="120"/>
      <c r="Y70" s="120"/>
      <c r="Z70" s="120"/>
    </row>
    <row r="71" ht="15.75" hidden="1" customHeight="1">
      <c r="A71" s="121" t="s">
        <v>12</v>
      </c>
      <c r="B71" s="121" t="s">
        <v>129</v>
      </c>
      <c r="C71" s="121">
        <v>6132.0</v>
      </c>
      <c r="D71" s="121" t="s">
        <v>136</v>
      </c>
      <c r="E71" s="121" t="s">
        <v>61</v>
      </c>
      <c r="F71" s="122">
        <v>397651.0</v>
      </c>
      <c r="G71" s="121" t="s">
        <v>17</v>
      </c>
      <c r="H71" s="120"/>
      <c r="I71" s="120"/>
      <c r="J71" s="120"/>
      <c r="K71" s="120"/>
      <c r="L71" s="120"/>
      <c r="M71" s="120"/>
      <c r="N71" s="120"/>
      <c r="O71" s="120"/>
      <c r="P71" s="120"/>
      <c r="Q71" s="120"/>
      <c r="R71" s="120"/>
      <c r="S71" s="120"/>
      <c r="T71" s="120"/>
      <c r="U71" s="120"/>
      <c r="V71" s="120"/>
      <c r="W71" s="120"/>
      <c r="X71" s="120"/>
      <c r="Y71" s="120"/>
      <c r="Z71" s="120"/>
    </row>
    <row r="72" ht="15.75" hidden="1" customHeight="1">
      <c r="A72" s="121" t="s">
        <v>12</v>
      </c>
      <c r="B72" s="121" t="s">
        <v>129</v>
      </c>
      <c r="C72" s="121">
        <v>6133.0</v>
      </c>
      <c r="D72" s="121" t="s">
        <v>138</v>
      </c>
      <c r="E72" s="121" t="s">
        <v>61</v>
      </c>
      <c r="F72" s="122">
        <v>487403.0</v>
      </c>
      <c r="G72" s="121" t="s">
        <v>17</v>
      </c>
      <c r="H72" s="120"/>
      <c r="I72" s="120"/>
      <c r="J72" s="120"/>
      <c r="K72" s="120"/>
      <c r="L72" s="120"/>
      <c r="M72" s="120"/>
      <c r="N72" s="120"/>
      <c r="O72" s="120"/>
      <c r="P72" s="120"/>
      <c r="Q72" s="120"/>
      <c r="R72" s="120"/>
      <c r="S72" s="120"/>
      <c r="T72" s="120"/>
      <c r="U72" s="120"/>
      <c r="V72" s="120"/>
      <c r="W72" s="120"/>
      <c r="X72" s="120"/>
      <c r="Y72" s="120"/>
      <c r="Z72" s="120"/>
    </row>
    <row r="73" ht="15.75" hidden="1" customHeight="1">
      <c r="A73" s="121" t="s">
        <v>12</v>
      </c>
      <c r="B73" s="121" t="s">
        <v>98</v>
      </c>
      <c r="C73" s="121">
        <v>6140.0</v>
      </c>
      <c r="D73" s="121" t="s">
        <v>139</v>
      </c>
      <c r="E73" s="121" t="s">
        <v>33</v>
      </c>
      <c r="F73" s="122">
        <v>70709.0</v>
      </c>
      <c r="G73" s="121" t="s">
        <v>37</v>
      </c>
      <c r="H73" s="120"/>
      <c r="I73" s="120"/>
      <c r="J73" s="120"/>
      <c r="K73" s="120"/>
      <c r="L73" s="120"/>
      <c r="M73" s="120"/>
      <c r="N73" s="120"/>
      <c r="O73" s="120"/>
      <c r="P73" s="120"/>
      <c r="Q73" s="120"/>
      <c r="R73" s="120"/>
      <c r="S73" s="120"/>
      <c r="T73" s="120"/>
      <c r="U73" s="120"/>
      <c r="V73" s="120"/>
      <c r="W73" s="120"/>
      <c r="X73" s="120"/>
      <c r="Y73" s="120"/>
      <c r="Z73" s="120"/>
    </row>
    <row r="74" ht="15.75" hidden="1" customHeight="1">
      <c r="A74" s="121" t="s">
        <v>12</v>
      </c>
      <c r="B74" s="121" t="s">
        <v>140</v>
      </c>
      <c r="C74" s="121">
        <v>6143.0</v>
      </c>
      <c r="D74" s="121" t="s">
        <v>141</v>
      </c>
      <c r="E74" s="121" t="s">
        <v>43</v>
      </c>
      <c r="F74" s="122">
        <v>15545.0</v>
      </c>
      <c r="G74" s="121" t="s">
        <v>37</v>
      </c>
      <c r="H74" s="120"/>
      <c r="I74" s="120"/>
      <c r="J74" s="120"/>
      <c r="K74" s="120"/>
      <c r="L74" s="120"/>
      <c r="M74" s="120"/>
      <c r="N74" s="120"/>
      <c r="O74" s="120"/>
      <c r="P74" s="120"/>
      <c r="Q74" s="120"/>
      <c r="R74" s="120"/>
      <c r="S74" s="120"/>
      <c r="T74" s="120"/>
      <c r="U74" s="120"/>
      <c r="V74" s="120"/>
      <c r="W74" s="120"/>
      <c r="X74" s="120"/>
      <c r="Y74" s="120"/>
      <c r="Z74" s="120"/>
    </row>
    <row r="75" ht="15.75" hidden="1" customHeight="1">
      <c r="A75" s="121" t="s">
        <v>12</v>
      </c>
      <c r="B75" s="121" t="s">
        <v>143</v>
      </c>
      <c r="C75" s="121">
        <v>6147.0</v>
      </c>
      <c r="D75" s="121" t="s">
        <v>144</v>
      </c>
      <c r="E75" s="121" t="s">
        <v>61</v>
      </c>
      <c r="F75" s="122">
        <v>47841.0</v>
      </c>
      <c r="G75" s="121" t="s">
        <v>17</v>
      </c>
      <c r="H75" s="120"/>
      <c r="I75" s="120"/>
      <c r="J75" s="120"/>
      <c r="K75" s="120"/>
      <c r="L75" s="120"/>
      <c r="M75" s="120"/>
      <c r="N75" s="120"/>
      <c r="O75" s="120"/>
      <c r="P75" s="120"/>
      <c r="Q75" s="120"/>
      <c r="R75" s="120"/>
      <c r="S75" s="120"/>
      <c r="T75" s="120"/>
      <c r="U75" s="120"/>
      <c r="V75" s="120"/>
      <c r="W75" s="120"/>
      <c r="X75" s="120"/>
      <c r="Y75" s="120"/>
      <c r="Z75" s="120"/>
    </row>
    <row r="76" ht="15.75" hidden="1" customHeight="1">
      <c r="A76" s="121" t="s">
        <v>12</v>
      </c>
      <c r="B76" s="121" t="s">
        <v>143</v>
      </c>
      <c r="C76" s="121">
        <v>6148.0</v>
      </c>
      <c r="D76" s="121" t="s">
        <v>145</v>
      </c>
      <c r="E76" s="121" t="s">
        <v>61</v>
      </c>
      <c r="F76" s="122">
        <v>80018.0</v>
      </c>
      <c r="G76" s="121" t="s">
        <v>17</v>
      </c>
      <c r="H76" s="120"/>
      <c r="I76" s="120"/>
      <c r="J76" s="120"/>
      <c r="K76" s="120"/>
      <c r="L76" s="120"/>
      <c r="M76" s="120"/>
      <c r="N76" s="120"/>
      <c r="O76" s="120"/>
      <c r="P76" s="120"/>
      <c r="Q76" s="120"/>
      <c r="R76" s="120"/>
      <c r="S76" s="120"/>
      <c r="T76" s="120"/>
      <c r="U76" s="120"/>
      <c r="V76" s="120"/>
      <c r="W76" s="120"/>
      <c r="X76" s="120"/>
      <c r="Y76" s="120"/>
      <c r="Z76" s="120"/>
    </row>
    <row r="77" ht="15.75" hidden="1" customHeight="1">
      <c r="A77" s="121" t="s">
        <v>12</v>
      </c>
      <c r="B77" s="121" t="s">
        <v>143</v>
      </c>
      <c r="C77" s="121">
        <v>6149.0</v>
      </c>
      <c r="D77" s="121" t="s">
        <v>146</v>
      </c>
      <c r="E77" s="121" t="s">
        <v>61</v>
      </c>
      <c r="F77" s="122">
        <v>98207.0</v>
      </c>
      <c r="G77" s="121" t="s">
        <v>17</v>
      </c>
      <c r="H77" s="120"/>
      <c r="I77" s="120"/>
      <c r="J77" s="120"/>
      <c r="K77" s="120"/>
      <c r="L77" s="120"/>
      <c r="M77" s="120"/>
      <c r="N77" s="120"/>
      <c r="O77" s="120"/>
      <c r="P77" s="120"/>
      <c r="Q77" s="120"/>
      <c r="R77" s="120"/>
      <c r="S77" s="120"/>
      <c r="T77" s="120"/>
      <c r="U77" s="120"/>
      <c r="V77" s="120"/>
      <c r="W77" s="120"/>
      <c r="X77" s="120"/>
      <c r="Y77" s="120"/>
      <c r="Z77" s="120"/>
    </row>
    <row r="78" ht="15.75" hidden="1" customHeight="1">
      <c r="A78" s="121" t="s">
        <v>12</v>
      </c>
      <c r="B78" s="121" t="s">
        <v>143</v>
      </c>
      <c r="C78" s="121">
        <v>6150.0</v>
      </c>
      <c r="D78" s="121" t="s">
        <v>147</v>
      </c>
      <c r="E78" s="121" t="s">
        <v>61</v>
      </c>
      <c r="F78" s="122">
        <v>116626.0</v>
      </c>
      <c r="G78" s="121" t="s">
        <v>17</v>
      </c>
      <c r="H78" s="120"/>
      <c r="I78" s="120"/>
      <c r="J78" s="120"/>
      <c r="K78" s="120"/>
      <c r="L78" s="120"/>
      <c r="M78" s="120"/>
      <c r="N78" s="120"/>
      <c r="O78" s="120"/>
      <c r="P78" s="120"/>
      <c r="Q78" s="120"/>
      <c r="R78" s="120"/>
      <c r="S78" s="120"/>
      <c r="T78" s="120"/>
      <c r="U78" s="120"/>
      <c r="V78" s="120"/>
      <c r="W78" s="120"/>
      <c r="X78" s="120"/>
      <c r="Y78" s="120"/>
      <c r="Z78" s="120"/>
    </row>
    <row r="79" ht="15.75" hidden="1" customHeight="1">
      <c r="A79" s="121" t="s">
        <v>12</v>
      </c>
      <c r="B79" s="121" t="s">
        <v>143</v>
      </c>
      <c r="C79" s="121">
        <v>6151.0</v>
      </c>
      <c r="D79" s="121" t="s">
        <v>149</v>
      </c>
      <c r="E79" s="121" t="s">
        <v>61</v>
      </c>
      <c r="F79" s="122">
        <v>146782.0</v>
      </c>
      <c r="G79" s="121" t="s">
        <v>17</v>
      </c>
      <c r="H79" s="120"/>
      <c r="I79" s="120"/>
      <c r="J79" s="120"/>
      <c r="K79" s="120"/>
      <c r="L79" s="120"/>
      <c r="M79" s="120"/>
      <c r="N79" s="120"/>
      <c r="O79" s="120"/>
      <c r="P79" s="120"/>
      <c r="Q79" s="120"/>
      <c r="R79" s="120"/>
      <c r="S79" s="120"/>
      <c r="T79" s="120"/>
      <c r="U79" s="120"/>
      <c r="V79" s="120"/>
      <c r="W79" s="120"/>
      <c r="X79" s="120"/>
      <c r="Y79" s="120"/>
      <c r="Z79" s="120"/>
    </row>
    <row r="80" ht="15.75" hidden="1" customHeight="1">
      <c r="A80" s="121" t="s">
        <v>12</v>
      </c>
      <c r="B80" s="121" t="s">
        <v>143</v>
      </c>
      <c r="C80" s="121">
        <v>6152.0</v>
      </c>
      <c r="D80" s="121" t="s">
        <v>150</v>
      </c>
      <c r="E80" s="121" t="s">
        <v>61</v>
      </c>
      <c r="F80" s="122">
        <v>193351.0</v>
      </c>
      <c r="G80" s="121" t="s">
        <v>17</v>
      </c>
      <c r="H80" s="120"/>
      <c r="I80" s="120"/>
      <c r="J80" s="120"/>
      <c r="K80" s="120"/>
      <c r="L80" s="120"/>
      <c r="M80" s="120"/>
      <c r="N80" s="120"/>
      <c r="O80" s="120"/>
      <c r="P80" s="120"/>
      <c r="Q80" s="120"/>
      <c r="R80" s="120"/>
      <c r="S80" s="120"/>
      <c r="T80" s="120"/>
      <c r="U80" s="120"/>
      <c r="V80" s="120"/>
      <c r="W80" s="120"/>
      <c r="X80" s="120"/>
      <c r="Y80" s="120"/>
      <c r="Z80" s="120"/>
    </row>
    <row r="81" ht="15.75" hidden="1" customHeight="1">
      <c r="A81" s="121" t="s">
        <v>12</v>
      </c>
      <c r="B81" s="121" t="s">
        <v>143</v>
      </c>
      <c r="C81" s="121">
        <v>6153.0</v>
      </c>
      <c r="D81" s="121" t="s">
        <v>151</v>
      </c>
      <c r="E81" s="121" t="s">
        <v>61</v>
      </c>
      <c r="F81" s="122">
        <v>251003.0</v>
      </c>
      <c r="G81" s="121" t="s">
        <v>17</v>
      </c>
      <c r="H81" s="120"/>
      <c r="I81" s="120"/>
      <c r="J81" s="120"/>
      <c r="K81" s="120"/>
      <c r="L81" s="120"/>
      <c r="M81" s="120"/>
      <c r="N81" s="120"/>
      <c r="O81" s="120"/>
      <c r="P81" s="120"/>
      <c r="Q81" s="120"/>
      <c r="R81" s="120"/>
      <c r="S81" s="120"/>
      <c r="T81" s="120"/>
      <c r="U81" s="120"/>
      <c r="V81" s="120"/>
      <c r="W81" s="120"/>
      <c r="X81" s="120"/>
      <c r="Y81" s="120"/>
      <c r="Z81" s="120"/>
    </row>
    <row r="82" ht="15.75" hidden="1" customHeight="1">
      <c r="A82" s="121" t="s">
        <v>12</v>
      </c>
      <c r="B82" s="121" t="s">
        <v>143</v>
      </c>
      <c r="C82" s="121">
        <v>6154.0</v>
      </c>
      <c r="D82" s="121" t="s">
        <v>153</v>
      </c>
      <c r="E82" s="121" t="s">
        <v>61</v>
      </c>
      <c r="F82" s="122">
        <v>324890.0</v>
      </c>
      <c r="G82" s="121" t="s">
        <v>17</v>
      </c>
      <c r="H82" s="120"/>
      <c r="I82" s="120"/>
      <c r="J82" s="120"/>
      <c r="K82" s="120"/>
      <c r="L82" s="120"/>
      <c r="M82" s="120"/>
      <c r="N82" s="120"/>
      <c r="O82" s="120"/>
      <c r="P82" s="120"/>
      <c r="Q82" s="120"/>
      <c r="R82" s="120"/>
      <c r="S82" s="120"/>
      <c r="T82" s="120"/>
      <c r="U82" s="120"/>
      <c r="V82" s="120"/>
      <c r="W82" s="120"/>
      <c r="X82" s="120"/>
      <c r="Y82" s="120"/>
      <c r="Z82" s="120"/>
    </row>
    <row r="83" ht="15.75" hidden="1" customHeight="1">
      <c r="A83" s="121" t="s">
        <v>12</v>
      </c>
      <c r="B83" s="121" t="s">
        <v>143</v>
      </c>
      <c r="C83" s="121">
        <v>6155.0</v>
      </c>
      <c r="D83" s="121" t="s">
        <v>154</v>
      </c>
      <c r="E83" s="121" t="s">
        <v>61</v>
      </c>
      <c r="F83" s="122">
        <v>478755.0</v>
      </c>
      <c r="G83" s="121" t="s">
        <v>17</v>
      </c>
      <c r="H83" s="120"/>
      <c r="I83" s="120"/>
      <c r="J83" s="120"/>
      <c r="K83" s="120"/>
      <c r="L83" s="120"/>
      <c r="M83" s="120"/>
      <c r="N83" s="120"/>
      <c r="O83" s="120"/>
      <c r="P83" s="120"/>
      <c r="Q83" s="120"/>
      <c r="R83" s="120"/>
      <c r="S83" s="120"/>
      <c r="T83" s="120"/>
      <c r="U83" s="120"/>
      <c r="V83" s="120"/>
      <c r="W83" s="120"/>
      <c r="X83" s="120"/>
      <c r="Y83" s="120"/>
      <c r="Z83" s="120"/>
    </row>
    <row r="84" ht="15.75" hidden="1" customHeight="1">
      <c r="A84" s="121" t="s">
        <v>12</v>
      </c>
      <c r="B84" s="121" t="s">
        <v>143</v>
      </c>
      <c r="C84" s="121">
        <v>6156.0</v>
      </c>
      <c r="D84" s="121" t="s">
        <v>156</v>
      </c>
      <c r="E84" s="121" t="s">
        <v>61</v>
      </c>
      <c r="F84" s="122">
        <v>58027.0</v>
      </c>
      <c r="G84" s="121" t="s">
        <v>17</v>
      </c>
      <c r="H84" s="120"/>
      <c r="I84" s="120"/>
      <c r="J84" s="120"/>
      <c r="K84" s="120"/>
      <c r="L84" s="120"/>
      <c r="M84" s="120"/>
      <c r="N84" s="120"/>
      <c r="O84" s="120"/>
      <c r="P84" s="120"/>
      <c r="Q84" s="120"/>
      <c r="R84" s="120"/>
      <c r="S84" s="120"/>
      <c r="T84" s="120"/>
      <c r="U84" s="120"/>
      <c r="V84" s="120"/>
      <c r="W84" s="120"/>
      <c r="X84" s="120"/>
      <c r="Y84" s="120"/>
      <c r="Z84" s="120"/>
    </row>
    <row r="85" ht="15.75" hidden="1" customHeight="1">
      <c r="A85" s="121" t="s">
        <v>12</v>
      </c>
      <c r="B85" s="121" t="s">
        <v>143</v>
      </c>
      <c r="C85" s="121">
        <v>6157.0</v>
      </c>
      <c r="D85" s="121" t="s">
        <v>157</v>
      </c>
      <c r="E85" s="121" t="s">
        <v>61</v>
      </c>
      <c r="F85" s="122">
        <v>98392.0</v>
      </c>
      <c r="G85" s="121" t="s">
        <v>17</v>
      </c>
      <c r="H85" s="120"/>
      <c r="I85" s="120"/>
      <c r="J85" s="120"/>
      <c r="K85" s="120"/>
      <c r="L85" s="120"/>
      <c r="M85" s="120"/>
      <c r="N85" s="120"/>
      <c r="O85" s="120"/>
      <c r="P85" s="120"/>
      <c r="Q85" s="120"/>
      <c r="R85" s="120"/>
      <c r="S85" s="120"/>
      <c r="T85" s="120"/>
      <c r="U85" s="120"/>
      <c r="V85" s="120"/>
      <c r="W85" s="120"/>
      <c r="X85" s="120"/>
      <c r="Y85" s="120"/>
      <c r="Z85" s="120"/>
    </row>
    <row r="86" ht="15.75" hidden="1" customHeight="1">
      <c r="A86" s="121" t="s">
        <v>12</v>
      </c>
      <c r="B86" s="121" t="s">
        <v>143</v>
      </c>
      <c r="C86" s="121">
        <v>6158.0</v>
      </c>
      <c r="D86" s="121" t="s">
        <v>158</v>
      </c>
      <c r="E86" s="121" t="s">
        <v>61</v>
      </c>
      <c r="F86" s="122">
        <v>126006.0</v>
      </c>
      <c r="G86" s="121" t="s">
        <v>17</v>
      </c>
      <c r="H86" s="120"/>
      <c r="I86" s="120"/>
      <c r="J86" s="120"/>
      <c r="K86" s="120"/>
      <c r="L86" s="120"/>
      <c r="M86" s="120"/>
      <c r="N86" s="120"/>
      <c r="O86" s="120"/>
      <c r="P86" s="120"/>
      <c r="Q86" s="120"/>
      <c r="R86" s="120"/>
      <c r="S86" s="120"/>
      <c r="T86" s="120"/>
      <c r="U86" s="120"/>
      <c r="V86" s="120"/>
      <c r="W86" s="120"/>
      <c r="X86" s="120"/>
      <c r="Y86" s="120"/>
      <c r="Z86" s="120"/>
    </row>
    <row r="87" ht="15.75" hidden="1" customHeight="1">
      <c r="A87" s="121" t="s">
        <v>12</v>
      </c>
      <c r="B87" s="121" t="s">
        <v>143</v>
      </c>
      <c r="C87" s="121">
        <v>6159.0</v>
      </c>
      <c r="D87" s="121" t="s">
        <v>160</v>
      </c>
      <c r="E87" s="121" t="s">
        <v>61</v>
      </c>
      <c r="F87" s="122">
        <v>160742.0</v>
      </c>
      <c r="G87" s="121" t="s">
        <v>17</v>
      </c>
      <c r="H87" s="120"/>
      <c r="I87" s="120"/>
      <c r="J87" s="120"/>
      <c r="K87" s="120"/>
      <c r="L87" s="120"/>
      <c r="M87" s="120"/>
      <c r="N87" s="120"/>
      <c r="O87" s="120"/>
      <c r="P87" s="120"/>
      <c r="Q87" s="120"/>
      <c r="R87" s="120"/>
      <c r="S87" s="120"/>
      <c r="T87" s="120"/>
      <c r="U87" s="120"/>
      <c r="V87" s="120"/>
      <c r="W87" s="120"/>
      <c r="X87" s="120"/>
      <c r="Y87" s="120"/>
      <c r="Z87" s="120"/>
    </row>
    <row r="88" ht="15.75" hidden="1" customHeight="1">
      <c r="A88" s="121" t="s">
        <v>12</v>
      </c>
      <c r="B88" s="121" t="s">
        <v>143</v>
      </c>
      <c r="C88" s="121">
        <v>6160.0</v>
      </c>
      <c r="D88" s="121" t="s">
        <v>162</v>
      </c>
      <c r="E88" s="121" t="s">
        <v>61</v>
      </c>
      <c r="F88" s="122">
        <v>213366.0</v>
      </c>
      <c r="G88" s="121" t="s">
        <v>17</v>
      </c>
      <c r="H88" s="120"/>
      <c r="I88" s="120"/>
      <c r="J88" s="120"/>
      <c r="K88" s="120"/>
      <c r="L88" s="120"/>
      <c r="M88" s="120"/>
      <c r="N88" s="120"/>
      <c r="O88" s="120"/>
      <c r="P88" s="120"/>
      <c r="Q88" s="120"/>
      <c r="R88" s="120"/>
      <c r="S88" s="120"/>
      <c r="T88" s="120"/>
      <c r="U88" s="120"/>
      <c r="V88" s="120"/>
      <c r="W88" s="120"/>
      <c r="X88" s="120"/>
      <c r="Y88" s="120"/>
      <c r="Z88" s="120"/>
    </row>
    <row r="89" ht="15.75" hidden="1" customHeight="1">
      <c r="A89" s="121" t="s">
        <v>12</v>
      </c>
      <c r="B89" s="121" t="s">
        <v>143</v>
      </c>
      <c r="C89" s="121">
        <v>6161.0</v>
      </c>
      <c r="D89" s="121" t="s">
        <v>163</v>
      </c>
      <c r="E89" s="121" t="s">
        <v>61</v>
      </c>
      <c r="F89" s="122">
        <v>277502.0</v>
      </c>
      <c r="G89" s="121" t="s">
        <v>17</v>
      </c>
      <c r="H89" s="120"/>
      <c r="I89" s="120"/>
      <c r="J89" s="120"/>
      <c r="K89" s="120"/>
      <c r="L89" s="120"/>
      <c r="M89" s="120"/>
      <c r="N89" s="120"/>
      <c r="O89" s="120"/>
      <c r="P89" s="120"/>
      <c r="Q89" s="120"/>
      <c r="R89" s="120"/>
      <c r="S89" s="120"/>
      <c r="T89" s="120"/>
      <c r="U89" s="120"/>
      <c r="V89" s="120"/>
      <c r="W89" s="120"/>
      <c r="X89" s="120"/>
      <c r="Y89" s="120"/>
      <c r="Z89" s="120"/>
    </row>
    <row r="90" ht="15.75" hidden="1" customHeight="1">
      <c r="A90" s="121" t="s">
        <v>12</v>
      </c>
      <c r="B90" s="121" t="s">
        <v>143</v>
      </c>
      <c r="C90" s="121">
        <v>6162.0</v>
      </c>
      <c r="D90" s="121" t="s">
        <v>164</v>
      </c>
      <c r="E90" s="121" t="s">
        <v>61</v>
      </c>
      <c r="F90" s="122">
        <v>373794.0</v>
      </c>
      <c r="G90" s="121" t="s">
        <v>17</v>
      </c>
      <c r="H90" s="120"/>
      <c r="I90" s="120"/>
      <c r="J90" s="120"/>
      <c r="K90" s="120"/>
      <c r="L90" s="120"/>
      <c r="M90" s="120"/>
      <c r="N90" s="120"/>
      <c r="O90" s="120"/>
      <c r="P90" s="120"/>
      <c r="Q90" s="120"/>
      <c r="R90" s="120"/>
      <c r="S90" s="120"/>
      <c r="T90" s="120"/>
      <c r="U90" s="120"/>
      <c r="V90" s="120"/>
      <c r="W90" s="120"/>
      <c r="X90" s="120"/>
      <c r="Y90" s="120"/>
      <c r="Z90" s="120"/>
    </row>
    <row r="91" ht="15.75" hidden="1" customHeight="1">
      <c r="A91" s="121" t="s">
        <v>12</v>
      </c>
      <c r="B91" s="121" t="s">
        <v>143</v>
      </c>
      <c r="C91" s="121">
        <v>6163.0</v>
      </c>
      <c r="D91" s="121" t="s">
        <v>165</v>
      </c>
      <c r="E91" s="121" t="s">
        <v>61</v>
      </c>
      <c r="F91" s="122">
        <v>447630.0</v>
      </c>
      <c r="G91" s="121" t="s">
        <v>17</v>
      </c>
      <c r="H91" s="120"/>
      <c r="I91" s="120"/>
      <c r="J91" s="120"/>
      <c r="K91" s="120"/>
      <c r="L91" s="120"/>
      <c r="M91" s="120"/>
      <c r="N91" s="120"/>
      <c r="O91" s="120"/>
      <c r="P91" s="120"/>
      <c r="Q91" s="120"/>
      <c r="R91" s="120"/>
      <c r="S91" s="120"/>
      <c r="T91" s="120"/>
      <c r="U91" s="120"/>
      <c r="V91" s="120"/>
      <c r="W91" s="120"/>
      <c r="X91" s="120"/>
      <c r="Y91" s="120"/>
      <c r="Z91" s="120"/>
    </row>
    <row r="92" ht="15.75" hidden="1" customHeight="1">
      <c r="A92" s="121" t="s">
        <v>12</v>
      </c>
      <c r="B92" s="121" t="s">
        <v>143</v>
      </c>
      <c r="C92" s="121">
        <v>6164.0</v>
      </c>
      <c r="D92" s="121" t="s">
        <v>166</v>
      </c>
      <c r="E92" s="121" t="s">
        <v>61</v>
      </c>
      <c r="F92" s="122">
        <v>643742.0</v>
      </c>
      <c r="G92" s="121" t="s">
        <v>17</v>
      </c>
      <c r="H92" s="120"/>
      <c r="I92" s="120"/>
      <c r="J92" s="120"/>
      <c r="K92" s="120"/>
      <c r="L92" s="120"/>
      <c r="M92" s="120"/>
      <c r="N92" s="120"/>
      <c r="O92" s="120"/>
      <c r="P92" s="120"/>
      <c r="Q92" s="120"/>
      <c r="R92" s="120"/>
      <c r="S92" s="120"/>
      <c r="T92" s="120"/>
      <c r="U92" s="120"/>
      <c r="V92" s="120"/>
      <c r="W92" s="120"/>
      <c r="X92" s="120"/>
      <c r="Y92" s="120"/>
      <c r="Z92" s="120"/>
    </row>
    <row r="93" ht="15.75" hidden="1" customHeight="1">
      <c r="A93" s="121" t="s">
        <v>12</v>
      </c>
      <c r="B93" s="121" t="s">
        <v>143</v>
      </c>
      <c r="C93" s="121">
        <v>6165.0</v>
      </c>
      <c r="D93" s="121" t="s">
        <v>167</v>
      </c>
      <c r="E93" s="121" t="s">
        <v>61</v>
      </c>
      <c r="F93" s="122">
        <v>701999.0</v>
      </c>
      <c r="G93" s="121" t="s">
        <v>17</v>
      </c>
      <c r="H93" s="120"/>
      <c r="I93" s="120"/>
      <c r="J93" s="120"/>
      <c r="K93" s="120"/>
      <c r="L93" s="120"/>
      <c r="M93" s="120"/>
      <c r="N93" s="120"/>
      <c r="O93" s="120"/>
      <c r="P93" s="120"/>
      <c r="Q93" s="120"/>
      <c r="R93" s="120"/>
      <c r="S93" s="120"/>
      <c r="T93" s="120"/>
      <c r="U93" s="120"/>
      <c r="V93" s="120"/>
      <c r="W93" s="120"/>
      <c r="X93" s="120"/>
      <c r="Y93" s="120"/>
      <c r="Z93" s="120"/>
    </row>
    <row r="94" ht="15.75" hidden="1" customHeight="1">
      <c r="A94" s="121" t="s">
        <v>12</v>
      </c>
      <c r="B94" s="121" t="s">
        <v>143</v>
      </c>
      <c r="C94" s="121">
        <v>6166.0</v>
      </c>
      <c r="D94" s="121" t="s">
        <v>169</v>
      </c>
      <c r="E94" s="121" t="s">
        <v>61</v>
      </c>
      <c r="F94" s="122">
        <v>856954.0</v>
      </c>
      <c r="G94" s="121" t="s">
        <v>17</v>
      </c>
      <c r="H94" s="120"/>
      <c r="I94" s="120"/>
      <c r="J94" s="120"/>
      <c r="K94" s="120"/>
      <c r="L94" s="120"/>
      <c r="M94" s="120"/>
      <c r="N94" s="120"/>
      <c r="O94" s="120"/>
      <c r="P94" s="120"/>
      <c r="Q94" s="120"/>
      <c r="R94" s="120"/>
      <c r="S94" s="120"/>
      <c r="T94" s="120"/>
      <c r="U94" s="120"/>
      <c r="V94" s="120"/>
      <c r="W94" s="120"/>
      <c r="X94" s="120"/>
      <c r="Y94" s="120"/>
      <c r="Z94" s="120"/>
    </row>
    <row r="95" ht="15.75" hidden="1" customHeight="1">
      <c r="A95" s="121" t="s">
        <v>12</v>
      </c>
      <c r="B95" s="121" t="s">
        <v>143</v>
      </c>
      <c r="C95" s="121">
        <v>6167.0</v>
      </c>
      <c r="D95" s="121" t="s">
        <v>170</v>
      </c>
      <c r="E95" s="121" t="s">
        <v>61</v>
      </c>
      <c r="F95" s="122">
        <v>1070247.0</v>
      </c>
      <c r="G95" s="121" t="s">
        <v>17</v>
      </c>
      <c r="H95" s="120"/>
      <c r="I95" s="120"/>
      <c r="J95" s="120"/>
      <c r="K95" s="120"/>
      <c r="L95" s="120"/>
      <c r="M95" s="120"/>
      <c r="N95" s="120"/>
      <c r="O95" s="120"/>
      <c r="P95" s="120"/>
      <c r="Q95" s="120"/>
      <c r="R95" s="120"/>
      <c r="S95" s="120"/>
      <c r="T95" s="120"/>
      <c r="U95" s="120"/>
      <c r="V95" s="120"/>
      <c r="W95" s="120"/>
      <c r="X95" s="120"/>
      <c r="Y95" s="120"/>
      <c r="Z95" s="120"/>
    </row>
    <row r="96" ht="15.75" hidden="1" customHeight="1">
      <c r="A96" s="121" t="s">
        <v>12</v>
      </c>
      <c r="B96" s="121" t="s">
        <v>143</v>
      </c>
      <c r="C96" s="121">
        <v>6168.0</v>
      </c>
      <c r="D96" s="121" t="s">
        <v>171</v>
      </c>
      <c r="E96" s="121" t="s">
        <v>61</v>
      </c>
      <c r="F96" s="122">
        <v>1346405.0</v>
      </c>
      <c r="G96" s="121" t="s">
        <v>17</v>
      </c>
      <c r="H96" s="120"/>
      <c r="I96" s="120"/>
      <c r="J96" s="120"/>
      <c r="K96" s="120"/>
      <c r="L96" s="120"/>
      <c r="M96" s="120"/>
      <c r="N96" s="120"/>
      <c r="O96" s="120"/>
      <c r="P96" s="120"/>
      <c r="Q96" s="120"/>
      <c r="R96" s="120"/>
      <c r="S96" s="120"/>
      <c r="T96" s="120"/>
      <c r="U96" s="120"/>
      <c r="V96" s="120"/>
      <c r="W96" s="120"/>
      <c r="X96" s="120"/>
      <c r="Y96" s="120"/>
      <c r="Z96" s="120"/>
    </row>
    <row r="97" ht="15.75" hidden="1" customHeight="1">
      <c r="A97" s="121" t="s">
        <v>12</v>
      </c>
      <c r="B97" s="121" t="s">
        <v>143</v>
      </c>
      <c r="C97" s="121">
        <v>6169.0</v>
      </c>
      <c r="D97" s="121" t="s">
        <v>172</v>
      </c>
      <c r="E97" s="121" t="s">
        <v>61</v>
      </c>
      <c r="F97" s="122">
        <v>1684080.0</v>
      </c>
      <c r="G97" s="121" t="s">
        <v>17</v>
      </c>
      <c r="H97" s="120"/>
      <c r="I97" s="120"/>
      <c r="J97" s="120"/>
      <c r="K97" s="120"/>
      <c r="L97" s="120"/>
      <c r="M97" s="120"/>
      <c r="N97" s="120"/>
      <c r="O97" s="120"/>
      <c r="P97" s="120"/>
      <c r="Q97" s="120"/>
      <c r="R97" s="120"/>
      <c r="S97" s="120"/>
      <c r="T97" s="120"/>
      <c r="U97" s="120"/>
      <c r="V97" s="120"/>
      <c r="W97" s="120"/>
      <c r="X97" s="120"/>
      <c r="Y97" s="120"/>
      <c r="Z97" s="120"/>
    </row>
    <row r="98" ht="15.75" hidden="1" customHeight="1">
      <c r="A98" s="121" t="s">
        <v>12</v>
      </c>
      <c r="B98" s="121" t="s">
        <v>143</v>
      </c>
      <c r="C98" s="121">
        <v>6170.0</v>
      </c>
      <c r="D98" s="121" t="s">
        <v>173</v>
      </c>
      <c r="E98" s="121" t="s">
        <v>61</v>
      </c>
      <c r="F98" s="122">
        <v>1895037.0</v>
      </c>
      <c r="G98" s="121" t="s">
        <v>17</v>
      </c>
      <c r="H98" s="120"/>
      <c r="I98" s="120"/>
      <c r="J98" s="120"/>
      <c r="K98" s="120"/>
      <c r="L98" s="120"/>
      <c r="M98" s="120"/>
      <c r="N98" s="120"/>
      <c r="O98" s="120"/>
      <c r="P98" s="120"/>
      <c r="Q98" s="120"/>
      <c r="R98" s="120"/>
      <c r="S98" s="120"/>
      <c r="T98" s="120"/>
      <c r="U98" s="120"/>
      <c r="V98" s="120"/>
      <c r="W98" s="120"/>
      <c r="X98" s="120"/>
      <c r="Y98" s="120"/>
      <c r="Z98" s="120"/>
    </row>
    <row r="99" ht="15.75" hidden="1" customHeight="1">
      <c r="A99" s="121" t="s">
        <v>12</v>
      </c>
      <c r="B99" s="121" t="s">
        <v>143</v>
      </c>
      <c r="C99" s="121">
        <v>6171.0</v>
      </c>
      <c r="D99" s="121" t="s">
        <v>174</v>
      </c>
      <c r="E99" s="121" t="s">
        <v>61</v>
      </c>
      <c r="F99" s="122">
        <v>2211051.0</v>
      </c>
      <c r="G99" s="121" t="s">
        <v>17</v>
      </c>
      <c r="H99" s="120"/>
      <c r="I99" s="120"/>
      <c r="J99" s="120"/>
      <c r="K99" s="120"/>
      <c r="L99" s="120"/>
      <c r="M99" s="120"/>
      <c r="N99" s="120"/>
      <c r="O99" s="120"/>
      <c r="P99" s="120"/>
      <c r="Q99" s="120"/>
      <c r="R99" s="120"/>
      <c r="S99" s="120"/>
      <c r="T99" s="120"/>
      <c r="U99" s="120"/>
      <c r="V99" s="120"/>
      <c r="W99" s="120"/>
      <c r="X99" s="120"/>
      <c r="Y99" s="120"/>
      <c r="Z99" s="120"/>
    </row>
    <row r="100" ht="15.75" hidden="1" customHeight="1">
      <c r="A100" s="121" t="s">
        <v>12</v>
      </c>
      <c r="B100" s="121" t="s">
        <v>143</v>
      </c>
      <c r="C100" s="121">
        <v>6172.0</v>
      </c>
      <c r="D100" s="121" t="s">
        <v>177</v>
      </c>
      <c r="E100" s="121" t="s">
        <v>61</v>
      </c>
      <c r="F100" s="122">
        <v>2448244.0</v>
      </c>
      <c r="G100" s="121" t="s">
        <v>17</v>
      </c>
      <c r="H100" s="120"/>
      <c r="I100" s="120"/>
      <c r="J100" s="120"/>
      <c r="K100" s="120"/>
      <c r="L100" s="120"/>
      <c r="M100" s="120"/>
      <c r="N100" s="120"/>
      <c r="O100" s="120"/>
      <c r="P100" s="120"/>
      <c r="Q100" s="120"/>
      <c r="R100" s="120"/>
      <c r="S100" s="120"/>
      <c r="T100" s="120"/>
      <c r="U100" s="120"/>
      <c r="V100" s="120"/>
      <c r="W100" s="120"/>
      <c r="X100" s="120"/>
      <c r="Y100" s="120"/>
      <c r="Z100" s="120"/>
    </row>
    <row r="101" ht="15.75" hidden="1" customHeight="1">
      <c r="A101" s="121" t="s">
        <v>12</v>
      </c>
      <c r="B101" s="121" t="s">
        <v>143</v>
      </c>
      <c r="C101" s="121">
        <v>6173.0</v>
      </c>
      <c r="D101" s="121" t="s">
        <v>179</v>
      </c>
      <c r="E101" s="121" t="s">
        <v>61</v>
      </c>
      <c r="F101" s="122">
        <v>2748707.0</v>
      </c>
      <c r="G101" s="121" t="s">
        <v>17</v>
      </c>
      <c r="H101" s="120"/>
      <c r="I101" s="120"/>
      <c r="J101" s="120"/>
      <c r="K101" s="120"/>
      <c r="L101" s="120"/>
      <c r="M101" s="120"/>
      <c r="N101" s="120"/>
      <c r="O101" s="120"/>
      <c r="P101" s="120"/>
      <c r="Q101" s="120"/>
      <c r="R101" s="120"/>
      <c r="S101" s="120"/>
      <c r="T101" s="120"/>
      <c r="U101" s="120"/>
      <c r="V101" s="120"/>
      <c r="W101" s="120"/>
      <c r="X101" s="120"/>
      <c r="Y101" s="120"/>
      <c r="Z101" s="120"/>
    </row>
    <row r="102" ht="15.75" hidden="1" customHeight="1">
      <c r="A102" s="121" t="s">
        <v>12</v>
      </c>
      <c r="B102" s="121" t="s">
        <v>143</v>
      </c>
      <c r="C102" s="121">
        <v>6174.0</v>
      </c>
      <c r="D102" s="121" t="s">
        <v>180</v>
      </c>
      <c r="E102" s="121" t="s">
        <v>61</v>
      </c>
      <c r="F102" s="122">
        <v>3052879.0</v>
      </c>
      <c r="G102" s="121" t="s">
        <v>17</v>
      </c>
      <c r="H102" s="120"/>
      <c r="I102" s="120"/>
      <c r="J102" s="120"/>
      <c r="K102" s="120"/>
      <c r="L102" s="120"/>
      <c r="M102" s="120"/>
      <c r="N102" s="120"/>
      <c r="O102" s="120"/>
      <c r="P102" s="120"/>
      <c r="Q102" s="120"/>
      <c r="R102" s="120"/>
      <c r="S102" s="120"/>
      <c r="T102" s="120"/>
      <c r="U102" s="120"/>
      <c r="V102" s="120"/>
      <c r="W102" s="120"/>
      <c r="X102" s="120"/>
      <c r="Y102" s="120"/>
      <c r="Z102" s="120"/>
    </row>
    <row r="103" ht="15.75" hidden="1" customHeight="1">
      <c r="A103" s="121" t="s">
        <v>12</v>
      </c>
      <c r="B103" s="121" t="s">
        <v>143</v>
      </c>
      <c r="C103" s="121">
        <v>6175.0</v>
      </c>
      <c r="D103" s="121" t="s">
        <v>181</v>
      </c>
      <c r="E103" s="121" t="s">
        <v>61</v>
      </c>
      <c r="F103" s="122">
        <v>3454091.0</v>
      </c>
      <c r="G103" s="121" t="s">
        <v>17</v>
      </c>
      <c r="H103" s="120"/>
      <c r="I103" s="120"/>
      <c r="J103" s="120"/>
      <c r="K103" s="120"/>
      <c r="L103" s="120"/>
      <c r="M103" s="120"/>
      <c r="N103" s="120"/>
      <c r="O103" s="120"/>
      <c r="P103" s="120"/>
      <c r="Q103" s="120"/>
      <c r="R103" s="120"/>
      <c r="S103" s="120"/>
      <c r="T103" s="120"/>
      <c r="U103" s="120"/>
      <c r="V103" s="120"/>
      <c r="W103" s="120"/>
      <c r="X103" s="120"/>
      <c r="Y103" s="120"/>
      <c r="Z103" s="120"/>
    </row>
    <row r="104" ht="15.75" hidden="1" customHeight="1">
      <c r="A104" s="121" t="s">
        <v>12</v>
      </c>
      <c r="B104" s="121" t="s">
        <v>143</v>
      </c>
      <c r="C104" s="121">
        <v>6176.0</v>
      </c>
      <c r="D104" s="121" t="s">
        <v>183</v>
      </c>
      <c r="E104" s="121" t="s">
        <v>61</v>
      </c>
      <c r="F104" s="122">
        <v>3904172.0</v>
      </c>
      <c r="G104" s="121" t="s">
        <v>17</v>
      </c>
      <c r="H104" s="120"/>
      <c r="I104" s="120"/>
      <c r="J104" s="120"/>
      <c r="K104" s="120"/>
      <c r="L104" s="120"/>
      <c r="M104" s="120"/>
      <c r="N104" s="120"/>
      <c r="O104" s="120"/>
      <c r="P104" s="120"/>
      <c r="Q104" s="120"/>
      <c r="R104" s="120"/>
      <c r="S104" s="120"/>
      <c r="T104" s="120"/>
      <c r="U104" s="120"/>
      <c r="V104" s="120"/>
      <c r="W104" s="120"/>
      <c r="X104" s="120"/>
      <c r="Y104" s="120"/>
      <c r="Z104" s="120"/>
    </row>
    <row r="105" ht="15.75" hidden="1" customHeight="1">
      <c r="A105" s="121" t="s">
        <v>12</v>
      </c>
      <c r="B105" s="121" t="s">
        <v>143</v>
      </c>
      <c r="C105" s="121">
        <v>6177.0</v>
      </c>
      <c r="D105" s="121" t="s">
        <v>184</v>
      </c>
      <c r="E105" s="121" t="s">
        <v>61</v>
      </c>
      <c r="F105" s="122">
        <v>4404663.0</v>
      </c>
      <c r="G105" s="121" t="s">
        <v>17</v>
      </c>
      <c r="H105" s="120"/>
      <c r="I105" s="120"/>
      <c r="J105" s="120"/>
      <c r="K105" s="120"/>
      <c r="L105" s="120"/>
      <c r="M105" s="120"/>
      <c r="N105" s="120"/>
      <c r="O105" s="120"/>
      <c r="P105" s="120"/>
      <c r="Q105" s="120"/>
      <c r="R105" s="120"/>
      <c r="S105" s="120"/>
      <c r="T105" s="120"/>
      <c r="U105" s="120"/>
      <c r="V105" s="120"/>
      <c r="W105" s="120"/>
      <c r="X105" s="120"/>
      <c r="Y105" s="120"/>
      <c r="Z105" s="120"/>
    </row>
    <row r="106" ht="15.75" hidden="1" customHeight="1">
      <c r="A106" s="121" t="s">
        <v>12</v>
      </c>
      <c r="B106" s="121" t="s">
        <v>143</v>
      </c>
      <c r="C106" s="121">
        <v>6178.0</v>
      </c>
      <c r="D106" s="121" t="s">
        <v>186</v>
      </c>
      <c r="E106" s="121" t="s">
        <v>61</v>
      </c>
      <c r="F106" s="122">
        <v>5536994.0</v>
      </c>
      <c r="G106" s="121" t="s">
        <v>17</v>
      </c>
      <c r="H106" s="120"/>
      <c r="I106" s="120"/>
      <c r="J106" s="120"/>
      <c r="K106" s="120"/>
      <c r="L106" s="120"/>
      <c r="M106" s="120"/>
      <c r="N106" s="120"/>
      <c r="O106" s="120"/>
      <c r="P106" s="120"/>
      <c r="Q106" s="120"/>
      <c r="R106" s="120"/>
      <c r="S106" s="120"/>
      <c r="T106" s="120"/>
      <c r="U106" s="120"/>
      <c r="V106" s="120"/>
      <c r="W106" s="120"/>
      <c r="X106" s="120"/>
      <c r="Y106" s="120"/>
      <c r="Z106" s="120"/>
    </row>
    <row r="107" ht="15.75" hidden="1" customHeight="1">
      <c r="A107" s="121" t="s">
        <v>12</v>
      </c>
      <c r="B107" s="121" t="s">
        <v>143</v>
      </c>
      <c r="C107" s="121">
        <v>6179.0</v>
      </c>
      <c r="D107" s="121" t="s">
        <v>187</v>
      </c>
      <c r="E107" s="121" t="s">
        <v>61</v>
      </c>
      <c r="F107" s="122">
        <v>6248396.0</v>
      </c>
      <c r="G107" s="121" t="s">
        <v>17</v>
      </c>
      <c r="H107" s="120"/>
      <c r="I107" s="120"/>
      <c r="J107" s="120"/>
      <c r="K107" s="120"/>
      <c r="L107" s="120"/>
      <c r="M107" s="120"/>
      <c r="N107" s="120"/>
      <c r="O107" s="120"/>
      <c r="P107" s="120"/>
      <c r="Q107" s="120"/>
      <c r="R107" s="120"/>
      <c r="S107" s="120"/>
      <c r="T107" s="120"/>
      <c r="U107" s="120"/>
      <c r="V107" s="120"/>
      <c r="W107" s="120"/>
      <c r="X107" s="120"/>
      <c r="Y107" s="120"/>
      <c r="Z107" s="120"/>
    </row>
    <row r="108" ht="15.75" hidden="1" customHeight="1">
      <c r="A108" s="121" t="s">
        <v>12</v>
      </c>
      <c r="B108" s="121" t="s">
        <v>143</v>
      </c>
      <c r="C108" s="121">
        <v>6180.0</v>
      </c>
      <c r="D108" s="121" t="s">
        <v>190</v>
      </c>
      <c r="E108" s="121" t="s">
        <v>61</v>
      </c>
      <c r="F108" s="122">
        <v>7032110.0</v>
      </c>
      <c r="G108" s="121" t="s">
        <v>17</v>
      </c>
      <c r="H108" s="120"/>
      <c r="I108" s="120"/>
      <c r="J108" s="120"/>
      <c r="K108" s="120"/>
      <c r="L108" s="120"/>
      <c r="M108" s="120"/>
      <c r="N108" s="120"/>
      <c r="O108" s="120"/>
      <c r="P108" s="120"/>
      <c r="Q108" s="120"/>
      <c r="R108" s="120"/>
      <c r="S108" s="120"/>
      <c r="T108" s="120"/>
      <c r="U108" s="120"/>
      <c r="V108" s="120"/>
      <c r="W108" s="120"/>
      <c r="X108" s="120"/>
      <c r="Y108" s="120"/>
      <c r="Z108" s="120"/>
    </row>
    <row r="109" ht="15.75" hidden="1" customHeight="1">
      <c r="A109" s="121" t="s">
        <v>12</v>
      </c>
      <c r="B109" s="121" t="s">
        <v>143</v>
      </c>
      <c r="C109" s="121">
        <v>6181.0</v>
      </c>
      <c r="D109" s="121" t="s">
        <v>191</v>
      </c>
      <c r="E109" s="121" t="s">
        <v>61</v>
      </c>
      <c r="F109" s="122">
        <v>701999.0</v>
      </c>
      <c r="G109" s="121" t="s">
        <v>17</v>
      </c>
      <c r="H109" s="120"/>
      <c r="I109" s="120"/>
      <c r="J109" s="120"/>
      <c r="K109" s="120"/>
      <c r="L109" s="120"/>
      <c r="M109" s="120"/>
      <c r="N109" s="120"/>
      <c r="O109" s="120"/>
      <c r="P109" s="120"/>
      <c r="Q109" s="120"/>
      <c r="R109" s="120"/>
      <c r="S109" s="120"/>
      <c r="T109" s="120"/>
      <c r="U109" s="120"/>
      <c r="V109" s="120"/>
      <c r="W109" s="120"/>
      <c r="X109" s="120"/>
      <c r="Y109" s="120"/>
      <c r="Z109" s="120"/>
    </row>
    <row r="110" ht="15.75" hidden="1" customHeight="1">
      <c r="A110" s="121" t="s">
        <v>12</v>
      </c>
      <c r="B110" s="121" t="s">
        <v>143</v>
      </c>
      <c r="C110" s="121">
        <v>6182.0</v>
      </c>
      <c r="D110" s="121" t="s">
        <v>193</v>
      </c>
      <c r="E110" s="121" t="s">
        <v>61</v>
      </c>
      <c r="F110" s="122">
        <v>881896.0</v>
      </c>
      <c r="G110" s="121" t="s">
        <v>17</v>
      </c>
      <c r="H110" s="120"/>
      <c r="I110" s="120"/>
      <c r="J110" s="120"/>
      <c r="K110" s="120"/>
      <c r="L110" s="120"/>
      <c r="M110" s="120"/>
      <c r="N110" s="120"/>
      <c r="O110" s="120"/>
      <c r="P110" s="120"/>
      <c r="Q110" s="120"/>
      <c r="R110" s="120"/>
      <c r="S110" s="120"/>
      <c r="T110" s="120"/>
      <c r="U110" s="120"/>
      <c r="V110" s="120"/>
      <c r="W110" s="120"/>
      <c r="X110" s="120"/>
      <c r="Y110" s="120"/>
      <c r="Z110" s="120"/>
    </row>
    <row r="111" ht="15.75" hidden="1" customHeight="1">
      <c r="A111" s="121" t="s">
        <v>12</v>
      </c>
      <c r="B111" s="121" t="s">
        <v>143</v>
      </c>
      <c r="C111" s="121">
        <v>6183.0</v>
      </c>
      <c r="D111" s="121" t="s">
        <v>195</v>
      </c>
      <c r="E111" s="121" t="s">
        <v>61</v>
      </c>
      <c r="F111" s="122">
        <v>1101139.0</v>
      </c>
      <c r="G111" s="121" t="s">
        <v>17</v>
      </c>
      <c r="H111" s="120"/>
      <c r="I111" s="120"/>
      <c r="J111" s="120"/>
      <c r="K111" s="120"/>
      <c r="L111" s="120"/>
      <c r="M111" s="120"/>
      <c r="N111" s="120"/>
      <c r="O111" s="120"/>
      <c r="P111" s="120"/>
      <c r="Q111" s="120"/>
      <c r="R111" s="120"/>
      <c r="S111" s="120"/>
      <c r="T111" s="120"/>
      <c r="U111" s="120"/>
      <c r="V111" s="120"/>
      <c r="W111" s="120"/>
      <c r="X111" s="120"/>
      <c r="Y111" s="120"/>
      <c r="Z111" s="120"/>
    </row>
    <row r="112" ht="15.75" hidden="1" customHeight="1">
      <c r="A112" s="121" t="s">
        <v>12</v>
      </c>
      <c r="B112" s="121" t="s">
        <v>143</v>
      </c>
      <c r="C112" s="121">
        <v>6184.0</v>
      </c>
      <c r="D112" s="121" t="s">
        <v>197</v>
      </c>
      <c r="E112" s="121" t="s">
        <v>61</v>
      </c>
      <c r="F112" s="122">
        <v>1381058.0</v>
      </c>
      <c r="G112" s="121" t="s">
        <v>17</v>
      </c>
      <c r="H112" s="120"/>
      <c r="I112" s="120"/>
      <c r="J112" s="120"/>
      <c r="K112" s="120"/>
      <c r="L112" s="120"/>
      <c r="M112" s="120"/>
      <c r="N112" s="120"/>
      <c r="O112" s="120"/>
      <c r="P112" s="120"/>
      <c r="Q112" s="120"/>
      <c r="R112" s="120"/>
      <c r="S112" s="120"/>
      <c r="T112" s="120"/>
      <c r="U112" s="120"/>
      <c r="V112" s="120"/>
      <c r="W112" s="120"/>
      <c r="X112" s="120"/>
      <c r="Y112" s="120"/>
      <c r="Z112" s="120"/>
    </row>
    <row r="113" ht="15.75" hidden="1" customHeight="1">
      <c r="A113" s="121" t="s">
        <v>12</v>
      </c>
      <c r="B113" s="121" t="s">
        <v>143</v>
      </c>
      <c r="C113" s="121">
        <v>6185.0</v>
      </c>
      <c r="D113" s="121" t="s">
        <v>199</v>
      </c>
      <c r="E113" s="121" t="s">
        <v>61</v>
      </c>
      <c r="F113" s="122">
        <v>1728300.0</v>
      </c>
      <c r="G113" s="121" t="s">
        <v>17</v>
      </c>
      <c r="H113" s="120"/>
      <c r="I113" s="120"/>
      <c r="J113" s="120"/>
      <c r="K113" s="120"/>
      <c r="L113" s="120"/>
      <c r="M113" s="120"/>
      <c r="N113" s="120"/>
      <c r="O113" s="120"/>
      <c r="P113" s="120"/>
      <c r="Q113" s="120"/>
      <c r="R113" s="120"/>
      <c r="S113" s="120"/>
      <c r="T113" s="120"/>
      <c r="U113" s="120"/>
      <c r="V113" s="120"/>
      <c r="W113" s="120"/>
      <c r="X113" s="120"/>
      <c r="Y113" s="120"/>
      <c r="Z113" s="120"/>
    </row>
    <row r="114" ht="15.75" hidden="1" customHeight="1">
      <c r="A114" s="121" t="s">
        <v>12</v>
      </c>
      <c r="B114" s="121" t="s">
        <v>143</v>
      </c>
      <c r="C114" s="121">
        <v>6188.0</v>
      </c>
      <c r="D114" s="121" t="s">
        <v>201</v>
      </c>
      <c r="E114" s="121" t="s">
        <v>61</v>
      </c>
      <c r="F114" s="122">
        <v>1935545.0</v>
      </c>
      <c r="G114" s="121" t="s">
        <v>17</v>
      </c>
      <c r="H114" s="120"/>
      <c r="I114" s="120"/>
      <c r="J114" s="120"/>
      <c r="K114" s="120"/>
      <c r="L114" s="120"/>
      <c r="M114" s="120"/>
      <c r="N114" s="120"/>
      <c r="O114" s="120"/>
      <c r="P114" s="120"/>
      <c r="Q114" s="120"/>
      <c r="R114" s="120"/>
      <c r="S114" s="120"/>
      <c r="T114" s="120"/>
      <c r="U114" s="120"/>
      <c r="V114" s="120"/>
      <c r="W114" s="120"/>
      <c r="X114" s="120"/>
      <c r="Y114" s="120"/>
      <c r="Z114" s="120"/>
    </row>
    <row r="115" ht="15.75" hidden="1" customHeight="1">
      <c r="A115" s="121" t="s">
        <v>12</v>
      </c>
      <c r="B115" s="121" t="s">
        <v>143</v>
      </c>
      <c r="C115" s="121">
        <v>6189.0</v>
      </c>
      <c r="D115" s="121" t="s">
        <v>202</v>
      </c>
      <c r="E115" s="121" t="s">
        <v>61</v>
      </c>
      <c r="F115" s="122">
        <v>2268790.0</v>
      </c>
      <c r="G115" s="121" t="s">
        <v>17</v>
      </c>
      <c r="H115" s="120"/>
      <c r="I115" s="120"/>
      <c r="J115" s="120"/>
      <c r="K115" s="120"/>
      <c r="L115" s="120"/>
      <c r="M115" s="120"/>
      <c r="N115" s="120"/>
      <c r="O115" s="120"/>
      <c r="P115" s="120"/>
      <c r="Q115" s="120"/>
      <c r="R115" s="120"/>
      <c r="S115" s="120"/>
      <c r="T115" s="120"/>
      <c r="U115" s="120"/>
      <c r="V115" s="120"/>
      <c r="W115" s="120"/>
      <c r="X115" s="120"/>
      <c r="Y115" s="120"/>
      <c r="Z115" s="120"/>
    </row>
    <row r="116" ht="15.75" hidden="1" customHeight="1">
      <c r="A116" s="121" t="s">
        <v>12</v>
      </c>
      <c r="B116" s="121" t="s">
        <v>143</v>
      </c>
      <c r="C116" s="121">
        <v>6190.0</v>
      </c>
      <c r="D116" s="121" t="s">
        <v>204</v>
      </c>
      <c r="E116" s="121" t="s">
        <v>61</v>
      </c>
      <c r="F116" s="122">
        <v>2517502.0</v>
      </c>
      <c r="G116" s="121" t="s">
        <v>17</v>
      </c>
      <c r="H116" s="120"/>
      <c r="I116" s="120"/>
      <c r="J116" s="120"/>
      <c r="K116" s="120"/>
      <c r="L116" s="120"/>
      <c r="M116" s="120"/>
      <c r="N116" s="120"/>
      <c r="O116" s="120"/>
      <c r="P116" s="120"/>
      <c r="Q116" s="120"/>
      <c r="R116" s="120"/>
      <c r="S116" s="120"/>
      <c r="T116" s="120"/>
      <c r="U116" s="120"/>
      <c r="V116" s="120"/>
      <c r="W116" s="120"/>
      <c r="X116" s="120"/>
      <c r="Y116" s="120"/>
      <c r="Z116" s="120"/>
    </row>
    <row r="117" ht="15.75" hidden="1" customHeight="1">
      <c r="A117" s="121" t="s">
        <v>12</v>
      </c>
      <c r="B117" s="121" t="s">
        <v>143</v>
      </c>
      <c r="C117" s="121">
        <v>6191.0</v>
      </c>
      <c r="D117" s="121" t="s">
        <v>207</v>
      </c>
      <c r="E117" s="121" t="s">
        <v>61</v>
      </c>
      <c r="F117" s="122">
        <v>2789262.0</v>
      </c>
      <c r="G117" s="121" t="s">
        <v>17</v>
      </c>
      <c r="H117" s="120"/>
      <c r="I117" s="120"/>
      <c r="J117" s="120"/>
      <c r="K117" s="120"/>
      <c r="L117" s="120"/>
      <c r="M117" s="120"/>
      <c r="N117" s="120"/>
      <c r="O117" s="120"/>
      <c r="P117" s="120"/>
      <c r="Q117" s="120"/>
      <c r="R117" s="120"/>
      <c r="S117" s="120"/>
      <c r="T117" s="120"/>
      <c r="U117" s="120"/>
      <c r="V117" s="120"/>
      <c r="W117" s="120"/>
      <c r="X117" s="120"/>
      <c r="Y117" s="120"/>
      <c r="Z117" s="120"/>
    </row>
    <row r="118" ht="15.75" hidden="1" customHeight="1">
      <c r="A118" s="121" t="s">
        <v>12</v>
      </c>
      <c r="B118" s="121" t="s">
        <v>143</v>
      </c>
      <c r="C118" s="121">
        <v>6192.0</v>
      </c>
      <c r="D118" s="121" t="s">
        <v>208</v>
      </c>
      <c r="E118" s="121" t="s">
        <v>61</v>
      </c>
      <c r="F118" s="122">
        <v>3116473.0</v>
      </c>
      <c r="G118" s="121" t="s">
        <v>17</v>
      </c>
      <c r="H118" s="120"/>
      <c r="I118" s="120"/>
      <c r="J118" s="120"/>
      <c r="K118" s="120"/>
      <c r="L118" s="120"/>
      <c r="M118" s="120"/>
      <c r="N118" s="120"/>
      <c r="O118" s="120"/>
      <c r="P118" s="120"/>
      <c r="Q118" s="120"/>
      <c r="R118" s="120"/>
      <c r="S118" s="120"/>
      <c r="T118" s="120"/>
      <c r="U118" s="120"/>
      <c r="V118" s="120"/>
      <c r="W118" s="120"/>
      <c r="X118" s="120"/>
      <c r="Y118" s="120"/>
      <c r="Z118" s="120"/>
    </row>
    <row r="119" ht="15.75" hidden="1" customHeight="1">
      <c r="A119" s="121" t="s">
        <v>12</v>
      </c>
      <c r="B119" s="121" t="s">
        <v>143</v>
      </c>
      <c r="C119" s="121">
        <v>6193.0</v>
      </c>
      <c r="D119" s="121" t="s">
        <v>209</v>
      </c>
      <c r="E119" s="121" t="s">
        <v>61</v>
      </c>
      <c r="F119" s="122">
        <v>3542532.0</v>
      </c>
      <c r="G119" s="121" t="s">
        <v>17</v>
      </c>
      <c r="H119" s="120"/>
      <c r="I119" s="120"/>
      <c r="J119" s="120"/>
      <c r="K119" s="120"/>
      <c r="L119" s="120"/>
      <c r="M119" s="120"/>
      <c r="N119" s="120"/>
      <c r="O119" s="120"/>
      <c r="P119" s="120"/>
      <c r="Q119" s="120"/>
      <c r="R119" s="120"/>
      <c r="S119" s="120"/>
      <c r="T119" s="120"/>
      <c r="U119" s="120"/>
      <c r="V119" s="120"/>
      <c r="W119" s="120"/>
      <c r="X119" s="120"/>
      <c r="Y119" s="120"/>
      <c r="Z119" s="120"/>
    </row>
    <row r="120" ht="15.75" hidden="1" customHeight="1">
      <c r="A120" s="121" t="s">
        <v>12</v>
      </c>
      <c r="B120" s="121" t="s">
        <v>143</v>
      </c>
      <c r="C120" s="121">
        <v>6194.0</v>
      </c>
      <c r="D120" s="121" t="s">
        <v>210</v>
      </c>
      <c r="E120" s="121" t="s">
        <v>61</v>
      </c>
      <c r="F120" s="122">
        <v>4004179.0</v>
      </c>
      <c r="G120" s="121" t="s">
        <v>17</v>
      </c>
      <c r="H120" s="120"/>
      <c r="I120" s="120"/>
      <c r="J120" s="120"/>
      <c r="K120" s="120"/>
      <c r="L120" s="120"/>
      <c r="M120" s="120"/>
      <c r="N120" s="120"/>
      <c r="O120" s="120"/>
      <c r="P120" s="120"/>
      <c r="Q120" s="120"/>
      <c r="R120" s="120"/>
      <c r="S120" s="120"/>
      <c r="T120" s="120"/>
      <c r="U120" s="120"/>
      <c r="V120" s="120"/>
      <c r="W120" s="120"/>
      <c r="X120" s="120"/>
      <c r="Y120" s="120"/>
      <c r="Z120" s="120"/>
    </row>
    <row r="121" ht="15.75" hidden="1" customHeight="1">
      <c r="A121" s="121" t="s">
        <v>12</v>
      </c>
      <c r="B121" s="121" t="s">
        <v>143</v>
      </c>
      <c r="C121" s="121">
        <v>6195.0</v>
      </c>
      <c r="D121" s="121" t="s">
        <v>211</v>
      </c>
      <c r="E121" s="121" t="s">
        <v>61</v>
      </c>
      <c r="F121" s="122">
        <v>4425750.0</v>
      </c>
      <c r="G121" s="121" t="s">
        <v>17</v>
      </c>
      <c r="H121" s="120"/>
      <c r="I121" s="120"/>
      <c r="J121" s="120"/>
      <c r="K121" s="120"/>
      <c r="L121" s="120"/>
      <c r="M121" s="120"/>
      <c r="N121" s="120"/>
      <c r="O121" s="120"/>
      <c r="P121" s="120"/>
      <c r="Q121" s="120"/>
      <c r="R121" s="120"/>
      <c r="S121" s="120"/>
      <c r="T121" s="120"/>
      <c r="U121" s="120"/>
      <c r="V121" s="120"/>
      <c r="W121" s="120"/>
      <c r="X121" s="120"/>
      <c r="Y121" s="120"/>
      <c r="Z121" s="120"/>
    </row>
    <row r="122" ht="15.75" hidden="1" customHeight="1">
      <c r="A122" s="121" t="s">
        <v>12</v>
      </c>
      <c r="B122" s="121" t="s">
        <v>143</v>
      </c>
      <c r="C122" s="121">
        <v>6196.0</v>
      </c>
      <c r="D122" s="121" t="s">
        <v>212</v>
      </c>
      <c r="E122" s="121" t="s">
        <v>61</v>
      </c>
      <c r="F122" s="122">
        <v>5563888.0</v>
      </c>
      <c r="G122" s="121" t="s">
        <v>17</v>
      </c>
      <c r="H122" s="120"/>
      <c r="I122" s="120"/>
      <c r="J122" s="120"/>
      <c r="K122" s="120"/>
      <c r="L122" s="120"/>
      <c r="M122" s="120"/>
      <c r="N122" s="120"/>
      <c r="O122" s="120"/>
      <c r="P122" s="120"/>
      <c r="Q122" s="120"/>
      <c r="R122" s="120"/>
      <c r="S122" s="120"/>
      <c r="T122" s="120"/>
      <c r="U122" s="120"/>
      <c r="V122" s="120"/>
      <c r="W122" s="120"/>
      <c r="X122" s="120"/>
      <c r="Y122" s="120"/>
      <c r="Z122" s="120"/>
    </row>
    <row r="123" ht="15.75" hidden="1" customHeight="1">
      <c r="A123" s="121" t="s">
        <v>12</v>
      </c>
      <c r="B123" s="121" t="s">
        <v>143</v>
      </c>
      <c r="C123" s="121">
        <v>6197.0</v>
      </c>
      <c r="D123" s="121" t="s">
        <v>213</v>
      </c>
      <c r="E123" s="121" t="s">
        <v>61</v>
      </c>
      <c r="F123" s="122">
        <v>6352354.0</v>
      </c>
      <c r="G123" s="121" t="s">
        <v>17</v>
      </c>
      <c r="H123" s="120"/>
      <c r="I123" s="120"/>
      <c r="J123" s="120"/>
      <c r="K123" s="120"/>
      <c r="L123" s="120"/>
      <c r="M123" s="120"/>
      <c r="N123" s="120"/>
      <c r="O123" s="120"/>
      <c r="P123" s="120"/>
      <c r="Q123" s="120"/>
      <c r="R123" s="120"/>
      <c r="S123" s="120"/>
      <c r="T123" s="120"/>
      <c r="U123" s="120"/>
      <c r="V123" s="120"/>
      <c r="W123" s="120"/>
      <c r="X123" s="120"/>
      <c r="Y123" s="120"/>
      <c r="Z123" s="120"/>
    </row>
    <row r="124" ht="15.75" hidden="1" customHeight="1">
      <c r="A124" s="121" t="s">
        <v>12</v>
      </c>
      <c r="B124" s="121" t="s">
        <v>143</v>
      </c>
      <c r="C124" s="121">
        <v>6198.0</v>
      </c>
      <c r="D124" s="121" t="s">
        <v>214</v>
      </c>
      <c r="E124" s="121" t="s">
        <v>61</v>
      </c>
      <c r="F124" s="122">
        <v>7147683.0</v>
      </c>
      <c r="G124" s="121" t="s">
        <v>17</v>
      </c>
      <c r="H124" s="120"/>
      <c r="I124" s="120"/>
      <c r="J124" s="120"/>
      <c r="K124" s="120"/>
      <c r="L124" s="120"/>
      <c r="M124" s="120"/>
      <c r="N124" s="120"/>
      <c r="O124" s="120"/>
      <c r="P124" s="120"/>
      <c r="Q124" s="120"/>
      <c r="R124" s="120"/>
      <c r="S124" s="120"/>
      <c r="T124" s="120"/>
      <c r="U124" s="120"/>
      <c r="V124" s="120"/>
      <c r="W124" s="120"/>
      <c r="X124" s="120"/>
      <c r="Y124" s="120"/>
      <c r="Z124" s="120"/>
    </row>
    <row r="125" ht="15.75" hidden="1" customHeight="1">
      <c r="A125" s="121" t="s">
        <v>12</v>
      </c>
      <c r="B125" s="121" t="s">
        <v>143</v>
      </c>
      <c r="C125" s="121">
        <v>6199.0</v>
      </c>
      <c r="D125" s="121" t="s">
        <v>216</v>
      </c>
      <c r="E125" s="121" t="s">
        <v>61</v>
      </c>
      <c r="F125" s="122">
        <v>701999.0</v>
      </c>
      <c r="G125" s="121" t="s">
        <v>17</v>
      </c>
      <c r="H125" s="120"/>
      <c r="I125" s="120"/>
      <c r="J125" s="120"/>
      <c r="K125" s="120"/>
      <c r="L125" s="120"/>
      <c r="M125" s="120"/>
      <c r="N125" s="120"/>
      <c r="O125" s="120"/>
      <c r="P125" s="120"/>
      <c r="Q125" s="120"/>
      <c r="R125" s="120"/>
      <c r="S125" s="120"/>
      <c r="T125" s="120"/>
      <c r="U125" s="120"/>
      <c r="V125" s="120"/>
      <c r="W125" s="120"/>
      <c r="X125" s="120"/>
      <c r="Y125" s="120"/>
      <c r="Z125" s="120"/>
    </row>
    <row r="126" ht="15.75" hidden="1" customHeight="1">
      <c r="A126" s="121" t="s">
        <v>12</v>
      </c>
      <c r="B126" s="121" t="s">
        <v>143</v>
      </c>
      <c r="C126" s="121">
        <v>6200.0</v>
      </c>
      <c r="D126" s="121" t="s">
        <v>217</v>
      </c>
      <c r="E126" s="121" t="s">
        <v>61</v>
      </c>
      <c r="F126" s="122">
        <v>934114.0</v>
      </c>
      <c r="G126" s="121" t="s">
        <v>17</v>
      </c>
      <c r="H126" s="120"/>
      <c r="I126" s="120"/>
      <c r="J126" s="120"/>
      <c r="K126" s="120"/>
      <c r="L126" s="120"/>
      <c r="M126" s="120"/>
      <c r="N126" s="120"/>
      <c r="O126" s="120"/>
      <c r="P126" s="120"/>
      <c r="Q126" s="120"/>
      <c r="R126" s="120"/>
      <c r="S126" s="120"/>
      <c r="T126" s="120"/>
      <c r="U126" s="120"/>
      <c r="V126" s="120"/>
      <c r="W126" s="120"/>
      <c r="X126" s="120"/>
      <c r="Y126" s="120"/>
      <c r="Z126" s="120"/>
    </row>
    <row r="127" ht="15.75" hidden="1" customHeight="1">
      <c r="A127" s="121" t="s">
        <v>12</v>
      </c>
      <c r="B127" s="121" t="s">
        <v>143</v>
      </c>
      <c r="C127" s="121">
        <v>6201.0</v>
      </c>
      <c r="D127" s="121" t="s">
        <v>218</v>
      </c>
      <c r="E127" s="121" t="s">
        <v>61</v>
      </c>
      <c r="F127" s="122">
        <v>1164638.0</v>
      </c>
      <c r="G127" s="121" t="s">
        <v>17</v>
      </c>
      <c r="H127" s="120"/>
      <c r="I127" s="120"/>
      <c r="J127" s="120"/>
      <c r="K127" s="120"/>
      <c r="L127" s="120"/>
      <c r="M127" s="120"/>
      <c r="N127" s="120"/>
      <c r="O127" s="120"/>
      <c r="P127" s="120"/>
      <c r="Q127" s="120"/>
      <c r="R127" s="120"/>
      <c r="S127" s="120"/>
      <c r="T127" s="120"/>
      <c r="U127" s="120"/>
      <c r="V127" s="120"/>
      <c r="W127" s="120"/>
      <c r="X127" s="120"/>
      <c r="Y127" s="120"/>
      <c r="Z127" s="120"/>
    </row>
    <row r="128" ht="15.75" hidden="1" customHeight="1">
      <c r="A128" s="121" t="s">
        <v>12</v>
      </c>
      <c r="B128" s="121" t="s">
        <v>143</v>
      </c>
      <c r="C128" s="121">
        <v>6202.0</v>
      </c>
      <c r="D128" s="121" t="s">
        <v>219</v>
      </c>
      <c r="E128" s="121" t="s">
        <v>61</v>
      </c>
      <c r="F128" s="122">
        <v>1460026.0</v>
      </c>
      <c r="G128" s="121" t="s">
        <v>17</v>
      </c>
      <c r="H128" s="120"/>
      <c r="I128" s="120"/>
      <c r="J128" s="120"/>
      <c r="K128" s="120"/>
      <c r="L128" s="120"/>
      <c r="M128" s="120"/>
      <c r="N128" s="120"/>
      <c r="O128" s="120"/>
      <c r="P128" s="120"/>
      <c r="Q128" s="120"/>
      <c r="R128" s="120"/>
      <c r="S128" s="120"/>
      <c r="T128" s="120"/>
      <c r="U128" s="120"/>
      <c r="V128" s="120"/>
      <c r="W128" s="120"/>
      <c r="X128" s="120"/>
      <c r="Y128" s="120"/>
      <c r="Z128" s="120"/>
    </row>
    <row r="129" ht="15.75" hidden="1" customHeight="1">
      <c r="A129" s="121" t="s">
        <v>12</v>
      </c>
      <c r="B129" s="121" t="s">
        <v>143</v>
      </c>
      <c r="C129" s="121">
        <v>6203.0</v>
      </c>
      <c r="D129" s="121" t="s">
        <v>220</v>
      </c>
      <c r="E129" s="121" t="s">
        <v>61</v>
      </c>
      <c r="F129" s="122">
        <v>1830212.0</v>
      </c>
      <c r="G129" s="121" t="s">
        <v>17</v>
      </c>
      <c r="H129" s="120"/>
      <c r="I129" s="120"/>
      <c r="J129" s="120"/>
      <c r="K129" s="120"/>
      <c r="L129" s="120"/>
      <c r="M129" s="120"/>
      <c r="N129" s="120"/>
      <c r="O129" s="120"/>
      <c r="P129" s="120"/>
      <c r="Q129" s="120"/>
      <c r="R129" s="120"/>
      <c r="S129" s="120"/>
      <c r="T129" s="120"/>
      <c r="U129" s="120"/>
      <c r="V129" s="120"/>
      <c r="W129" s="120"/>
      <c r="X129" s="120"/>
      <c r="Y129" s="120"/>
      <c r="Z129" s="120"/>
    </row>
    <row r="130" ht="15.75" hidden="1" customHeight="1">
      <c r="A130" s="121" t="s">
        <v>12</v>
      </c>
      <c r="B130" s="121" t="s">
        <v>143</v>
      </c>
      <c r="C130" s="121">
        <v>6204.0</v>
      </c>
      <c r="D130" s="121" t="s">
        <v>221</v>
      </c>
      <c r="E130" s="121" t="s">
        <v>61</v>
      </c>
      <c r="F130" s="122">
        <v>2046929.0</v>
      </c>
      <c r="G130" s="121" t="s">
        <v>17</v>
      </c>
      <c r="H130" s="120"/>
      <c r="I130" s="120"/>
      <c r="J130" s="120"/>
      <c r="K130" s="120"/>
      <c r="L130" s="120"/>
      <c r="M130" s="120"/>
      <c r="N130" s="120"/>
      <c r="O130" s="120"/>
      <c r="P130" s="120"/>
      <c r="Q130" s="120"/>
      <c r="R130" s="120"/>
      <c r="S130" s="120"/>
      <c r="T130" s="120"/>
      <c r="U130" s="120"/>
      <c r="V130" s="120"/>
      <c r="W130" s="120"/>
      <c r="X130" s="120"/>
      <c r="Y130" s="120"/>
      <c r="Z130" s="120"/>
    </row>
    <row r="131" ht="15.75" hidden="1" customHeight="1">
      <c r="A131" s="121" t="s">
        <v>12</v>
      </c>
      <c r="B131" s="121" t="s">
        <v>143</v>
      </c>
      <c r="C131" s="121">
        <v>6205.0</v>
      </c>
      <c r="D131" s="121" t="s">
        <v>224</v>
      </c>
      <c r="E131" s="121" t="s">
        <v>61</v>
      </c>
      <c r="F131" s="122">
        <v>2401689.0</v>
      </c>
      <c r="G131" s="121" t="s">
        <v>17</v>
      </c>
      <c r="H131" s="120"/>
      <c r="I131" s="120"/>
      <c r="J131" s="120"/>
      <c r="K131" s="120"/>
      <c r="L131" s="120"/>
      <c r="M131" s="120"/>
      <c r="N131" s="120"/>
      <c r="O131" s="120"/>
      <c r="P131" s="120"/>
      <c r="Q131" s="120"/>
      <c r="R131" s="120"/>
      <c r="S131" s="120"/>
      <c r="T131" s="120"/>
      <c r="U131" s="120"/>
      <c r="V131" s="120"/>
      <c r="W131" s="120"/>
      <c r="X131" s="120"/>
      <c r="Y131" s="120"/>
      <c r="Z131" s="120"/>
    </row>
    <row r="132" ht="15.75" hidden="1" customHeight="1">
      <c r="A132" s="121" t="s">
        <v>12</v>
      </c>
      <c r="B132" s="121" t="s">
        <v>143</v>
      </c>
      <c r="C132" s="121">
        <v>6206.0</v>
      </c>
      <c r="D132" s="121" t="s">
        <v>225</v>
      </c>
      <c r="E132" s="121" t="s">
        <v>61</v>
      </c>
      <c r="F132" s="122">
        <v>2663872.0</v>
      </c>
      <c r="G132" s="121" t="s">
        <v>17</v>
      </c>
      <c r="H132" s="120"/>
      <c r="I132" s="120"/>
      <c r="J132" s="120"/>
      <c r="K132" s="120"/>
      <c r="L132" s="120"/>
      <c r="M132" s="120"/>
      <c r="N132" s="120"/>
      <c r="O132" s="120"/>
      <c r="P132" s="120"/>
      <c r="Q132" s="120"/>
      <c r="R132" s="120"/>
      <c r="S132" s="120"/>
      <c r="T132" s="120"/>
      <c r="U132" s="120"/>
      <c r="V132" s="120"/>
      <c r="W132" s="120"/>
      <c r="X132" s="120"/>
      <c r="Y132" s="120"/>
      <c r="Z132" s="120"/>
    </row>
    <row r="133" ht="15.75" hidden="1" customHeight="1">
      <c r="A133" s="121" t="s">
        <v>12</v>
      </c>
      <c r="B133" s="121" t="s">
        <v>143</v>
      </c>
      <c r="C133" s="121">
        <v>6207.0</v>
      </c>
      <c r="D133" s="121" t="s">
        <v>226</v>
      </c>
      <c r="E133" s="121" t="s">
        <v>61</v>
      </c>
      <c r="F133" s="122">
        <v>2947104.0</v>
      </c>
      <c r="G133" s="121" t="s">
        <v>17</v>
      </c>
      <c r="H133" s="120"/>
      <c r="I133" s="120"/>
      <c r="J133" s="120"/>
      <c r="K133" s="120"/>
      <c r="L133" s="120"/>
      <c r="M133" s="120"/>
      <c r="N133" s="120"/>
      <c r="O133" s="120"/>
      <c r="P133" s="120"/>
      <c r="Q133" s="120"/>
      <c r="R133" s="120"/>
      <c r="S133" s="120"/>
      <c r="T133" s="120"/>
      <c r="U133" s="120"/>
      <c r="V133" s="120"/>
      <c r="W133" s="120"/>
      <c r="X133" s="120"/>
      <c r="Y133" s="120"/>
      <c r="Z133" s="120"/>
    </row>
    <row r="134" ht="15.75" hidden="1" customHeight="1">
      <c r="A134" s="121" t="s">
        <v>12</v>
      </c>
      <c r="B134" s="121" t="s">
        <v>143</v>
      </c>
      <c r="C134" s="121">
        <v>6208.0</v>
      </c>
      <c r="D134" s="121" t="s">
        <v>227</v>
      </c>
      <c r="E134" s="121" t="s">
        <v>61</v>
      </c>
      <c r="F134" s="122">
        <v>3514885.0</v>
      </c>
      <c r="G134" s="121" t="s">
        <v>17</v>
      </c>
      <c r="H134" s="120"/>
      <c r="I134" s="120"/>
      <c r="J134" s="120"/>
      <c r="K134" s="120"/>
      <c r="L134" s="120"/>
      <c r="M134" s="120"/>
      <c r="N134" s="120"/>
      <c r="O134" s="120"/>
      <c r="P134" s="120"/>
      <c r="Q134" s="120"/>
      <c r="R134" s="120"/>
      <c r="S134" s="120"/>
      <c r="T134" s="120"/>
      <c r="U134" s="120"/>
      <c r="V134" s="120"/>
      <c r="W134" s="120"/>
      <c r="X134" s="120"/>
      <c r="Y134" s="120"/>
      <c r="Z134" s="120"/>
    </row>
    <row r="135" ht="15.75" hidden="1" customHeight="1">
      <c r="A135" s="121" t="s">
        <v>12</v>
      </c>
      <c r="B135" s="121" t="s">
        <v>143</v>
      </c>
      <c r="C135" s="121">
        <v>6209.0</v>
      </c>
      <c r="D135" s="121" t="s">
        <v>228</v>
      </c>
      <c r="E135" s="121" t="s">
        <v>61</v>
      </c>
      <c r="F135" s="122">
        <v>3702278.0</v>
      </c>
      <c r="G135" s="121" t="s">
        <v>17</v>
      </c>
      <c r="H135" s="120"/>
      <c r="I135" s="120"/>
      <c r="J135" s="120"/>
      <c r="K135" s="120"/>
      <c r="L135" s="120"/>
      <c r="M135" s="120"/>
      <c r="N135" s="120"/>
      <c r="O135" s="120"/>
      <c r="P135" s="120"/>
      <c r="Q135" s="120"/>
      <c r="R135" s="120"/>
      <c r="S135" s="120"/>
      <c r="T135" s="120"/>
      <c r="U135" s="120"/>
      <c r="V135" s="120"/>
      <c r="W135" s="120"/>
      <c r="X135" s="120"/>
      <c r="Y135" s="120"/>
      <c r="Z135" s="120"/>
    </row>
    <row r="136" ht="15.75" hidden="1" customHeight="1">
      <c r="A136" s="121" t="s">
        <v>12</v>
      </c>
      <c r="B136" s="121" t="s">
        <v>143</v>
      </c>
      <c r="C136" s="121">
        <v>6210.0</v>
      </c>
      <c r="D136" s="121" t="s">
        <v>229</v>
      </c>
      <c r="E136" s="121" t="s">
        <v>61</v>
      </c>
      <c r="F136" s="122">
        <v>4187058.0</v>
      </c>
      <c r="G136" s="121" t="s">
        <v>17</v>
      </c>
      <c r="H136" s="120"/>
      <c r="I136" s="120"/>
      <c r="J136" s="120"/>
      <c r="K136" s="120"/>
      <c r="L136" s="120"/>
      <c r="M136" s="120"/>
      <c r="N136" s="120"/>
      <c r="O136" s="120"/>
      <c r="P136" s="120"/>
      <c r="Q136" s="120"/>
      <c r="R136" s="120"/>
      <c r="S136" s="120"/>
      <c r="T136" s="120"/>
      <c r="U136" s="120"/>
      <c r="V136" s="120"/>
      <c r="W136" s="120"/>
      <c r="X136" s="120"/>
      <c r="Y136" s="120"/>
      <c r="Z136" s="120"/>
    </row>
    <row r="137" ht="15.75" hidden="1" customHeight="1">
      <c r="A137" s="121" t="s">
        <v>12</v>
      </c>
      <c r="B137" s="121" t="s">
        <v>143</v>
      </c>
      <c r="C137" s="121">
        <v>6211.0</v>
      </c>
      <c r="D137" s="121" t="s">
        <v>231</v>
      </c>
      <c r="E137" s="121" t="s">
        <v>61</v>
      </c>
      <c r="F137" s="122">
        <v>4889660.0</v>
      </c>
      <c r="G137" s="121" t="s">
        <v>17</v>
      </c>
      <c r="H137" s="120"/>
      <c r="I137" s="120"/>
      <c r="J137" s="120"/>
      <c r="K137" s="120"/>
      <c r="L137" s="120"/>
      <c r="M137" s="120"/>
      <c r="N137" s="120"/>
      <c r="O137" s="120"/>
      <c r="P137" s="120"/>
      <c r="Q137" s="120"/>
      <c r="R137" s="120"/>
      <c r="S137" s="120"/>
      <c r="T137" s="120"/>
      <c r="U137" s="120"/>
      <c r="V137" s="120"/>
      <c r="W137" s="120"/>
      <c r="X137" s="120"/>
      <c r="Y137" s="120"/>
      <c r="Z137" s="120"/>
    </row>
    <row r="138" ht="15.75" hidden="1" customHeight="1">
      <c r="A138" s="121" t="s">
        <v>12</v>
      </c>
      <c r="B138" s="121" t="s">
        <v>143</v>
      </c>
      <c r="C138" s="121">
        <v>6212.0</v>
      </c>
      <c r="D138" s="121" t="s">
        <v>232</v>
      </c>
      <c r="E138" s="121" t="s">
        <v>61</v>
      </c>
      <c r="F138" s="122">
        <v>5808362.0</v>
      </c>
      <c r="G138" s="121" t="s">
        <v>17</v>
      </c>
      <c r="H138" s="120"/>
      <c r="I138" s="120"/>
      <c r="J138" s="120"/>
      <c r="K138" s="120"/>
      <c r="L138" s="120"/>
      <c r="M138" s="120"/>
      <c r="N138" s="120"/>
      <c r="O138" s="120"/>
      <c r="P138" s="120"/>
      <c r="Q138" s="120"/>
      <c r="R138" s="120"/>
      <c r="S138" s="120"/>
      <c r="T138" s="120"/>
      <c r="U138" s="120"/>
      <c r="V138" s="120"/>
      <c r="W138" s="120"/>
      <c r="X138" s="120"/>
      <c r="Y138" s="120"/>
      <c r="Z138" s="120"/>
    </row>
    <row r="139" ht="15.75" hidden="1" customHeight="1">
      <c r="A139" s="121" t="s">
        <v>12</v>
      </c>
      <c r="B139" s="121" t="s">
        <v>143</v>
      </c>
      <c r="C139" s="121">
        <v>6213.0</v>
      </c>
      <c r="D139" s="121" t="s">
        <v>233</v>
      </c>
      <c r="E139" s="121" t="s">
        <v>61</v>
      </c>
      <c r="F139" s="122">
        <v>6519764.0</v>
      </c>
      <c r="G139" s="121" t="s">
        <v>17</v>
      </c>
      <c r="H139" s="120"/>
      <c r="I139" s="120"/>
      <c r="J139" s="120"/>
      <c r="K139" s="120"/>
      <c r="L139" s="120"/>
      <c r="M139" s="120"/>
      <c r="N139" s="120"/>
      <c r="O139" s="120"/>
      <c r="P139" s="120"/>
      <c r="Q139" s="120"/>
      <c r="R139" s="120"/>
      <c r="S139" s="120"/>
      <c r="T139" s="120"/>
      <c r="U139" s="120"/>
      <c r="V139" s="120"/>
      <c r="W139" s="120"/>
      <c r="X139" s="120"/>
      <c r="Y139" s="120"/>
      <c r="Z139" s="120"/>
    </row>
    <row r="140" ht="15.75" hidden="1" customHeight="1">
      <c r="A140" s="121" t="s">
        <v>12</v>
      </c>
      <c r="B140" s="121" t="s">
        <v>143</v>
      </c>
      <c r="C140" s="121">
        <v>6214.0</v>
      </c>
      <c r="D140" s="121" t="s">
        <v>234</v>
      </c>
      <c r="E140" s="121" t="s">
        <v>61</v>
      </c>
      <c r="F140" s="122">
        <v>7272728.0</v>
      </c>
      <c r="G140" s="121" t="s">
        <v>17</v>
      </c>
      <c r="H140" s="120"/>
      <c r="I140" s="120"/>
      <c r="J140" s="120"/>
      <c r="K140" s="120"/>
      <c r="L140" s="120"/>
      <c r="M140" s="120"/>
      <c r="N140" s="120"/>
      <c r="O140" s="120"/>
      <c r="P140" s="120"/>
      <c r="Q140" s="120"/>
      <c r="R140" s="120"/>
      <c r="S140" s="120"/>
      <c r="T140" s="120"/>
      <c r="U140" s="120"/>
      <c r="V140" s="120"/>
      <c r="W140" s="120"/>
      <c r="X140" s="120"/>
      <c r="Y140" s="120"/>
      <c r="Z140" s="120"/>
    </row>
    <row r="141" ht="15.75" hidden="1" customHeight="1">
      <c r="A141" s="121" t="s">
        <v>12</v>
      </c>
      <c r="B141" s="121" t="s">
        <v>143</v>
      </c>
      <c r="C141" s="121">
        <v>6215.0</v>
      </c>
      <c r="D141" s="121" t="s">
        <v>235</v>
      </c>
      <c r="E141" s="121" t="s">
        <v>61</v>
      </c>
      <c r="F141" s="122">
        <v>796295.0</v>
      </c>
      <c r="G141" s="121" t="s">
        <v>17</v>
      </c>
      <c r="H141" s="120"/>
      <c r="I141" s="120"/>
      <c r="J141" s="120"/>
      <c r="K141" s="120"/>
      <c r="L141" s="120"/>
      <c r="M141" s="120"/>
      <c r="N141" s="120"/>
      <c r="O141" s="120"/>
      <c r="P141" s="120"/>
      <c r="Q141" s="120"/>
      <c r="R141" s="120"/>
      <c r="S141" s="120"/>
      <c r="T141" s="120"/>
      <c r="U141" s="120"/>
      <c r="V141" s="120"/>
      <c r="W141" s="120"/>
      <c r="X141" s="120"/>
      <c r="Y141" s="120"/>
      <c r="Z141" s="120"/>
    </row>
    <row r="142" ht="15.75" hidden="1" customHeight="1">
      <c r="A142" s="121" t="s">
        <v>12</v>
      </c>
      <c r="B142" s="121" t="s">
        <v>143</v>
      </c>
      <c r="C142" s="121">
        <v>6216.0</v>
      </c>
      <c r="D142" s="121" t="s">
        <v>236</v>
      </c>
      <c r="E142" s="121" t="s">
        <v>61</v>
      </c>
      <c r="F142" s="122">
        <v>1062872.0</v>
      </c>
      <c r="G142" s="121" t="s">
        <v>17</v>
      </c>
      <c r="H142" s="120"/>
      <c r="I142" s="120"/>
      <c r="J142" s="120"/>
      <c r="K142" s="120"/>
      <c r="L142" s="120"/>
      <c r="M142" s="120"/>
      <c r="N142" s="120"/>
      <c r="O142" s="120"/>
      <c r="P142" s="120"/>
      <c r="Q142" s="120"/>
      <c r="R142" s="120"/>
      <c r="S142" s="120"/>
      <c r="T142" s="120"/>
      <c r="U142" s="120"/>
      <c r="V142" s="120"/>
      <c r="W142" s="120"/>
      <c r="X142" s="120"/>
      <c r="Y142" s="120"/>
      <c r="Z142" s="120"/>
    </row>
    <row r="143" ht="15.75" hidden="1" customHeight="1">
      <c r="A143" s="121" t="s">
        <v>12</v>
      </c>
      <c r="B143" s="121" t="s">
        <v>143</v>
      </c>
      <c r="C143" s="121">
        <v>6217.0</v>
      </c>
      <c r="D143" s="121" t="s">
        <v>237</v>
      </c>
      <c r="E143" s="121" t="s">
        <v>61</v>
      </c>
      <c r="F143" s="122">
        <v>1331952.0</v>
      </c>
      <c r="G143" s="121" t="s">
        <v>17</v>
      </c>
      <c r="H143" s="120"/>
      <c r="I143" s="120"/>
      <c r="J143" s="120"/>
      <c r="K143" s="120"/>
      <c r="L143" s="120"/>
      <c r="M143" s="120"/>
      <c r="N143" s="120"/>
      <c r="O143" s="120"/>
      <c r="P143" s="120"/>
      <c r="Q143" s="120"/>
      <c r="R143" s="120"/>
      <c r="S143" s="120"/>
      <c r="T143" s="120"/>
      <c r="U143" s="120"/>
      <c r="V143" s="120"/>
      <c r="W143" s="120"/>
      <c r="X143" s="120"/>
      <c r="Y143" s="120"/>
      <c r="Z143" s="120"/>
    </row>
    <row r="144" ht="15.75" hidden="1" customHeight="1">
      <c r="A144" s="121" t="s">
        <v>12</v>
      </c>
      <c r="B144" s="121" t="s">
        <v>143</v>
      </c>
      <c r="C144" s="121">
        <v>6218.0</v>
      </c>
      <c r="D144" s="121" t="s">
        <v>239</v>
      </c>
      <c r="E144" s="121" t="s">
        <v>61</v>
      </c>
      <c r="F144" s="122">
        <v>1669562.0</v>
      </c>
      <c r="G144" s="121" t="s">
        <v>17</v>
      </c>
      <c r="H144" s="120"/>
      <c r="I144" s="120"/>
      <c r="J144" s="120"/>
      <c r="K144" s="120"/>
      <c r="L144" s="120"/>
      <c r="M144" s="120"/>
      <c r="N144" s="120"/>
      <c r="O144" s="120"/>
      <c r="P144" s="120"/>
      <c r="Q144" s="120"/>
      <c r="R144" s="120"/>
      <c r="S144" s="120"/>
      <c r="T144" s="120"/>
      <c r="U144" s="120"/>
      <c r="V144" s="120"/>
      <c r="W144" s="120"/>
      <c r="X144" s="120"/>
      <c r="Y144" s="120"/>
      <c r="Z144" s="120"/>
    </row>
    <row r="145" ht="15.75" hidden="1" customHeight="1">
      <c r="A145" s="121" t="s">
        <v>12</v>
      </c>
      <c r="B145" s="121" t="s">
        <v>143</v>
      </c>
      <c r="C145" s="121">
        <v>6219.0</v>
      </c>
      <c r="D145" s="121" t="s">
        <v>240</v>
      </c>
      <c r="E145" s="121" t="s">
        <v>61</v>
      </c>
      <c r="F145" s="122">
        <v>2090155.0</v>
      </c>
      <c r="G145" s="121" t="s">
        <v>17</v>
      </c>
      <c r="H145" s="120"/>
      <c r="I145" s="120"/>
      <c r="J145" s="120"/>
      <c r="K145" s="120"/>
      <c r="L145" s="120"/>
      <c r="M145" s="120"/>
      <c r="N145" s="120"/>
      <c r="O145" s="120"/>
      <c r="P145" s="120"/>
      <c r="Q145" s="120"/>
      <c r="R145" s="120"/>
      <c r="S145" s="120"/>
      <c r="T145" s="120"/>
      <c r="U145" s="120"/>
      <c r="V145" s="120"/>
      <c r="W145" s="120"/>
      <c r="X145" s="120"/>
      <c r="Y145" s="120"/>
      <c r="Z145" s="120"/>
    </row>
    <row r="146" ht="15.75" hidden="1" customHeight="1">
      <c r="A146" s="121" t="s">
        <v>12</v>
      </c>
      <c r="B146" s="121" t="s">
        <v>143</v>
      </c>
      <c r="C146" s="121">
        <v>6220.0</v>
      </c>
      <c r="D146" s="121" t="s">
        <v>241</v>
      </c>
      <c r="E146" s="121" t="s">
        <v>61</v>
      </c>
      <c r="F146" s="122">
        <v>2339574.0</v>
      </c>
      <c r="G146" s="121" t="s">
        <v>17</v>
      </c>
      <c r="H146" s="120"/>
      <c r="I146" s="120"/>
      <c r="J146" s="120"/>
      <c r="K146" s="120"/>
      <c r="L146" s="120"/>
      <c r="M146" s="120"/>
      <c r="N146" s="120"/>
      <c r="O146" s="120"/>
      <c r="P146" s="120"/>
      <c r="Q146" s="120"/>
      <c r="R146" s="120"/>
      <c r="S146" s="120"/>
      <c r="T146" s="120"/>
      <c r="U146" s="120"/>
      <c r="V146" s="120"/>
      <c r="W146" s="120"/>
      <c r="X146" s="120"/>
      <c r="Y146" s="120"/>
      <c r="Z146" s="120"/>
    </row>
    <row r="147" ht="15.75" hidden="1" customHeight="1">
      <c r="A147" s="121" t="s">
        <v>12</v>
      </c>
      <c r="B147" s="121" t="s">
        <v>143</v>
      </c>
      <c r="C147" s="121">
        <v>6221.0</v>
      </c>
      <c r="D147" s="121" t="s">
        <v>242</v>
      </c>
      <c r="E147" s="121" t="s">
        <v>61</v>
      </c>
      <c r="F147" s="122">
        <v>2744504.0</v>
      </c>
      <c r="G147" s="121" t="s">
        <v>17</v>
      </c>
      <c r="H147" s="120"/>
      <c r="I147" s="120"/>
      <c r="J147" s="120"/>
      <c r="K147" s="120"/>
      <c r="L147" s="120"/>
      <c r="M147" s="120"/>
      <c r="N147" s="120"/>
      <c r="O147" s="120"/>
      <c r="P147" s="120"/>
      <c r="Q147" s="120"/>
      <c r="R147" s="120"/>
      <c r="S147" s="120"/>
      <c r="T147" s="120"/>
      <c r="U147" s="120"/>
      <c r="V147" s="120"/>
      <c r="W147" s="120"/>
      <c r="X147" s="120"/>
      <c r="Y147" s="120"/>
      <c r="Z147" s="120"/>
    </row>
    <row r="148" ht="15.75" hidden="1" customHeight="1">
      <c r="A148" s="121" t="s">
        <v>12</v>
      </c>
      <c r="B148" s="121" t="s">
        <v>143</v>
      </c>
      <c r="C148" s="121">
        <v>6222.0</v>
      </c>
      <c r="D148" s="121" t="s">
        <v>243</v>
      </c>
      <c r="E148" s="121" t="s">
        <v>61</v>
      </c>
      <c r="F148" s="122">
        <v>3067996.0</v>
      </c>
      <c r="G148" s="121" t="s">
        <v>17</v>
      </c>
      <c r="H148" s="120"/>
      <c r="I148" s="120"/>
      <c r="J148" s="120"/>
      <c r="K148" s="120"/>
      <c r="L148" s="120"/>
      <c r="M148" s="120"/>
      <c r="N148" s="120"/>
      <c r="O148" s="120"/>
      <c r="P148" s="120"/>
      <c r="Q148" s="120"/>
      <c r="R148" s="120"/>
      <c r="S148" s="120"/>
      <c r="T148" s="120"/>
      <c r="U148" s="120"/>
      <c r="V148" s="120"/>
      <c r="W148" s="120"/>
      <c r="X148" s="120"/>
      <c r="Y148" s="120"/>
      <c r="Z148" s="120"/>
    </row>
    <row r="149" ht="15.75" hidden="1" customHeight="1">
      <c r="A149" s="121" t="s">
        <v>12</v>
      </c>
      <c r="B149" s="121" t="s">
        <v>143</v>
      </c>
      <c r="C149" s="121">
        <v>6223.0</v>
      </c>
      <c r="D149" s="121" t="s">
        <v>244</v>
      </c>
      <c r="E149" s="121" t="s">
        <v>61</v>
      </c>
      <c r="F149" s="122">
        <v>3251125.0</v>
      </c>
      <c r="G149" s="121" t="s">
        <v>17</v>
      </c>
      <c r="H149" s="120"/>
      <c r="I149" s="120"/>
      <c r="J149" s="120"/>
      <c r="K149" s="120"/>
      <c r="L149" s="120"/>
      <c r="M149" s="120"/>
      <c r="N149" s="120"/>
      <c r="O149" s="120"/>
      <c r="P149" s="120"/>
      <c r="Q149" s="120"/>
      <c r="R149" s="120"/>
      <c r="S149" s="120"/>
      <c r="T149" s="120"/>
      <c r="U149" s="120"/>
      <c r="V149" s="120"/>
      <c r="W149" s="120"/>
      <c r="X149" s="120"/>
      <c r="Y149" s="120"/>
      <c r="Z149" s="120"/>
    </row>
    <row r="150" ht="15.75" hidden="1" customHeight="1">
      <c r="A150" s="121" t="s">
        <v>12</v>
      </c>
      <c r="B150" s="121" t="s">
        <v>143</v>
      </c>
      <c r="C150" s="121">
        <v>6224.0</v>
      </c>
      <c r="D150" s="121" t="s">
        <v>245</v>
      </c>
      <c r="E150" s="121" t="s">
        <v>61</v>
      </c>
      <c r="F150" s="122">
        <v>3724563.0</v>
      </c>
      <c r="G150" s="121" t="s">
        <v>17</v>
      </c>
      <c r="H150" s="120"/>
      <c r="I150" s="120"/>
      <c r="J150" s="120"/>
      <c r="K150" s="120"/>
      <c r="L150" s="120"/>
      <c r="M150" s="120"/>
      <c r="N150" s="120"/>
      <c r="O150" s="120"/>
      <c r="P150" s="120"/>
      <c r="Q150" s="120"/>
      <c r="R150" s="120"/>
      <c r="S150" s="120"/>
      <c r="T150" s="120"/>
      <c r="U150" s="120"/>
      <c r="V150" s="120"/>
      <c r="W150" s="120"/>
      <c r="X150" s="120"/>
      <c r="Y150" s="120"/>
      <c r="Z150" s="120"/>
    </row>
    <row r="151" ht="15.75" hidden="1" customHeight="1">
      <c r="A151" s="121" t="s">
        <v>12</v>
      </c>
      <c r="B151" s="121" t="s">
        <v>143</v>
      </c>
      <c r="C151" s="121">
        <v>6225.0</v>
      </c>
      <c r="D151" s="121" t="s">
        <v>246</v>
      </c>
      <c r="E151" s="121" t="s">
        <v>61</v>
      </c>
      <c r="F151" s="122">
        <v>4235445.0</v>
      </c>
      <c r="G151" s="121" t="s">
        <v>17</v>
      </c>
      <c r="H151" s="120"/>
      <c r="I151" s="120"/>
      <c r="J151" s="120"/>
      <c r="K151" s="120"/>
      <c r="L151" s="120"/>
      <c r="M151" s="120"/>
      <c r="N151" s="120"/>
      <c r="O151" s="120"/>
      <c r="P151" s="120"/>
      <c r="Q151" s="120"/>
      <c r="R151" s="120"/>
      <c r="S151" s="120"/>
      <c r="T151" s="120"/>
      <c r="U151" s="120"/>
      <c r="V151" s="120"/>
      <c r="W151" s="120"/>
      <c r="X151" s="120"/>
      <c r="Y151" s="120"/>
      <c r="Z151" s="120"/>
    </row>
    <row r="152" ht="15.75" hidden="1" customHeight="1">
      <c r="A152" s="121" t="s">
        <v>12</v>
      </c>
      <c r="B152" s="121" t="s">
        <v>143</v>
      </c>
      <c r="C152" s="121">
        <v>6226.0</v>
      </c>
      <c r="D152" s="121" t="s">
        <v>248</v>
      </c>
      <c r="E152" s="121" t="s">
        <v>61</v>
      </c>
      <c r="F152" s="122">
        <v>4793340.0</v>
      </c>
      <c r="G152" s="121" t="s">
        <v>17</v>
      </c>
      <c r="H152" s="120"/>
      <c r="I152" s="120"/>
      <c r="J152" s="120"/>
      <c r="K152" s="120"/>
      <c r="L152" s="120"/>
      <c r="M152" s="120"/>
      <c r="N152" s="120"/>
      <c r="O152" s="120"/>
      <c r="P152" s="120"/>
      <c r="Q152" s="120"/>
      <c r="R152" s="120"/>
      <c r="S152" s="120"/>
      <c r="T152" s="120"/>
      <c r="U152" s="120"/>
      <c r="V152" s="120"/>
      <c r="W152" s="120"/>
      <c r="X152" s="120"/>
      <c r="Y152" s="120"/>
      <c r="Z152" s="120"/>
    </row>
    <row r="153" ht="15.75" hidden="1" customHeight="1">
      <c r="A153" s="121" t="s">
        <v>12</v>
      </c>
      <c r="B153" s="121" t="s">
        <v>143</v>
      </c>
      <c r="C153" s="121">
        <v>6227.0</v>
      </c>
      <c r="D153" s="121" t="s">
        <v>249</v>
      </c>
      <c r="E153" s="121" t="s">
        <v>61</v>
      </c>
      <c r="F153" s="122">
        <v>5359472.0</v>
      </c>
      <c r="G153" s="121" t="s">
        <v>17</v>
      </c>
      <c r="H153" s="120"/>
      <c r="I153" s="120"/>
      <c r="J153" s="120"/>
      <c r="K153" s="120"/>
      <c r="L153" s="120"/>
      <c r="M153" s="120"/>
      <c r="N153" s="120"/>
      <c r="O153" s="120"/>
      <c r="P153" s="120"/>
      <c r="Q153" s="120"/>
      <c r="R153" s="120"/>
      <c r="S153" s="120"/>
      <c r="T153" s="120"/>
      <c r="U153" s="120"/>
      <c r="V153" s="120"/>
      <c r="W153" s="120"/>
      <c r="X153" s="120"/>
      <c r="Y153" s="120"/>
      <c r="Z153" s="120"/>
    </row>
    <row r="154" ht="15.75" hidden="1" customHeight="1">
      <c r="A154" s="121" t="s">
        <v>12</v>
      </c>
      <c r="B154" s="121" t="s">
        <v>143</v>
      </c>
      <c r="C154" s="121">
        <v>6228.0</v>
      </c>
      <c r="D154" s="121" t="s">
        <v>251</v>
      </c>
      <c r="E154" s="121" t="s">
        <v>61</v>
      </c>
      <c r="F154" s="122">
        <v>6643790.0</v>
      </c>
      <c r="G154" s="121" t="s">
        <v>17</v>
      </c>
      <c r="H154" s="120"/>
      <c r="I154" s="120"/>
      <c r="J154" s="120"/>
      <c r="K154" s="120"/>
      <c r="L154" s="120"/>
      <c r="M154" s="120"/>
      <c r="N154" s="120"/>
      <c r="O154" s="120"/>
      <c r="P154" s="120"/>
      <c r="Q154" s="120"/>
      <c r="R154" s="120"/>
      <c r="S154" s="120"/>
      <c r="T154" s="120"/>
      <c r="U154" s="120"/>
      <c r="V154" s="120"/>
      <c r="W154" s="120"/>
      <c r="X154" s="120"/>
      <c r="Y154" s="120"/>
      <c r="Z154" s="120"/>
    </row>
    <row r="155" ht="15.75" hidden="1" customHeight="1">
      <c r="A155" s="121" t="s">
        <v>12</v>
      </c>
      <c r="B155" s="121" t="s">
        <v>143</v>
      </c>
      <c r="C155" s="121">
        <v>6229.0</v>
      </c>
      <c r="D155" s="121" t="s">
        <v>252</v>
      </c>
      <c r="E155" s="121" t="s">
        <v>61</v>
      </c>
      <c r="F155" s="122">
        <v>7967089.0</v>
      </c>
      <c r="G155" s="121" t="s">
        <v>17</v>
      </c>
      <c r="H155" s="120"/>
      <c r="I155" s="120"/>
      <c r="J155" s="120"/>
      <c r="K155" s="120"/>
      <c r="L155" s="120"/>
      <c r="M155" s="120"/>
      <c r="N155" s="120"/>
      <c r="O155" s="120"/>
      <c r="P155" s="120"/>
      <c r="Q155" s="120"/>
      <c r="R155" s="120"/>
      <c r="S155" s="120"/>
      <c r="T155" s="120"/>
      <c r="U155" s="120"/>
      <c r="V155" s="120"/>
      <c r="W155" s="120"/>
      <c r="X155" s="120"/>
      <c r="Y155" s="120"/>
      <c r="Z155" s="120"/>
    </row>
    <row r="156" ht="15.75" hidden="1" customHeight="1">
      <c r="A156" s="121" t="s">
        <v>12</v>
      </c>
      <c r="B156" s="121" t="s">
        <v>143</v>
      </c>
      <c r="C156" s="121">
        <v>6230.0</v>
      </c>
      <c r="D156" s="121" t="s">
        <v>254</v>
      </c>
      <c r="E156" s="121" t="s">
        <v>61</v>
      </c>
      <c r="F156" s="122">
        <v>8704679.0</v>
      </c>
      <c r="G156" s="121" t="s">
        <v>17</v>
      </c>
      <c r="H156" s="120"/>
      <c r="I156" s="120"/>
      <c r="J156" s="120"/>
      <c r="K156" s="120"/>
      <c r="L156" s="120"/>
      <c r="M156" s="120"/>
      <c r="N156" s="120"/>
      <c r="O156" s="120"/>
      <c r="P156" s="120"/>
      <c r="Q156" s="120"/>
      <c r="R156" s="120"/>
      <c r="S156" s="120"/>
      <c r="T156" s="120"/>
      <c r="U156" s="120"/>
      <c r="V156" s="120"/>
      <c r="W156" s="120"/>
      <c r="X156" s="120"/>
      <c r="Y156" s="120"/>
      <c r="Z156" s="120"/>
    </row>
    <row r="157" ht="15.75" hidden="1" customHeight="1">
      <c r="A157" s="121" t="s">
        <v>12</v>
      </c>
      <c r="B157" s="121" t="s">
        <v>143</v>
      </c>
      <c r="C157" s="121">
        <v>6236.0</v>
      </c>
      <c r="D157" s="121" t="s">
        <v>256</v>
      </c>
      <c r="E157" s="121" t="s">
        <v>46</v>
      </c>
      <c r="F157" s="122">
        <v>134085.0</v>
      </c>
      <c r="G157" s="121" t="s">
        <v>17</v>
      </c>
      <c r="H157" s="120"/>
      <c r="I157" s="120"/>
      <c r="J157" s="120"/>
      <c r="K157" s="120"/>
      <c r="L157" s="120"/>
      <c r="M157" s="120"/>
      <c r="N157" s="120"/>
      <c r="O157" s="120"/>
      <c r="P157" s="120"/>
      <c r="Q157" s="120"/>
      <c r="R157" s="120"/>
      <c r="S157" s="120"/>
      <c r="T157" s="120"/>
      <c r="U157" s="120"/>
      <c r="V157" s="120"/>
      <c r="W157" s="120"/>
      <c r="X157" s="120"/>
      <c r="Y157" s="120"/>
      <c r="Z157" s="120"/>
    </row>
    <row r="158" ht="15.75" hidden="1" customHeight="1">
      <c r="A158" s="121" t="s">
        <v>12</v>
      </c>
      <c r="B158" s="121" t="s">
        <v>143</v>
      </c>
      <c r="C158" s="121">
        <v>6237.0</v>
      </c>
      <c r="D158" s="121" t="s">
        <v>257</v>
      </c>
      <c r="E158" s="121" t="s">
        <v>46</v>
      </c>
      <c r="F158" s="122">
        <v>236138.0</v>
      </c>
      <c r="G158" s="121" t="s">
        <v>17</v>
      </c>
      <c r="H158" s="120"/>
      <c r="I158" s="120"/>
      <c r="J158" s="120"/>
      <c r="K158" s="120"/>
      <c r="L158" s="120"/>
      <c r="M158" s="120"/>
      <c r="N158" s="120"/>
      <c r="O158" s="120"/>
      <c r="P158" s="120"/>
      <c r="Q158" s="120"/>
      <c r="R158" s="120"/>
      <c r="S158" s="120"/>
      <c r="T158" s="120"/>
      <c r="U158" s="120"/>
      <c r="V158" s="120"/>
      <c r="W158" s="120"/>
      <c r="X158" s="120"/>
      <c r="Y158" s="120"/>
      <c r="Z158" s="120"/>
    </row>
    <row r="159" ht="15.75" hidden="1" customHeight="1">
      <c r="A159" s="121" t="s">
        <v>12</v>
      </c>
      <c r="B159" s="121" t="s">
        <v>143</v>
      </c>
      <c r="C159" s="121">
        <v>6238.0</v>
      </c>
      <c r="D159" s="121" t="s">
        <v>260</v>
      </c>
      <c r="E159" s="121" t="s">
        <v>46</v>
      </c>
      <c r="F159" s="122">
        <v>303093.0</v>
      </c>
      <c r="G159" s="121" t="s">
        <v>17</v>
      </c>
      <c r="H159" s="120"/>
      <c r="I159" s="120"/>
      <c r="J159" s="120"/>
      <c r="K159" s="120"/>
      <c r="L159" s="120"/>
      <c r="M159" s="120"/>
      <c r="N159" s="120"/>
      <c r="O159" s="120"/>
      <c r="P159" s="120"/>
      <c r="Q159" s="120"/>
      <c r="R159" s="120"/>
      <c r="S159" s="120"/>
      <c r="T159" s="120"/>
      <c r="U159" s="120"/>
      <c r="V159" s="120"/>
      <c r="W159" s="120"/>
      <c r="X159" s="120"/>
      <c r="Y159" s="120"/>
      <c r="Z159" s="120"/>
    </row>
    <row r="160" ht="15.75" hidden="1" customHeight="1">
      <c r="A160" s="121" t="s">
        <v>12</v>
      </c>
      <c r="B160" s="121" t="s">
        <v>143</v>
      </c>
      <c r="C160" s="121">
        <v>6239.0</v>
      </c>
      <c r="D160" s="121" t="s">
        <v>261</v>
      </c>
      <c r="E160" s="121" t="s">
        <v>46</v>
      </c>
      <c r="F160" s="122">
        <v>361501.0</v>
      </c>
      <c r="G160" s="121" t="s">
        <v>17</v>
      </c>
      <c r="H160" s="120"/>
      <c r="I160" s="120"/>
      <c r="J160" s="120"/>
      <c r="K160" s="120"/>
      <c r="L160" s="120"/>
      <c r="M160" s="120"/>
      <c r="N160" s="120"/>
      <c r="O160" s="120"/>
      <c r="P160" s="120"/>
      <c r="Q160" s="120"/>
      <c r="R160" s="120"/>
      <c r="S160" s="120"/>
      <c r="T160" s="120"/>
      <c r="U160" s="120"/>
      <c r="V160" s="120"/>
      <c r="W160" s="120"/>
      <c r="X160" s="120"/>
      <c r="Y160" s="120"/>
      <c r="Z160" s="120"/>
    </row>
    <row r="161" ht="15.75" hidden="1" customHeight="1">
      <c r="A161" s="121" t="s">
        <v>12</v>
      </c>
      <c r="B161" s="121" t="s">
        <v>143</v>
      </c>
      <c r="C161" s="121">
        <v>6240.0</v>
      </c>
      <c r="D161" s="121" t="s">
        <v>264</v>
      </c>
      <c r="E161" s="121" t="s">
        <v>46</v>
      </c>
      <c r="F161" s="122">
        <v>461867.0</v>
      </c>
      <c r="G161" s="121" t="s">
        <v>17</v>
      </c>
      <c r="H161" s="120"/>
      <c r="I161" s="120"/>
      <c r="J161" s="120"/>
      <c r="K161" s="120"/>
      <c r="L161" s="120"/>
      <c r="M161" s="120"/>
      <c r="N161" s="120"/>
      <c r="O161" s="120"/>
      <c r="P161" s="120"/>
      <c r="Q161" s="120"/>
      <c r="R161" s="120"/>
      <c r="S161" s="120"/>
      <c r="T161" s="120"/>
      <c r="U161" s="120"/>
      <c r="V161" s="120"/>
      <c r="W161" s="120"/>
      <c r="X161" s="120"/>
      <c r="Y161" s="120"/>
      <c r="Z161" s="120"/>
    </row>
    <row r="162" ht="15.75" hidden="1" customHeight="1">
      <c r="A162" s="121" t="s">
        <v>12</v>
      </c>
      <c r="B162" s="121" t="s">
        <v>143</v>
      </c>
      <c r="C162" s="121">
        <v>6241.0</v>
      </c>
      <c r="D162" s="121" t="s">
        <v>265</v>
      </c>
      <c r="E162" s="121" t="s">
        <v>46</v>
      </c>
      <c r="F162" s="122">
        <v>543816.0</v>
      </c>
      <c r="G162" s="121" t="s">
        <v>17</v>
      </c>
      <c r="H162" s="120"/>
      <c r="I162" s="120"/>
      <c r="J162" s="120"/>
      <c r="K162" s="120"/>
      <c r="L162" s="120"/>
      <c r="M162" s="120"/>
      <c r="N162" s="120"/>
      <c r="O162" s="120"/>
      <c r="P162" s="120"/>
      <c r="Q162" s="120"/>
      <c r="R162" s="120"/>
      <c r="S162" s="120"/>
      <c r="T162" s="120"/>
      <c r="U162" s="120"/>
      <c r="V162" s="120"/>
      <c r="W162" s="120"/>
      <c r="X162" s="120"/>
      <c r="Y162" s="120"/>
      <c r="Z162" s="120"/>
    </row>
    <row r="163" ht="15.75" hidden="1" customHeight="1">
      <c r="A163" s="121" t="s">
        <v>12</v>
      </c>
      <c r="B163" s="121" t="s">
        <v>143</v>
      </c>
      <c r="C163" s="121">
        <v>6242.0</v>
      </c>
      <c r="D163" s="121" t="s">
        <v>266</v>
      </c>
      <c r="E163" s="121" t="s">
        <v>46</v>
      </c>
      <c r="F163" s="122">
        <v>655823.0</v>
      </c>
      <c r="G163" s="121" t="s">
        <v>17</v>
      </c>
      <c r="H163" s="120"/>
      <c r="I163" s="120"/>
      <c r="J163" s="120"/>
      <c r="K163" s="120"/>
      <c r="L163" s="120"/>
      <c r="M163" s="120"/>
      <c r="N163" s="120"/>
      <c r="O163" s="120"/>
      <c r="P163" s="120"/>
      <c r="Q163" s="120"/>
      <c r="R163" s="120"/>
      <c r="S163" s="120"/>
      <c r="T163" s="120"/>
      <c r="U163" s="120"/>
      <c r="V163" s="120"/>
      <c r="W163" s="120"/>
      <c r="X163" s="120"/>
      <c r="Y163" s="120"/>
      <c r="Z163" s="120"/>
    </row>
    <row r="164" ht="15.75" hidden="1" customHeight="1">
      <c r="A164" s="121" t="s">
        <v>12</v>
      </c>
      <c r="B164" s="121" t="s">
        <v>143</v>
      </c>
      <c r="C164" s="121">
        <v>6243.0</v>
      </c>
      <c r="D164" s="121" t="s">
        <v>267</v>
      </c>
      <c r="E164" s="121" t="s">
        <v>46</v>
      </c>
      <c r="F164" s="122">
        <v>974974.0</v>
      </c>
      <c r="G164" s="121" t="s">
        <v>17</v>
      </c>
      <c r="H164" s="120"/>
      <c r="I164" s="120"/>
      <c r="J164" s="120"/>
      <c r="K164" s="120"/>
      <c r="L164" s="120"/>
      <c r="M164" s="120"/>
      <c r="N164" s="120"/>
      <c r="O164" s="120"/>
      <c r="P164" s="120"/>
      <c r="Q164" s="120"/>
      <c r="R164" s="120"/>
      <c r="S164" s="120"/>
      <c r="T164" s="120"/>
      <c r="U164" s="120"/>
      <c r="V164" s="120"/>
      <c r="W164" s="120"/>
      <c r="X164" s="120"/>
      <c r="Y164" s="120"/>
      <c r="Z164" s="120"/>
    </row>
    <row r="165" ht="15.75" hidden="1" customHeight="1">
      <c r="A165" s="121" t="s">
        <v>12</v>
      </c>
      <c r="B165" s="121" t="s">
        <v>65</v>
      </c>
      <c r="C165" s="121">
        <v>6257.0</v>
      </c>
      <c r="D165" s="121" t="s">
        <v>269</v>
      </c>
      <c r="E165" s="121" t="s">
        <v>61</v>
      </c>
      <c r="F165" s="122">
        <v>19650.0</v>
      </c>
      <c r="G165" s="121" t="s">
        <v>17</v>
      </c>
      <c r="H165" s="120"/>
      <c r="I165" s="120"/>
      <c r="J165" s="120"/>
      <c r="K165" s="120"/>
      <c r="L165" s="120"/>
      <c r="M165" s="120"/>
      <c r="N165" s="120"/>
      <c r="O165" s="120"/>
      <c r="P165" s="120"/>
      <c r="Q165" s="120"/>
      <c r="R165" s="120"/>
      <c r="S165" s="120"/>
      <c r="T165" s="120"/>
      <c r="U165" s="120"/>
      <c r="V165" s="120"/>
      <c r="W165" s="120"/>
      <c r="X165" s="120"/>
      <c r="Y165" s="120"/>
      <c r="Z165" s="120"/>
    </row>
    <row r="166" ht="15.75" hidden="1" customHeight="1">
      <c r="A166" s="121" t="s">
        <v>12</v>
      </c>
      <c r="B166" s="121" t="s">
        <v>65</v>
      </c>
      <c r="C166" s="121">
        <v>6258.0</v>
      </c>
      <c r="D166" s="121" t="s">
        <v>270</v>
      </c>
      <c r="E166" s="121" t="s">
        <v>61</v>
      </c>
      <c r="F166" s="122">
        <v>29250.0</v>
      </c>
      <c r="G166" s="121" t="s">
        <v>17</v>
      </c>
      <c r="H166" s="120"/>
      <c r="I166" s="120"/>
      <c r="J166" s="120"/>
      <c r="K166" s="120"/>
      <c r="L166" s="120"/>
      <c r="M166" s="120"/>
      <c r="N166" s="120"/>
      <c r="O166" s="120"/>
      <c r="P166" s="120"/>
      <c r="Q166" s="120"/>
      <c r="R166" s="120"/>
      <c r="S166" s="120"/>
      <c r="T166" s="120"/>
      <c r="U166" s="120"/>
      <c r="V166" s="120"/>
      <c r="W166" s="120"/>
      <c r="X166" s="120"/>
      <c r="Y166" s="120"/>
      <c r="Z166" s="120"/>
    </row>
    <row r="167" ht="15.75" hidden="1" customHeight="1">
      <c r="A167" s="121" t="s">
        <v>12</v>
      </c>
      <c r="B167" s="121" t="s">
        <v>65</v>
      </c>
      <c r="C167" s="121">
        <v>6259.0</v>
      </c>
      <c r="D167" s="121" t="s">
        <v>271</v>
      </c>
      <c r="E167" s="121" t="s">
        <v>61</v>
      </c>
      <c r="F167" s="122">
        <v>51431.0</v>
      </c>
      <c r="G167" s="121" t="s">
        <v>17</v>
      </c>
      <c r="H167" s="120"/>
      <c r="I167" s="120"/>
      <c r="J167" s="120"/>
      <c r="K167" s="120"/>
      <c r="L167" s="120"/>
      <c r="M167" s="120"/>
      <c r="N167" s="120"/>
      <c r="O167" s="120"/>
      <c r="P167" s="120"/>
      <c r="Q167" s="120"/>
      <c r="R167" s="120"/>
      <c r="S167" s="120"/>
      <c r="T167" s="120"/>
      <c r="U167" s="120"/>
      <c r="V167" s="120"/>
      <c r="W167" s="120"/>
      <c r="X167" s="120"/>
      <c r="Y167" s="120"/>
      <c r="Z167" s="120"/>
    </row>
    <row r="168" ht="15.75" hidden="1" customHeight="1">
      <c r="A168" s="121" t="s">
        <v>12</v>
      </c>
      <c r="B168" s="121" t="s">
        <v>65</v>
      </c>
      <c r="C168" s="121">
        <v>6260.0</v>
      </c>
      <c r="D168" s="121" t="s">
        <v>272</v>
      </c>
      <c r="E168" s="121" t="s">
        <v>61</v>
      </c>
      <c r="F168" s="122">
        <v>64984.0</v>
      </c>
      <c r="G168" s="121" t="s">
        <v>17</v>
      </c>
      <c r="H168" s="120"/>
      <c r="I168" s="120"/>
      <c r="J168" s="120"/>
      <c r="K168" s="120"/>
      <c r="L168" s="120"/>
      <c r="M168" s="120"/>
      <c r="N168" s="120"/>
      <c r="O168" s="120"/>
      <c r="P168" s="120"/>
      <c r="Q168" s="120"/>
      <c r="R168" s="120"/>
      <c r="S168" s="120"/>
      <c r="T168" s="120"/>
      <c r="U168" s="120"/>
      <c r="V168" s="120"/>
      <c r="W168" s="120"/>
      <c r="X168" s="120"/>
      <c r="Y168" s="120"/>
      <c r="Z168" s="120"/>
    </row>
    <row r="169" ht="15.75" hidden="1" customHeight="1">
      <c r="A169" s="121" t="s">
        <v>12</v>
      </c>
      <c r="B169" s="121" t="s">
        <v>65</v>
      </c>
      <c r="C169" s="121">
        <v>6261.0</v>
      </c>
      <c r="D169" s="121" t="s">
        <v>273</v>
      </c>
      <c r="E169" s="121" t="s">
        <v>61</v>
      </c>
      <c r="F169" s="122">
        <v>133504.0</v>
      </c>
      <c r="G169" s="121" t="s">
        <v>17</v>
      </c>
      <c r="H169" s="120"/>
      <c r="I169" s="120"/>
      <c r="J169" s="120"/>
      <c r="K169" s="120"/>
      <c r="L169" s="120"/>
      <c r="M169" s="120"/>
      <c r="N169" s="120"/>
      <c r="O169" s="120"/>
      <c r="P169" s="120"/>
      <c r="Q169" s="120"/>
      <c r="R169" s="120"/>
      <c r="S169" s="120"/>
      <c r="T169" s="120"/>
      <c r="U169" s="120"/>
      <c r="V169" s="120"/>
      <c r="W169" s="120"/>
      <c r="X169" s="120"/>
      <c r="Y169" s="120"/>
      <c r="Z169" s="120"/>
    </row>
    <row r="170" ht="15.75" hidden="1" customHeight="1">
      <c r="A170" s="121" t="s">
        <v>12</v>
      </c>
      <c r="B170" s="121" t="s">
        <v>65</v>
      </c>
      <c r="C170" s="121">
        <v>6262.0</v>
      </c>
      <c r="D170" s="121" t="s">
        <v>274</v>
      </c>
      <c r="E170" s="121" t="s">
        <v>61</v>
      </c>
      <c r="F170" s="122">
        <v>226138.0</v>
      </c>
      <c r="G170" s="121" t="s">
        <v>17</v>
      </c>
      <c r="H170" s="120"/>
      <c r="I170" s="120"/>
      <c r="J170" s="120"/>
      <c r="K170" s="120"/>
      <c r="L170" s="120"/>
      <c r="M170" s="120"/>
      <c r="N170" s="120"/>
      <c r="O170" s="120"/>
      <c r="P170" s="120"/>
      <c r="Q170" s="120"/>
      <c r="R170" s="120"/>
      <c r="S170" s="120"/>
      <c r="T170" s="120"/>
      <c r="U170" s="120"/>
      <c r="V170" s="120"/>
      <c r="W170" s="120"/>
      <c r="X170" s="120"/>
      <c r="Y170" s="120"/>
      <c r="Z170" s="120"/>
    </row>
    <row r="171" ht="15.75" hidden="1" customHeight="1">
      <c r="A171" s="121" t="s">
        <v>12</v>
      </c>
      <c r="B171" s="121" t="s">
        <v>65</v>
      </c>
      <c r="C171" s="121">
        <v>6263.0</v>
      </c>
      <c r="D171" s="121" t="s">
        <v>275</v>
      </c>
      <c r="E171" s="121" t="s">
        <v>61</v>
      </c>
      <c r="F171" s="122">
        <v>355986.0</v>
      </c>
      <c r="G171" s="121" t="s">
        <v>17</v>
      </c>
      <c r="H171" s="120"/>
      <c r="I171" s="120"/>
      <c r="J171" s="120"/>
      <c r="K171" s="120"/>
      <c r="L171" s="120"/>
      <c r="M171" s="120"/>
      <c r="N171" s="120"/>
      <c r="O171" s="120"/>
      <c r="P171" s="120"/>
      <c r="Q171" s="120"/>
      <c r="R171" s="120"/>
      <c r="S171" s="120"/>
      <c r="T171" s="120"/>
      <c r="U171" s="120"/>
      <c r="V171" s="120"/>
      <c r="W171" s="120"/>
      <c r="X171" s="120"/>
      <c r="Y171" s="120"/>
      <c r="Z171" s="120"/>
    </row>
    <row r="172" ht="15.75" hidden="1" customHeight="1">
      <c r="A172" s="121" t="s">
        <v>12</v>
      </c>
      <c r="B172" s="121" t="s">
        <v>65</v>
      </c>
      <c r="C172" s="121">
        <v>6264.0</v>
      </c>
      <c r="D172" s="121" t="s">
        <v>277</v>
      </c>
      <c r="E172" s="121" t="s">
        <v>61</v>
      </c>
      <c r="F172" s="122">
        <v>498094.0</v>
      </c>
      <c r="G172" s="121" t="s">
        <v>17</v>
      </c>
      <c r="H172" s="120"/>
      <c r="I172" s="120"/>
      <c r="J172" s="120"/>
      <c r="K172" s="120"/>
      <c r="L172" s="120"/>
      <c r="M172" s="120"/>
      <c r="N172" s="120"/>
      <c r="O172" s="120"/>
      <c r="P172" s="120"/>
      <c r="Q172" s="120"/>
      <c r="R172" s="120"/>
      <c r="S172" s="120"/>
      <c r="T172" s="120"/>
      <c r="U172" s="120"/>
      <c r="V172" s="120"/>
      <c r="W172" s="120"/>
      <c r="X172" s="120"/>
      <c r="Y172" s="120"/>
      <c r="Z172" s="120"/>
    </row>
    <row r="173" ht="15.75" hidden="1" customHeight="1">
      <c r="A173" s="121" t="s">
        <v>12</v>
      </c>
      <c r="B173" s="121" t="s">
        <v>65</v>
      </c>
      <c r="C173" s="121">
        <v>6265.0</v>
      </c>
      <c r="D173" s="121" t="s">
        <v>280</v>
      </c>
      <c r="E173" s="121" t="s">
        <v>61</v>
      </c>
      <c r="F173" s="122">
        <v>16305.0</v>
      </c>
      <c r="G173" s="121" t="s">
        <v>17</v>
      </c>
      <c r="H173" s="120"/>
      <c r="I173" s="120"/>
      <c r="J173" s="120"/>
      <c r="K173" s="120"/>
      <c r="L173" s="120"/>
      <c r="M173" s="120"/>
      <c r="N173" s="120"/>
      <c r="O173" s="120"/>
      <c r="P173" s="120"/>
      <c r="Q173" s="120"/>
      <c r="R173" s="120"/>
      <c r="S173" s="120"/>
      <c r="T173" s="120"/>
      <c r="U173" s="120"/>
      <c r="V173" s="120"/>
      <c r="W173" s="120"/>
      <c r="X173" s="120"/>
      <c r="Y173" s="120"/>
      <c r="Z173" s="120"/>
    </row>
    <row r="174" ht="15.75" hidden="1" customHeight="1">
      <c r="A174" s="121" t="s">
        <v>12</v>
      </c>
      <c r="B174" s="121" t="s">
        <v>65</v>
      </c>
      <c r="C174" s="121">
        <v>6266.0</v>
      </c>
      <c r="D174" s="121" t="s">
        <v>281</v>
      </c>
      <c r="E174" s="121" t="s">
        <v>61</v>
      </c>
      <c r="F174" s="122">
        <v>42650.0</v>
      </c>
      <c r="G174" s="121" t="s">
        <v>17</v>
      </c>
      <c r="H174" s="120"/>
      <c r="I174" s="120"/>
      <c r="J174" s="120"/>
      <c r="K174" s="120"/>
      <c r="L174" s="120"/>
      <c r="M174" s="120"/>
      <c r="N174" s="120"/>
      <c r="O174" s="120"/>
      <c r="P174" s="120"/>
      <c r="Q174" s="120"/>
      <c r="R174" s="120"/>
      <c r="S174" s="120"/>
      <c r="T174" s="120"/>
      <c r="U174" s="120"/>
      <c r="V174" s="120"/>
      <c r="W174" s="120"/>
      <c r="X174" s="120"/>
      <c r="Y174" s="120"/>
      <c r="Z174" s="120"/>
    </row>
    <row r="175" ht="15.75" hidden="1" customHeight="1">
      <c r="A175" s="121" t="s">
        <v>12</v>
      </c>
      <c r="B175" s="121" t="s">
        <v>65</v>
      </c>
      <c r="C175" s="121">
        <v>6267.0</v>
      </c>
      <c r="D175" s="121" t="s">
        <v>282</v>
      </c>
      <c r="E175" s="121" t="s">
        <v>61</v>
      </c>
      <c r="F175" s="122">
        <v>24300.0</v>
      </c>
      <c r="G175" s="121" t="s">
        <v>17</v>
      </c>
      <c r="H175" s="120"/>
      <c r="I175" s="120"/>
      <c r="J175" s="120"/>
      <c r="K175" s="120"/>
      <c r="L175" s="120"/>
      <c r="M175" s="120"/>
      <c r="N175" s="120"/>
      <c r="O175" s="120"/>
      <c r="P175" s="120"/>
      <c r="Q175" s="120"/>
      <c r="R175" s="120"/>
      <c r="S175" s="120"/>
      <c r="T175" s="120"/>
      <c r="U175" s="120"/>
      <c r="V175" s="120"/>
      <c r="W175" s="120"/>
      <c r="X175" s="120"/>
      <c r="Y175" s="120"/>
      <c r="Z175" s="120"/>
    </row>
    <row r="176" ht="15.75" hidden="1" customHeight="1">
      <c r="A176" s="121" t="s">
        <v>12</v>
      </c>
      <c r="B176" s="121" t="s">
        <v>65</v>
      </c>
      <c r="C176" s="121">
        <v>6268.0</v>
      </c>
      <c r="D176" s="121" t="s">
        <v>283</v>
      </c>
      <c r="E176" s="121" t="s">
        <v>61</v>
      </c>
      <c r="F176" s="122">
        <v>54714.0</v>
      </c>
      <c r="G176" s="121" t="s">
        <v>17</v>
      </c>
      <c r="H176" s="120"/>
      <c r="I176" s="120"/>
      <c r="J176" s="120"/>
      <c r="K176" s="120"/>
      <c r="L176" s="120"/>
      <c r="M176" s="120"/>
      <c r="N176" s="120"/>
      <c r="O176" s="120"/>
      <c r="P176" s="120"/>
      <c r="Q176" s="120"/>
      <c r="R176" s="120"/>
      <c r="S176" s="120"/>
      <c r="T176" s="120"/>
      <c r="U176" s="120"/>
      <c r="V176" s="120"/>
      <c r="W176" s="120"/>
      <c r="X176" s="120"/>
      <c r="Y176" s="120"/>
      <c r="Z176" s="120"/>
    </row>
    <row r="177" ht="15.75" hidden="1" customHeight="1">
      <c r="A177" s="121" t="s">
        <v>12</v>
      </c>
      <c r="B177" s="121" t="s">
        <v>65</v>
      </c>
      <c r="C177" s="121">
        <v>6269.0</v>
      </c>
      <c r="D177" s="121" t="s">
        <v>285</v>
      </c>
      <c r="E177" s="121" t="s">
        <v>61</v>
      </c>
      <c r="F177" s="122">
        <v>109342.0</v>
      </c>
      <c r="G177" s="121" t="s">
        <v>17</v>
      </c>
      <c r="H177" s="120"/>
      <c r="I177" s="120"/>
      <c r="J177" s="120"/>
      <c r="K177" s="120"/>
      <c r="L177" s="120"/>
      <c r="M177" s="120"/>
      <c r="N177" s="120"/>
      <c r="O177" s="120"/>
      <c r="P177" s="120"/>
      <c r="Q177" s="120"/>
      <c r="R177" s="120"/>
      <c r="S177" s="120"/>
      <c r="T177" s="120"/>
      <c r="U177" s="120"/>
      <c r="V177" s="120"/>
      <c r="W177" s="120"/>
      <c r="X177" s="120"/>
      <c r="Y177" s="120"/>
      <c r="Z177" s="120"/>
    </row>
    <row r="178" ht="15.75" hidden="1" customHeight="1">
      <c r="A178" s="121" t="s">
        <v>12</v>
      </c>
      <c r="B178" s="121" t="s">
        <v>65</v>
      </c>
      <c r="C178" s="121">
        <v>6270.0</v>
      </c>
      <c r="D178" s="121" t="s">
        <v>286</v>
      </c>
      <c r="E178" s="121" t="s">
        <v>61</v>
      </c>
      <c r="F178" s="122">
        <v>186019.0</v>
      </c>
      <c r="G178" s="121" t="s">
        <v>17</v>
      </c>
      <c r="H178" s="120"/>
      <c r="I178" s="120"/>
      <c r="J178" s="120"/>
      <c r="K178" s="120"/>
      <c r="L178" s="120"/>
      <c r="M178" s="120"/>
      <c r="N178" s="120"/>
      <c r="O178" s="120"/>
      <c r="P178" s="120"/>
      <c r="Q178" s="120"/>
      <c r="R178" s="120"/>
      <c r="S178" s="120"/>
      <c r="T178" s="120"/>
      <c r="U178" s="120"/>
      <c r="V178" s="120"/>
      <c r="W178" s="120"/>
      <c r="X178" s="120"/>
      <c r="Y178" s="120"/>
      <c r="Z178" s="120"/>
    </row>
    <row r="179" ht="15.75" hidden="1" customHeight="1">
      <c r="A179" s="121" t="s">
        <v>12</v>
      </c>
      <c r="B179" s="121" t="s">
        <v>65</v>
      </c>
      <c r="C179" s="121">
        <v>6271.0</v>
      </c>
      <c r="D179" s="121" t="s">
        <v>287</v>
      </c>
      <c r="E179" s="121" t="s">
        <v>61</v>
      </c>
      <c r="F179" s="122">
        <v>289540.0</v>
      </c>
      <c r="G179" s="121" t="s">
        <v>17</v>
      </c>
      <c r="H179" s="120"/>
      <c r="I179" s="120"/>
      <c r="J179" s="120"/>
      <c r="K179" s="120"/>
      <c r="L179" s="120"/>
      <c r="M179" s="120"/>
      <c r="N179" s="120"/>
      <c r="O179" s="120"/>
      <c r="P179" s="120"/>
      <c r="Q179" s="120"/>
      <c r="R179" s="120"/>
      <c r="S179" s="120"/>
      <c r="T179" s="120"/>
      <c r="U179" s="120"/>
      <c r="V179" s="120"/>
      <c r="W179" s="120"/>
      <c r="X179" s="120"/>
      <c r="Y179" s="120"/>
      <c r="Z179" s="120"/>
    </row>
    <row r="180" ht="15.75" hidden="1" customHeight="1">
      <c r="A180" s="121" t="s">
        <v>12</v>
      </c>
      <c r="B180" s="121" t="s">
        <v>65</v>
      </c>
      <c r="C180" s="121">
        <v>6272.0</v>
      </c>
      <c r="D180" s="121" t="s">
        <v>289</v>
      </c>
      <c r="E180" s="121" t="s">
        <v>61</v>
      </c>
      <c r="F180" s="122">
        <v>426706.0</v>
      </c>
      <c r="G180" s="121" t="s">
        <v>17</v>
      </c>
      <c r="H180" s="120"/>
      <c r="I180" s="120"/>
      <c r="J180" s="120"/>
      <c r="K180" s="120"/>
      <c r="L180" s="120"/>
      <c r="M180" s="120"/>
      <c r="N180" s="120"/>
      <c r="O180" s="120"/>
      <c r="P180" s="120"/>
      <c r="Q180" s="120"/>
      <c r="R180" s="120"/>
      <c r="S180" s="120"/>
      <c r="T180" s="120"/>
      <c r="U180" s="120"/>
      <c r="V180" s="120"/>
      <c r="W180" s="120"/>
      <c r="X180" s="120"/>
      <c r="Y180" s="120"/>
      <c r="Z180" s="120"/>
    </row>
    <row r="181" ht="15.75" hidden="1" customHeight="1">
      <c r="A181" s="121" t="s">
        <v>12</v>
      </c>
      <c r="B181" s="121" t="s">
        <v>65</v>
      </c>
      <c r="C181" s="121">
        <v>6273.0</v>
      </c>
      <c r="D181" s="121" t="s">
        <v>290</v>
      </c>
      <c r="E181" s="121" t="s">
        <v>61</v>
      </c>
      <c r="F181" s="122">
        <v>34368.0</v>
      </c>
      <c r="G181" s="121" t="s">
        <v>17</v>
      </c>
      <c r="H181" s="120"/>
      <c r="I181" s="120"/>
      <c r="J181" s="120"/>
      <c r="K181" s="120"/>
      <c r="L181" s="120"/>
      <c r="M181" s="120"/>
      <c r="N181" s="120"/>
      <c r="O181" s="120"/>
      <c r="P181" s="120"/>
      <c r="Q181" s="120"/>
      <c r="R181" s="120"/>
      <c r="S181" s="120"/>
      <c r="T181" s="120"/>
      <c r="U181" s="120"/>
      <c r="V181" s="120"/>
      <c r="W181" s="120"/>
      <c r="X181" s="120"/>
      <c r="Y181" s="120"/>
      <c r="Z181" s="120"/>
    </row>
    <row r="182" ht="15.75" hidden="1" customHeight="1">
      <c r="A182" s="121" t="s">
        <v>12</v>
      </c>
      <c r="B182" s="121" t="s">
        <v>65</v>
      </c>
      <c r="C182" s="121">
        <v>6274.0</v>
      </c>
      <c r="D182" s="121" t="s">
        <v>291</v>
      </c>
      <c r="E182" s="121" t="s">
        <v>61</v>
      </c>
      <c r="F182" s="122">
        <v>43680.0</v>
      </c>
      <c r="G182" s="121" t="s">
        <v>17</v>
      </c>
      <c r="H182" s="120"/>
      <c r="I182" s="120"/>
      <c r="J182" s="120"/>
      <c r="K182" s="120"/>
      <c r="L182" s="120"/>
      <c r="M182" s="120"/>
      <c r="N182" s="120"/>
      <c r="O182" s="120"/>
      <c r="P182" s="120"/>
      <c r="Q182" s="120"/>
      <c r="R182" s="120"/>
      <c r="S182" s="120"/>
      <c r="T182" s="120"/>
      <c r="U182" s="120"/>
      <c r="V182" s="120"/>
      <c r="W182" s="120"/>
      <c r="X182" s="120"/>
      <c r="Y182" s="120"/>
      <c r="Z182" s="120"/>
    </row>
    <row r="183" ht="15.75" hidden="1" customHeight="1">
      <c r="A183" s="121" t="s">
        <v>12</v>
      </c>
      <c r="B183" s="121" t="s">
        <v>65</v>
      </c>
      <c r="C183" s="121">
        <v>6275.0</v>
      </c>
      <c r="D183" s="121" t="s">
        <v>293</v>
      </c>
      <c r="E183" s="121" t="s">
        <v>61</v>
      </c>
      <c r="F183" s="122">
        <v>89215.0</v>
      </c>
      <c r="G183" s="121" t="s">
        <v>17</v>
      </c>
      <c r="H183" s="120"/>
      <c r="I183" s="120"/>
      <c r="J183" s="120"/>
      <c r="K183" s="120"/>
      <c r="L183" s="120"/>
      <c r="M183" s="120"/>
      <c r="N183" s="120"/>
      <c r="O183" s="120"/>
      <c r="P183" s="120"/>
      <c r="Q183" s="120"/>
      <c r="R183" s="120"/>
      <c r="S183" s="120"/>
      <c r="T183" s="120"/>
      <c r="U183" s="120"/>
      <c r="V183" s="120"/>
      <c r="W183" s="120"/>
      <c r="X183" s="120"/>
      <c r="Y183" s="120"/>
      <c r="Z183" s="120"/>
    </row>
    <row r="184" ht="15.75" hidden="1" customHeight="1">
      <c r="A184" s="121" t="s">
        <v>12</v>
      </c>
      <c r="B184" s="121" t="s">
        <v>65</v>
      </c>
      <c r="C184" s="121">
        <v>6276.0</v>
      </c>
      <c r="D184" s="121" t="s">
        <v>294</v>
      </c>
      <c r="E184" s="121" t="s">
        <v>61</v>
      </c>
      <c r="F184" s="122">
        <v>151802.0</v>
      </c>
      <c r="G184" s="121" t="s">
        <v>17</v>
      </c>
      <c r="H184" s="120"/>
      <c r="I184" s="120"/>
      <c r="J184" s="120"/>
      <c r="K184" s="120"/>
      <c r="L184" s="120"/>
      <c r="M184" s="120"/>
      <c r="N184" s="120"/>
      <c r="O184" s="120"/>
      <c r="P184" s="120"/>
      <c r="Q184" s="120"/>
      <c r="R184" s="120"/>
      <c r="S184" s="120"/>
      <c r="T184" s="120"/>
      <c r="U184" s="120"/>
      <c r="V184" s="120"/>
      <c r="W184" s="120"/>
      <c r="X184" s="120"/>
      <c r="Y184" s="120"/>
      <c r="Z184" s="120"/>
    </row>
    <row r="185" ht="15.75" hidden="1" customHeight="1">
      <c r="A185" s="121" t="s">
        <v>12</v>
      </c>
      <c r="B185" s="121" t="s">
        <v>65</v>
      </c>
      <c r="C185" s="121">
        <v>6277.0</v>
      </c>
      <c r="D185" s="121" t="s">
        <v>296</v>
      </c>
      <c r="E185" s="121" t="s">
        <v>61</v>
      </c>
      <c r="F185" s="122">
        <v>237290.0</v>
      </c>
      <c r="G185" s="121" t="s">
        <v>17</v>
      </c>
      <c r="H185" s="120"/>
      <c r="I185" s="120"/>
      <c r="J185" s="120"/>
      <c r="K185" s="120"/>
      <c r="L185" s="120"/>
      <c r="M185" s="120"/>
      <c r="N185" s="120"/>
      <c r="O185" s="120"/>
      <c r="P185" s="120"/>
      <c r="Q185" s="120"/>
      <c r="R185" s="120"/>
      <c r="S185" s="120"/>
      <c r="T185" s="120"/>
      <c r="U185" s="120"/>
      <c r="V185" s="120"/>
      <c r="W185" s="120"/>
      <c r="X185" s="120"/>
      <c r="Y185" s="120"/>
      <c r="Z185" s="120"/>
    </row>
    <row r="186" ht="15.75" hidden="1" customHeight="1">
      <c r="A186" s="121" t="s">
        <v>12</v>
      </c>
      <c r="B186" s="121" t="s">
        <v>65</v>
      </c>
      <c r="C186" s="121">
        <v>6278.0</v>
      </c>
      <c r="D186" s="121" t="s">
        <v>297</v>
      </c>
      <c r="E186" s="121" t="s">
        <v>61</v>
      </c>
      <c r="F186" s="122">
        <v>349472.0</v>
      </c>
      <c r="G186" s="121" t="s">
        <v>17</v>
      </c>
      <c r="H186" s="120"/>
      <c r="I186" s="120"/>
      <c r="J186" s="120"/>
      <c r="K186" s="120"/>
      <c r="L186" s="120"/>
      <c r="M186" s="120"/>
      <c r="N186" s="120"/>
      <c r="O186" s="120"/>
      <c r="P186" s="120"/>
      <c r="Q186" s="120"/>
      <c r="R186" s="120"/>
      <c r="S186" s="120"/>
      <c r="T186" s="120"/>
      <c r="U186" s="120"/>
      <c r="V186" s="120"/>
      <c r="W186" s="120"/>
      <c r="X186" s="120"/>
      <c r="Y186" s="120"/>
      <c r="Z186" s="120"/>
    </row>
    <row r="187" ht="15.75" hidden="1" customHeight="1">
      <c r="A187" s="121" t="s">
        <v>12</v>
      </c>
      <c r="B187" s="121" t="s">
        <v>65</v>
      </c>
      <c r="C187" s="121">
        <v>6279.0</v>
      </c>
      <c r="D187" s="121" t="s">
        <v>299</v>
      </c>
      <c r="E187" s="121" t="s">
        <v>61</v>
      </c>
      <c r="F187" s="122">
        <v>33921.0</v>
      </c>
      <c r="G187" s="121" t="s">
        <v>17</v>
      </c>
      <c r="H187" s="120"/>
      <c r="I187" s="120"/>
      <c r="J187" s="120"/>
      <c r="K187" s="120"/>
      <c r="L187" s="120"/>
      <c r="M187" s="120"/>
      <c r="N187" s="120"/>
      <c r="O187" s="120"/>
      <c r="P187" s="120"/>
      <c r="Q187" s="120"/>
      <c r="R187" s="120"/>
      <c r="S187" s="120"/>
      <c r="T187" s="120"/>
      <c r="U187" s="120"/>
      <c r="V187" s="120"/>
      <c r="W187" s="120"/>
      <c r="X187" s="120"/>
      <c r="Y187" s="120"/>
      <c r="Z187" s="120"/>
    </row>
    <row r="188" ht="15.75" hidden="1" customHeight="1">
      <c r="A188" s="121" t="s">
        <v>12</v>
      </c>
      <c r="B188" s="121" t="s">
        <v>65</v>
      </c>
      <c r="C188" s="121">
        <v>6280.0</v>
      </c>
      <c r="D188" s="121" t="s">
        <v>300</v>
      </c>
      <c r="E188" s="121" t="s">
        <v>61</v>
      </c>
      <c r="F188" s="122">
        <v>71911.0</v>
      </c>
      <c r="G188" s="121" t="s">
        <v>17</v>
      </c>
      <c r="H188" s="120"/>
      <c r="I188" s="120"/>
      <c r="J188" s="120"/>
      <c r="K188" s="120"/>
      <c r="L188" s="120"/>
      <c r="M188" s="120"/>
      <c r="N188" s="120"/>
      <c r="O188" s="120"/>
      <c r="P188" s="120"/>
      <c r="Q188" s="120"/>
      <c r="R188" s="120"/>
      <c r="S188" s="120"/>
      <c r="T188" s="120"/>
      <c r="U188" s="120"/>
      <c r="V188" s="120"/>
      <c r="W188" s="120"/>
      <c r="X188" s="120"/>
      <c r="Y188" s="120"/>
      <c r="Z188" s="120"/>
    </row>
    <row r="189" ht="15.75" hidden="1" customHeight="1">
      <c r="A189" s="121" t="s">
        <v>12</v>
      </c>
      <c r="B189" s="121" t="s">
        <v>65</v>
      </c>
      <c r="C189" s="121">
        <v>6281.0</v>
      </c>
      <c r="D189" s="121" t="s">
        <v>301</v>
      </c>
      <c r="E189" s="121" t="s">
        <v>61</v>
      </c>
      <c r="F189" s="122">
        <v>121461.0</v>
      </c>
      <c r="G189" s="121" t="s">
        <v>17</v>
      </c>
      <c r="H189" s="120"/>
      <c r="I189" s="120"/>
      <c r="J189" s="120"/>
      <c r="K189" s="120"/>
      <c r="L189" s="120"/>
      <c r="M189" s="120"/>
      <c r="N189" s="120"/>
      <c r="O189" s="120"/>
      <c r="P189" s="120"/>
      <c r="Q189" s="120"/>
      <c r="R189" s="120"/>
      <c r="S189" s="120"/>
      <c r="T189" s="120"/>
      <c r="U189" s="120"/>
      <c r="V189" s="120"/>
      <c r="W189" s="120"/>
      <c r="X189" s="120"/>
      <c r="Y189" s="120"/>
      <c r="Z189" s="120"/>
    </row>
    <row r="190" ht="15.75" hidden="1" customHeight="1">
      <c r="A190" s="121" t="s">
        <v>12</v>
      </c>
      <c r="B190" s="121" t="s">
        <v>65</v>
      </c>
      <c r="C190" s="121">
        <v>6282.0</v>
      </c>
      <c r="D190" s="121" t="s">
        <v>302</v>
      </c>
      <c r="E190" s="121" t="s">
        <v>61</v>
      </c>
      <c r="F190" s="122">
        <v>189934.0</v>
      </c>
      <c r="G190" s="121" t="s">
        <v>17</v>
      </c>
      <c r="H190" s="120"/>
      <c r="I190" s="120"/>
      <c r="J190" s="120"/>
      <c r="K190" s="120"/>
      <c r="L190" s="120"/>
      <c r="M190" s="120"/>
      <c r="N190" s="120"/>
      <c r="O190" s="120"/>
      <c r="P190" s="120"/>
      <c r="Q190" s="120"/>
      <c r="R190" s="120"/>
      <c r="S190" s="120"/>
      <c r="T190" s="120"/>
      <c r="U190" s="120"/>
      <c r="V190" s="120"/>
      <c r="W190" s="120"/>
      <c r="X190" s="120"/>
      <c r="Y190" s="120"/>
      <c r="Z190" s="120"/>
    </row>
    <row r="191" ht="15.75" hidden="1" customHeight="1">
      <c r="A191" s="121" t="s">
        <v>12</v>
      </c>
      <c r="B191" s="121" t="s">
        <v>65</v>
      </c>
      <c r="C191" s="121">
        <v>6283.0</v>
      </c>
      <c r="D191" s="121" t="s">
        <v>306</v>
      </c>
      <c r="E191" s="121" t="s">
        <v>61</v>
      </c>
      <c r="F191" s="122">
        <v>264191.0</v>
      </c>
      <c r="G191" s="121" t="s">
        <v>17</v>
      </c>
      <c r="H191" s="120"/>
      <c r="I191" s="120"/>
      <c r="J191" s="120"/>
      <c r="K191" s="120"/>
      <c r="L191" s="120"/>
      <c r="M191" s="120"/>
      <c r="N191" s="120"/>
      <c r="O191" s="120"/>
      <c r="P191" s="120"/>
      <c r="Q191" s="120"/>
      <c r="R191" s="120"/>
      <c r="S191" s="120"/>
      <c r="T191" s="120"/>
      <c r="U191" s="120"/>
      <c r="V191" s="120"/>
      <c r="W191" s="120"/>
      <c r="X191" s="120"/>
      <c r="Y191" s="120"/>
      <c r="Z191" s="120"/>
    </row>
    <row r="192" ht="15.75" hidden="1" customHeight="1">
      <c r="A192" s="121" t="s">
        <v>12</v>
      </c>
      <c r="B192" s="121" t="s">
        <v>14</v>
      </c>
      <c r="C192" s="121">
        <v>6285.0</v>
      </c>
      <c r="D192" s="121" t="s">
        <v>307</v>
      </c>
      <c r="E192" s="121" t="s">
        <v>16</v>
      </c>
      <c r="F192" s="122">
        <v>520646.0</v>
      </c>
      <c r="G192" s="121" t="s">
        <v>17</v>
      </c>
      <c r="H192" s="120"/>
      <c r="I192" s="120"/>
      <c r="J192" s="120"/>
      <c r="K192" s="120"/>
      <c r="L192" s="120"/>
      <c r="M192" s="120"/>
      <c r="N192" s="120"/>
      <c r="O192" s="120"/>
      <c r="P192" s="120"/>
      <c r="Q192" s="120"/>
      <c r="R192" s="120"/>
      <c r="S192" s="120"/>
      <c r="T192" s="120"/>
      <c r="U192" s="120"/>
      <c r="V192" s="120"/>
      <c r="W192" s="120"/>
      <c r="X192" s="120"/>
      <c r="Y192" s="120"/>
      <c r="Z192" s="120"/>
    </row>
    <row r="193" ht="15.75" hidden="1" customHeight="1">
      <c r="A193" s="121" t="s">
        <v>12</v>
      </c>
      <c r="B193" s="121" t="s">
        <v>308</v>
      </c>
      <c r="C193" s="121">
        <v>6295.0</v>
      </c>
      <c r="D193" s="121" t="s">
        <v>309</v>
      </c>
      <c r="E193" s="121" t="s">
        <v>46</v>
      </c>
      <c r="F193" s="122">
        <v>567630.0</v>
      </c>
      <c r="G193" s="121" t="s">
        <v>37</v>
      </c>
      <c r="H193" s="120"/>
      <c r="I193" s="120"/>
      <c r="J193" s="120"/>
      <c r="K193" s="120"/>
      <c r="L193" s="120"/>
      <c r="M193" s="120"/>
      <c r="N193" s="120"/>
      <c r="O193" s="120"/>
      <c r="P193" s="120"/>
      <c r="Q193" s="120"/>
      <c r="R193" s="120"/>
      <c r="S193" s="120"/>
      <c r="T193" s="120"/>
      <c r="U193" s="120"/>
      <c r="V193" s="120"/>
      <c r="W193" s="120"/>
      <c r="X193" s="120"/>
      <c r="Y193" s="120"/>
      <c r="Z193" s="120"/>
    </row>
    <row r="194" ht="15.75" hidden="1" customHeight="1">
      <c r="A194" s="121" t="s">
        <v>12</v>
      </c>
      <c r="B194" s="121" t="s">
        <v>308</v>
      </c>
      <c r="C194" s="121">
        <v>6296.0</v>
      </c>
      <c r="D194" s="121" t="s">
        <v>310</v>
      </c>
      <c r="E194" s="121" t="s">
        <v>46</v>
      </c>
      <c r="F194" s="122">
        <v>729470.0</v>
      </c>
      <c r="G194" s="121" t="s">
        <v>37</v>
      </c>
      <c r="H194" s="120"/>
      <c r="I194" s="120"/>
      <c r="J194" s="120"/>
      <c r="K194" s="120"/>
      <c r="L194" s="120"/>
      <c r="M194" s="120"/>
      <c r="N194" s="120"/>
      <c r="O194" s="120"/>
      <c r="P194" s="120"/>
      <c r="Q194" s="120"/>
      <c r="R194" s="120"/>
      <c r="S194" s="120"/>
      <c r="T194" s="120"/>
      <c r="U194" s="120"/>
      <c r="V194" s="120"/>
      <c r="W194" s="120"/>
      <c r="X194" s="120"/>
      <c r="Y194" s="120"/>
      <c r="Z194" s="120"/>
    </row>
    <row r="195" ht="15.75" hidden="1" customHeight="1">
      <c r="A195" s="121" t="s">
        <v>12</v>
      </c>
      <c r="B195" s="121" t="s">
        <v>308</v>
      </c>
      <c r="C195" s="121">
        <v>6297.0</v>
      </c>
      <c r="D195" s="121" t="s">
        <v>311</v>
      </c>
      <c r="E195" s="121" t="s">
        <v>46</v>
      </c>
      <c r="F195" s="122">
        <v>980560.0</v>
      </c>
      <c r="G195" s="121" t="s">
        <v>37</v>
      </c>
      <c r="H195" s="120"/>
      <c r="I195" s="120"/>
      <c r="J195" s="120"/>
      <c r="K195" s="120"/>
      <c r="L195" s="120"/>
      <c r="M195" s="120"/>
      <c r="N195" s="120"/>
      <c r="O195" s="120"/>
      <c r="P195" s="120"/>
      <c r="Q195" s="120"/>
      <c r="R195" s="120"/>
      <c r="S195" s="120"/>
      <c r="T195" s="120"/>
      <c r="U195" s="120"/>
      <c r="V195" s="120"/>
      <c r="W195" s="120"/>
      <c r="X195" s="120"/>
      <c r="Y195" s="120"/>
      <c r="Z195" s="120"/>
    </row>
    <row r="196" ht="15.75" hidden="1" customHeight="1">
      <c r="A196" s="121" t="s">
        <v>12</v>
      </c>
      <c r="B196" s="121" t="s">
        <v>308</v>
      </c>
      <c r="C196" s="121">
        <v>6298.0</v>
      </c>
      <c r="D196" s="121" t="s">
        <v>312</v>
      </c>
      <c r="E196" s="121" t="s">
        <v>46</v>
      </c>
      <c r="F196" s="122">
        <v>755698.0</v>
      </c>
      <c r="G196" s="121" t="s">
        <v>37</v>
      </c>
      <c r="H196" s="120"/>
      <c r="I196" s="120"/>
      <c r="J196" s="120"/>
      <c r="K196" s="120"/>
      <c r="L196" s="120"/>
      <c r="M196" s="120"/>
      <c r="N196" s="120"/>
      <c r="O196" s="120"/>
      <c r="P196" s="120"/>
      <c r="Q196" s="120"/>
      <c r="R196" s="120"/>
      <c r="S196" s="120"/>
      <c r="T196" s="120"/>
      <c r="U196" s="120"/>
      <c r="V196" s="120"/>
      <c r="W196" s="120"/>
      <c r="X196" s="120"/>
      <c r="Y196" s="120"/>
      <c r="Z196" s="120"/>
    </row>
    <row r="197" ht="15.75" hidden="1" customHeight="1">
      <c r="A197" s="121" t="s">
        <v>12</v>
      </c>
      <c r="B197" s="121" t="s">
        <v>308</v>
      </c>
      <c r="C197" s="121">
        <v>6303.0</v>
      </c>
      <c r="D197" s="121" t="s">
        <v>313</v>
      </c>
      <c r="E197" s="121" t="s">
        <v>46</v>
      </c>
      <c r="F197" s="122">
        <v>742560.0</v>
      </c>
      <c r="G197" s="121" t="s">
        <v>37</v>
      </c>
      <c r="H197" s="120"/>
      <c r="I197" s="120"/>
      <c r="J197" s="120"/>
      <c r="K197" s="120"/>
      <c r="L197" s="120"/>
      <c r="M197" s="120"/>
      <c r="N197" s="120"/>
      <c r="O197" s="120"/>
      <c r="P197" s="120"/>
      <c r="Q197" s="120"/>
      <c r="R197" s="120"/>
      <c r="S197" s="120"/>
      <c r="T197" s="120"/>
      <c r="U197" s="120"/>
      <c r="V197" s="120"/>
      <c r="W197" s="120"/>
      <c r="X197" s="120"/>
      <c r="Y197" s="120"/>
      <c r="Z197" s="120"/>
    </row>
    <row r="198" ht="15.75" hidden="1" customHeight="1">
      <c r="A198" s="121" t="s">
        <v>12</v>
      </c>
      <c r="B198" s="121" t="s">
        <v>308</v>
      </c>
      <c r="C198" s="121">
        <v>6304.0</v>
      </c>
      <c r="D198" s="121" t="s">
        <v>314</v>
      </c>
      <c r="E198" s="121" t="s">
        <v>46</v>
      </c>
      <c r="F198" s="122">
        <v>903210.0</v>
      </c>
      <c r="G198" s="121" t="s">
        <v>37</v>
      </c>
      <c r="H198" s="120"/>
      <c r="I198" s="120"/>
      <c r="J198" s="120"/>
      <c r="K198" s="120"/>
      <c r="L198" s="120"/>
      <c r="M198" s="120"/>
      <c r="N198" s="120"/>
      <c r="O198" s="120"/>
      <c r="P198" s="120"/>
      <c r="Q198" s="120"/>
      <c r="R198" s="120"/>
      <c r="S198" s="120"/>
      <c r="T198" s="120"/>
      <c r="U198" s="120"/>
      <c r="V198" s="120"/>
      <c r="W198" s="120"/>
      <c r="X198" s="120"/>
      <c r="Y198" s="120"/>
      <c r="Z198" s="120"/>
    </row>
    <row r="199" ht="15.75" hidden="1" customHeight="1">
      <c r="A199" s="121" t="s">
        <v>12</v>
      </c>
      <c r="B199" s="121" t="s">
        <v>308</v>
      </c>
      <c r="C199" s="121">
        <v>6305.0</v>
      </c>
      <c r="D199" s="121" t="s">
        <v>315</v>
      </c>
      <c r="E199" s="121" t="s">
        <v>46</v>
      </c>
      <c r="F199" s="122">
        <v>1276823.0</v>
      </c>
      <c r="G199" s="121" t="s">
        <v>37</v>
      </c>
      <c r="H199" s="120"/>
      <c r="I199" s="120"/>
      <c r="J199" s="120"/>
      <c r="K199" s="120"/>
      <c r="L199" s="120"/>
      <c r="M199" s="120"/>
      <c r="N199" s="120"/>
      <c r="O199" s="120"/>
      <c r="P199" s="120"/>
      <c r="Q199" s="120"/>
      <c r="R199" s="120"/>
      <c r="S199" s="120"/>
      <c r="T199" s="120"/>
      <c r="U199" s="120"/>
      <c r="V199" s="120"/>
      <c r="W199" s="120"/>
      <c r="X199" s="120"/>
      <c r="Y199" s="120"/>
      <c r="Z199" s="120"/>
    </row>
    <row r="200" ht="15.75" hidden="1" customHeight="1">
      <c r="A200" s="121" t="s">
        <v>12</v>
      </c>
      <c r="B200" s="121" t="s">
        <v>308</v>
      </c>
      <c r="C200" s="121">
        <v>6306.0</v>
      </c>
      <c r="D200" s="121" t="s">
        <v>316</v>
      </c>
      <c r="E200" s="121" t="s">
        <v>46</v>
      </c>
      <c r="F200" s="122">
        <v>762790.0</v>
      </c>
      <c r="G200" s="121" t="s">
        <v>37</v>
      </c>
      <c r="H200" s="120"/>
      <c r="I200" s="120"/>
      <c r="J200" s="120"/>
      <c r="K200" s="120"/>
      <c r="L200" s="120"/>
      <c r="M200" s="120"/>
      <c r="N200" s="120"/>
      <c r="O200" s="120"/>
      <c r="P200" s="120"/>
      <c r="Q200" s="120"/>
      <c r="R200" s="120"/>
      <c r="S200" s="120"/>
      <c r="T200" s="120"/>
      <c r="U200" s="120"/>
      <c r="V200" s="120"/>
      <c r="W200" s="120"/>
      <c r="X200" s="120"/>
      <c r="Y200" s="120"/>
      <c r="Z200" s="120"/>
    </row>
    <row r="201" ht="15.75" hidden="1" customHeight="1">
      <c r="A201" s="121" t="s">
        <v>12</v>
      </c>
      <c r="B201" s="121" t="s">
        <v>308</v>
      </c>
      <c r="C201" s="121">
        <v>6307.0</v>
      </c>
      <c r="D201" s="121" t="s">
        <v>317</v>
      </c>
      <c r="E201" s="121" t="s">
        <v>46</v>
      </c>
      <c r="F201" s="122">
        <v>985320.0</v>
      </c>
      <c r="G201" s="121" t="s">
        <v>37</v>
      </c>
      <c r="H201" s="120"/>
      <c r="I201" s="120"/>
      <c r="J201" s="120"/>
      <c r="K201" s="120"/>
      <c r="L201" s="120"/>
      <c r="M201" s="120"/>
      <c r="N201" s="120"/>
      <c r="O201" s="120"/>
      <c r="P201" s="120"/>
      <c r="Q201" s="120"/>
      <c r="R201" s="120"/>
      <c r="S201" s="120"/>
      <c r="T201" s="120"/>
      <c r="U201" s="120"/>
      <c r="V201" s="120"/>
      <c r="W201" s="120"/>
      <c r="X201" s="120"/>
      <c r="Y201" s="120"/>
      <c r="Z201" s="120"/>
    </row>
    <row r="202" ht="15.75" hidden="1" customHeight="1">
      <c r="A202" s="121" t="s">
        <v>12</v>
      </c>
      <c r="B202" s="121" t="s">
        <v>308</v>
      </c>
      <c r="C202" s="121">
        <v>6308.0</v>
      </c>
      <c r="D202" s="121" t="s">
        <v>318</v>
      </c>
      <c r="E202" s="121" t="s">
        <v>46</v>
      </c>
      <c r="F202" s="122">
        <v>1122200.0</v>
      </c>
      <c r="G202" s="121" t="s">
        <v>37</v>
      </c>
      <c r="H202" s="120"/>
      <c r="I202" s="120"/>
      <c r="J202" s="120"/>
      <c r="K202" s="120"/>
      <c r="L202" s="120"/>
      <c r="M202" s="120"/>
      <c r="N202" s="120"/>
      <c r="O202" s="120"/>
      <c r="P202" s="120"/>
      <c r="Q202" s="120"/>
      <c r="R202" s="120"/>
      <c r="S202" s="120"/>
      <c r="T202" s="120"/>
      <c r="U202" s="120"/>
      <c r="V202" s="120"/>
      <c r="W202" s="120"/>
      <c r="X202" s="120"/>
      <c r="Y202" s="120"/>
      <c r="Z202" s="120"/>
    </row>
    <row r="203" ht="15.75" hidden="1" customHeight="1">
      <c r="A203" s="121" t="s">
        <v>12</v>
      </c>
      <c r="B203" s="121" t="s">
        <v>308</v>
      </c>
      <c r="C203" s="121">
        <v>6309.0</v>
      </c>
      <c r="D203" s="121" t="s">
        <v>319</v>
      </c>
      <c r="E203" s="121" t="s">
        <v>46</v>
      </c>
      <c r="F203" s="122">
        <v>937720.0</v>
      </c>
      <c r="G203" s="121" t="s">
        <v>37</v>
      </c>
      <c r="H203" s="120"/>
      <c r="I203" s="120"/>
      <c r="J203" s="120"/>
      <c r="K203" s="120"/>
      <c r="L203" s="120"/>
      <c r="M203" s="120"/>
      <c r="N203" s="120"/>
      <c r="O203" s="120"/>
      <c r="P203" s="120"/>
      <c r="Q203" s="120"/>
      <c r="R203" s="120"/>
      <c r="S203" s="120"/>
      <c r="T203" s="120"/>
      <c r="U203" s="120"/>
      <c r="V203" s="120"/>
      <c r="W203" s="120"/>
      <c r="X203" s="120"/>
      <c r="Y203" s="120"/>
      <c r="Z203" s="120"/>
    </row>
    <row r="204" ht="15.75" hidden="1" customHeight="1">
      <c r="A204" s="121" t="s">
        <v>12</v>
      </c>
      <c r="B204" s="121" t="s">
        <v>308</v>
      </c>
      <c r="C204" s="121">
        <v>6310.0</v>
      </c>
      <c r="D204" s="121" t="s">
        <v>320</v>
      </c>
      <c r="E204" s="121" t="s">
        <v>46</v>
      </c>
      <c r="F204" s="122">
        <v>1296000.0</v>
      </c>
      <c r="G204" s="121" t="s">
        <v>37</v>
      </c>
      <c r="H204" s="120"/>
      <c r="I204" s="120"/>
      <c r="J204" s="120"/>
      <c r="K204" s="120"/>
      <c r="L204" s="120"/>
      <c r="M204" s="120"/>
      <c r="N204" s="120"/>
      <c r="O204" s="120"/>
      <c r="P204" s="120"/>
      <c r="Q204" s="120"/>
      <c r="R204" s="120"/>
      <c r="S204" s="120"/>
      <c r="T204" s="120"/>
      <c r="U204" s="120"/>
      <c r="V204" s="120"/>
      <c r="W204" s="120"/>
      <c r="X204" s="120"/>
      <c r="Y204" s="120"/>
      <c r="Z204" s="120"/>
    </row>
    <row r="205" ht="15.75" hidden="1" customHeight="1">
      <c r="A205" s="121" t="s">
        <v>12</v>
      </c>
      <c r="B205" s="121" t="s">
        <v>308</v>
      </c>
      <c r="C205" s="121">
        <v>6311.0</v>
      </c>
      <c r="D205" s="121" t="s">
        <v>322</v>
      </c>
      <c r="E205" s="121" t="s">
        <v>46</v>
      </c>
      <c r="F205" s="122">
        <v>2000000.0</v>
      </c>
      <c r="G205" s="121" t="s">
        <v>37</v>
      </c>
      <c r="H205" s="120"/>
      <c r="I205" s="120"/>
      <c r="J205" s="120"/>
      <c r="K205" s="120"/>
      <c r="L205" s="120"/>
      <c r="M205" s="120"/>
      <c r="N205" s="120"/>
      <c r="O205" s="120"/>
      <c r="P205" s="120"/>
      <c r="Q205" s="120"/>
      <c r="R205" s="120"/>
      <c r="S205" s="120"/>
      <c r="T205" s="120"/>
      <c r="U205" s="120"/>
      <c r="V205" s="120"/>
      <c r="W205" s="120"/>
      <c r="X205" s="120"/>
      <c r="Y205" s="120"/>
      <c r="Z205" s="120"/>
    </row>
    <row r="206" ht="15.75" hidden="1" customHeight="1">
      <c r="A206" s="121" t="s">
        <v>12</v>
      </c>
      <c r="B206" s="121" t="s">
        <v>308</v>
      </c>
      <c r="C206" s="121">
        <v>6312.0</v>
      </c>
      <c r="D206" s="121" t="s">
        <v>323</v>
      </c>
      <c r="E206" s="121" t="s">
        <v>46</v>
      </c>
      <c r="F206" s="122">
        <v>1055292.0</v>
      </c>
      <c r="G206" s="121" t="s">
        <v>37</v>
      </c>
      <c r="H206" s="120"/>
      <c r="I206" s="120"/>
      <c r="J206" s="120"/>
      <c r="K206" s="120"/>
      <c r="L206" s="120"/>
      <c r="M206" s="120"/>
      <c r="N206" s="120"/>
      <c r="O206" s="120"/>
      <c r="P206" s="120"/>
      <c r="Q206" s="120"/>
      <c r="R206" s="120"/>
      <c r="S206" s="120"/>
      <c r="T206" s="120"/>
      <c r="U206" s="120"/>
      <c r="V206" s="120"/>
      <c r="W206" s="120"/>
      <c r="X206" s="120"/>
      <c r="Y206" s="120"/>
      <c r="Z206" s="120"/>
    </row>
    <row r="207" ht="15.75" hidden="1" customHeight="1">
      <c r="A207" s="121" t="s">
        <v>12</v>
      </c>
      <c r="B207" s="121" t="s">
        <v>308</v>
      </c>
      <c r="C207" s="121">
        <v>6314.0</v>
      </c>
      <c r="D207" s="121" t="s">
        <v>324</v>
      </c>
      <c r="E207" s="121" t="s">
        <v>46</v>
      </c>
      <c r="F207" s="122">
        <v>1679150.0</v>
      </c>
      <c r="G207" s="121" t="s">
        <v>37</v>
      </c>
      <c r="H207" s="120"/>
      <c r="I207" s="120"/>
      <c r="J207" s="120"/>
      <c r="K207" s="120"/>
      <c r="L207" s="120"/>
      <c r="M207" s="120"/>
      <c r="N207" s="120"/>
      <c r="O207" s="120"/>
      <c r="P207" s="120"/>
      <c r="Q207" s="120"/>
      <c r="R207" s="120"/>
      <c r="S207" s="120"/>
      <c r="T207" s="120"/>
      <c r="U207" s="120"/>
      <c r="V207" s="120"/>
      <c r="W207" s="120"/>
      <c r="X207" s="120"/>
      <c r="Y207" s="120"/>
      <c r="Z207" s="120"/>
    </row>
    <row r="208" ht="15.75" hidden="1" customHeight="1">
      <c r="A208" s="121" t="s">
        <v>12</v>
      </c>
      <c r="B208" s="121" t="s">
        <v>308</v>
      </c>
      <c r="C208" s="121">
        <v>6315.0</v>
      </c>
      <c r="D208" s="121" t="s">
        <v>325</v>
      </c>
      <c r="E208" s="121" t="s">
        <v>46</v>
      </c>
      <c r="F208" s="122">
        <v>1770720.0</v>
      </c>
      <c r="G208" s="121" t="s">
        <v>37</v>
      </c>
      <c r="H208" s="120"/>
      <c r="I208" s="120"/>
      <c r="J208" s="120"/>
      <c r="K208" s="120"/>
      <c r="L208" s="120"/>
      <c r="M208" s="120"/>
      <c r="N208" s="120"/>
      <c r="O208" s="120"/>
      <c r="P208" s="120"/>
      <c r="Q208" s="120"/>
      <c r="R208" s="120"/>
      <c r="S208" s="120"/>
      <c r="T208" s="120"/>
      <c r="U208" s="120"/>
      <c r="V208" s="120"/>
      <c r="W208" s="120"/>
      <c r="X208" s="120"/>
      <c r="Y208" s="120"/>
      <c r="Z208" s="120"/>
    </row>
    <row r="209" ht="15.75" hidden="1" customHeight="1">
      <c r="A209" s="121" t="s">
        <v>12</v>
      </c>
      <c r="B209" s="121" t="s">
        <v>308</v>
      </c>
      <c r="C209" s="121">
        <v>6316.0</v>
      </c>
      <c r="D209" s="121" t="s">
        <v>326</v>
      </c>
      <c r="E209" s="121" t="s">
        <v>46</v>
      </c>
      <c r="F209" s="122">
        <v>2070600.0</v>
      </c>
      <c r="G209" s="121" t="s">
        <v>37</v>
      </c>
      <c r="H209" s="120"/>
      <c r="I209" s="120"/>
      <c r="J209" s="120"/>
      <c r="K209" s="120"/>
      <c r="L209" s="120"/>
      <c r="M209" s="120"/>
      <c r="N209" s="120"/>
      <c r="O209" s="120"/>
      <c r="P209" s="120"/>
      <c r="Q209" s="120"/>
      <c r="R209" s="120"/>
      <c r="S209" s="120"/>
      <c r="T209" s="120"/>
      <c r="U209" s="120"/>
      <c r="V209" s="120"/>
      <c r="W209" s="120"/>
      <c r="X209" s="120"/>
      <c r="Y209" s="120"/>
      <c r="Z209" s="120"/>
    </row>
    <row r="210" ht="15.75" hidden="1" customHeight="1">
      <c r="A210" s="121" t="s">
        <v>12</v>
      </c>
      <c r="B210" s="121" t="s">
        <v>308</v>
      </c>
      <c r="C210" s="121">
        <v>6317.0</v>
      </c>
      <c r="D210" s="121" t="s">
        <v>327</v>
      </c>
      <c r="E210" s="121" t="s">
        <v>46</v>
      </c>
      <c r="F210" s="122">
        <v>2476390.0</v>
      </c>
      <c r="G210" s="121" t="s">
        <v>37</v>
      </c>
      <c r="H210" s="120"/>
      <c r="I210" s="120"/>
      <c r="J210" s="120"/>
      <c r="K210" s="120"/>
      <c r="L210" s="120"/>
      <c r="M210" s="120"/>
      <c r="N210" s="120"/>
      <c r="O210" s="120"/>
      <c r="P210" s="120"/>
      <c r="Q210" s="120"/>
      <c r="R210" s="120"/>
      <c r="S210" s="120"/>
      <c r="T210" s="120"/>
      <c r="U210" s="120"/>
      <c r="V210" s="120"/>
      <c r="W210" s="120"/>
      <c r="X210" s="120"/>
      <c r="Y210" s="120"/>
      <c r="Z210" s="120"/>
    </row>
    <row r="211" ht="15.75" hidden="1" customHeight="1">
      <c r="A211" s="121" t="s">
        <v>12</v>
      </c>
      <c r="B211" s="121" t="s">
        <v>308</v>
      </c>
      <c r="C211" s="121">
        <v>6318.0</v>
      </c>
      <c r="D211" s="121" t="s">
        <v>328</v>
      </c>
      <c r="E211" s="121" t="s">
        <v>46</v>
      </c>
      <c r="F211" s="122">
        <v>1939224.0</v>
      </c>
      <c r="G211" s="121" t="s">
        <v>37</v>
      </c>
      <c r="H211" s="120"/>
      <c r="I211" s="120"/>
      <c r="J211" s="120"/>
      <c r="K211" s="120"/>
      <c r="L211" s="120"/>
      <c r="M211" s="120"/>
      <c r="N211" s="120"/>
      <c r="O211" s="120"/>
      <c r="P211" s="120"/>
      <c r="Q211" s="120"/>
      <c r="R211" s="120"/>
      <c r="S211" s="120"/>
      <c r="T211" s="120"/>
      <c r="U211" s="120"/>
      <c r="V211" s="120"/>
      <c r="W211" s="120"/>
      <c r="X211" s="120"/>
      <c r="Y211" s="120"/>
      <c r="Z211" s="120"/>
    </row>
    <row r="212" ht="15.75" hidden="1" customHeight="1">
      <c r="A212" s="121" t="s">
        <v>12</v>
      </c>
      <c r="B212" s="121" t="s">
        <v>308</v>
      </c>
      <c r="C212" s="121">
        <v>6319.0</v>
      </c>
      <c r="D212" s="121" t="s">
        <v>329</v>
      </c>
      <c r="E212" s="121" t="s">
        <v>46</v>
      </c>
      <c r="F212" s="122">
        <v>2573637.0</v>
      </c>
      <c r="G212" s="121" t="s">
        <v>37</v>
      </c>
      <c r="H212" s="120"/>
      <c r="I212" s="120"/>
      <c r="J212" s="120"/>
      <c r="K212" s="120"/>
      <c r="L212" s="120"/>
      <c r="M212" s="120"/>
      <c r="N212" s="120"/>
      <c r="O212" s="120"/>
      <c r="P212" s="120"/>
      <c r="Q212" s="120"/>
      <c r="R212" s="120"/>
      <c r="S212" s="120"/>
      <c r="T212" s="120"/>
      <c r="U212" s="120"/>
      <c r="V212" s="120"/>
      <c r="W212" s="120"/>
      <c r="X212" s="120"/>
      <c r="Y212" s="120"/>
      <c r="Z212" s="120"/>
    </row>
    <row r="213" ht="15.75" hidden="1" customHeight="1">
      <c r="A213" s="121" t="s">
        <v>12</v>
      </c>
      <c r="B213" s="121" t="s">
        <v>308</v>
      </c>
      <c r="C213" s="121">
        <v>6320.0</v>
      </c>
      <c r="D213" s="121" t="s">
        <v>330</v>
      </c>
      <c r="E213" s="121" t="s">
        <v>46</v>
      </c>
      <c r="F213" s="122">
        <v>3224044.0</v>
      </c>
      <c r="G213" s="121" t="s">
        <v>37</v>
      </c>
      <c r="H213" s="120"/>
      <c r="I213" s="120"/>
      <c r="J213" s="120"/>
      <c r="K213" s="120"/>
      <c r="L213" s="120"/>
      <c r="M213" s="120"/>
      <c r="N213" s="120"/>
      <c r="O213" s="120"/>
      <c r="P213" s="120"/>
      <c r="Q213" s="120"/>
      <c r="R213" s="120"/>
      <c r="S213" s="120"/>
      <c r="T213" s="120"/>
      <c r="U213" s="120"/>
      <c r="V213" s="120"/>
      <c r="W213" s="120"/>
      <c r="X213" s="120"/>
      <c r="Y213" s="120"/>
      <c r="Z213" s="120"/>
    </row>
    <row r="214" ht="15.75" hidden="1" customHeight="1">
      <c r="A214" s="121" t="s">
        <v>12</v>
      </c>
      <c r="B214" s="121" t="s">
        <v>308</v>
      </c>
      <c r="C214" s="121">
        <v>6324.0</v>
      </c>
      <c r="D214" s="121" t="s">
        <v>331</v>
      </c>
      <c r="E214" s="121" t="s">
        <v>46</v>
      </c>
      <c r="F214" s="122">
        <v>4058495.0</v>
      </c>
      <c r="G214" s="121" t="s">
        <v>37</v>
      </c>
      <c r="H214" s="120"/>
      <c r="I214" s="120"/>
      <c r="J214" s="120"/>
      <c r="K214" s="120"/>
      <c r="L214" s="120"/>
      <c r="M214" s="120"/>
      <c r="N214" s="120"/>
      <c r="O214" s="120"/>
      <c r="P214" s="120"/>
      <c r="Q214" s="120"/>
      <c r="R214" s="120"/>
      <c r="S214" s="120"/>
      <c r="T214" s="120"/>
      <c r="U214" s="120"/>
      <c r="V214" s="120"/>
      <c r="W214" s="120"/>
      <c r="X214" s="120"/>
      <c r="Y214" s="120"/>
      <c r="Z214" s="120"/>
    </row>
    <row r="215" ht="15.75" hidden="1" customHeight="1">
      <c r="A215" s="121" t="s">
        <v>12</v>
      </c>
      <c r="B215" s="121" t="s">
        <v>308</v>
      </c>
      <c r="C215" s="121">
        <v>6326.0</v>
      </c>
      <c r="D215" s="121" t="s">
        <v>332</v>
      </c>
      <c r="E215" s="121" t="s">
        <v>46</v>
      </c>
      <c r="F215" s="122">
        <v>3433864.0</v>
      </c>
      <c r="G215" s="121" t="s">
        <v>37</v>
      </c>
      <c r="H215" s="120"/>
      <c r="I215" s="120"/>
      <c r="J215" s="120"/>
      <c r="K215" s="120"/>
      <c r="L215" s="120"/>
      <c r="M215" s="120"/>
      <c r="N215" s="120"/>
      <c r="O215" s="120"/>
      <c r="P215" s="120"/>
      <c r="Q215" s="120"/>
      <c r="R215" s="120"/>
      <c r="S215" s="120"/>
      <c r="T215" s="120"/>
      <c r="U215" s="120"/>
      <c r="V215" s="120"/>
      <c r="W215" s="120"/>
      <c r="X215" s="120"/>
      <c r="Y215" s="120"/>
      <c r="Z215" s="120"/>
    </row>
    <row r="216" ht="15.75" hidden="1" customHeight="1">
      <c r="A216" s="121" t="s">
        <v>12</v>
      </c>
      <c r="B216" s="121" t="s">
        <v>308</v>
      </c>
      <c r="C216" s="121">
        <v>6327.0</v>
      </c>
      <c r="D216" s="121" t="s">
        <v>334</v>
      </c>
      <c r="E216" s="121" t="s">
        <v>46</v>
      </c>
      <c r="F216" s="122">
        <v>1242539.0</v>
      </c>
      <c r="G216" s="121" t="s">
        <v>37</v>
      </c>
      <c r="H216" s="120"/>
      <c r="I216" s="120"/>
      <c r="J216" s="120"/>
      <c r="K216" s="120"/>
      <c r="L216" s="120"/>
      <c r="M216" s="120"/>
      <c r="N216" s="120"/>
      <c r="O216" s="120"/>
      <c r="P216" s="120"/>
      <c r="Q216" s="120"/>
      <c r="R216" s="120"/>
      <c r="S216" s="120"/>
      <c r="T216" s="120"/>
      <c r="U216" s="120"/>
      <c r="V216" s="120"/>
      <c r="W216" s="120"/>
      <c r="X216" s="120"/>
      <c r="Y216" s="120"/>
      <c r="Z216" s="120"/>
    </row>
    <row r="217" ht="15.75" hidden="1" customHeight="1">
      <c r="A217" s="121" t="s">
        <v>12</v>
      </c>
      <c r="B217" s="121" t="s">
        <v>308</v>
      </c>
      <c r="C217" s="121">
        <v>6328.0</v>
      </c>
      <c r="D217" s="121" t="s">
        <v>335</v>
      </c>
      <c r="E217" s="121" t="s">
        <v>46</v>
      </c>
      <c r="F217" s="122">
        <v>1346069.0</v>
      </c>
      <c r="G217" s="121" t="s">
        <v>37</v>
      </c>
      <c r="H217" s="120"/>
      <c r="I217" s="120"/>
      <c r="J217" s="120"/>
      <c r="K217" s="120"/>
      <c r="L217" s="120"/>
      <c r="M217" s="120"/>
      <c r="N217" s="120"/>
      <c r="O217" s="120"/>
      <c r="P217" s="120"/>
      <c r="Q217" s="120"/>
      <c r="R217" s="120"/>
      <c r="S217" s="120"/>
      <c r="T217" s="120"/>
      <c r="U217" s="120"/>
      <c r="V217" s="120"/>
      <c r="W217" s="120"/>
      <c r="X217" s="120"/>
      <c r="Y217" s="120"/>
      <c r="Z217" s="120"/>
    </row>
    <row r="218" ht="15.75" hidden="1" customHeight="1">
      <c r="A218" s="121" t="s">
        <v>12</v>
      </c>
      <c r="B218" s="121" t="s">
        <v>308</v>
      </c>
      <c r="C218" s="121">
        <v>6329.0</v>
      </c>
      <c r="D218" s="121" t="s">
        <v>336</v>
      </c>
      <c r="E218" s="121" t="s">
        <v>46</v>
      </c>
      <c r="F218" s="122">
        <v>214200.0</v>
      </c>
      <c r="G218" s="121" t="s">
        <v>37</v>
      </c>
      <c r="H218" s="120"/>
      <c r="I218" s="120"/>
      <c r="J218" s="120"/>
      <c r="K218" s="120"/>
      <c r="L218" s="120"/>
      <c r="M218" s="120"/>
      <c r="N218" s="120"/>
      <c r="O218" s="120"/>
      <c r="P218" s="120"/>
      <c r="Q218" s="120"/>
      <c r="R218" s="120"/>
      <c r="S218" s="120"/>
      <c r="T218" s="120"/>
      <c r="U218" s="120"/>
      <c r="V218" s="120"/>
      <c r="W218" s="120"/>
      <c r="X218" s="120"/>
      <c r="Y218" s="120"/>
      <c r="Z218" s="120"/>
    </row>
    <row r="219" ht="15.75" hidden="1" customHeight="1">
      <c r="A219" s="121" t="s">
        <v>12</v>
      </c>
      <c r="B219" s="121" t="s">
        <v>337</v>
      </c>
      <c r="C219" s="121">
        <v>6332.0</v>
      </c>
      <c r="D219" s="121" t="s">
        <v>338</v>
      </c>
      <c r="E219" s="121" t="s">
        <v>46</v>
      </c>
      <c r="F219" s="122">
        <v>428400.0</v>
      </c>
      <c r="G219" s="121" t="s">
        <v>37</v>
      </c>
      <c r="H219" s="120"/>
      <c r="I219" s="120"/>
      <c r="J219" s="120"/>
      <c r="K219" s="120"/>
      <c r="L219" s="120"/>
      <c r="M219" s="120"/>
      <c r="N219" s="120"/>
      <c r="O219" s="120"/>
      <c r="P219" s="120"/>
      <c r="Q219" s="120"/>
      <c r="R219" s="120"/>
      <c r="S219" s="120"/>
      <c r="T219" s="120"/>
      <c r="U219" s="120"/>
      <c r="V219" s="120"/>
      <c r="W219" s="120"/>
      <c r="X219" s="120"/>
      <c r="Y219" s="120"/>
      <c r="Z219" s="120"/>
    </row>
    <row r="220" ht="15.75" hidden="1" customHeight="1">
      <c r="A220" s="121" t="s">
        <v>12</v>
      </c>
      <c r="B220" s="121" t="s">
        <v>337</v>
      </c>
      <c r="C220" s="121">
        <v>6333.0</v>
      </c>
      <c r="D220" s="121" t="s">
        <v>339</v>
      </c>
      <c r="E220" s="121" t="s">
        <v>46</v>
      </c>
      <c r="F220" s="122">
        <v>666400.0</v>
      </c>
      <c r="G220" s="121" t="s">
        <v>37</v>
      </c>
      <c r="H220" s="120"/>
      <c r="I220" s="120"/>
      <c r="J220" s="120"/>
      <c r="K220" s="120"/>
      <c r="L220" s="120"/>
      <c r="M220" s="120"/>
      <c r="N220" s="120"/>
      <c r="O220" s="120"/>
      <c r="P220" s="120"/>
      <c r="Q220" s="120"/>
      <c r="R220" s="120"/>
      <c r="S220" s="120"/>
      <c r="T220" s="120"/>
      <c r="U220" s="120"/>
      <c r="V220" s="120"/>
      <c r="W220" s="120"/>
      <c r="X220" s="120"/>
      <c r="Y220" s="120"/>
      <c r="Z220" s="120"/>
    </row>
    <row r="221" ht="15.75" hidden="1" customHeight="1">
      <c r="A221" s="121" t="s">
        <v>12</v>
      </c>
      <c r="B221" s="121" t="s">
        <v>337</v>
      </c>
      <c r="C221" s="121">
        <v>6334.0</v>
      </c>
      <c r="D221" s="121" t="s">
        <v>340</v>
      </c>
      <c r="E221" s="121" t="s">
        <v>46</v>
      </c>
      <c r="F221" s="122">
        <v>151033.0</v>
      </c>
      <c r="G221" s="121" t="s">
        <v>37</v>
      </c>
      <c r="H221" s="120"/>
      <c r="I221" s="120"/>
      <c r="J221" s="120"/>
      <c r="K221" s="120"/>
      <c r="L221" s="120"/>
      <c r="M221" s="120"/>
      <c r="N221" s="120"/>
      <c r="O221" s="120"/>
      <c r="P221" s="120"/>
      <c r="Q221" s="120"/>
      <c r="R221" s="120"/>
      <c r="S221" s="120"/>
      <c r="T221" s="120"/>
      <c r="U221" s="120"/>
      <c r="V221" s="120"/>
      <c r="W221" s="120"/>
      <c r="X221" s="120"/>
      <c r="Y221" s="120"/>
      <c r="Z221" s="120"/>
    </row>
    <row r="222" ht="15.75" hidden="1" customHeight="1">
      <c r="A222" s="121" t="s">
        <v>12</v>
      </c>
      <c r="B222" s="121" t="s">
        <v>337</v>
      </c>
      <c r="C222" s="121">
        <v>6335.0</v>
      </c>
      <c r="D222" s="121" t="s">
        <v>341</v>
      </c>
      <c r="E222" s="121" t="s">
        <v>46</v>
      </c>
      <c r="F222" s="122">
        <v>226100.0</v>
      </c>
      <c r="G222" s="121" t="s">
        <v>37</v>
      </c>
      <c r="H222" s="120"/>
      <c r="I222" s="120"/>
      <c r="J222" s="120"/>
      <c r="K222" s="120"/>
      <c r="L222" s="120"/>
      <c r="M222" s="120"/>
      <c r="N222" s="120"/>
      <c r="O222" s="120"/>
      <c r="P222" s="120"/>
      <c r="Q222" s="120"/>
      <c r="R222" s="120"/>
      <c r="S222" s="120"/>
      <c r="T222" s="120"/>
      <c r="U222" s="120"/>
      <c r="V222" s="120"/>
      <c r="W222" s="120"/>
      <c r="X222" s="120"/>
      <c r="Y222" s="120"/>
      <c r="Z222" s="120"/>
    </row>
    <row r="223" ht="15.75" hidden="1" customHeight="1">
      <c r="A223" s="121" t="s">
        <v>12</v>
      </c>
      <c r="B223" s="121" t="s">
        <v>337</v>
      </c>
      <c r="C223" s="121">
        <v>6337.0</v>
      </c>
      <c r="D223" s="121" t="s">
        <v>343</v>
      </c>
      <c r="E223" s="121" t="s">
        <v>46</v>
      </c>
      <c r="F223" s="122">
        <v>714000.0</v>
      </c>
      <c r="G223" s="121" t="s">
        <v>37</v>
      </c>
      <c r="H223" s="120"/>
      <c r="I223" s="120"/>
      <c r="J223" s="120"/>
      <c r="K223" s="120"/>
      <c r="L223" s="120"/>
      <c r="M223" s="120"/>
      <c r="N223" s="120"/>
      <c r="O223" s="120"/>
      <c r="P223" s="120"/>
      <c r="Q223" s="120"/>
      <c r="R223" s="120"/>
      <c r="S223" s="120"/>
      <c r="T223" s="120"/>
      <c r="U223" s="120"/>
      <c r="V223" s="120"/>
      <c r="W223" s="120"/>
      <c r="X223" s="120"/>
      <c r="Y223" s="120"/>
      <c r="Z223" s="120"/>
    </row>
    <row r="224" ht="15.75" hidden="1" customHeight="1">
      <c r="A224" s="121" t="s">
        <v>12</v>
      </c>
      <c r="B224" s="121" t="s">
        <v>98</v>
      </c>
      <c r="C224" s="121">
        <v>6356.0</v>
      </c>
      <c r="D224" s="121" t="s">
        <v>344</v>
      </c>
      <c r="E224" s="121" t="s">
        <v>100</v>
      </c>
      <c r="F224" s="122">
        <v>60609.0</v>
      </c>
      <c r="G224" s="121" t="s">
        <v>37</v>
      </c>
      <c r="H224" s="120"/>
      <c r="I224" s="120"/>
      <c r="J224" s="120"/>
      <c r="K224" s="120"/>
      <c r="L224" s="120"/>
      <c r="M224" s="120"/>
      <c r="N224" s="120"/>
      <c r="O224" s="120"/>
      <c r="P224" s="120"/>
      <c r="Q224" s="120"/>
      <c r="R224" s="120"/>
      <c r="S224" s="120"/>
      <c r="T224" s="120"/>
      <c r="U224" s="120"/>
      <c r="V224" s="120"/>
      <c r="W224" s="120"/>
      <c r="X224" s="120"/>
      <c r="Y224" s="120"/>
      <c r="Z224" s="120"/>
    </row>
    <row r="225" ht="15.75" hidden="1" customHeight="1">
      <c r="A225" s="121" t="s">
        <v>12</v>
      </c>
      <c r="B225" s="121" t="s">
        <v>345</v>
      </c>
      <c r="C225" s="121">
        <v>6370.0</v>
      </c>
      <c r="D225" s="121" t="s">
        <v>346</v>
      </c>
      <c r="E225" s="121" t="s">
        <v>46</v>
      </c>
      <c r="F225" s="122">
        <v>499800.0</v>
      </c>
      <c r="G225" s="121" t="s">
        <v>37</v>
      </c>
      <c r="H225" s="120"/>
      <c r="I225" s="120"/>
      <c r="J225" s="120"/>
      <c r="K225" s="120"/>
      <c r="L225" s="120"/>
      <c r="M225" s="120"/>
      <c r="N225" s="120"/>
      <c r="O225" s="120"/>
      <c r="P225" s="120"/>
      <c r="Q225" s="120"/>
      <c r="R225" s="120"/>
      <c r="S225" s="120"/>
      <c r="T225" s="120"/>
      <c r="U225" s="120"/>
      <c r="V225" s="120"/>
      <c r="W225" s="120"/>
      <c r="X225" s="120"/>
      <c r="Y225" s="120"/>
      <c r="Z225" s="120"/>
    </row>
    <row r="226" ht="15.75" hidden="1" customHeight="1">
      <c r="A226" s="121" t="s">
        <v>12</v>
      </c>
      <c r="B226" s="121" t="s">
        <v>345</v>
      </c>
      <c r="C226" s="121">
        <v>6371.0</v>
      </c>
      <c r="D226" s="121" t="s">
        <v>347</v>
      </c>
      <c r="E226" s="121" t="s">
        <v>46</v>
      </c>
      <c r="F226" s="122">
        <v>499800.0</v>
      </c>
      <c r="G226" s="121" t="s">
        <v>37</v>
      </c>
      <c r="H226" s="120"/>
      <c r="I226" s="120"/>
      <c r="J226" s="120"/>
      <c r="K226" s="120"/>
      <c r="L226" s="120"/>
      <c r="M226" s="120"/>
      <c r="N226" s="120"/>
      <c r="O226" s="120"/>
      <c r="P226" s="120"/>
      <c r="Q226" s="120"/>
      <c r="R226" s="120"/>
      <c r="S226" s="120"/>
      <c r="T226" s="120"/>
      <c r="U226" s="120"/>
      <c r="V226" s="120"/>
      <c r="W226" s="120"/>
      <c r="X226" s="120"/>
      <c r="Y226" s="120"/>
      <c r="Z226" s="120"/>
    </row>
    <row r="227" ht="15.75" hidden="1" customHeight="1">
      <c r="A227" s="121" t="s">
        <v>12</v>
      </c>
      <c r="B227" s="121" t="s">
        <v>345</v>
      </c>
      <c r="C227" s="121">
        <v>6372.0</v>
      </c>
      <c r="D227" s="121" t="s">
        <v>348</v>
      </c>
      <c r="E227" s="121" t="s">
        <v>46</v>
      </c>
      <c r="F227" s="122">
        <v>553248.0</v>
      </c>
      <c r="G227" s="121" t="s">
        <v>37</v>
      </c>
      <c r="H227" s="120"/>
      <c r="I227" s="120"/>
      <c r="J227" s="120"/>
      <c r="K227" s="120"/>
      <c r="L227" s="120"/>
      <c r="M227" s="120"/>
      <c r="N227" s="120"/>
      <c r="O227" s="120"/>
      <c r="P227" s="120"/>
      <c r="Q227" s="120"/>
      <c r="R227" s="120"/>
      <c r="S227" s="120"/>
      <c r="T227" s="120"/>
      <c r="U227" s="120"/>
      <c r="V227" s="120"/>
      <c r="W227" s="120"/>
      <c r="X227" s="120"/>
      <c r="Y227" s="120"/>
      <c r="Z227" s="120"/>
    </row>
    <row r="228" ht="15.75" hidden="1" customHeight="1">
      <c r="A228" s="121" t="s">
        <v>12</v>
      </c>
      <c r="B228" s="121" t="s">
        <v>345</v>
      </c>
      <c r="C228" s="121">
        <v>6373.0</v>
      </c>
      <c r="D228" s="121" t="s">
        <v>349</v>
      </c>
      <c r="E228" s="121" t="s">
        <v>46</v>
      </c>
      <c r="F228" s="122">
        <v>692295.0</v>
      </c>
      <c r="G228" s="121" t="s">
        <v>37</v>
      </c>
      <c r="H228" s="120"/>
      <c r="I228" s="120"/>
      <c r="J228" s="120"/>
      <c r="K228" s="120"/>
      <c r="L228" s="120"/>
      <c r="M228" s="120"/>
      <c r="N228" s="120"/>
      <c r="O228" s="120"/>
      <c r="P228" s="120"/>
      <c r="Q228" s="120"/>
      <c r="R228" s="120"/>
      <c r="S228" s="120"/>
      <c r="T228" s="120"/>
      <c r="U228" s="120"/>
      <c r="V228" s="120"/>
      <c r="W228" s="120"/>
      <c r="X228" s="120"/>
      <c r="Y228" s="120"/>
      <c r="Z228" s="120"/>
    </row>
    <row r="229" ht="15.75" hidden="1" customHeight="1">
      <c r="A229" s="121" t="s">
        <v>12</v>
      </c>
      <c r="B229" s="121" t="s">
        <v>345</v>
      </c>
      <c r="C229" s="121">
        <v>6375.0</v>
      </c>
      <c r="D229" s="121" t="s">
        <v>350</v>
      </c>
      <c r="E229" s="121" t="s">
        <v>46</v>
      </c>
      <c r="F229" s="122">
        <v>743750.0</v>
      </c>
      <c r="G229" s="121" t="s">
        <v>37</v>
      </c>
      <c r="H229" s="120"/>
      <c r="I229" s="120"/>
      <c r="J229" s="120"/>
      <c r="K229" s="120"/>
      <c r="L229" s="120"/>
      <c r="M229" s="120"/>
      <c r="N229" s="120"/>
      <c r="O229" s="120"/>
      <c r="P229" s="120"/>
      <c r="Q229" s="120"/>
      <c r="R229" s="120"/>
      <c r="S229" s="120"/>
      <c r="T229" s="120"/>
      <c r="U229" s="120"/>
      <c r="V229" s="120"/>
      <c r="W229" s="120"/>
      <c r="X229" s="120"/>
      <c r="Y229" s="120"/>
      <c r="Z229" s="120"/>
    </row>
    <row r="230" ht="15.75" hidden="1" customHeight="1">
      <c r="A230" s="121" t="s">
        <v>12</v>
      </c>
      <c r="B230" s="121" t="s">
        <v>345</v>
      </c>
      <c r="C230" s="121">
        <v>6376.0</v>
      </c>
      <c r="D230" s="121" t="s">
        <v>351</v>
      </c>
      <c r="E230" s="121" t="s">
        <v>46</v>
      </c>
      <c r="F230" s="122">
        <v>827050.0</v>
      </c>
      <c r="G230" s="121" t="s">
        <v>37</v>
      </c>
      <c r="H230" s="120"/>
      <c r="I230" s="120"/>
      <c r="J230" s="120"/>
      <c r="K230" s="120"/>
      <c r="L230" s="120"/>
      <c r="M230" s="120"/>
      <c r="N230" s="120"/>
      <c r="O230" s="120"/>
      <c r="P230" s="120"/>
      <c r="Q230" s="120"/>
      <c r="R230" s="120"/>
      <c r="S230" s="120"/>
      <c r="T230" s="120"/>
      <c r="U230" s="120"/>
      <c r="V230" s="120"/>
      <c r="W230" s="120"/>
      <c r="X230" s="120"/>
      <c r="Y230" s="120"/>
      <c r="Z230" s="120"/>
    </row>
    <row r="231" ht="15.75" hidden="1" customHeight="1">
      <c r="A231" s="121" t="s">
        <v>12</v>
      </c>
      <c r="B231" s="121" t="s">
        <v>345</v>
      </c>
      <c r="C231" s="121">
        <v>6377.0</v>
      </c>
      <c r="D231" s="121" t="s">
        <v>352</v>
      </c>
      <c r="E231" s="121" t="s">
        <v>46</v>
      </c>
      <c r="F231" s="122">
        <v>1154641.0</v>
      </c>
      <c r="G231" s="121" t="s">
        <v>37</v>
      </c>
      <c r="H231" s="120"/>
      <c r="I231" s="120"/>
      <c r="J231" s="120"/>
      <c r="K231" s="120"/>
      <c r="L231" s="120"/>
      <c r="M231" s="120"/>
      <c r="N231" s="120"/>
      <c r="O231" s="120"/>
      <c r="P231" s="120"/>
      <c r="Q231" s="120"/>
      <c r="R231" s="120"/>
      <c r="S231" s="120"/>
      <c r="T231" s="120"/>
      <c r="U231" s="120"/>
      <c r="V231" s="120"/>
      <c r="W231" s="120"/>
      <c r="X231" s="120"/>
      <c r="Y231" s="120"/>
      <c r="Z231" s="120"/>
    </row>
    <row r="232" ht="15.75" hidden="1" customHeight="1">
      <c r="A232" s="121" t="s">
        <v>12</v>
      </c>
      <c r="B232" s="121" t="s">
        <v>345</v>
      </c>
      <c r="C232" s="121">
        <v>6378.0</v>
      </c>
      <c r="D232" s="121" t="s">
        <v>353</v>
      </c>
      <c r="E232" s="121" t="s">
        <v>46</v>
      </c>
      <c r="F232" s="122">
        <v>1207680.0</v>
      </c>
      <c r="G232" s="121" t="s">
        <v>37</v>
      </c>
      <c r="H232" s="120"/>
      <c r="I232" s="120"/>
      <c r="J232" s="120"/>
      <c r="K232" s="120"/>
      <c r="L232" s="120"/>
      <c r="M232" s="120"/>
      <c r="N232" s="120"/>
      <c r="O232" s="120"/>
      <c r="P232" s="120"/>
      <c r="Q232" s="120"/>
      <c r="R232" s="120"/>
      <c r="S232" s="120"/>
      <c r="T232" s="120"/>
      <c r="U232" s="120"/>
      <c r="V232" s="120"/>
      <c r="W232" s="120"/>
      <c r="X232" s="120"/>
      <c r="Y232" s="120"/>
      <c r="Z232" s="120"/>
    </row>
    <row r="233" ht="15.75" hidden="1" customHeight="1">
      <c r="A233" s="121" t="s">
        <v>12</v>
      </c>
      <c r="B233" s="121" t="s">
        <v>345</v>
      </c>
      <c r="C233" s="121">
        <v>6379.0</v>
      </c>
      <c r="D233" s="121" t="s">
        <v>354</v>
      </c>
      <c r="E233" s="121" t="s">
        <v>46</v>
      </c>
      <c r="F233" s="122">
        <v>1209312.0</v>
      </c>
      <c r="G233" s="121" t="s">
        <v>37</v>
      </c>
      <c r="H233" s="120"/>
      <c r="I233" s="120"/>
      <c r="J233" s="120"/>
      <c r="K233" s="120"/>
      <c r="L233" s="120"/>
      <c r="M233" s="120"/>
      <c r="N233" s="120"/>
      <c r="O233" s="120"/>
      <c r="P233" s="120"/>
      <c r="Q233" s="120"/>
      <c r="R233" s="120"/>
      <c r="S233" s="120"/>
      <c r="T233" s="120"/>
      <c r="U233" s="120"/>
      <c r="V233" s="120"/>
      <c r="W233" s="120"/>
      <c r="X233" s="120"/>
      <c r="Y233" s="120"/>
      <c r="Z233" s="120"/>
    </row>
    <row r="234" ht="15.75" hidden="1" customHeight="1">
      <c r="A234" s="121" t="s">
        <v>12</v>
      </c>
      <c r="B234" s="121" t="s">
        <v>345</v>
      </c>
      <c r="C234" s="121">
        <v>6380.0</v>
      </c>
      <c r="D234" s="121" t="s">
        <v>355</v>
      </c>
      <c r="E234" s="121" t="s">
        <v>46</v>
      </c>
      <c r="F234" s="122">
        <v>1374450.0</v>
      </c>
      <c r="G234" s="121" t="s">
        <v>37</v>
      </c>
      <c r="H234" s="120"/>
      <c r="I234" s="120"/>
      <c r="J234" s="120"/>
      <c r="K234" s="120"/>
      <c r="L234" s="120"/>
      <c r="M234" s="120"/>
      <c r="N234" s="120"/>
      <c r="O234" s="120"/>
      <c r="P234" s="120"/>
      <c r="Q234" s="120"/>
      <c r="R234" s="120"/>
      <c r="S234" s="120"/>
      <c r="T234" s="120"/>
      <c r="U234" s="120"/>
      <c r="V234" s="120"/>
      <c r="W234" s="120"/>
      <c r="X234" s="120"/>
      <c r="Y234" s="120"/>
      <c r="Z234" s="120"/>
    </row>
    <row r="235" ht="15.75" hidden="1" customHeight="1">
      <c r="A235" s="121" t="s">
        <v>12</v>
      </c>
      <c r="B235" s="121" t="s">
        <v>345</v>
      </c>
      <c r="C235" s="121">
        <v>6381.0</v>
      </c>
      <c r="D235" s="121" t="s">
        <v>356</v>
      </c>
      <c r="E235" s="121" t="s">
        <v>46</v>
      </c>
      <c r="F235" s="122">
        <v>1677900.0</v>
      </c>
      <c r="G235" s="121" t="s">
        <v>37</v>
      </c>
      <c r="H235" s="120"/>
      <c r="I235" s="120"/>
      <c r="J235" s="120"/>
      <c r="K235" s="120"/>
      <c r="L235" s="120"/>
      <c r="M235" s="120"/>
      <c r="N235" s="120"/>
      <c r="O235" s="120"/>
      <c r="P235" s="120"/>
      <c r="Q235" s="120"/>
      <c r="R235" s="120"/>
      <c r="S235" s="120"/>
      <c r="T235" s="120"/>
      <c r="U235" s="120"/>
      <c r="V235" s="120"/>
      <c r="W235" s="120"/>
      <c r="X235" s="120"/>
      <c r="Y235" s="120"/>
      <c r="Z235" s="120"/>
    </row>
    <row r="236" ht="15.75" hidden="1" customHeight="1">
      <c r="A236" s="121" t="s">
        <v>12</v>
      </c>
      <c r="B236" s="121" t="s">
        <v>345</v>
      </c>
      <c r="C236" s="121">
        <v>6382.0</v>
      </c>
      <c r="D236" s="121" t="s">
        <v>357</v>
      </c>
      <c r="E236" s="121" t="s">
        <v>46</v>
      </c>
      <c r="F236" s="122">
        <v>1731450.0</v>
      </c>
      <c r="G236" s="121" t="s">
        <v>37</v>
      </c>
      <c r="H236" s="120"/>
      <c r="I236" s="120"/>
      <c r="J236" s="120"/>
      <c r="K236" s="120"/>
      <c r="L236" s="120"/>
      <c r="M236" s="120"/>
      <c r="N236" s="120"/>
      <c r="O236" s="120"/>
      <c r="P236" s="120"/>
      <c r="Q236" s="120"/>
      <c r="R236" s="120"/>
      <c r="S236" s="120"/>
      <c r="T236" s="120"/>
      <c r="U236" s="120"/>
      <c r="V236" s="120"/>
      <c r="W236" s="120"/>
      <c r="X236" s="120"/>
      <c r="Y236" s="120"/>
      <c r="Z236" s="120"/>
    </row>
    <row r="237" ht="15.75" hidden="1" customHeight="1">
      <c r="A237" s="121" t="s">
        <v>12</v>
      </c>
      <c r="B237" s="121" t="s">
        <v>345</v>
      </c>
      <c r="C237" s="121">
        <v>6383.0</v>
      </c>
      <c r="D237" s="121" t="s">
        <v>358</v>
      </c>
      <c r="E237" s="121" t="s">
        <v>46</v>
      </c>
      <c r="F237" s="122">
        <v>1981350.0</v>
      </c>
      <c r="G237" s="121" t="s">
        <v>37</v>
      </c>
      <c r="H237" s="120"/>
      <c r="I237" s="120"/>
      <c r="J237" s="120"/>
      <c r="K237" s="120"/>
      <c r="L237" s="120"/>
      <c r="M237" s="120"/>
      <c r="N237" s="120"/>
      <c r="O237" s="120"/>
      <c r="P237" s="120"/>
      <c r="Q237" s="120"/>
      <c r="R237" s="120"/>
      <c r="S237" s="120"/>
      <c r="T237" s="120"/>
      <c r="U237" s="120"/>
      <c r="V237" s="120"/>
      <c r="W237" s="120"/>
      <c r="X237" s="120"/>
      <c r="Y237" s="120"/>
      <c r="Z237" s="120"/>
    </row>
    <row r="238" ht="15.75" hidden="1" customHeight="1">
      <c r="A238" s="121" t="s">
        <v>12</v>
      </c>
      <c r="B238" s="121" t="s">
        <v>345</v>
      </c>
      <c r="C238" s="121">
        <v>6384.0</v>
      </c>
      <c r="D238" s="121" t="s">
        <v>359</v>
      </c>
      <c r="E238" s="121" t="s">
        <v>46</v>
      </c>
      <c r="F238" s="122">
        <v>2255050.0</v>
      </c>
      <c r="G238" s="121" t="s">
        <v>37</v>
      </c>
      <c r="H238" s="120"/>
      <c r="I238" s="120"/>
      <c r="J238" s="120"/>
      <c r="K238" s="120"/>
      <c r="L238" s="120"/>
      <c r="M238" s="120"/>
      <c r="N238" s="120"/>
      <c r="O238" s="120"/>
      <c r="P238" s="120"/>
      <c r="Q238" s="120"/>
      <c r="R238" s="120"/>
      <c r="S238" s="120"/>
      <c r="T238" s="120"/>
      <c r="U238" s="120"/>
      <c r="V238" s="120"/>
      <c r="W238" s="120"/>
      <c r="X238" s="120"/>
      <c r="Y238" s="120"/>
      <c r="Z238" s="120"/>
    </row>
    <row r="239" ht="15.75" hidden="1" customHeight="1">
      <c r="A239" s="121" t="s">
        <v>12</v>
      </c>
      <c r="B239" s="121" t="s">
        <v>345</v>
      </c>
      <c r="C239" s="121">
        <v>6385.0</v>
      </c>
      <c r="D239" s="121" t="s">
        <v>360</v>
      </c>
      <c r="E239" s="121" t="s">
        <v>46</v>
      </c>
      <c r="F239" s="122">
        <v>2802450.0</v>
      </c>
      <c r="G239" s="121" t="s">
        <v>37</v>
      </c>
      <c r="H239" s="120"/>
      <c r="I239" s="120"/>
      <c r="J239" s="120"/>
      <c r="K239" s="120"/>
      <c r="L239" s="120"/>
      <c r="M239" s="120"/>
      <c r="N239" s="120"/>
      <c r="O239" s="120"/>
      <c r="P239" s="120"/>
      <c r="Q239" s="120"/>
      <c r="R239" s="120"/>
      <c r="S239" s="120"/>
      <c r="T239" s="120"/>
      <c r="U239" s="120"/>
      <c r="V239" s="120"/>
      <c r="W239" s="120"/>
      <c r="X239" s="120"/>
      <c r="Y239" s="120"/>
      <c r="Z239" s="120"/>
    </row>
    <row r="240" ht="15.75" hidden="1" customHeight="1">
      <c r="A240" s="121" t="s">
        <v>12</v>
      </c>
      <c r="B240" s="121" t="s">
        <v>345</v>
      </c>
      <c r="C240" s="121">
        <v>6387.0</v>
      </c>
      <c r="D240" s="121" t="s">
        <v>361</v>
      </c>
      <c r="E240" s="121" t="s">
        <v>46</v>
      </c>
      <c r="F240" s="122">
        <v>1810509.0</v>
      </c>
      <c r="G240" s="121" t="s">
        <v>37</v>
      </c>
      <c r="H240" s="120"/>
      <c r="I240" s="120"/>
      <c r="J240" s="120"/>
      <c r="K240" s="120"/>
      <c r="L240" s="120"/>
      <c r="M240" s="120"/>
      <c r="N240" s="120"/>
      <c r="O240" s="120"/>
      <c r="P240" s="120"/>
      <c r="Q240" s="120"/>
      <c r="R240" s="120"/>
      <c r="S240" s="120"/>
      <c r="T240" s="120"/>
      <c r="U240" s="120"/>
      <c r="V240" s="120"/>
      <c r="W240" s="120"/>
      <c r="X240" s="120"/>
      <c r="Y240" s="120"/>
      <c r="Z240" s="120"/>
    </row>
    <row r="241" ht="15.75" hidden="1" customHeight="1">
      <c r="A241" s="121" t="s">
        <v>12</v>
      </c>
      <c r="B241" s="121" t="s">
        <v>345</v>
      </c>
      <c r="C241" s="121">
        <v>6388.0</v>
      </c>
      <c r="D241" s="121" t="s">
        <v>362</v>
      </c>
      <c r="E241" s="121" t="s">
        <v>46</v>
      </c>
      <c r="F241" s="122">
        <v>2142000.0</v>
      </c>
      <c r="G241" s="121" t="s">
        <v>37</v>
      </c>
      <c r="H241" s="120"/>
      <c r="I241" s="120"/>
      <c r="J241" s="120"/>
      <c r="K241" s="120"/>
      <c r="L241" s="120"/>
      <c r="M241" s="120"/>
      <c r="N241" s="120"/>
      <c r="O241" s="120"/>
      <c r="P241" s="120"/>
      <c r="Q241" s="120"/>
      <c r="R241" s="120"/>
      <c r="S241" s="120"/>
      <c r="T241" s="120"/>
      <c r="U241" s="120"/>
      <c r="V241" s="120"/>
      <c r="W241" s="120"/>
      <c r="X241" s="120"/>
      <c r="Y241" s="120"/>
      <c r="Z241" s="120"/>
    </row>
    <row r="242" ht="15.75" hidden="1" customHeight="1">
      <c r="A242" s="121" t="s">
        <v>12</v>
      </c>
      <c r="B242" s="121" t="s">
        <v>345</v>
      </c>
      <c r="C242" s="121">
        <v>6389.0</v>
      </c>
      <c r="D242" s="121" t="s">
        <v>363</v>
      </c>
      <c r="E242" s="121" t="s">
        <v>46</v>
      </c>
      <c r="F242" s="122">
        <v>2171750.0</v>
      </c>
      <c r="G242" s="121" t="s">
        <v>37</v>
      </c>
      <c r="H242" s="120"/>
      <c r="I242" s="120"/>
      <c r="J242" s="120"/>
      <c r="K242" s="120"/>
      <c r="L242" s="120"/>
      <c r="M242" s="120"/>
      <c r="N242" s="120"/>
      <c r="O242" s="120"/>
      <c r="P242" s="120"/>
      <c r="Q242" s="120"/>
      <c r="R242" s="120"/>
      <c r="S242" s="120"/>
      <c r="T242" s="120"/>
      <c r="U242" s="120"/>
      <c r="V242" s="120"/>
      <c r="W242" s="120"/>
      <c r="X242" s="120"/>
      <c r="Y242" s="120"/>
      <c r="Z242" s="120"/>
    </row>
    <row r="243" ht="15.75" hidden="1" customHeight="1">
      <c r="A243" s="121" t="s">
        <v>12</v>
      </c>
      <c r="B243" s="121" t="s">
        <v>345</v>
      </c>
      <c r="C243" s="121">
        <v>6390.0</v>
      </c>
      <c r="D243" s="121" t="s">
        <v>364</v>
      </c>
      <c r="E243" s="121" t="s">
        <v>46</v>
      </c>
      <c r="F243" s="122">
        <v>2308600.0</v>
      </c>
      <c r="G243" s="121" t="s">
        <v>37</v>
      </c>
      <c r="H243" s="120"/>
      <c r="I243" s="120"/>
      <c r="J243" s="120"/>
      <c r="K243" s="120"/>
      <c r="L243" s="120"/>
      <c r="M243" s="120"/>
      <c r="N243" s="120"/>
      <c r="O243" s="120"/>
      <c r="P243" s="120"/>
      <c r="Q243" s="120"/>
      <c r="R243" s="120"/>
      <c r="S243" s="120"/>
      <c r="T243" s="120"/>
      <c r="U243" s="120"/>
      <c r="V243" s="120"/>
      <c r="W243" s="120"/>
      <c r="X243" s="120"/>
      <c r="Y243" s="120"/>
      <c r="Z243" s="120"/>
    </row>
    <row r="244" ht="15.75" hidden="1" customHeight="1">
      <c r="A244" s="121" t="s">
        <v>12</v>
      </c>
      <c r="B244" s="121" t="s">
        <v>345</v>
      </c>
      <c r="C244" s="121">
        <v>6391.0</v>
      </c>
      <c r="D244" s="121" t="s">
        <v>365</v>
      </c>
      <c r="E244" s="121" t="s">
        <v>46</v>
      </c>
      <c r="F244" s="122">
        <v>2778650.0</v>
      </c>
      <c r="G244" s="121" t="s">
        <v>37</v>
      </c>
      <c r="H244" s="120"/>
      <c r="I244" s="120"/>
      <c r="J244" s="120"/>
      <c r="K244" s="120"/>
      <c r="L244" s="120"/>
      <c r="M244" s="120"/>
      <c r="N244" s="120"/>
      <c r="O244" s="120"/>
      <c r="P244" s="120"/>
      <c r="Q244" s="120"/>
      <c r="R244" s="120"/>
      <c r="S244" s="120"/>
      <c r="T244" s="120"/>
      <c r="U244" s="120"/>
      <c r="V244" s="120"/>
      <c r="W244" s="120"/>
      <c r="X244" s="120"/>
      <c r="Y244" s="120"/>
      <c r="Z244" s="120"/>
    </row>
    <row r="245" ht="15.75" hidden="1" customHeight="1">
      <c r="A245" s="121" t="s">
        <v>12</v>
      </c>
      <c r="B245" s="121" t="s">
        <v>345</v>
      </c>
      <c r="C245" s="121">
        <v>6392.0</v>
      </c>
      <c r="D245" s="121" t="s">
        <v>366</v>
      </c>
      <c r="E245" s="121" t="s">
        <v>46</v>
      </c>
      <c r="F245" s="122">
        <v>3296300.0</v>
      </c>
      <c r="G245" s="121" t="s">
        <v>37</v>
      </c>
      <c r="H245" s="120"/>
      <c r="I245" s="120"/>
      <c r="J245" s="120"/>
      <c r="K245" s="120"/>
      <c r="L245" s="120"/>
      <c r="M245" s="120"/>
      <c r="N245" s="120"/>
      <c r="O245" s="120"/>
      <c r="P245" s="120"/>
      <c r="Q245" s="120"/>
      <c r="R245" s="120"/>
      <c r="S245" s="120"/>
      <c r="T245" s="120"/>
      <c r="U245" s="120"/>
      <c r="V245" s="120"/>
      <c r="W245" s="120"/>
      <c r="X245" s="120"/>
      <c r="Y245" s="120"/>
      <c r="Z245" s="120"/>
    </row>
    <row r="246" ht="15.75" hidden="1" customHeight="1">
      <c r="A246" s="121" t="s">
        <v>12</v>
      </c>
      <c r="B246" s="121" t="s">
        <v>345</v>
      </c>
      <c r="C246" s="121">
        <v>6393.0</v>
      </c>
      <c r="D246" s="121" t="s">
        <v>367</v>
      </c>
      <c r="E246" s="121" t="s">
        <v>46</v>
      </c>
      <c r="F246" s="122">
        <v>7369906.0</v>
      </c>
      <c r="G246" s="121" t="s">
        <v>37</v>
      </c>
      <c r="H246" s="120"/>
      <c r="I246" s="120"/>
      <c r="J246" s="120"/>
      <c r="K246" s="120"/>
      <c r="L246" s="120"/>
      <c r="M246" s="120"/>
      <c r="N246" s="120"/>
      <c r="O246" s="120"/>
      <c r="P246" s="120"/>
      <c r="Q246" s="120"/>
      <c r="R246" s="120"/>
      <c r="S246" s="120"/>
      <c r="T246" s="120"/>
      <c r="U246" s="120"/>
      <c r="V246" s="120"/>
      <c r="W246" s="120"/>
      <c r="X246" s="120"/>
      <c r="Y246" s="120"/>
      <c r="Z246" s="120"/>
    </row>
    <row r="247" ht="15.75" hidden="1" customHeight="1">
      <c r="A247" s="121" t="s">
        <v>12</v>
      </c>
      <c r="B247" s="121" t="s">
        <v>345</v>
      </c>
      <c r="C247" s="121">
        <v>6394.0</v>
      </c>
      <c r="D247" s="121" t="s">
        <v>368</v>
      </c>
      <c r="E247" s="121" t="s">
        <v>46</v>
      </c>
      <c r="F247" s="122">
        <v>8394598.0</v>
      </c>
      <c r="G247" s="121" t="s">
        <v>37</v>
      </c>
      <c r="H247" s="120"/>
      <c r="I247" s="120"/>
      <c r="J247" s="120"/>
      <c r="K247" s="120"/>
      <c r="L247" s="120"/>
      <c r="M247" s="120"/>
      <c r="N247" s="120"/>
      <c r="O247" s="120"/>
      <c r="P247" s="120"/>
      <c r="Q247" s="120"/>
      <c r="R247" s="120"/>
      <c r="S247" s="120"/>
      <c r="T247" s="120"/>
      <c r="U247" s="120"/>
      <c r="V247" s="120"/>
      <c r="W247" s="120"/>
      <c r="X247" s="120"/>
      <c r="Y247" s="120"/>
      <c r="Z247" s="120"/>
    </row>
    <row r="248" ht="15.75" hidden="1" customHeight="1">
      <c r="A248" s="121" t="s">
        <v>12</v>
      </c>
      <c r="B248" s="121" t="s">
        <v>345</v>
      </c>
      <c r="C248" s="121">
        <v>6395.0</v>
      </c>
      <c r="D248" s="121" t="s">
        <v>369</v>
      </c>
      <c r="E248" s="121" t="s">
        <v>46</v>
      </c>
      <c r="F248" s="122">
        <v>9182824.0</v>
      </c>
      <c r="G248" s="121" t="s">
        <v>37</v>
      </c>
      <c r="H248" s="120"/>
      <c r="I248" s="120"/>
      <c r="J248" s="120"/>
      <c r="K248" s="120"/>
      <c r="L248" s="120"/>
      <c r="M248" s="120"/>
      <c r="N248" s="120"/>
      <c r="O248" s="120"/>
      <c r="P248" s="120"/>
      <c r="Q248" s="120"/>
      <c r="R248" s="120"/>
      <c r="S248" s="120"/>
      <c r="T248" s="120"/>
      <c r="U248" s="120"/>
      <c r="V248" s="120"/>
      <c r="W248" s="120"/>
      <c r="X248" s="120"/>
      <c r="Y248" s="120"/>
      <c r="Z248" s="120"/>
    </row>
    <row r="249" ht="15.75" hidden="1" customHeight="1">
      <c r="A249" s="121" t="s">
        <v>12</v>
      </c>
      <c r="B249" s="121" t="s">
        <v>345</v>
      </c>
      <c r="C249" s="121">
        <v>6396.0</v>
      </c>
      <c r="D249" s="121" t="s">
        <v>370</v>
      </c>
      <c r="E249" s="121" t="s">
        <v>46</v>
      </c>
      <c r="F249" s="122">
        <v>9773993.0</v>
      </c>
      <c r="G249" s="121" t="s">
        <v>37</v>
      </c>
      <c r="H249" s="120"/>
      <c r="I249" s="120"/>
      <c r="J249" s="120"/>
      <c r="K249" s="120"/>
      <c r="L249" s="120"/>
      <c r="M249" s="120"/>
      <c r="N249" s="120"/>
      <c r="O249" s="120"/>
      <c r="P249" s="120"/>
      <c r="Q249" s="120"/>
      <c r="R249" s="120"/>
      <c r="S249" s="120"/>
      <c r="T249" s="120"/>
      <c r="U249" s="120"/>
      <c r="V249" s="120"/>
      <c r="W249" s="120"/>
      <c r="X249" s="120"/>
      <c r="Y249" s="120"/>
      <c r="Z249" s="120"/>
    </row>
    <row r="250" ht="15.75" hidden="1" customHeight="1">
      <c r="A250" s="121" t="s">
        <v>12</v>
      </c>
      <c r="B250" s="121" t="s">
        <v>345</v>
      </c>
      <c r="C250" s="121">
        <v>6397.0</v>
      </c>
      <c r="D250" s="121" t="s">
        <v>371</v>
      </c>
      <c r="E250" s="121" t="s">
        <v>46</v>
      </c>
      <c r="F250" s="122">
        <v>1.0246928E7</v>
      </c>
      <c r="G250" s="121" t="s">
        <v>37</v>
      </c>
      <c r="H250" s="120"/>
      <c r="I250" s="120"/>
      <c r="J250" s="120"/>
      <c r="K250" s="120"/>
      <c r="L250" s="120"/>
      <c r="M250" s="120"/>
      <c r="N250" s="120"/>
      <c r="O250" s="120"/>
      <c r="P250" s="120"/>
      <c r="Q250" s="120"/>
      <c r="R250" s="120"/>
      <c r="S250" s="120"/>
      <c r="T250" s="120"/>
      <c r="U250" s="120"/>
      <c r="V250" s="120"/>
      <c r="W250" s="120"/>
      <c r="X250" s="120"/>
      <c r="Y250" s="120"/>
      <c r="Z250" s="120"/>
    </row>
    <row r="251" ht="15.75" hidden="1" customHeight="1">
      <c r="A251" s="121" t="s">
        <v>12</v>
      </c>
      <c r="B251" s="121" t="s">
        <v>345</v>
      </c>
      <c r="C251" s="121">
        <v>6398.0</v>
      </c>
      <c r="D251" s="121" t="s">
        <v>373</v>
      </c>
      <c r="E251" s="121" t="s">
        <v>46</v>
      </c>
      <c r="F251" s="122">
        <v>1.1074564E7</v>
      </c>
      <c r="G251" s="121" t="s">
        <v>37</v>
      </c>
      <c r="H251" s="120"/>
      <c r="I251" s="120"/>
      <c r="J251" s="120"/>
      <c r="K251" s="120"/>
      <c r="L251" s="120"/>
      <c r="M251" s="120"/>
      <c r="N251" s="120"/>
      <c r="O251" s="120"/>
      <c r="P251" s="120"/>
      <c r="Q251" s="120"/>
      <c r="R251" s="120"/>
      <c r="S251" s="120"/>
      <c r="T251" s="120"/>
      <c r="U251" s="120"/>
      <c r="V251" s="120"/>
      <c r="W251" s="120"/>
      <c r="X251" s="120"/>
      <c r="Y251" s="120"/>
      <c r="Z251" s="120"/>
    </row>
    <row r="252" ht="15.75" hidden="1" customHeight="1">
      <c r="A252" s="121" t="s">
        <v>12</v>
      </c>
      <c r="B252" s="121" t="s">
        <v>345</v>
      </c>
      <c r="C252" s="121">
        <v>6399.0</v>
      </c>
      <c r="D252" s="121" t="s">
        <v>374</v>
      </c>
      <c r="E252" s="121" t="s">
        <v>46</v>
      </c>
      <c r="F252" s="122">
        <v>1.1665734E7</v>
      </c>
      <c r="G252" s="121" t="s">
        <v>37</v>
      </c>
      <c r="H252" s="120"/>
      <c r="I252" s="120"/>
      <c r="J252" s="120"/>
      <c r="K252" s="120"/>
      <c r="L252" s="120"/>
      <c r="M252" s="120"/>
      <c r="N252" s="120"/>
      <c r="O252" s="120"/>
      <c r="P252" s="120"/>
      <c r="Q252" s="120"/>
      <c r="R252" s="120"/>
      <c r="S252" s="120"/>
      <c r="T252" s="120"/>
      <c r="U252" s="120"/>
      <c r="V252" s="120"/>
      <c r="W252" s="120"/>
      <c r="X252" s="120"/>
      <c r="Y252" s="120"/>
      <c r="Z252" s="120"/>
    </row>
    <row r="253" ht="15.75" hidden="1" customHeight="1">
      <c r="A253" s="121" t="s">
        <v>12</v>
      </c>
      <c r="B253" s="121" t="s">
        <v>345</v>
      </c>
      <c r="C253" s="121">
        <v>6400.0</v>
      </c>
      <c r="D253" s="121" t="s">
        <v>375</v>
      </c>
      <c r="E253" s="121" t="s">
        <v>46</v>
      </c>
      <c r="F253" s="122">
        <v>1.3321007E7</v>
      </c>
      <c r="G253" s="121" t="s">
        <v>37</v>
      </c>
      <c r="H253" s="120"/>
      <c r="I253" s="120"/>
      <c r="J253" s="120"/>
      <c r="K253" s="120"/>
      <c r="L253" s="120"/>
      <c r="M253" s="120"/>
      <c r="N253" s="120"/>
      <c r="O253" s="120"/>
      <c r="P253" s="120"/>
      <c r="Q253" s="120"/>
      <c r="R253" s="120"/>
      <c r="S253" s="120"/>
      <c r="T253" s="120"/>
      <c r="U253" s="120"/>
      <c r="V253" s="120"/>
      <c r="W253" s="120"/>
      <c r="X253" s="120"/>
      <c r="Y253" s="120"/>
      <c r="Z253" s="120"/>
    </row>
    <row r="254" ht="15.75" hidden="1" customHeight="1">
      <c r="A254" s="121" t="s">
        <v>12</v>
      </c>
      <c r="B254" s="121" t="s">
        <v>345</v>
      </c>
      <c r="C254" s="121">
        <v>6401.0</v>
      </c>
      <c r="D254" s="121" t="s">
        <v>376</v>
      </c>
      <c r="E254" s="121" t="s">
        <v>46</v>
      </c>
      <c r="F254" s="122">
        <v>279650.0</v>
      </c>
      <c r="G254" s="121" t="s">
        <v>37</v>
      </c>
      <c r="H254" s="120"/>
      <c r="I254" s="120"/>
      <c r="J254" s="120"/>
      <c r="K254" s="120"/>
      <c r="L254" s="120"/>
      <c r="M254" s="120"/>
      <c r="N254" s="120"/>
      <c r="O254" s="120"/>
      <c r="P254" s="120"/>
      <c r="Q254" s="120"/>
      <c r="R254" s="120"/>
      <c r="S254" s="120"/>
      <c r="T254" s="120"/>
      <c r="U254" s="120"/>
      <c r="V254" s="120"/>
      <c r="W254" s="120"/>
      <c r="X254" s="120"/>
      <c r="Y254" s="120"/>
      <c r="Z254" s="120"/>
    </row>
    <row r="255" ht="15.75" hidden="1" customHeight="1">
      <c r="A255" s="121" t="s">
        <v>12</v>
      </c>
      <c r="B255" s="121" t="s">
        <v>345</v>
      </c>
      <c r="C255" s="121">
        <v>6402.0</v>
      </c>
      <c r="D255" s="121" t="s">
        <v>378</v>
      </c>
      <c r="E255" s="121" t="s">
        <v>46</v>
      </c>
      <c r="F255" s="122">
        <v>398861.0</v>
      </c>
      <c r="G255" s="121" t="s">
        <v>37</v>
      </c>
      <c r="H255" s="120"/>
      <c r="I255" s="120"/>
      <c r="J255" s="120"/>
      <c r="K255" s="120"/>
      <c r="L255" s="120"/>
      <c r="M255" s="120"/>
      <c r="N255" s="120"/>
      <c r="O255" s="120"/>
      <c r="P255" s="120"/>
      <c r="Q255" s="120"/>
      <c r="R255" s="120"/>
      <c r="S255" s="120"/>
      <c r="T255" s="120"/>
      <c r="U255" s="120"/>
      <c r="V255" s="120"/>
      <c r="W255" s="120"/>
      <c r="X255" s="120"/>
      <c r="Y255" s="120"/>
      <c r="Z255" s="120"/>
    </row>
    <row r="256" ht="15.75" hidden="1" customHeight="1">
      <c r="A256" s="121" t="s">
        <v>12</v>
      </c>
      <c r="B256" s="121" t="s">
        <v>345</v>
      </c>
      <c r="C256" s="121">
        <v>6404.0</v>
      </c>
      <c r="D256" s="121" t="s">
        <v>379</v>
      </c>
      <c r="E256" s="121" t="s">
        <v>46</v>
      </c>
      <c r="F256" s="122">
        <v>127330.0</v>
      </c>
      <c r="G256" s="121" t="s">
        <v>37</v>
      </c>
      <c r="H256" s="120"/>
      <c r="I256" s="120"/>
      <c r="J256" s="120"/>
      <c r="K256" s="120"/>
      <c r="L256" s="120"/>
      <c r="M256" s="120"/>
      <c r="N256" s="120"/>
      <c r="O256" s="120"/>
      <c r="P256" s="120"/>
      <c r="Q256" s="120"/>
      <c r="R256" s="120"/>
      <c r="S256" s="120"/>
      <c r="T256" s="120"/>
      <c r="U256" s="120"/>
      <c r="V256" s="120"/>
      <c r="W256" s="120"/>
      <c r="X256" s="120"/>
      <c r="Y256" s="120"/>
      <c r="Z256" s="120"/>
    </row>
    <row r="257" ht="15.75" hidden="1" customHeight="1">
      <c r="A257" s="121" t="s">
        <v>12</v>
      </c>
      <c r="B257" s="121" t="s">
        <v>345</v>
      </c>
      <c r="C257" s="121">
        <v>6405.0</v>
      </c>
      <c r="D257" s="121" t="s">
        <v>380</v>
      </c>
      <c r="E257" s="121" t="s">
        <v>46</v>
      </c>
      <c r="F257" s="122">
        <v>198057.0</v>
      </c>
      <c r="G257" s="121" t="s">
        <v>37</v>
      </c>
      <c r="H257" s="120"/>
      <c r="I257" s="120"/>
      <c r="J257" s="120"/>
      <c r="K257" s="120"/>
      <c r="L257" s="120"/>
      <c r="M257" s="120"/>
      <c r="N257" s="120"/>
      <c r="O257" s="120"/>
      <c r="P257" s="120"/>
      <c r="Q257" s="120"/>
      <c r="R257" s="120"/>
      <c r="S257" s="120"/>
      <c r="T257" s="120"/>
      <c r="U257" s="120"/>
      <c r="V257" s="120"/>
      <c r="W257" s="120"/>
      <c r="X257" s="120"/>
      <c r="Y257" s="120"/>
      <c r="Z257" s="120"/>
    </row>
    <row r="258" ht="15.75" hidden="1" customHeight="1">
      <c r="A258" s="121" t="s">
        <v>12</v>
      </c>
      <c r="B258" s="121" t="s">
        <v>345</v>
      </c>
      <c r="C258" s="121">
        <v>6406.0</v>
      </c>
      <c r="D258" s="121" t="s">
        <v>381</v>
      </c>
      <c r="E258" s="121" t="s">
        <v>46</v>
      </c>
      <c r="F258" s="122">
        <v>262523.0</v>
      </c>
      <c r="G258" s="121" t="s">
        <v>37</v>
      </c>
      <c r="H258" s="120"/>
      <c r="I258" s="120"/>
      <c r="J258" s="120"/>
      <c r="K258" s="120"/>
      <c r="L258" s="120"/>
      <c r="M258" s="120"/>
      <c r="N258" s="120"/>
      <c r="O258" s="120"/>
      <c r="P258" s="120"/>
      <c r="Q258" s="120"/>
      <c r="R258" s="120"/>
      <c r="S258" s="120"/>
      <c r="T258" s="120"/>
      <c r="U258" s="120"/>
      <c r="V258" s="120"/>
      <c r="W258" s="120"/>
      <c r="X258" s="120"/>
      <c r="Y258" s="120"/>
      <c r="Z258" s="120"/>
    </row>
    <row r="259" ht="15.75" hidden="1" customHeight="1">
      <c r="A259" s="121" t="s">
        <v>12</v>
      </c>
      <c r="B259" s="121" t="s">
        <v>345</v>
      </c>
      <c r="C259" s="121">
        <v>6407.0</v>
      </c>
      <c r="D259" s="121" t="s">
        <v>382</v>
      </c>
      <c r="E259" s="121" t="s">
        <v>46</v>
      </c>
      <c r="F259" s="122">
        <v>529550.0</v>
      </c>
      <c r="G259" s="121" t="s">
        <v>37</v>
      </c>
      <c r="H259" s="120"/>
      <c r="I259" s="120"/>
      <c r="J259" s="120"/>
      <c r="K259" s="120"/>
      <c r="L259" s="120"/>
      <c r="M259" s="120"/>
      <c r="N259" s="120"/>
      <c r="O259" s="120"/>
      <c r="P259" s="120"/>
      <c r="Q259" s="120"/>
      <c r="R259" s="120"/>
      <c r="S259" s="120"/>
      <c r="T259" s="120"/>
      <c r="U259" s="120"/>
      <c r="V259" s="120"/>
      <c r="W259" s="120"/>
      <c r="X259" s="120"/>
      <c r="Y259" s="120"/>
      <c r="Z259" s="120"/>
    </row>
    <row r="260" ht="15.75" hidden="1" customHeight="1">
      <c r="A260" s="121" t="s">
        <v>12</v>
      </c>
      <c r="B260" s="121" t="s">
        <v>345</v>
      </c>
      <c r="C260" s="121">
        <v>6408.0</v>
      </c>
      <c r="D260" s="121" t="s">
        <v>383</v>
      </c>
      <c r="E260" s="121" t="s">
        <v>46</v>
      </c>
      <c r="F260" s="122">
        <v>981750.0</v>
      </c>
      <c r="G260" s="121" t="s">
        <v>37</v>
      </c>
      <c r="H260" s="120"/>
      <c r="I260" s="120"/>
      <c r="J260" s="120"/>
      <c r="K260" s="120"/>
      <c r="L260" s="120"/>
      <c r="M260" s="120"/>
      <c r="N260" s="120"/>
      <c r="O260" s="120"/>
      <c r="P260" s="120"/>
      <c r="Q260" s="120"/>
      <c r="R260" s="120"/>
      <c r="S260" s="120"/>
      <c r="T260" s="120"/>
      <c r="U260" s="120"/>
      <c r="V260" s="120"/>
      <c r="W260" s="120"/>
      <c r="X260" s="120"/>
      <c r="Y260" s="120"/>
      <c r="Z260" s="120"/>
    </row>
    <row r="261" ht="15.75" hidden="1" customHeight="1">
      <c r="A261" s="121" t="s">
        <v>12</v>
      </c>
      <c r="B261" s="121" t="s">
        <v>345</v>
      </c>
      <c r="C261" s="121">
        <v>6409.0</v>
      </c>
      <c r="D261" s="121" t="s">
        <v>386</v>
      </c>
      <c r="E261" s="121" t="s">
        <v>46</v>
      </c>
      <c r="F261" s="122">
        <v>1796900.0</v>
      </c>
      <c r="G261" s="121" t="s">
        <v>37</v>
      </c>
      <c r="H261" s="120"/>
      <c r="I261" s="120"/>
      <c r="J261" s="120"/>
      <c r="K261" s="120"/>
      <c r="L261" s="120"/>
      <c r="M261" s="120"/>
      <c r="N261" s="120"/>
      <c r="O261" s="120"/>
      <c r="P261" s="120"/>
      <c r="Q261" s="120"/>
      <c r="R261" s="120"/>
      <c r="S261" s="120"/>
      <c r="T261" s="120"/>
      <c r="U261" s="120"/>
      <c r="V261" s="120"/>
      <c r="W261" s="120"/>
      <c r="X261" s="120"/>
      <c r="Y261" s="120"/>
      <c r="Z261" s="120"/>
    </row>
    <row r="262" ht="15.75" hidden="1" customHeight="1">
      <c r="A262" s="121" t="s">
        <v>12</v>
      </c>
      <c r="B262" s="121" t="s">
        <v>345</v>
      </c>
      <c r="C262" s="121">
        <v>6410.0</v>
      </c>
      <c r="D262" s="121" t="s">
        <v>388</v>
      </c>
      <c r="E262" s="121" t="s">
        <v>46</v>
      </c>
      <c r="F262" s="122">
        <v>2177700.0</v>
      </c>
      <c r="G262" s="121" t="s">
        <v>37</v>
      </c>
      <c r="H262" s="120"/>
      <c r="I262" s="120"/>
      <c r="J262" s="120"/>
      <c r="K262" s="120"/>
      <c r="L262" s="120"/>
      <c r="M262" s="120"/>
      <c r="N262" s="120"/>
      <c r="O262" s="120"/>
      <c r="P262" s="120"/>
      <c r="Q262" s="120"/>
      <c r="R262" s="120"/>
      <c r="S262" s="120"/>
      <c r="T262" s="120"/>
      <c r="U262" s="120"/>
      <c r="V262" s="120"/>
      <c r="W262" s="120"/>
      <c r="X262" s="120"/>
      <c r="Y262" s="120"/>
      <c r="Z262" s="120"/>
    </row>
    <row r="263" ht="15.75" hidden="1" customHeight="1">
      <c r="A263" s="121" t="s">
        <v>12</v>
      </c>
      <c r="B263" s="121" t="s">
        <v>345</v>
      </c>
      <c r="C263" s="121">
        <v>6411.0</v>
      </c>
      <c r="D263" s="121" t="s">
        <v>389</v>
      </c>
      <c r="E263" s="121" t="s">
        <v>46</v>
      </c>
      <c r="F263" s="122">
        <v>2904563.0</v>
      </c>
      <c r="G263" s="121" t="s">
        <v>37</v>
      </c>
      <c r="H263" s="120"/>
      <c r="I263" s="120"/>
      <c r="J263" s="120"/>
      <c r="K263" s="120"/>
      <c r="L263" s="120"/>
      <c r="M263" s="120"/>
      <c r="N263" s="120"/>
      <c r="O263" s="120"/>
      <c r="P263" s="120"/>
      <c r="Q263" s="120"/>
      <c r="R263" s="120"/>
      <c r="S263" s="120"/>
      <c r="T263" s="120"/>
      <c r="U263" s="120"/>
      <c r="V263" s="120"/>
      <c r="W263" s="120"/>
      <c r="X263" s="120"/>
      <c r="Y263" s="120"/>
      <c r="Z263" s="120"/>
    </row>
    <row r="264" ht="15.75" hidden="1" customHeight="1">
      <c r="A264" s="121" t="s">
        <v>12</v>
      </c>
      <c r="B264" s="121" t="s">
        <v>345</v>
      </c>
      <c r="C264" s="121">
        <v>6412.0</v>
      </c>
      <c r="D264" s="121" t="s">
        <v>390</v>
      </c>
      <c r="E264" s="121" t="s">
        <v>46</v>
      </c>
      <c r="F264" s="122">
        <v>3807860.0</v>
      </c>
      <c r="G264" s="121" t="s">
        <v>37</v>
      </c>
      <c r="H264" s="120"/>
      <c r="I264" s="120"/>
      <c r="J264" s="120"/>
      <c r="K264" s="120"/>
      <c r="L264" s="120"/>
      <c r="M264" s="120"/>
      <c r="N264" s="120"/>
      <c r="O264" s="120"/>
      <c r="P264" s="120"/>
      <c r="Q264" s="120"/>
      <c r="R264" s="120"/>
      <c r="S264" s="120"/>
      <c r="T264" s="120"/>
      <c r="U264" s="120"/>
      <c r="V264" s="120"/>
      <c r="W264" s="120"/>
      <c r="X264" s="120"/>
      <c r="Y264" s="120"/>
      <c r="Z264" s="120"/>
    </row>
    <row r="265" ht="15.75" hidden="1" customHeight="1">
      <c r="A265" s="121" t="s">
        <v>12</v>
      </c>
      <c r="B265" s="121" t="s">
        <v>345</v>
      </c>
      <c r="C265" s="121">
        <v>6413.0</v>
      </c>
      <c r="D265" s="121" t="s">
        <v>391</v>
      </c>
      <c r="E265" s="121" t="s">
        <v>46</v>
      </c>
      <c r="F265" s="122">
        <v>4811432.0</v>
      </c>
      <c r="G265" s="121" t="s">
        <v>37</v>
      </c>
      <c r="H265" s="120"/>
      <c r="I265" s="120"/>
      <c r="J265" s="120"/>
      <c r="K265" s="120"/>
      <c r="L265" s="120"/>
      <c r="M265" s="120"/>
      <c r="N265" s="120"/>
      <c r="O265" s="120"/>
      <c r="P265" s="120"/>
      <c r="Q265" s="120"/>
      <c r="R265" s="120"/>
      <c r="S265" s="120"/>
      <c r="T265" s="120"/>
      <c r="U265" s="120"/>
      <c r="V265" s="120"/>
      <c r="W265" s="120"/>
      <c r="X265" s="120"/>
      <c r="Y265" s="120"/>
      <c r="Z265" s="120"/>
    </row>
    <row r="266" ht="15.75" hidden="1" customHeight="1">
      <c r="A266" s="121" t="s">
        <v>12</v>
      </c>
      <c r="B266" s="121" t="s">
        <v>345</v>
      </c>
      <c r="C266" s="121">
        <v>6414.0</v>
      </c>
      <c r="D266" s="121" t="s">
        <v>392</v>
      </c>
      <c r="E266" s="121" t="s">
        <v>46</v>
      </c>
      <c r="F266" s="122">
        <v>6021709.0</v>
      </c>
      <c r="G266" s="121" t="s">
        <v>37</v>
      </c>
      <c r="H266" s="120"/>
      <c r="I266" s="120"/>
      <c r="J266" s="120"/>
      <c r="K266" s="120"/>
      <c r="L266" s="120"/>
      <c r="M266" s="120"/>
      <c r="N266" s="120"/>
      <c r="O266" s="120"/>
      <c r="P266" s="120"/>
      <c r="Q266" s="120"/>
      <c r="R266" s="120"/>
      <c r="S266" s="120"/>
      <c r="T266" s="120"/>
      <c r="U266" s="120"/>
      <c r="V266" s="120"/>
      <c r="W266" s="120"/>
      <c r="X266" s="120"/>
      <c r="Y266" s="120"/>
      <c r="Z266" s="120"/>
    </row>
    <row r="267" ht="15.75" hidden="1" customHeight="1">
      <c r="A267" s="121" t="s">
        <v>12</v>
      </c>
      <c r="B267" s="121" t="s">
        <v>345</v>
      </c>
      <c r="C267" s="121">
        <v>6416.0</v>
      </c>
      <c r="D267" s="121" t="s">
        <v>393</v>
      </c>
      <c r="E267" s="121" t="s">
        <v>46</v>
      </c>
      <c r="F267" s="122">
        <v>147560.0</v>
      </c>
      <c r="G267" s="121" t="s">
        <v>37</v>
      </c>
      <c r="H267" s="120"/>
      <c r="I267" s="120"/>
      <c r="J267" s="120"/>
      <c r="K267" s="120"/>
      <c r="L267" s="120"/>
      <c r="M267" s="120"/>
      <c r="N267" s="120"/>
      <c r="O267" s="120"/>
      <c r="P267" s="120"/>
      <c r="Q267" s="120"/>
      <c r="R267" s="120"/>
      <c r="S267" s="120"/>
      <c r="T267" s="120"/>
      <c r="U267" s="120"/>
      <c r="V267" s="120"/>
      <c r="W267" s="120"/>
      <c r="X267" s="120"/>
      <c r="Y267" s="120"/>
      <c r="Z267" s="120"/>
    </row>
    <row r="268" ht="15.75" hidden="1" customHeight="1">
      <c r="A268" s="121" t="s">
        <v>12</v>
      </c>
      <c r="B268" s="121" t="s">
        <v>345</v>
      </c>
      <c r="C268" s="121">
        <v>6417.0</v>
      </c>
      <c r="D268" s="121" t="s">
        <v>395</v>
      </c>
      <c r="E268" s="121" t="s">
        <v>46</v>
      </c>
      <c r="F268" s="122">
        <v>180880.0</v>
      </c>
      <c r="G268" s="121" t="s">
        <v>37</v>
      </c>
      <c r="H268" s="120"/>
      <c r="I268" s="120"/>
      <c r="J268" s="120"/>
      <c r="K268" s="120"/>
      <c r="L268" s="120"/>
      <c r="M268" s="120"/>
      <c r="N268" s="120"/>
      <c r="O268" s="120"/>
      <c r="P268" s="120"/>
      <c r="Q268" s="120"/>
      <c r="R268" s="120"/>
      <c r="S268" s="120"/>
      <c r="T268" s="120"/>
      <c r="U268" s="120"/>
      <c r="V268" s="120"/>
      <c r="W268" s="120"/>
      <c r="X268" s="120"/>
      <c r="Y268" s="120"/>
      <c r="Z268" s="120"/>
    </row>
    <row r="269" ht="15.75" hidden="1" customHeight="1">
      <c r="A269" s="121" t="s">
        <v>12</v>
      </c>
      <c r="B269" s="121" t="s">
        <v>345</v>
      </c>
      <c r="C269" s="121">
        <v>6418.0</v>
      </c>
      <c r="D269" s="121" t="s">
        <v>396</v>
      </c>
      <c r="E269" s="121" t="s">
        <v>46</v>
      </c>
      <c r="F269" s="122">
        <v>232596.0</v>
      </c>
      <c r="G269" s="121" t="s">
        <v>37</v>
      </c>
      <c r="H269" s="120"/>
      <c r="I269" s="120"/>
      <c r="J269" s="120"/>
      <c r="K269" s="120"/>
      <c r="L269" s="120"/>
      <c r="M269" s="120"/>
      <c r="N269" s="120"/>
      <c r="O269" s="120"/>
      <c r="P269" s="120"/>
      <c r="Q269" s="120"/>
      <c r="R269" s="120"/>
      <c r="S269" s="120"/>
      <c r="T269" s="120"/>
      <c r="U269" s="120"/>
      <c r="V269" s="120"/>
      <c r="W269" s="120"/>
      <c r="X269" s="120"/>
      <c r="Y269" s="120"/>
      <c r="Z269" s="120"/>
    </row>
    <row r="270" ht="15.75" hidden="1" customHeight="1">
      <c r="A270" s="121" t="s">
        <v>12</v>
      </c>
      <c r="B270" s="121" t="s">
        <v>345</v>
      </c>
      <c r="C270" s="121">
        <v>6419.0</v>
      </c>
      <c r="D270" s="121" t="s">
        <v>397</v>
      </c>
      <c r="E270" s="121" t="s">
        <v>46</v>
      </c>
      <c r="F270" s="122">
        <v>446250.0</v>
      </c>
      <c r="G270" s="121" t="s">
        <v>37</v>
      </c>
      <c r="H270" s="120"/>
      <c r="I270" s="120"/>
      <c r="J270" s="120"/>
      <c r="K270" s="120"/>
      <c r="L270" s="120"/>
      <c r="M270" s="120"/>
      <c r="N270" s="120"/>
      <c r="O270" s="120"/>
      <c r="P270" s="120"/>
      <c r="Q270" s="120"/>
      <c r="R270" s="120"/>
      <c r="S270" s="120"/>
      <c r="T270" s="120"/>
      <c r="U270" s="120"/>
      <c r="V270" s="120"/>
      <c r="W270" s="120"/>
      <c r="X270" s="120"/>
      <c r="Y270" s="120"/>
      <c r="Z270" s="120"/>
    </row>
    <row r="271" ht="15.75" hidden="1" customHeight="1">
      <c r="A271" s="121" t="s">
        <v>12</v>
      </c>
      <c r="B271" s="121" t="s">
        <v>345</v>
      </c>
      <c r="C271" s="121">
        <v>6420.0</v>
      </c>
      <c r="D271" s="121" t="s">
        <v>398</v>
      </c>
      <c r="E271" s="121" t="s">
        <v>46</v>
      </c>
      <c r="F271" s="122">
        <v>928200.0</v>
      </c>
      <c r="G271" s="121" t="s">
        <v>37</v>
      </c>
      <c r="H271" s="120"/>
      <c r="I271" s="120"/>
      <c r="J271" s="120"/>
      <c r="K271" s="120"/>
      <c r="L271" s="120"/>
      <c r="M271" s="120"/>
      <c r="N271" s="120"/>
      <c r="O271" s="120"/>
      <c r="P271" s="120"/>
      <c r="Q271" s="120"/>
      <c r="R271" s="120"/>
      <c r="S271" s="120"/>
      <c r="T271" s="120"/>
      <c r="U271" s="120"/>
      <c r="V271" s="120"/>
      <c r="W271" s="120"/>
      <c r="X271" s="120"/>
      <c r="Y271" s="120"/>
      <c r="Z271" s="120"/>
    </row>
    <row r="272" ht="15.75" hidden="1" customHeight="1">
      <c r="A272" s="121" t="s">
        <v>12</v>
      </c>
      <c r="B272" s="121" t="s">
        <v>345</v>
      </c>
      <c r="C272" s="121">
        <v>6421.0</v>
      </c>
      <c r="D272" s="121" t="s">
        <v>399</v>
      </c>
      <c r="E272" s="121" t="s">
        <v>46</v>
      </c>
      <c r="F272" s="122">
        <v>1529150.0</v>
      </c>
      <c r="G272" s="121" t="s">
        <v>37</v>
      </c>
      <c r="H272" s="120"/>
      <c r="I272" s="120"/>
      <c r="J272" s="120"/>
      <c r="K272" s="120"/>
      <c r="L272" s="120"/>
      <c r="M272" s="120"/>
      <c r="N272" s="120"/>
      <c r="O272" s="120"/>
      <c r="P272" s="120"/>
      <c r="Q272" s="120"/>
      <c r="R272" s="120"/>
      <c r="S272" s="120"/>
      <c r="T272" s="120"/>
      <c r="U272" s="120"/>
      <c r="V272" s="120"/>
      <c r="W272" s="120"/>
      <c r="X272" s="120"/>
      <c r="Y272" s="120"/>
      <c r="Z272" s="120"/>
    </row>
    <row r="273" ht="15.75" hidden="1" customHeight="1">
      <c r="A273" s="121" t="s">
        <v>12</v>
      </c>
      <c r="B273" s="121" t="s">
        <v>345</v>
      </c>
      <c r="C273" s="121">
        <v>6422.0</v>
      </c>
      <c r="D273" s="121" t="s">
        <v>400</v>
      </c>
      <c r="E273" s="121" t="s">
        <v>46</v>
      </c>
      <c r="F273" s="122">
        <v>2088450.0</v>
      </c>
      <c r="G273" s="121" t="s">
        <v>37</v>
      </c>
      <c r="H273" s="120"/>
      <c r="I273" s="120"/>
      <c r="J273" s="120"/>
      <c r="K273" s="120"/>
      <c r="L273" s="120"/>
      <c r="M273" s="120"/>
      <c r="N273" s="120"/>
      <c r="O273" s="120"/>
      <c r="P273" s="120"/>
      <c r="Q273" s="120"/>
      <c r="R273" s="120"/>
      <c r="S273" s="120"/>
      <c r="T273" s="120"/>
      <c r="U273" s="120"/>
      <c r="V273" s="120"/>
      <c r="W273" s="120"/>
      <c r="X273" s="120"/>
      <c r="Y273" s="120"/>
      <c r="Z273" s="120"/>
    </row>
    <row r="274" ht="15.75" hidden="1" customHeight="1">
      <c r="A274" s="121" t="s">
        <v>12</v>
      </c>
      <c r="B274" s="121" t="s">
        <v>345</v>
      </c>
      <c r="C274" s="121">
        <v>6423.0</v>
      </c>
      <c r="D274" s="121" t="s">
        <v>401</v>
      </c>
      <c r="E274" s="121" t="s">
        <v>46</v>
      </c>
      <c r="F274" s="122">
        <v>2066265.0</v>
      </c>
      <c r="G274" s="121" t="s">
        <v>37</v>
      </c>
      <c r="H274" s="120"/>
      <c r="I274" s="120"/>
      <c r="J274" s="120"/>
      <c r="K274" s="120"/>
      <c r="L274" s="120"/>
      <c r="M274" s="120"/>
      <c r="N274" s="120"/>
      <c r="O274" s="120"/>
      <c r="P274" s="120"/>
      <c r="Q274" s="120"/>
      <c r="R274" s="120"/>
      <c r="S274" s="120"/>
      <c r="T274" s="120"/>
      <c r="U274" s="120"/>
      <c r="V274" s="120"/>
      <c r="W274" s="120"/>
      <c r="X274" s="120"/>
      <c r="Y274" s="120"/>
      <c r="Z274" s="120"/>
    </row>
    <row r="275" ht="15.75" hidden="1" customHeight="1">
      <c r="A275" s="121" t="s">
        <v>12</v>
      </c>
      <c r="B275" s="121" t="s">
        <v>345</v>
      </c>
      <c r="C275" s="121">
        <v>6424.0</v>
      </c>
      <c r="D275" s="121" t="s">
        <v>402</v>
      </c>
      <c r="E275" s="121" t="s">
        <v>46</v>
      </c>
      <c r="F275" s="122">
        <v>2672581.0</v>
      </c>
      <c r="G275" s="121" t="s">
        <v>37</v>
      </c>
      <c r="H275" s="120"/>
      <c r="I275" s="120"/>
      <c r="J275" s="120"/>
      <c r="K275" s="120"/>
      <c r="L275" s="120"/>
      <c r="M275" s="120"/>
      <c r="N275" s="120"/>
      <c r="O275" s="120"/>
      <c r="P275" s="120"/>
      <c r="Q275" s="120"/>
      <c r="R275" s="120"/>
      <c r="S275" s="120"/>
      <c r="T275" s="120"/>
      <c r="U275" s="120"/>
      <c r="V275" s="120"/>
      <c r="W275" s="120"/>
      <c r="X275" s="120"/>
      <c r="Y275" s="120"/>
      <c r="Z275" s="120"/>
    </row>
    <row r="276" ht="15.75" hidden="1" customHeight="1">
      <c r="A276" s="121" t="s">
        <v>12</v>
      </c>
      <c r="B276" s="121" t="s">
        <v>345</v>
      </c>
      <c r="C276" s="121">
        <v>6425.0</v>
      </c>
      <c r="D276" s="121" t="s">
        <v>403</v>
      </c>
      <c r="E276" s="121" t="s">
        <v>46</v>
      </c>
      <c r="F276" s="122">
        <v>3630717.0</v>
      </c>
      <c r="G276" s="121" t="s">
        <v>37</v>
      </c>
      <c r="H276" s="120"/>
      <c r="I276" s="120"/>
      <c r="J276" s="120"/>
      <c r="K276" s="120"/>
      <c r="L276" s="120"/>
      <c r="M276" s="120"/>
      <c r="N276" s="120"/>
      <c r="O276" s="120"/>
      <c r="P276" s="120"/>
      <c r="Q276" s="120"/>
      <c r="R276" s="120"/>
      <c r="S276" s="120"/>
      <c r="T276" s="120"/>
      <c r="U276" s="120"/>
      <c r="V276" s="120"/>
      <c r="W276" s="120"/>
      <c r="X276" s="120"/>
      <c r="Y276" s="120"/>
      <c r="Z276" s="120"/>
    </row>
    <row r="277" ht="15.75" hidden="1" customHeight="1">
      <c r="A277" s="121" t="s">
        <v>12</v>
      </c>
      <c r="B277" s="121" t="s">
        <v>345</v>
      </c>
      <c r="C277" s="121">
        <v>6426.0</v>
      </c>
      <c r="D277" s="121" t="s">
        <v>404</v>
      </c>
      <c r="E277" s="121" t="s">
        <v>46</v>
      </c>
      <c r="F277" s="122">
        <v>5228607.0</v>
      </c>
      <c r="G277" s="121" t="s">
        <v>37</v>
      </c>
      <c r="H277" s="120"/>
      <c r="I277" s="120"/>
      <c r="J277" s="120"/>
      <c r="K277" s="120"/>
      <c r="L277" s="120"/>
      <c r="M277" s="120"/>
      <c r="N277" s="120"/>
      <c r="O277" s="120"/>
      <c r="P277" s="120"/>
      <c r="Q277" s="120"/>
      <c r="R277" s="120"/>
      <c r="S277" s="120"/>
      <c r="T277" s="120"/>
      <c r="U277" s="120"/>
      <c r="V277" s="120"/>
      <c r="W277" s="120"/>
      <c r="X277" s="120"/>
      <c r="Y277" s="120"/>
      <c r="Z277" s="120"/>
    </row>
    <row r="278" ht="15.75" hidden="1" customHeight="1">
      <c r="A278" s="121" t="s">
        <v>12</v>
      </c>
      <c r="B278" s="121" t="s">
        <v>345</v>
      </c>
      <c r="C278" s="121">
        <v>6430.0</v>
      </c>
      <c r="D278" s="121" t="s">
        <v>406</v>
      </c>
      <c r="E278" s="121" t="s">
        <v>46</v>
      </c>
      <c r="F278" s="122">
        <v>214149.0</v>
      </c>
      <c r="G278" s="121" t="s">
        <v>37</v>
      </c>
      <c r="H278" s="120"/>
      <c r="I278" s="120"/>
      <c r="J278" s="120"/>
      <c r="K278" s="120"/>
      <c r="L278" s="120"/>
      <c r="M278" s="120"/>
      <c r="N278" s="120"/>
      <c r="O278" s="120"/>
      <c r="P278" s="120"/>
      <c r="Q278" s="120"/>
      <c r="R278" s="120"/>
      <c r="S278" s="120"/>
      <c r="T278" s="120"/>
      <c r="U278" s="120"/>
      <c r="V278" s="120"/>
      <c r="W278" s="120"/>
      <c r="X278" s="120"/>
      <c r="Y278" s="120"/>
      <c r="Z278" s="120"/>
    </row>
    <row r="279" ht="15.75" hidden="1" customHeight="1">
      <c r="A279" s="121" t="s">
        <v>12</v>
      </c>
      <c r="B279" s="121" t="s">
        <v>345</v>
      </c>
      <c r="C279" s="121">
        <v>6431.0</v>
      </c>
      <c r="D279" s="121" t="s">
        <v>407</v>
      </c>
      <c r="E279" s="121" t="s">
        <v>46</v>
      </c>
      <c r="F279" s="122">
        <v>368900.0</v>
      </c>
      <c r="G279" s="121" t="s">
        <v>37</v>
      </c>
      <c r="H279" s="120"/>
      <c r="I279" s="120"/>
      <c r="J279" s="120"/>
      <c r="K279" s="120"/>
      <c r="L279" s="120"/>
      <c r="M279" s="120"/>
      <c r="N279" s="120"/>
      <c r="O279" s="120"/>
      <c r="P279" s="120"/>
      <c r="Q279" s="120"/>
      <c r="R279" s="120"/>
      <c r="S279" s="120"/>
      <c r="T279" s="120"/>
      <c r="U279" s="120"/>
      <c r="V279" s="120"/>
      <c r="W279" s="120"/>
      <c r="X279" s="120"/>
      <c r="Y279" s="120"/>
      <c r="Z279" s="120"/>
    </row>
    <row r="280" ht="15.75" hidden="1" customHeight="1">
      <c r="A280" s="121" t="s">
        <v>12</v>
      </c>
      <c r="B280" s="121" t="s">
        <v>345</v>
      </c>
      <c r="C280" s="121">
        <v>6434.0</v>
      </c>
      <c r="D280" s="121" t="s">
        <v>408</v>
      </c>
      <c r="E280" s="121" t="s">
        <v>46</v>
      </c>
      <c r="F280" s="122">
        <v>1814750.0</v>
      </c>
      <c r="G280" s="121" t="s">
        <v>37</v>
      </c>
      <c r="H280" s="120"/>
      <c r="I280" s="120"/>
      <c r="J280" s="120"/>
      <c r="K280" s="120"/>
      <c r="L280" s="120"/>
      <c r="M280" s="120"/>
      <c r="N280" s="120"/>
      <c r="O280" s="120"/>
      <c r="P280" s="120"/>
      <c r="Q280" s="120"/>
      <c r="R280" s="120"/>
      <c r="S280" s="120"/>
      <c r="T280" s="120"/>
      <c r="U280" s="120"/>
      <c r="V280" s="120"/>
      <c r="W280" s="120"/>
      <c r="X280" s="120"/>
      <c r="Y280" s="120"/>
      <c r="Z280" s="120"/>
    </row>
    <row r="281" ht="15.75" hidden="1" customHeight="1">
      <c r="A281" s="121" t="s">
        <v>12</v>
      </c>
      <c r="B281" s="121" t="s">
        <v>345</v>
      </c>
      <c r="C281" s="121">
        <v>6440.0</v>
      </c>
      <c r="D281" s="121" t="s">
        <v>409</v>
      </c>
      <c r="E281" s="121" t="s">
        <v>46</v>
      </c>
      <c r="F281" s="122">
        <v>114240.0</v>
      </c>
      <c r="G281" s="121" t="s">
        <v>37</v>
      </c>
      <c r="H281" s="120"/>
      <c r="I281" s="120"/>
      <c r="J281" s="120"/>
      <c r="K281" s="120"/>
      <c r="L281" s="120"/>
      <c r="M281" s="120"/>
      <c r="N281" s="120"/>
      <c r="O281" s="120"/>
      <c r="P281" s="120"/>
      <c r="Q281" s="120"/>
      <c r="R281" s="120"/>
      <c r="S281" s="120"/>
      <c r="T281" s="120"/>
      <c r="U281" s="120"/>
      <c r="V281" s="120"/>
      <c r="W281" s="120"/>
      <c r="X281" s="120"/>
      <c r="Y281" s="120"/>
      <c r="Z281" s="120"/>
    </row>
    <row r="282" ht="15.75" hidden="1" customHeight="1">
      <c r="A282" s="121" t="s">
        <v>12</v>
      </c>
      <c r="B282" s="121" t="s">
        <v>345</v>
      </c>
      <c r="C282" s="121">
        <v>6441.0</v>
      </c>
      <c r="D282" s="121" t="s">
        <v>410</v>
      </c>
      <c r="E282" s="121" t="s">
        <v>46</v>
      </c>
      <c r="F282" s="122">
        <v>170170.0</v>
      </c>
      <c r="G282" s="121" t="s">
        <v>37</v>
      </c>
      <c r="H282" s="120"/>
      <c r="I282" s="120"/>
      <c r="J282" s="120"/>
      <c r="K282" s="120"/>
      <c r="L282" s="120"/>
      <c r="M282" s="120"/>
      <c r="N282" s="120"/>
      <c r="O282" s="120"/>
      <c r="P282" s="120"/>
      <c r="Q282" s="120"/>
      <c r="R282" s="120"/>
      <c r="S282" s="120"/>
      <c r="T282" s="120"/>
      <c r="U282" s="120"/>
      <c r="V282" s="120"/>
      <c r="W282" s="120"/>
      <c r="X282" s="120"/>
      <c r="Y282" s="120"/>
      <c r="Z282" s="120"/>
    </row>
    <row r="283" ht="15.75" hidden="1" customHeight="1">
      <c r="A283" s="121" t="s">
        <v>12</v>
      </c>
      <c r="B283" s="121" t="s">
        <v>345</v>
      </c>
      <c r="C283" s="121">
        <v>6442.0</v>
      </c>
      <c r="D283" s="121" t="s">
        <v>411</v>
      </c>
      <c r="E283" s="121" t="s">
        <v>46</v>
      </c>
      <c r="F283" s="122">
        <v>204926.0</v>
      </c>
      <c r="G283" s="121" t="s">
        <v>37</v>
      </c>
      <c r="H283" s="120"/>
      <c r="I283" s="120"/>
      <c r="J283" s="120"/>
      <c r="K283" s="120"/>
      <c r="L283" s="120"/>
      <c r="M283" s="120"/>
      <c r="N283" s="120"/>
      <c r="O283" s="120"/>
      <c r="P283" s="120"/>
      <c r="Q283" s="120"/>
      <c r="R283" s="120"/>
      <c r="S283" s="120"/>
      <c r="T283" s="120"/>
      <c r="U283" s="120"/>
      <c r="V283" s="120"/>
      <c r="W283" s="120"/>
      <c r="X283" s="120"/>
      <c r="Y283" s="120"/>
      <c r="Z283" s="120"/>
    </row>
    <row r="284" ht="15.75" hidden="1" customHeight="1">
      <c r="A284" s="121" t="s">
        <v>12</v>
      </c>
      <c r="B284" s="121" t="s">
        <v>345</v>
      </c>
      <c r="C284" s="121">
        <v>6443.0</v>
      </c>
      <c r="D284" s="121" t="s">
        <v>412</v>
      </c>
      <c r="E284" s="121" t="s">
        <v>46</v>
      </c>
      <c r="F284" s="122">
        <v>357000.0</v>
      </c>
      <c r="G284" s="121" t="s">
        <v>37</v>
      </c>
      <c r="H284" s="120"/>
      <c r="I284" s="120"/>
      <c r="J284" s="120"/>
      <c r="K284" s="120"/>
      <c r="L284" s="120"/>
      <c r="M284" s="120"/>
      <c r="N284" s="120"/>
      <c r="O284" s="120"/>
      <c r="P284" s="120"/>
      <c r="Q284" s="120"/>
      <c r="R284" s="120"/>
      <c r="S284" s="120"/>
      <c r="T284" s="120"/>
      <c r="U284" s="120"/>
      <c r="V284" s="120"/>
      <c r="W284" s="120"/>
      <c r="X284" s="120"/>
      <c r="Y284" s="120"/>
      <c r="Z284" s="120"/>
    </row>
    <row r="285" ht="15.75" hidden="1" customHeight="1">
      <c r="A285" s="121" t="s">
        <v>12</v>
      </c>
      <c r="B285" s="121" t="s">
        <v>345</v>
      </c>
      <c r="C285" s="121">
        <v>6446.0</v>
      </c>
      <c r="D285" s="121" t="s">
        <v>413</v>
      </c>
      <c r="E285" s="121" t="s">
        <v>46</v>
      </c>
      <c r="F285" s="122">
        <v>1564850.0</v>
      </c>
      <c r="G285" s="121" t="s">
        <v>37</v>
      </c>
      <c r="H285" s="120"/>
      <c r="I285" s="120"/>
      <c r="J285" s="120"/>
      <c r="K285" s="120"/>
      <c r="L285" s="120"/>
      <c r="M285" s="120"/>
      <c r="N285" s="120"/>
      <c r="O285" s="120"/>
      <c r="P285" s="120"/>
      <c r="Q285" s="120"/>
      <c r="R285" s="120"/>
      <c r="S285" s="120"/>
      <c r="T285" s="120"/>
      <c r="U285" s="120"/>
      <c r="V285" s="120"/>
      <c r="W285" s="120"/>
      <c r="X285" s="120"/>
      <c r="Y285" s="120"/>
      <c r="Z285" s="120"/>
    </row>
    <row r="286" ht="15.75" hidden="1" customHeight="1">
      <c r="A286" s="121" t="s">
        <v>12</v>
      </c>
      <c r="B286" s="121" t="s">
        <v>345</v>
      </c>
      <c r="C286" s="121">
        <v>6454.0</v>
      </c>
      <c r="D286" s="121" t="s">
        <v>414</v>
      </c>
      <c r="E286" s="121" t="s">
        <v>46</v>
      </c>
      <c r="F286" s="122">
        <v>263915.0</v>
      </c>
      <c r="G286" s="121" t="s">
        <v>37</v>
      </c>
      <c r="H286" s="120"/>
      <c r="I286" s="120"/>
      <c r="J286" s="120"/>
      <c r="K286" s="120"/>
      <c r="L286" s="120"/>
      <c r="M286" s="120"/>
      <c r="N286" s="120"/>
      <c r="O286" s="120"/>
      <c r="P286" s="120"/>
      <c r="Q286" s="120"/>
      <c r="R286" s="120"/>
      <c r="S286" s="120"/>
      <c r="T286" s="120"/>
      <c r="U286" s="120"/>
      <c r="V286" s="120"/>
      <c r="W286" s="120"/>
      <c r="X286" s="120"/>
      <c r="Y286" s="120"/>
      <c r="Z286" s="120"/>
    </row>
    <row r="287" ht="15.75" hidden="1" customHeight="1">
      <c r="A287" s="121" t="s">
        <v>12</v>
      </c>
      <c r="B287" s="121" t="s">
        <v>345</v>
      </c>
      <c r="C287" s="121">
        <v>6455.0</v>
      </c>
      <c r="D287" s="121" t="s">
        <v>415</v>
      </c>
      <c r="E287" s="121" t="s">
        <v>46</v>
      </c>
      <c r="F287" s="122">
        <v>420951.0</v>
      </c>
      <c r="G287" s="121" t="s">
        <v>37</v>
      </c>
      <c r="H287" s="120"/>
      <c r="I287" s="120"/>
      <c r="J287" s="120"/>
      <c r="K287" s="120"/>
      <c r="L287" s="120"/>
      <c r="M287" s="120"/>
      <c r="N287" s="120"/>
      <c r="O287" s="120"/>
      <c r="P287" s="120"/>
      <c r="Q287" s="120"/>
      <c r="R287" s="120"/>
      <c r="S287" s="120"/>
      <c r="T287" s="120"/>
      <c r="U287" s="120"/>
      <c r="V287" s="120"/>
      <c r="W287" s="120"/>
      <c r="X287" s="120"/>
      <c r="Y287" s="120"/>
      <c r="Z287" s="120"/>
    </row>
    <row r="288" ht="15.75" hidden="1" customHeight="1">
      <c r="A288" s="121" t="s">
        <v>12</v>
      </c>
      <c r="B288" s="121" t="s">
        <v>345</v>
      </c>
      <c r="C288" s="121">
        <v>6456.0</v>
      </c>
      <c r="D288" s="121" t="s">
        <v>416</v>
      </c>
      <c r="E288" s="121" t="s">
        <v>46</v>
      </c>
      <c r="F288" s="122">
        <v>931151.0</v>
      </c>
      <c r="G288" s="121" t="s">
        <v>37</v>
      </c>
      <c r="H288" s="120"/>
      <c r="I288" s="120"/>
      <c r="J288" s="120"/>
      <c r="K288" s="120"/>
      <c r="L288" s="120"/>
      <c r="M288" s="120"/>
      <c r="N288" s="120"/>
      <c r="O288" s="120"/>
      <c r="P288" s="120"/>
      <c r="Q288" s="120"/>
      <c r="R288" s="120"/>
      <c r="S288" s="120"/>
      <c r="T288" s="120"/>
      <c r="U288" s="120"/>
      <c r="V288" s="120"/>
      <c r="W288" s="120"/>
      <c r="X288" s="120"/>
      <c r="Y288" s="120"/>
      <c r="Z288" s="120"/>
    </row>
    <row r="289" ht="15.75" hidden="1" customHeight="1">
      <c r="A289" s="121" t="s">
        <v>12</v>
      </c>
      <c r="B289" s="121" t="s">
        <v>345</v>
      </c>
      <c r="C289" s="121">
        <v>6457.0</v>
      </c>
      <c r="D289" s="121" t="s">
        <v>417</v>
      </c>
      <c r="E289" s="121" t="s">
        <v>46</v>
      </c>
      <c r="F289" s="122">
        <v>1120879.0</v>
      </c>
      <c r="G289" s="121" t="s">
        <v>37</v>
      </c>
      <c r="H289" s="120"/>
      <c r="I289" s="120"/>
      <c r="J289" s="120"/>
      <c r="K289" s="120"/>
      <c r="L289" s="120"/>
      <c r="M289" s="120"/>
      <c r="N289" s="120"/>
      <c r="O289" s="120"/>
      <c r="P289" s="120"/>
      <c r="Q289" s="120"/>
      <c r="R289" s="120"/>
      <c r="S289" s="120"/>
      <c r="T289" s="120"/>
      <c r="U289" s="120"/>
      <c r="V289" s="120"/>
      <c r="W289" s="120"/>
      <c r="X289" s="120"/>
      <c r="Y289" s="120"/>
      <c r="Z289" s="120"/>
    </row>
    <row r="290" ht="15.75" hidden="1" customHeight="1">
      <c r="A290" s="121" t="s">
        <v>12</v>
      </c>
      <c r="B290" s="121" t="s">
        <v>345</v>
      </c>
      <c r="C290" s="121">
        <v>6458.0</v>
      </c>
      <c r="D290" s="121" t="s">
        <v>418</v>
      </c>
      <c r="E290" s="121" t="s">
        <v>46</v>
      </c>
      <c r="F290" s="122">
        <v>1351869.0</v>
      </c>
      <c r="G290" s="121" t="s">
        <v>37</v>
      </c>
      <c r="H290" s="120"/>
      <c r="I290" s="120"/>
      <c r="J290" s="120"/>
      <c r="K290" s="120"/>
      <c r="L290" s="120"/>
      <c r="M290" s="120"/>
      <c r="N290" s="120"/>
      <c r="O290" s="120"/>
      <c r="P290" s="120"/>
      <c r="Q290" s="120"/>
      <c r="R290" s="120"/>
      <c r="S290" s="120"/>
      <c r="T290" s="120"/>
      <c r="U290" s="120"/>
      <c r="V290" s="120"/>
      <c r="W290" s="120"/>
      <c r="X290" s="120"/>
      <c r="Y290" s="120"/>
      <c r="Z290" s="120"/>
    </row>
    <row r="291" ht="15.75" hidden="1" customHeight="1">
      <c r="A291" s="121" t="s">
        <v>12</v>
      </c>
      <c r="B291" s="121" t="s">
        <v>345</v>
      </c>
      <c r="C291" s="121">
        <v>6459.0</v>
      </c>
      <c r="D291" s="121" t="s">
        <v>419</v>
      </c>
      <c r="E291" s="121" t="s">
        <v>46</v>
      </c>
      <c r="F291" s="122">
        <v>1455859.0</v>
      </c>
      <c r="G291" s="121" t="s">
        <v>37</v>
      </c>
      <c r="H291" s="120"/>
      <c r="I291" s="120"/>
      <c r="J291" s="120"/>
      <c r="K291" s="120"/>
      <c r="L291" s="120"/>
      <c r="M291" s="120"/>
      <c r="N291" s="120"/>
      <c r="O291" s="120"/>
      <c r="P291" s="120"/>
      <c r="Q291" s="120"/>
      <c r="R291" s="120"/>
      <c r="S291" s="120"/>
      <c r="T291" s="120"/>
      <c r="U291" s="120"/>
      <c r="V291" s="120"/>
      <c r="W291" s="120"/>
      <c r="X291" s="120"/>
      <c r="Y291" s="120"/>
      <c r="Z291" s="120"/>
    </row>
    <row r="292" ht="15.75" hidden="1" customHeight="1">
      <c r="A292" s="121" t="s">
        <v>12</v>
      </c>
      <c r="B292" s="121" t="s">
        <v>345</v>
      </c>
      <c r="C292" s="121">
        <v>6462.0</v>
      </c>
      <c r="D292" s="121" t="s">
        <v>420</v>
      </c>
      <c r="E292" s="121" t="s">
        <v>46</v>
      </c>
      <c r="F292" s="122">
        <v>155890.0</v>
      </c>
      <c r="G292" s="121" t="s">
        <v>37</v>
      </c>
      <c r="H292" s="120"/>
      <c r="I292" s="120"/>
      <c r="J292" s="120"/>
      <c r="K292" s="120"/>
      <c r="L292" s="120"/>
      <c r="M292" s="120"/>
      <c r="N292" s="120"/>
      <c r="O292" s="120"/>
      <c r="P292" s="120"/>
      <c r="Q292" s="120"/>
      <c r="R292" s="120"/>
      <c r="S292" s="120"/>
      <c r="T292" s="120"/>
      <c r="U292" s="120"/>
      <c r="V292" s="120"/>
      <c r="W292" s="120"/>
      <c r="X292" s="120"/>
      <c r="Y292" s="120"/>
      <c r="Z292" s="120"/>
    </row>
    <row r="293" ht="15.75" hidden="1" customHeight="1">
      <c r="A293" s="121" t="s">
        <v>12</v>
      </c>
      <c r="B293" s="121" t="s">
        <v>345</v>
      </c>
      <c r="C293" s="121">
        <v>6463.0</v>
      </c>
      <c r="D293" s="121" t="s">
        <v>421</v>
      </c>
      <c r="E293" s="121" t="s">
        <v>46</v>
      </c>
      <c r="F293" s="122">
        <v>358190.0</v>
      </c>
      <c r="G293" s="121" t="s">
        <v>37</v>
      </c>
      <c r="H293" s="120"/>
      <c r="I293" s="120"/>
      <c r="J293" s="120"/>
      <c r="K293" s="120"/>
      <c r="L293" s="120"/>
      <c r="M293" s="120"/>
      <c r="N293" s="120"/>
      <c r="O293" s="120"/>
      <c r="P293" s="120"/>
      <c r="Q293" s="120"/>
      <c r="R293" s="120"/>
      <c r="S293" s="120"/>
      <c r="T293" s="120"/>
      <c r="U293" s="120"/>
      <c r="V293" s="120"/>
      <c r="W293" s="120"/>
      <c r="X293" s="120"/>
      <c r="Y293" s="120"/>
      <c r="Z293" s="120"/>
    </row>
    <row r="294" ht="15.75" hidden="1" customHeight="1">
      <c r="A294" s="121" t="s">
        <v>12</v>
      </c>
      <c r="B294" s="121" t="s">
        <v>345</v>
      </c>
      <c r="C294" s="121">
        <v>6464.0</v>
      </c>
      <c r="D294" s="121" t="s">
        <v>422</v>
      </c>
      <c r="E294" s="121" t="s">
        <v>46</v>
      </c>
      <c r="F294" s="122">
        <v>719950.0</v>
      </c>
      <c r="G294" s="121" t="s">
        <v>37</v>
      </c>
      <c r="H294" s="120"/>
      <c r="I294" s="120"/>
      <c r="J294" s="120"/>
      <c r="K294" s="120"/>
      <c r="L294" s="120"/>
      <c r="M294" s="120"/>
      <c r="N294" s="120"/>
      <c r="O294" s="120"/>
      <c r="P294" s="120"/>
      <c r="Q294" s="120"/>
      <c r="R294" s="120"/>
      <c r="S294" s="120"/>
      <c r="T294" s="120"/>
      <c r="U294" s="120"/>
      <c r="V294" s="120"/>
      <c r="W294" s="120"/>
      <c r="X294" s="120"/>
      <c r="Y294" s="120"/>
      <c r="Z294" s="120"/>
    </row>
    <row r="295" ht="15.75" hidden="1" customHeight="1">
      <c r="A295" s="121" t="s">
        <v>12</v>
      </c>
      <c r="B295" s="121" t="s">
        <v>58</v>
      </c>
      <c r="C295" s="121">
        <v>6472.0</v>
      </c>
      <c r="D295" s="121" t="s">
        <v>423</v>
      </c>
      <c r="E295" s="121" t="s">
        <v>61</v>
      </c>
      <c r="F295" s="122">
        <v>5567.0</v>
      </c>
      <c r="G295" s="121" t="s">
        <v>17</v>
      </c>
      <c r="H295" s="120"/>
      <c r="I295" s="120"/>
      <c r="J295" s="120"/>
      <c r="K295" s="120"/>
      <c r="L295" s="120"/>
      <c r="M295" s="120"/>
      <c r="N295" s="120"/>
      <c r="O295" s="120"/>
      <c r="P295" s="120"/>
      <c r="Q295" s="120"/>
      <c r="R295" s="120"/>
      <c r="S295" s="120"/>
      <c r="T295" s="120"/>
      <c r="U295" s="120"/>
      <c r="V295" s="120"/>
      <c r="W295" s="120"/>
      <c r="X295" s="120"/>
      <c r="Y295" s="120"/>
      <c r="Z295" s="120"/>
    </row>
    <row r="296" ht="15.75" hidden="1" customHeight="1">
      <c r="A296" s="121" t="s">
        <v>12</v>
      </c>
      <c r="B296" s="121" t="s">
        <v>58</v>
      </c>
      <c r="C296" s="121">
        <v>6473.0</v>
      </c>
      <c r="D296" s="121" t="s">
        <v>424</v>
      </c>
      <c r="E296" s="121" t="s">
        <v>61</v>
      </c>
      <c r="F296" s="122">
        <v>8609.0</v>
      </c>
      <c r="G296" s="121" t="s">
        <v>17</v>
      </c>
      <c r="H296" s="120"/>
      <c r="I296" s="120"/>
      <c r="J296" s="120"/>
      <c r="K296" s="120"/>
      <c r="L296" s="120"/>
      <c r="M296" s="120"/>
      <c r="N296" s="120"/>
      <c r="O296" s="120"/>
      <c r="P296" s="120"/>
      <c r="Q296" s="120"/>
      <c r="R296" s="120"/>
      <c r="S296" s="120"/>
      <c r="T296" s="120"/>
      <c r="U296" s="120"/>
      <c r="V296" s="120"/>
      <c r="W296" s="120"/>
      <c r="X296" s="120"/>
      <c r="Y296" s="120"/>
      <c r="Z296" s="120"/>
    </row>
    <row r="297" ht="15.75" hidden="1" customHeight="1">
      <c r="A297" s="121" t="s">
        <v>12</v>
      </c>
      <c r="B297" s="121" t="s">
        <v>58</v>
      </c>
      <c r="C297" s="121">
        <v>6474.0</v>
      </c>
      <c r="D297" s="121" t="s">
        <v>425</v>
      </c>
      <c r="E297" s="121" t="s">
        <v>61</v>
      </c>
      <c r="F297" s="122">
        <v>10973.0</v>
      </c>
      <c r="G297" s="121" t="s">
        <v>17</v>
      </c>
      <c r="H297" s="120"/>
      <c r="I297" s="120"/>
      <c r="J297" s="120"/>
      <c r="K297" s="120"/>
      <c r="L297" s="120"/>
      <c r="M297" s="120"/>
      <c r="N297" s="120"/>
      <c r="O297" s="120"/>
      <c r="P297" s="120"/>
      <c r="Q297" s="120"/>
      <c r="R297" s="120"/>
      <c r="S297" s="120"/>
      <c r="T297" s="120"/>
      <c r="U297" s="120"/>
      <c r="V297" s="120"/>
      <c r="W297" s="120"/>
      <c r="X297" s="120"/>
      <c r="Y297" s="120"/>
      <c r="Z297" s="120"/>
    </row>
    <row r="298" ht="15.75" hidden="1" customHeight="1">
      <c r="A298" s="121" t="s">
        <v>12</v>
      </c>
      <c r="B298" s="121" t="s">
        <v>58</v>
      </c>
      <c r="C298" s="121">
        <v>6475.0</v>
      </c>
      <c r="D298" s="121" t="s">
        <v>426</v>
      </c>
      <c r="E298" s="121" t="s">
        <v>61</v>
      </c>
      <c r="F298" s="122">
        <v>16880.0</v>
      </c>
      <c r="G298" s="121" t="s">
        <v>17</v>
      </c>
      <c r="H298" s="120"/>
      <c r="I298" s="120"/>
      <c r="J298" s="120"/>
      <c r="K298" s="120"/>
      <c r="L298" s="120"/>
      <c r="M298" s="120"/>
      <c r="N298" s="120"/>
      <c r="O298" s="120"/>
      <c r="P298" s="120"/>
      <c r="Q298" s="120"/>
      <c r="R298" s="120"/>
      <c r="S298" s="120"/>
      <c r="T298" s="120"/>
      <c r="U298" s="120"/>
      <c r="V298" s="120"/>
      <c r="W298" s="120"/>
      <c r="X298" s="120"/>
      <c r="Y298" s="120"/>
      <c r="Z298" s="120"/>
    </row>
    <row r="299" ht="15.75" hidden="1" customHeight="1">
      <c r="A299" s="121" t="s">
        <v>12</v>
      </c>
      <c r="B299" s="121" t="s">
        <v>345</v>
      </c>
      <c r="C299" s="121">
        <v>6476.0</v>
      </c>
      <c r="D299" s="121" t="s">
        <v>427</v>
      </c>
      <c r="E299" s="121" t="s">
        <v>46</v>
      </c>
      <c r="F299" s="122">
        <v>602140.0</v>
      </c>
      <c r="G299" s="121" t="s">
        <v>37</v>
      </c>
      <c r="H299" s="120"/>
      <c r="I299" s="120"/>
      <c r="J299" s="120"/>
      <c r="K299" s="120"/>
      <c r="L299" s="120"/>
      <c r="M299" s="120"/>
      <c r="N299" s="120"/>
      <c r="O299" s="120"/>
      <c r="P299" s="120"/>
      <c r="Q299" s="120"/>
      <c r="R299" s="120"/>
      <c r="S299" s="120"/>
      <c r="T299" s="120"/>
      <c r="U299" s="120"/>
      <c r="V299" s="120"/>
      <c r="W299" s="120"/>
      <c r="X299" s="120"/>
      <c r="Y299" s="120"/>
      <c r="Z299" s="120"/>
    </row>
    <row r="300" ht="15.75" hidden="1" customHeight="1">
      <c r="A300" s="121" t="s">
        <v>12</v>
      </c>
      <c r="B300" s="121" t="s">
        <v>345</v>
      </c>
      <c r="C300" s="121">
        <v>6477.0</v>
      </c>
      <c r="D300" s="121" t="s">
        <v>428</v>
      </c>
      <c r="E300" s="121" t="s">
        <v>46</v>
      </c>
      <c r="F300" s="122">
        <v>857990.0</v>
      </c>
      <c r="G300" s="121" t="s">
        <v>37</v>
      </c>
      <c r="H300" s="120"/>
      <c r="I300" s="120"/>
      <c r="J300" s="120"/>
      <c r="K300" s="120"/>
      <c r="L300" s="120"/>
      <c r="M300" s="120"/>
      <c r="N300" s="120"/>
      <c r="O300" s="120"/>
      <c r="P300" s="120"/>
      <c r="Q300" s="120"/>
      <c r="R300" s="120"/>
      <c r="S300" s="120"/>
      <c r="T300" s="120"/>
      <c r="U300" s="120"/>
      <c r="V300" s="120"/>
      <c r="W300" s="120"/>
      <c r="X300" s="120"/>
      <c r="Y300" s="120"/>
      <c r="Z300" s="120"/>
    </row>
    <row r="301" ht="15.75" hidden="1" customHeight="1">
      <c r="A301" s="121" t="s">
        <v>12</v>
      </c>
      <c r="B301" s="121" t="s">
        <v>345</v>
      </c>
      <c r="C301" s="121">
        <v>6479.0</v>
      </c>
      <c r="D301" s="121" t="s">
        <v>429</v>
      </c>
      <c r="E301" s="121" t="s">
        <v>46</v>
      </c>
      <c r="F301" s="122">
        <v>2193170.0</v>
      </c>
      <c r="G301" s="121" t="s">
        <v>37</v>
      </c>
      <c r="H301" s="120"/>
      <c r="I301" s="120"/>
      <c r="J301" s="120"/>
      <c r="K301" s="120"/>
      <c r="L301" s="120"/>
      <c r="M301" s="120"/>
      <c r="N301" s="120"/>
      <c r="O301" s="120"/>
      <c r="P301" s="120"/>
      <c r="Q301" s="120"/>
      <c r="R301" s="120"/>
      <c r="S301" s="120"/>
      <c r="T301" s="120"/>
      <c r="U301" s="120"/>
      <c r="V301" s="120"/>
      <c r="W301" s="120"/>
      <c r="X301" s="120"/>
      <c r="Y301" s="120"/>
      <c r="Z301" s="120"/>
    </row>
    <row r="302" ht="15.75" hidden="1" customHeight="1">
      <c r="A302" s="121" t="s">
        <v>12</v>
      </c>
      <c r="B302" s="121" t="s">
        <v>345</v>
      </c>
      <c r="C302" s="121">
        <v>6480.0</v>
      </c>
      <c r="D302" s="121" t="s">
        <v>430</v>
      </c>
      <c r="E302" s="121" t="s">
        <v>46</v>
      </c>
      <c r="F302" s="122">
        <v>3712800.0</v>
      </c>
      <c r="G302" s="121" t="s">
        <v>37</v>
      </c>
      <c r="H302" s="120"/>
      <c r="I302" s="120"/>
      <c r="J302" s="120"/>
      <c r="K302" s="120"/>
      <c r="L302" s="120"/>
      <c r="M302" s="120"/>
      <c r="N302" s="120"/>
      <c r="O302" s="120"/>
      <c r="P302" s="120"/>
      <c r="Q302" s="120"/>
      <c r="R302" s="120"/>
      <c r="S302" s="120"/>
      <c r="T302" s="120"/>
      <c r="U302" s="120"/>
      <c r="V302" s="120"/>
      <c r="W302" s="120"/>
      <c r="X302" s="120"/>
      <c r="Y302" s="120"/>
      <c r="Z302" s="120"/>
    </row>
    <row r="303" ht="15.75" hidden="1" customHeight="1">
      <c r="A303" s="121" t="s">
        <v>12</v>
      </c>
      <c r="B303" s="121" t="s">
        <v>345</v>
      </c>
      <c r="C303" s="121">
        <v>6481.0</v>
      </c>
      <c r="D303" s="121" t="s">
        <v>432</v>
      </c>
      <c r="E303" s="121" t="s">
        <v>46</v>
      </c>
      <c r="F303" s="122">
        <v>4358970.0</v>
      </c>
      <c r="G303" s="121" t="s">
        <v>37</v>
      </c>
      <c r="H303" s="120"/>
      <c r="I303" s="120"/>
      <c r="J303" s="120"/>
      <c r="K303" s="120"/>
      <c r="L303" s="120"/>
      <c r="M303" s="120"/>
      <c r="N303" s="120"/>
      <c r="O303" s="120"/>
      <c r="P303" s="120"/>
      <c r="Q303" s="120"/>
      <c r="R303" s="120"/>
      <c r="S303" s="120"/>
      <c r="T303" s="120"/>
      <c r="U303" s="120"/>
      <c r="V303" s="120"/>
      <c r="W303" s="120"/>
      <c r="X303" s="120"/>
      <c r="Y303" s="120"/>
      <c r="Z303" s="120"/>
    </row>
    <row r="304" ht="15.75" hidden="1" customHeight="1">
      <c r="A304" s="121" t="s">
        <v>12</v>
      </c>
      <c r="B304" s="121" t="s">
        <v>345</v>
      </c>
      <c r="C304" s="121">
        <v>6482.0</v>
      </c>
      <c r="D304" s="121" t="s">
        <v>433</v>
      </c>
      <c r="E304" s="121" t="s">
        <v>46</v>
      </c>
      <c r="F304" s="122">
        <v>5827430.0</v>
      </c>
      <c r="G304" s="121" t="s">
        <v>37</v>
      </c>
      <c r="H304" s="120"/>
      <c r="I304" s="120"/>
      <c r="J304" s="120"/>
      <c r="K304" s="120"/>
      <c r="L304" s="120"/>
      <c r="M304" s="120"/>
      <c r="N304" s="120"/>
      <c r="O304" s="120"/>
      <c r="P304" s="120"/>
      <c r="Q304" s="120"/>
      <c r="R304" s="120"/>
      <c r="S304" s="120"/>
      <c r="T304" s="120"/>
      <c r="U304" s="120"/>
      <c r="V304" s="120"/>
      <c r="W304" s="120"/>
      <c r="X304" s="120"/>
      <c r="Y304" s="120"/>
      <c r="Z304" s="120"/>
    </row>
    <row r="305" ht="15.75" hidden="1" customHeight="1">
      <c r="A305" s="121" t="s">
        <v>12</v>
      </c>
      <c r="B305" s="121" t="s">
        <v>345</v>
      </c>
      <c r="C305" s="121">
        <v>6483.0</v>
      </c>
      <c r="D305" s="121" t="s">
        <v>434</v>
      </c>
      <c r="E305" s="121" t="s">
        <v>46</v>
      </c>
      <c r="F305" s="122">
        <v>7945630.0</v>
      </c>
      <c r="G305" s="121" t="s">
        <v>37</v>
      </c>
      <c r="H305" s="120"/>
      <c r="I305" s="120"/>
      <c r="J305" s="120"/>
      <c r="K305" s="120"/>
      <c r="L305" s="120"/>
      <c r="M305" s="120"/>
      <c r="N305" s="120"/>
      <c r="O305" s="120"/>
      <c r="P305" s="120"/>
      <c r="Q305" s="120"/>
      <c r="R305" s="120"/>
      <c r="S305" s="120"/>
      <c r="T305" s="120"/>
      <c r="U305" s="120"/>
      <c r="V305" s="120"/>
      <c r="W305" s="120"/>
      <c r="X305" s="120"/>
      <c r="Y305" s="120"/>
      <c r="Z305" s="120"/>
    </row>
    <row r="306" ht="15.75" hidden="1" customHeight="1">
      <c r="A306" s="121" t="s">
        <v>12</v>
      </c>
      <c r="B306" s="121" t="s">
        <v>345</v>
      </c>
      <c r="C306" s="121">
        <v>6484.0</v>
      </c>
      <c r="D306" s="121" t="s">
        <v>435</v>
      </c>
      <c r="E306" s="121" t="s">
        <v>46</v>
      </c>
      <c r="F306" s="122">
        <v>3102330.0</v>
      </c>
      <c r="G306" s="121" t="s">
        <v>37</v>
      </c>
      <c r="H306" s="120"/>
      <c r="I306" s="120"/>
      <c r="J306" s="120"/>
      <c r="K306" s="120"/>
      <c r="L306" s="120"/>
      <c r="M306" s="120"/>
      <c r="N306" s="120"/>
      <c r="O306" s="120"/>
      <c r="P306" s="120"/>
      <c r="Q306" s="120"/>
      <c r="R306" s="120"/>
      <c r="S306" s="120"/>
      <c r="T306" s="120"/>
      <c r="U306" s="120"/>
      <c r="V306" s="120"/>
      <c r="W306" s="120"/>
      <c r="X306" s="120"/>
      <c r="Y306" s="120"/>
      <c r="Z306" s="120"/>
    </row>
    <row r="307" ht="15.75" hidden="1" customHeight="1">
      <c r="A307" s="121" t="s">
        <v>12</v>
      </c>
      <c r="B307" s="121" t="s">
        <v>345</v>
      </c>
      <c r="C307" s="121">
        <v>6485.0</v>
      </c>
      <c r="D307" s="121" t="s">
        <v>436</v>
      </c>
      <c r="E307" s="121" t="s">
        <v>46</v>
      </c>
      <c r="F307" s="122">
        <v>3316530.0</v>
      </c>
      <c r="G307" s="121" t="s">
        <v>37</v>
      </c>
      <c r="H307" s="120"/>
      <c r="I307" s="120"/>
      <c r="J307" s="120"/>
      <c r="K307" s="120"/>
      <c r="L307" s="120"/>
      <c r="M307" s="120"/>
      <c r="N307" s="120"/>
      <c r="O307" s="120"/>
      <c r="P307" s="120"/>
      <c r="Q307" s="120"/>
      <c r="R307" s="120"/>
      <c r="S307" s="120"/>
      <c r="T307" s="120"/>
      <c r="U307" s="120"/>
      <c r="V307" s="120"/>
      <c r="W307" s="120"/>
      <c r="X307" s="120"/>
      <c r="Y307" s="120"/>
      <c r="Z307" s="120"/>
    </row>
    <row r="308" ht="15.75" hidden="1" customHeight="1">
      <c r="A308" s="121" t="s">
        <v>12</v>
      </c>
      <c r="B308" s="121" t="s">
        <v>31</v>
      </c>
      <c r="C308" s="121">
        <v>6507.0</v>
      </c>
      <c r="D308" s="121" t="s">
        <v>437</v>
      </c>
      <c r="E308" s="121" t="s">
        <v>33</v>
      </c>
      <c r="F308" s="122">
        <v>287704.0</v>
      </c>
      <c r="G308" s="121" t="s">
        <v>17</v>
      </c>
      <c r="H308" s="120"/>
      <c r="I308" s="120"/>
      <c r="J308" s="120"/>
      <c r="K308" s="120"/>
      <c r="L308" s="120"/>
      <c r="M308" s="120"/>
      <c r="N308" s="120"/>
      <c r="O308" s="120"/>
      <c r="P308" s="120"/>
      <c r="Q308" s="120"/>
      <c r="R308" s="120"/>
      <c r="S308" s="120"/>
      <c r="T308" s="120"/>
      <c r="U308" s="120"/>
      <c r="V308" s="120"/>
      <c r="W308" s="120"/>
      <c r="X308" s="120"/>
      <c r="Y308" s="120"/>
      <c r="Z308" s="120"/>
    </row>
    <row r="309" ht="15.75" hidden="1" customHeight="1">
      <c r="A309" s="121" t="s">
        <v>12</v>
      </c>
      <c r="B309" s="121" t="s">
        <v>65</v>
      </c>
      <c r="C309" s="121">
        <v>6527.0</v>
      </c>
      <c r="D309" s="121" t="s">
        <v>438</v>
      </c>
      <c r="E309" s="121" t="s">
        <v>46</v>
      </c>
      <c r="F309" s="122">
        <v>267400.0</v>
      </c>
      <c r="G309" s="121" t="s">
        <v>17</v>
      </c>
      <c r="H309" s="120"/>
      <c r="I309" s="120"/>
      <c r="J309" s="120"/>
      <c r="K309" s="120"/>
      <c r="L309" s="120"/>
      <c r="M309" s="120"/>
      <c r="N309" s="120"/>
      <c r="O309" s="120"/>
      <c r="P309" s="120"/>
      <c r="Q309" s="120"/>
      <c r="R309" s="120"/>
      <c r="S309" s="120"/>
      <c r="T309" s="120"/>
      <c r="U309" s="120"/>
      <c r="V309" s="120"/>
      <c r="W309" s="120"/>
      <c r="X309" s="120"/>
      <c r="Y309" s="120"/>
      <c r="Z309" s="120"/>
    </row>
    <row r="310" ht="15.75" hidden="1" customHeight="1">
      <c r="A310" s="121" t="s">
        <v>12</v>
      </c>
      <c r="B310" s="121" t="s">
        <v>65</v>
      </c>
      <c r="C310" s="121">
        <v>6528.0</v>
      </c>
      <c r="D310" s="121" t="s">
        <v>439</v>
      </c>
      <c r="E310" s="121" t="s">
        <v>46</v>
      </c>
      <c r="F310" s="122">
        <v>491665.0</v>
      </c>
      <c r="G310" s="121" t="s">
        <v>17</v>
      </c>
      <c r="H310" s="120"/>
      <c r="I310" s="120"/>
      <c r="J310" s="120"/>
      <c r="K310" s="120"/>
      <c r="L310" s="120"/>
      <c r="M310" s="120"/>
      <c r="N310" s="120"/>
      <c r="O310" s="120"/>
      <c r="P310" s="120"/>
      <c r="Q310" s="120"/>
      <c r="R310" s="120"/>
      <c r="S310" s="120"/>
      <c r="T310" s="120"/>
      <c r="U310" s="120"/>
      <c r="V310" s="120"/>
      <c r="W310" s="120"/>
      <c r="X310" s="120"/>
      <c r="Y310" s="120"/>
      <c r="Z310" s="120"/>
    </row>
    <row r="311" ht="15.75" hidden="1" customHeight="1">
      <c r="A311" s="121" t="s">
        <v>12</v>
      </c>
      <c r="B311" s="121" t="s">
        <v>65</v>
      </c>
      <c r="C311" s="121">
        <v>6530.0</v>
      </c>
      <c r="D311" s="121" t="s">
        <v>440</v>
      </c>
      <c r="E311" s="121" t="s">
        <v>46</v>
      </c>
      <c r="F311" s="122">
        <v>1537259.0</v>
      </c>
      <c r="G311" s="121" t="s">
        <v>17</v>
      </c>
      <c r="H311" s="120"/>
      <c r="I311" s="120"/>
      <c r="J311" s="120"/>
      <c r="K311" s="120"/>
      <c r="L311" s="120"/>
      <c r="M311" s="120"/>
      <c r="N311" s="120"/>
      <c r="O311" s="120"/>
      <c r="P311" s="120"/>
      <c r="Q311" s="120"/>
      <c r="R311" s="120"/>
      <c r="S311" s="120"/>
      <c r="T311" s="120"/>
      <c r="U311" s="120"/>
      <c r="V311" s="120"/>
      <c r="W311" s="120"/>
      <c r="X311" s="120"/>
      <c r="Y311" s="120"/>
      <c r="Z311" s="120"/>
    </row>
    <row r="312" ht="15.75" hidden="1" customHeight="1">
      <c r="A312" s="121" t="s">
        <v>12</v>
      </c>
      <c r="B312" s="121" t="s">
        <v>337</v>
      </c>
      <c r="C312" s="121">
        <v>6534.0</v>
      </c>
      <c r="D312" s="121" t="s">
        <v>441</v>
      </c>
      <c r="E312" s="121" t="s">
        <v>46</v>
      </c>
      <c r="F312" s="122">
        <v>452200.0</v>
      </c>
      <c r="G312" s="121" t="s">
        <v>37</v>
      </c>
      <c r="H312" s="120"/>
      <c r="I312" s="120"/>
      <c r="J312" s="120"/>
      <c r="K312" s="120"/>
      <c r="L312" s="120"/>
      <c r="M312" s="120"/>
      <c r="N312" s="120"/>
      <c r="O312" s="120"/>
      <c r="P312" s="120"/>
      <c r="Q312" s="120"/>
      <c r="R312" s="120"/>
      <c r="S312" s="120"/>
      <c r="T312" s="120"/>
      <c r="U312" s="120"/>
      <c r="V312" s="120"/>
      <c r="W312" s="120"/>
      <c r="X312" s="120"/>
      <c r="Y312" s="120"/>
      <c r="Z312" s="120"/>
    </row>
    <row r="313" ht="15.75" hidden="1" customHeight="1">
      <c r="A313" s="121" t="s">
        <v>12</v>
      </c>
      <c r="B313" s="121" t="s">
        <v>337</v>
      </c>
      <c r="C313" s="121">
        <v>6535.0</v>
      </c>
      <c r="D313" s="121" t="s">
        <v>442</v>
      </c>
      <c r="E313" s="121" t="s">
        <v>46</v>
      </c>
      <c r="F313" s="122">
        <v>214200.0</v>
      </c>
      <c r="G313" s="121" t="s">
        <v>37</v>
      </c>
      <c r="H313" s="120"/>
      <c r="I313" s="120"/>
      <c r="J313" s="120"/>
      <c r="K313" s="120"/>
      <c r="L313" s="120"/>
      <c r="M313" s="120"/>
      <c r="N313" s="120"/>
      <c r="O313" s="120"/>
      <c r="P313" s="120"/>
      <c r="Q313" s="120"/>
      <c r="R313" s="120"/>
      <c r="S313" s="120"/>
      <c r="T313" s="120"/>
      <c r="U313" s="120"/>
      <c r="V313" s="120"/>
      <c r="W313" s="120"/>
      <c r="X313" s="120"/>
      <c r="Y313" s="120"/>
      <c r="Z313" s="120"/>
    </row>
    <row r="314" ht="15.75" hidden="1" customHeight="1">
      <c r="A314" s="121" t="s">
        <v>12</v>
      </c>
      <c r="B314" s="121" t="s">
        <v>58</v>
      </c>
      <c r="C314" s="121">
        <v>6539.0</v>
      </c>
      <c r="D314" s="121" t="s">
        <v>444</v>
      </c>
      <c r="E314" s="121" t="s">
        <v>46</v>
      </c>
      <c r="F314" s="122">
        <v>9100.0</v>
      </c>
      <c r="G314" s="121" t="s">
        <v>17</v>
      </c>
      <c r="H314" s="120"/>
      <c r="I314" s="120"/>
      <c r="J314" s="120"/>
      <c r="K314" s="120"/>
      <c r="L314" s="120"/>
      <c r="M314" s="120"/>
      <c r="N314" s="120"/>
      <c r="O314" s="120"/>
      <c r="P314" s="120"/>
      <c r="Q314" s="120"/>
      <c r="R314" s="120"/>
      <c r="S314" s="120"/>
      <c r="T314" s="120"/>
      <c r="U314" s="120"/>
      <c r="V314" s="120"/>
      <c r="W314" s="120"/>
      <c r="X314" s="120"/>
      <c r="Y314" s="120"/>
      <c r="Z314" s="120"/>
    </row>
    <row r="315" ht="15.75" hidden="1" customHeight="1">
      <c r="A315" s="121" t="s">
        <v>12</v>
      </c>
      <c r="B315" s="121" t="s">
        <v>58</v>
      </c>
      <c r="C315" s="121">
        <v>6540.0</v>
      </c>
      <c r="D315" s="121" t="s">
        <v>445</v>
      </c>
      <c r="E315" s="121" t="s">
        <v>46</v>
      </c>
      <c r="F315" s="122">
        <v>17600.0</v>
      </c>
      <c r="G315" s="121" t="s">
        <v>17</v>
      </c>
      <c r="H315" s="120"/>
      <c r="I315" s="120"/>
      <c r="J315" s="120"/>
      <c r="K315" s="120"/>
      <c r="L315" s="120"/>
      <c r="M315" s="120"/>
      <c r="N315" s="120"/>
      <c r="O315" s="120"/>
      <c r="P315" s="120"/>
      <c r="Q315" s="120"/>
      <c r="R315" s="120"/>
      <c r="S315" s="120"/>
      <c r="T315" s="120"/>
      <c r="U315" s="120"/>
      <c r="V315" s="120"/>
      <c r="W315" s="120"/>
      <c r="X315" s="120"/>
      <c r="Y315" s="120"/>
      <c r="Z315" s="120"/>
    </row>
    <row r="316" ht="15.75" hidden="1" customHeight="1">
      <c r="A316" s="121" t="s">
        <v>12</v>
      </c>
      <c r="B316" s="121" t="s">
        <v>50</v>
      </c>
      <c r="C316" s="121">
        <v>6543.0</v>
      </c>
      <c r="D316" s="121" t="s">
        <v>446</v>
      </c>
      <c r="E316" s="121" t="s">
        <v>46</v>
      </c>
      <c r="F316" s="122">
        <v>394464.0</v>
      </c>
      <c r="G316" s="121" t="s">
        <v>17</v>
      </c>
      <c r="H316" s="120"/>
      <c r="I316" s="120"/>
      <c r="J316" s="120"/>
      <c r="K316" s="120"/>
      <c r="L316" s="120"/>
      <c r="M316" s="120"/>
      <c r="N316" s="120"/>
      <c r="O316" s="120"/>
      <c r="P316" s="120"/>
      <c r="Q316" s="120"/>
      <c r="R316" s="120"/>
      <c r="S316" s="120"/>
      <c r="T316" s="120"/>
      <c r="U316" s="120"/>
      <c r="V316" s="120"/>
      <c r="W316" s="120"/>
      <c r="X316" s="120"/>
      <c r="Y316" s="120"/>
      <c r="Z316" s="120"/>
    </row>
    <row r="317" ht="15.75" hidden="1" customHeight="1">
      <c r="A317" s="121" t="s">
        <v>12</v>
      </c>
      <c r="B317" s="121" t="s">
        <v>50</v>
      </c>
      <c r="C317" s="121">
        <v>6545.0</v>
      </c>
      <c r="D317" s="121" t="s">
        <v>447</v>
      </c>
      <c r="E317" s="121" t="s">
        <v>46</v>
      </c>
      <c r="F317" s="122">
        <v>681540.0</v>
      </c>
      <c r="G317" s="121" t="s">
        <v>17</v>
      </c>
      <c r="H317" s="120"/>
      <c r="I317" s="120"/>
      <c r="J317" s="120"/>
      <c r="K317" s="120"/>
      <c r="L317" s="120"/>
      <c r="M317" s="120"/>
      <c r="N317" s="120"/>
      <c r="O317" s="120"/>
      <c r="P317" s="120"/>
      <c r="Q317" s="120"/>
      <c r="R317" s="120"/>
      <c r="S317" s="120"/>
      <c r="T317" s="120"/>
      <c r="U317" s="120"/>
      <c r="V317" s="120"/>
      <c r="W317" s="120"/>
      <c r="X317" s="120"/>
      <c r="Y317" s="120"/>
      <c r="Z317" s="120"/>
    </row>
    <row r="318" ht="15.75" hidden="1" customHeight="1">
      <c r="A318" s="121" t="s">
        <v>12</v>
      </c>
      <c r="B318" s="121" t="s">
        <v>451</v>
      </c>
      <c r="C318" s="121">
        <v>6551.0</v>
      </c>
      <c r="D318" s="121" t="s">
        <v>452</v>
      </c>
      <c r="E318" s="121" t="s">
        <v>46</v>
      </c>
      <c r="F318" s="122">
        <v>575069.0</v>
      </c>
      <c r="G318" s="121" t="s">
        <v>37</v>
      </c>
      <c r="H318" s="120"/>
      <c r="I318" s="120"/>
      <c r="J318" s="120"/>
      <c r="K318" s="120"/>
      <c r="L318" s="120"/>
      <c r="M318" s="120"/>
      <c r="N318" s="120"/>
      <c r="O318" s="120"/>
      <c r="P318" s="120"/>
      <c r="Q318" s="120"/>
      <c r="R318" s="120"/>
      <c r="S318" s="120"/>
      <c r="T318" s="120"/>
      <c r="U318" s="120"/>
      <c r="V318" s="120"/>
      <c r="W318" s="120"/>
      <c r="X318" s="120"/>
      <c r="Y318" s="120"/>
      <c r="Z318" s="120"/>
    </row>
    <row r="319" ht="15.75" hidden="1" customHeight="1">
      <c r="A319" s="121" t="s">
        <v>12</v>
      </c>
      <c r="B319" s="121" t="s">
        <v>451</v>
      </c>
      <c r="C319" s="121">
        <v>6552.0</v>
      </c>
      <c r="D319" s="121" t="s">
        <v>454</v>
      </c>
      <c r="E319" s="121" t="s">
        <v>46</v>
      </c>
      <c r="F319" s="122">
        <v>400124.0</v>
      </c>
      <c r="G319" s="121" t="s">
        <v>37</v>
      </c>
      <c r="H319" s="120"/>
      <c r="I319" s="120"/>
      <c r="J319" s="120"/>
      <c r="K319" s="120"/>
      <c r="L319" s="120"/>
      <c r="M319" s="120"/>
      <c r="N319" s="120"/>
      <c r="O319" s="120"/>
      <c r="P319" s="120"/>
      <c r="Q319" s="120"/>
      <c r="R319" s="120"/>
      <c r="S319" s="120"/>
      <c r="T319" s="120"/>
      <c r="U319" s="120"/>
      <c r="V319" s="120"/>
      <c r="W319" s="120"/>
      <c r="X319" s="120"/>
      <c r="Y319" s="120"/>
      <c r="Z319" s="120"/>
    </row>
    <row r="320" ht="15.75" hidden="1" customHeight="1">
      <c r="A320" s="121" t="s">
        <v>12</v>
      </c>
      <c r="B320" s="121" t="s">
        <v>451</v>
      </c>
      <c r="C320" s="121">
        <v>6553.0</v>
      </c>
      <c r="D320" s="121" t="s">
        <v>458</v>
      </c>
      <c r="E320" s="121" t="s">
        <v>46</v>
      </c>
      <c r="F320" s="122">
        <v>520664.0</v>
      </c>
      <c r="G320" s="121" t="s">
        <v>37</v>
      </c>
      <c r="H320" s="120"/>
      <c r="I320" s="120"/>
      <c r="J320" s="120"/>
      <c r="K320" s="120"/>
      <c r="L320" s="120"/>
      <c r="M320" s="120"/>
      <c r="N320" s="120"/>
      <c r="O320" s="120"/>
      <c r="P320" s="120"/>
      <c r="Q320" s="120"/>
      <c r="R320" s="120"/>
      <c r="S320" s="120"/>
      <c r="T320" s="120"/>
      <c r="U320" s="120"/>
      <c r="V320" s="120"/>
      <c r="W320" s="120"/>
      <c r="X320" s="120"/>
      <c r="Y320" s="120"/>
      <c r="Z320" s="120"/>
    </row>
    <row r="321" ht="15.75" hidden="1" customHeight="1">
      <c r="A321" s="121" t="s">
        <v>12</v>
      </c>
      <c r="B321" s="121" t="s">
        <v>451</v>
      </c>
      <c r="C321" s="121">
        <v>6554.0</v>
      </c>
      <c r="D321" s="121" t="s">
        <v>459</v>
      </c>
      <c r="E321" s="121" t="s">
        <v>46</v>
      </c>
      <c r="F321" s="122">
        <v>701498.0</v>
      </c>
      <c r="G321" s="121" t="s">
        <v>37</v>
      </c>
      <c r="H321" s="120"/>
      <c r="I321" s="120"/>
      <c r="J321" s="120"/>
      <c r="K321" s="120"/>
      <c r="L321" s="120"/>
      <c r="M321" s="120"/>
      <c r="N321" s="120"/>
      <c r="O321" s="120"/>
      <c r="P321" s="120"/>
      <c r="Q321" s="120"/>
      <c r="R321" s="120"/>
      <c r="S321" s="120"/>
      <c r="T321" s="120"/>
      <c r="U321" s="120"/>
      <c r="V321" s="120"/>
      <c r="W321" s="120"/>
      <c r="X321" s="120"/>
      <c r="Y321" s="120"/>
      <c r="Z321" s="120"/>
    </row>
    <row r="322" ht="15.75" hidden="1" customHeight="1">
      <c r="A322" s="121" t="s">
        <v>12</v>
      </c>
      <c r="B322" s="121" t="s">
        <v>451</v>
      </c>
      <c r="C322" s="121">
        <v>6555.0</v>
      </c>
      <c r="D322" s="121" t="s">
        <v>460</v>
      </c>
      <c r="E322" s="121" t="s">
        <v>46</v>
      </c>
      <c r="F322" s="122">
        <v>58505.0</v>
      </c>
      <c r="G322" s="121" t="s">
        <v>37</v>
      </c>
      <c r="H322" s="120"/>
      <c r="I322" s="120"/>
      <c r="J322" s="120"/>
      <c r="K322" s="120"/>
      <c r="L322" s="120"/>
      <c r="M322" s="120"/>
      <c r="N322" s="120"/>
      <c r="O322" s="120"/>
      <c r="P322" s="120"/>
      <c r="Q322" s="120"/>
      <c r="R322" s="120"/>
      <c r="S322" s="120"/>
      <c r="T322" s="120"/>
      <c r="U322" s="120"/>
      <c r="V322" s="120"/>
      <c r="W322" s="120"/>
      <c r="X322" s="120"/>
      <c r="Y322" s="120"/>
      <c r="Z322" s="120"/>
    </row>
    <row r="323" ht="15.75" hidden="1" customHeight="1">
      <c r="A323" s="121" t="s">
        <v>12</v>
      </c>
      <c r="B323" s="121" t="s">
        <v>451</v>
      </c>
      <c r="C323" s="121">
        <v>6556.0</v>
      </c>
      <c r="D323" s="121" t="s">
        <v>461</v>
      </c>
      <c r="E323" s="121" t="s">
        <v>46</v>
      </c>
      <c r="F323" s="122">
        <v>8923.0</v>
      </c>
      <c r="G323" s="121" t="s">
        <v>37</v>
      </c>
      <c r="H323" s="120"/>
      <c r="I323" s="120"/>
      <c r="J323" s="120"/>
      <c r="K323" s="120"/>
      <c r="L323" s="120"/>
      <c r="M323" s="120"/>
      <c r="N323" s="120"/>
      <c r="O323" s="120"/>
      <c r="P323" s="120"/>
      <c r="Q323" s="120"/>
      <c r="R323" s="120"/>
      <c r="S323" s="120"/>
      <c r="T323" s="120"/>
      <c r="U323" s="120"/>
      <c r="V323" s="120"/>
      <c r="W323" s="120"/>
      <c r="X323" s="120"/>
      <c r="Y323" s="120"/>
      <c r="Z323" s="120"/>
    </row>
    <row r="324" ht="15.75" hidden="1" customHeight="1">
      <c r="A324" s="121" t="s">
        <v>12</v>
      </c>
      <c r="B324" s="121" t="s">
        <v>65</v>
      </c>
      <c r="C324" s="121">
        <v>6559.0</v>
      </c>
      <c r="D324" s="121" t="s">
        <v>463</v>
      </c>
      <c r="E324" s="121" t="s">
        <v>46</v>
      </c>
      <c r="F324" s="122">
        <v>8716.0</v>
      </c>
      <c r="G324" s="121" t="s">
        <v>17</v>
      </c>
      <c r="H324" s="120"/>
      <c r="I324" s="120"/>
      <c r="J324" s="120"/>
      <c r="K324" s="120"/>
      <c r="L324" s="120"/>
      <c r="M324" s="120"/>
      <c r="N324" s="120"/>
      <c r="O324" s="120"/>
      <c r="P324" s="120"/>
      <c r="Q324" s="120"/>
      <c r="R324" s="120"/>
      <c r="S324" s="120"/>
      <c r="T324" s="120"/>
      <c r="U324" s="120"/>
      <c r="V324" s="120"/>
      <c r="W324" s="120"/>
      <c r="X324" s="120"/>
      <c r="Y324" s="120"/>
      <c r="Z324" s="120"/>
    </row>
    <row r="325" ht="15.75" hidden="1" customHeight="1">
      <c r="A325" s="121" t="s">
        <v>12</v>
      </c>
      <c r="B325" s="121" t="s">
        <v>65</v>
      </c>
      <c r="C325" s="121">
        <v>6560.0</v>
      </c>
      <c r="D325" s="121" t="s">
        <v>464</v>
      </c>
      <c r="E325" s="121" t="s">
        <v>46</v>
      </c>
      <c r="F325" s="122">
        <v>34260.0</v>
      </c>
      <c r="G325" s="121" t="s">
        <v>17</v>
      </c>
      <c r="H325" s="120"/>
      <c r="I325" s="120"/>
      <c r="J325" s="120"/>
      <c r="K325" s="120"/>
      <c r="L325" s="120"/>
      <c r="M325" s="120"/>
      <c r="N325" s="120"/>
      <c r="O325" s="120"/>
      <c r="P325" s="120"/>
      <c r="Q325" s="120"/>
      <c r="R325" s="120"/>
      <c r="S325" s="120"/>
      <c r="T325" s="120"/>
      <c r="U325" s="120"/>
      <c r="V325" s="120"/>
      <c r="W325" s="120"/>
      <c r="X325" s="120"/>
      <c r="Y325" s="120"/>
      <c r="Z325" s="120"/>
    </row>
    <row r="326" ht="15.75" hidden="1" customHeight="1">
      <c r="A326" s="121" t="s">
        <v>12</v>
      </c>
      <c r="B326" s="121" t="s">
        <v>65</v>
      </c>
      <c r="C326" s="121">
        <v>6561.0</v>
      </c>
      <c r="D326" s="121" t="s">
        <v>465</v>
      </c>
      <c r="E326" s="121" t="s">
        <v>46</v>
      </c>
      <c r="F326" s="122">
        <v>63022.0</v>
      </c>
      <c r="G326" s="121" t="s">
        <v>17</v>
      </c>
      <c r="H326" s="120"/>
      <c r="I326" s="120"/>
      <c r="J326" s="120"/>
      <c r="K326" s="120"/>
      <c r="L326" s="120"/>
      <c r="M326" s="120"/>
      <c r="N326" s="120"/>
      <c r="O326" s="120"/>
      <c r="P326" s="120"/>
      <c r="Q326" s="120"/>
      <c r="R326" s="120"/>
      <c r="S326" s="120"/>
      <c r="T326" s="120"/>
      <c r="U326" s="120"/>
      <c r="V326" s="120"/>
      <c r="W326" s="120"/>
      <c r="X326" s="120"/>
      <c r="Y326" s="120"/>
      <c r="Z326" s="120"/>
    </row>
    <row r="327" ht="15.75" hidden="1" customHeight="1">
      <c r="A327" s="121" t="s">
        <v>12</v>
      </c>
      <c r="B327" s="121" t="s">
        <v>31</v>
      </c>
      <c r="C327" s="121">
        <v>6567.0</v>
      </c>
      <c r="D327" s="121" t="s">
        <v>466</v>
      </c>
      <c r="E327" s="121" t="s">
        <v>33</v>
      </c>
      <c r="F327" s="122">
        <v>107100.0</v>
      </c>
      <c r="G327" s="121" t="s">
        <v>17</v>
      </c>
      <c r="H327" s="120"/>
      <c r="I327" s="120"/>
      <c r="J327" s="120"/>
      <c r="K327" s="120"/>
      <c r="L327" s="120"/>
      <c r="M327" s="120"/>
      <c r="N327" s="120"/>
      <c r="O327" s="120"/>
      <c r="P327" s="120"/>
      <c r="Q327" s="120"/>
      <c r="R327" s="120"/>
      <c r="S327" s="120"/>
      <c r="T327" s="120"/>
      <c r="U327" s="120"/>
      <c r="V327" s="120"/>
      <c r="W327" s="120"/>
      <c r="X327" s="120"/>
      <c r="Y327" s="120"/>
      <c r="Z327" s="120"/>
    </row>
    <row r="328" ht="15.75" hidden="1" customHeight="1">
      <c r="A328" s="121" t="s">
        <v>12</v>
      </c>
      <c r="B328" s="121" t="s">
        <v>47</v>
      </c>
      <c r="C328" s="121">
        <v>6578.0</v>
      </c>
      <c r="D328" s="121" t="s">
        <v>467</v>
      </c>
      <c r="E328" s="121" t="s">
        <v>16</v>
      </c>
      <c r="F328" s="122">
        <v>91630.0</v>
      </c>
      <c r="G328" s="121" t="s">
        <v>17</v>
      </c>
      <c r="H328" s="120"/>
      <c r="I328" s="120"/>
      <c r="J328" s="120"/>
      <c r="K328" s="120"/>
      <c r="L328" s="120"/>
      <c r="M328" s="120"/>
      <c r="N328" s="120"/>
      <c r="O328" s="120"/>
      <c r="P328" s="120"/>
      <c r="Q328" s="120"/>
      <c r="R328" s="120"/>
      <c r="S328" s="120"/>
      <c r="T328" s="120"/>
      <c r="U328" s="120"/>
      <c r="V328" s="120"/>
      <c r="W328" s="120"/>
      <c r="X328" s="120"/>
      <c r="Y328" s="120"/>
      <c r="Z328" s="120"/>
    </row>
    <row r="329" ht="15.75" hidden="1" customHeight="1">
      <c r="A329" s="121" t="s">
        <v>12</v>
      </c>
      <c r="B329" s="121" t="s">
        <v>47</v>
      </c>
      <c r="C329" s="121">
        <v>6624.0</v>
      </c>
      <c r="D329" s="121" t="s">
        <v>468</v>
      </c>
      <c r="E329" s="121" t="s">
        <v>16</v>
      </c>
      <c r="F329" s="122">
        <v>60571.0</v>
      </c>
      <c r="G329" s="121" t="s">
        <v>17</v>
      </c>
      <c r="H329" s="120"/>
      <c r="I329" s="120"/>
      <c r="J329" s="120"/>
      <c r="K329" s="120"/>
      <c r="L329" s="120"/>
      <c r="M329" s="120"/>
      <c r="N329" s="120"/>
      <c r="O329" s="120"/>
      <c r="P329" s="120"/>
      <c r="Q329" s="120"/>
      <c r="R329" s="120"/>
      <c r="S329" s="120"/>
      <c r="T329" s="120"/>
      <c r="U329" s="120"/>
      <c r="V329" s="120"/>
      <c r="W329" s="120"/>
      <c r="X329" s="120"/>
      <c r="Y329" s="120"/>
      <c r="Z329" s="120"/>
    </row>
    <row r="330" ht="15.75" hidden="1" customHeight="1">
      <c r="A330" s="121" t="s">
        <v>12</v>
      </c>
      <c r="B330" s="121" t="s">
        <v>98</v>
      </c>
      <c r="C330" s="121">
        <v>6625.0</v>
      </c>
      <c r="D330" s="121" t="s">
        <v>469</v>
      </c>
      <c r="E330" s="121" t="s">
        <v>100</v>
      </c>
      <c r="F330" s="122">
        <v>71445.0</v>
      </c>
      <c r="G330" s="121" t="s">
        <v>37</v>
      </c>
      <c r="H330" s="120"/>
      <c r="I330" s="120"/>
      <c r="J330" s="120"/>
      <c r="K330" s="120"/>
      <c r="L330" s="120"/>
      <c r="M330" s="120"/>
      <c r="N330" s="120"/>
      <c r="O330" s="120"/>
      <c r="P330" s="120"/>
      <c r="Q330" s="120"/>
      <c r="R330" s="120"/>
      <c r="S330" s="120"/>
      <c r="T330" s="120"/>
      <c r="U330" s="120"/>
      <c r="V330" s="120"/>
      <c r="W330" s="120"/>
      <c r="X330" s="120"/>
      <c r="Y330" s="120"/>
      <c r="Z330" s="120"/>
    </row>
    <row r="331" ht="15.75" hidden="1" customHeight="1">
      <c r="A331" s="121" t="s">
        <v>12</v>
      </c>
      <c r="B331" s="121" t="s">
        <v>308</v>
      </c>
      <c r="C331" s="121">
        <v>6629.0</v>
      </c>
      <c r="D331" s="121" t="s">
        <v>470</v>
      </c>
      <c r="E331" s="121" t="s">
        <v>46</v>
      </c>
      <c r="F331" s="122">
        <v>51170.0</v>
      </c>
      <c r="G331" s="121" t="s">
        <v>37</v>
      </c>
      <c r="H331" s="120"/>
      <c r="I331" s="120"/>
      <c r="J331" s="120"/>
      <c r="K331" s="120"/>
      <c r="L331" s="120"/>
      <c r="M331" s="120"/>
      <c r="N331" s="120"/>
      <c r="O331" s="120"/>
      <c r="P331" s="120"/>
      <c r="Q331" s="120"/>
      <c r="R331" s="120"/>
      <c r="S331" s="120"/>
      <c r="T331" s="120"/>
      <c r="U331" s="120"/>
      <c r="V331" s="120"/>
      <c r="W331" s="120"/>
      <c r="X331" s="120"/>
      <c r="Y331" s="120"/>
      <c r="Z331" s="120"/>
    </row>
    <row r="332" ht="15.75" hidden="1" customHeight="1">
      <c r="A332" s="121" t="s">
        <v>12</v>
      </c>
      <c r="B332" s="121" t="s">
        <v>308</v>
      </c>
      <c r="C332" s="121">
        <v>6636.0</v>
      </c>
      <c r="D332" s="121" t="s">
        <v>471</v>
      </c>
      <c r="E332" s="121" t="s">
        <v>46</v>
      </c>
      <c r="F332" s="122">
        <v>3304273.0</v>
      </c>
      <c r="G332" s="121" t="s">
        <v>37</v>
      </c>
      <c r="H332" s="120"/>
      <c r="I332" s="120"/>
      <c r="J332" s="120"/>
      <c r="K332" s="120"/>
      <c r="L332" s="120"/>
      <c r="M332" s="120"/>
      <c r="N332" s="120"/>
      <c r="O332" s="120"/>
      <c r="P332" s="120"/>
      <c r="Q332" s="120"/>
      <c r="R332" s="120"/>
      <c r="S332" s="120"/>
      <c r="T332" s="120"/>
      <c r="U332" s="120"/>
      <c r="V332" s="120"/>
      <c r="W332" s="120"/>
      <c r="X332" s="120"/>
      <c r="Y332" s="120"/>
      <c r="Z332" s="120"/>
    </row>
    <row r="333" ht="15.75" hidden="1" customHeight="1">
      <c r="A333" s="121" t="s">
        <v>12</v>
      </c>
      <c r="B333" s="121" t="s">
        <v>65</v>
      </c>
      <c r="C333" s="121">
        <v>6645.0</v>
      </c>
      <c r="D333" s="121" t="s">
        <v>472</v>
      </c>
      <c r="E333" s="121" t="s">
        <v>46</v>
      </c>
      <c r="F333" s="122">
        <v>95971.0</v>
      </c>
      <c r="G333" s="121" t="s">
        <v>17</v>
      </c>
      <c r="H333" s="120"/>
      <c r="I333" s="120"/>
      <c r="J333" s="120"/>
      <c r="K333" s="120"/>
      <c r="L333" s="120"/>
      <c r="M333" s="120"/>
      <c r="N333" s="120"/>
      <c r="O333" s="120"/>
      <c r="P333" s="120"/>
      <c r="Q333" s="120"/>
      <c r="R333" s="120"/>
      <c r="S333" s="120"/>
      <c r="T333" s="120"/>
      <c r="U333" s="120"/>
      <c r="V333" s="120"/>
      <c r="W333" s="120"/>
      <c r="X333" s="120"/>
      <c r="Y333" s="120"/>
      <c r="Z333" s="120"/>
    </row>
    <row r="334" ht="15.75" hidden="1" customHeight="1">
      <c r="A334" s="121" t="s">
        <v>12</v>
      </c>
      <c r="B334" s="121" t="s">
        <v>65</v>
      </c>
      <c r="C334" s="121">
        <v>6646.0</v>
      </c>
      <c r="D334" s="121" t="s">
        <v>474</v>
      </c>
      <c r="E334" s="121" t="s">
        <v>46</v>
      </c>
      <c r="F334" s="122">
        <v>133412.0</v>
      </c>
      <c r="G334" s="121" t="s">
        <v>17</v>
      </c>
      <c r="H334" s="120"/>
      <c r="I334" s="120"/>
      <c r="J334" s="120"/>
      <c r="K334" s="120"/>
      <c r="L334" s="120"/>
      <c r="M334" s="120"/>
      <c r="N334" s="120"/>
      <c r="O334" s="120"/>
      <c r="P334" s="120"/>
      <c r="Q334" s="120"/>
      <c r="R334" s="120"/>
      <c r="S334" s="120"/>
      <c r="T334" s="120"/>
      <c r="U334" s="120"/>
      <c r="V334" s="120"/>
      <c r="W334" s="120"/>
      <c r="X334" s="120"/>
      <c r="Y334" s="120"/>
      <c r="Z334" s="120"/>
    </row>
    <row r="335" ht="15.75" hidden="1" customHeight="1">
      <c r="A335" s="121" t="s">
        <v>12</v>
      </c>
      <c r="B335" s="121" t="s">
        <v>65</v>
      </c>
      <c r="C335" s="121">
        <v>6647.0</v>
      </c>
      <c r="D335" s="121" t="s">
        <v>475</v>
      </c>
      <c r="E335" s="121" t="s">
        <v>46</v>
      </c>
      <c r="F335" s="122">
        <v>361384.0</v>
      </c>
      <c r="G335" s="121" t="s">
        <v>17</v>
      </c>
      <c r="H335" s="120"/>
      <c r="I335" s="120"/>
      <c r="J335" s="120"/>
      <c r="K335" s="120"/>
      <c r="L335" s="120"/>
      <c r="M335" s="120"/>
      <c r="N335" s="120"/>
      <c r="O335" s="120"/>
      <c r="P335" s="120"/>
      <c r="Q335" s="120"/>
      <c r="R335" s="120"/>
      <c r="S335" s="120"/>
      <c r="T335" s="120"/>
      <c r="U335" s="120"/>
      <c r="V335" s="120"/>
      <c r="W335" s="120"/>
      <c r="X335" s="120"/>
      <c r="Y335" s="120"/>
      <c r="Z335" s="120"/>
    </row>
    <row r="336" ht="15.75" hidden="1" customHeight="1">
      <c r="A336" s="121" t="s">
        <v>12</v>
      </c>
      <c r="B336" s="121" t="s">
        <v>65</v>
      </c>
      <c r="C336" s="121">
        <v>6648.0</v>
      </c>
      <c r="D336" s="121" t="s">
        <v>476</v>
      </c>
      <c r="E336" s="121" t="s">
        <v>46</v>
      </c>
      <c r="F336" s="122">
        <v>2879273.0</v>
      </c>
      <c r="G336" s="121" t="s">
        <v>17</v>
      </c>
      <c r="H336" s="120"/>
      <c r="I336" s="120"/>
      <c r="J336" s="120"/>
      <c r="K336" s="120"/>
      <c r="L336" s="120"/>
      <c r="M336" s="120"/>
      <c r="N336" s="120"/>
      <c r="O336" s="120"/>
      <c r="P336" s="120"/>
      <c r="Q336" s="120"/>
      <c r="R336" s="120"/>
      <c r="S336" s="120"/>
      <c r="T336" s="120"/>
      <c r="U336" s="120"/>
      <c r="V336" s="120"/>
      <c r="W336" s="120"/>
      <c r="X336" s="120"/>
      <c r="Y336" s="120"/>
      <c r="Z336" s="120"/>
    </row>
    <row r="337" ht="15.75" hidden="1" customHeight="1">
      <c r="A337" s="121" t="s">
        <v>12</v>
      </c>
      <c r="B337" s="121" t="s">
        <v>65</v>
      </c>
      <c r="C337" s="121">
        <v>6649.0</v>
      </c>
      <c r="D337" s="121" t="s">
        <v>477</v>
      </c>
      <c r="E337" s="121" t="s">
        <v>46</v>
      </c>
      <c r="F337" s="122">
        <v>110061.0</v>
      </c>
      <c r="G337" s="121" t="s">
        <v>17</v>
      </c>
      <c r="H337" s="120"/>
      <c r="I337" s="120"/>
      <c r="J337" s="120"/>
      <c r="K337" s="120"/>
      <c r="L337" s="120"/>
      <c r="M337" s="120"/>
      <c r="N337" s="120"/>
      <c r="O337" s="120"/>
      <c r="P337" s="120"/>
      <c r="Q337" s="120"/>
      <c r="R337" s="120"/>
      <c r="S337" s="120"/>
      <c r="T337" s="120"/>
      <c r="U337" s="120"/>
      <c r="V337" s="120"/>
      <c r="W337" s="120"/>
      <c r="X337" s="120"/>
      <c r="Y337" s="120"/>
      <c r="Z337" s="120"/>
    </row>
    <row r="338" ht="15.75" hidden="1" customHeight="1">
      <c r="A338" s="121" t="s">
        <v>12</v>
      </c>
      <c r="B338" s="121" t="s">
        <v>65</v>
      </c>
      <c r="C338" s="121">
        <v>6650.0</v>
      </c>
      <c r="D338" s="121" t="s">
        <v>478</v>
      </c>
      <c r="E338" s="121" t="s">
        <v>46</v>
      </c>
      <c r="F338" s="122">
        <v>85021.0</v>
      </c>
      <c r="G338" s="121" t="s">
        <v>17</v>
      </c>
      <c r="H338" s="120"/>
      <c r="I338" s="120"/>
      <c r="J338" s="120"/>
      <c r="K338" s="120"/>
      <c r="L338" s="120"/>
      <c r="M338" s="120"/>
      <c r="N338" s="120"/>
      <c r="O338" s="120"/>
      <c r="P338" s="120"/>
      <c r="Q338" s="120"/>
      <c r="R338" s="120"/>
      <c r="S338" s="120"/>
      <c r="T338" s="120"/>
      <c r="U338" s="120"/>
      <c r="V338" s="120"/>
      <c r="W338" s="120"/>
      <c r="X338" s="120"/>
      <c r="Y338" s="120"/>
      <c r="Z338" s="120"/>
    </row>
    <row r="339" ht="15.75" hidden="1" customHeight="1">
      <c r="A339" s="121" t="s">
        <v>12</v>
      </c>
      <c r="B339" s="121" t="s">
        <v>65</v>
      </c>
      <c r="C339" s="121">
        <v>6651.0</v>
      </c>
      <c r="D339" s="121" t="s">
        <v>479</v>
      </c>
      <c r="E339" s="121" t="s">
        <v>46</v>
      </c>
      <c r="F339" s="122">
        <v>126615.0</v>
      </c>
      <c r="G339" s="121" t="s">
        <v>17</v>
      </c>
      <c r="H339" s="120"/>
      <c r="I339" s="120"/>
      <c r="J339" s="120"/>
      <c r="K339" s="120"/>
      <c r="L339" s="120"/>
      <c r="M339" s="120"/>
      <c r="N339" s="120"/>
      <c r="O339" s="120"/>
      <c r="P339" s="120"/>
      <c r="Q339" s="120"/>
      <c r="R339" s="120"/>
      <c r="S339" s="120"/>
      <c r="T339" s="120"/>
      <c r="U339" s="120"/>
      <c r="V339" s="120"/>
      <c r="W339" s="120"/>
      <c r="X339" s="120"/>
      <c r="Y339" s="120"/>
      <c r="Z339" s="120"/>
    </row>
    <row r="340" ht="15.75" hidden="1" customHeight="1">
      <c r="A340" s="121" t="s">
        <v>12</v>
      </c>
      <c r="B340" s="121" t="s">
        <v>65</v>
      </c>
      <c r="C340" s="121">
        <v>6652.0</v>
      </c>
      <c r="D340" s="121" t="s">
        <v>480</v>
      </c>
      <c r="E340" s="121" t="s">
        <v>46</v>
      </c>
      <c r="F340" s="122">
        <v>167099.0</v>
      </c>
      <c r="G340" s="121" t="s">
        <v>17</v>
      </c>
      <c r="H340" s="120"/>
      <c r="I340" s="120"/>
      <c r="J340" s="120"/>
      <c r="K340" s="120"/>
      <c r="L340" s="120"/>
      <c r="M340" s="120"/>
      <c r="N340" s="120"/>
      <c r="O340" s="120"/>
      <c r="P340" s="120"/>
      <c r="Q340" s="120"/>
      <c r="R340" s="120"/>
      <c r="S340" s="120"/>
      <c r="T340" s="120"/>
      <c r="U340" s="120"/>
      <c r="V340" s="120"/>
      <c r="W340" s="120"/>
      <c r="X340" s="120"/>
      <c r="Y340" s="120"/>
      <c r="Z340" s="120"/>
    </row>
    <row r="341" ht="15.75" hidden="1" customHeight="1">
      <c r="A341" s="121" t="s">
        <v>12</v>
      </c>
      <c r="B341" s="121" t="s">
        <v>65</v>
      </c>
      <c r="C341" s="121">
        <v>6653.0</v>
      </c>
      <c r="D341" s="121" t="s">
        <v>481</v>
      </c>
      <c r="E341" s="121" t="s">
        <v>46</v>
      </c>
      <c r="F341" s="122">
        <v>313678.0</v>
      </c>
      <c r="G341" s="121" t="s">
        <v>17</v>
      </c>
      <c r="H341" s="120"/>
      <c r="I341" s="120"/>
      <c r="J341" s="120"/>
      <c r="K341" s="120"/>
      <c r="L341" s="120"/>
      <c r="M341" s="120"/>
      <c r="N341" s="120"/>
      <c r="O341" s="120"/>
      <c r="P341" s="120"/>
      <c r="Q341" s="120"/>
      <c r="R341" s="120"/>
      <c r="S341" s="120"/>
      <c r="T341" s="120"/>
      <c r="U341" s="120"/>
      <c r="V341" s="120"/>
      <c r="W341" s="120"/>
      <c r="X341" s="120"/>
      <c r="Y341" s="120"/>
      <c r="Z341" s="120"/>
    </row>
    <row r="342" ht="15.75" hidden="1" customHeight="1">
      <c r="A342" s="121" t="s">
        <v>12</v>
      </c>
      <c r="B342" s="121" t="s">
        <v>65</v>
      </c>
      <c r="C342" s="121">
        <v>6654.0</v>
      </c>
      <c r="D342" s="121" t="s">
        <v>482</v>
      </c>
      <c r="E342" s="121" t="s">
        <v>46</v>
      </c>
      <c r="F342" s="122">
        <v>879529.0</v>
      </c>
      <c r="G342" s="121" t="s">
        <v>17</v>
      </c>
      <c r="H342" s="120"/>
      <c r="I342" s="120"/>
      <c r="J342" s="120"/>
      <c r="K342" s="120"/>
      <c r="L342" s="120"/>
      <c r="M342" s="120"/>
      <c r="N342" s="120"/>
      <c r="O342" s="120"/>
      <c r="P342" s="120"/>
      <c r="Q342" s="120"/>
      <c r="R342" s="120"/>
      <c r="S342" s="120"/>
      <c r="T342" s="120"/>
      <c r="U342" s="120"/>
      <c r="V342" s="120"/>
      <c r="W342" s="120"/>
      <c r="X342" s="120"/>
      <c r="Y342" s="120"/>
      <c r="Z342" s="120"/>
    </row>
    <row r="343" ht="15.75" hidden="1" customHeight="1">
      <c r="A343" s="121" t="s">
        <v>12</v>
      </c>
      <c r="B343" s="121" t="s">
        <v>65</v>
      </c>
      <c r="C343" s="121">
        <v>6655.0</v>
      </c>
      <c r="D343" s="121" t="s">
        <v>484</v>
      </c>
      <c r="E343" s="121" t="s">
        <v>46</v>
      </c>
      <c r="F343" s="122">
        <v>1883600.0</v>
      </c>
      <c r="G343" s="121" t="s">
        <v>17</v>
      </c>
      <c r="H343" s="120"/>
      <c r="I343" s="120"/>
      <c r="J343" s="120"/>
      <c r="K343" s="120"/>
      <c r="L343" s="120"/>
      <c r="M343" s="120"/>
      <c r="N343" s="120"/>
      <c r="O343" s="120"/>
      <c r="P343" s="120"/>
      <c r="Q343" s="120"/>
      <c r="R343" s="120"/>
      <c r="S343" s="120"/>
      <c r="T343" s="120"/>
      <c r="U343" s="120"/>
      <c r="V343" s="120"/>
      <c r="W343" s="120"/>
      <c r="X343" s="120"/>
      <c r="Y343" s="120"/>
      <c r="Z343" s="120"/>
    </row>
    <row r="344" ht="15.75" hidden="1" customHeight="1">
      <c r="A344" s="121" t="s">
        <v>12</v>
      </c>
      <c r="B344" s="121" t="s">
        <v>65</v>
      </c>
      <c r="C344" s="121">
        <v>6656.0</v>
      </c>
      <c r="D344" s="121" t="s">
        <v>486</v>
      </c>
      <c r="E344" s="121" t="s">
        <v>46</v>
      </c>
      <c r="F344" s="122">
        <v>2644021.0</v>
      </c>
      <c r="G344" s="121" t="s">
        <v>17</v>
      </c>
      <c r="H344" s="120"/>
      <c r="I344" s="120"/>
      <c r="J344" s="120"/>
      <c r="K344" s="120"/>
      <c r="L344" s="120"/>
      <c r="M344" s="120"/>
      <c r="N344" s="120"/>
      <c r="O344" s="120"/>
      <c r="P344" s="120"/>
      <c r="Q344" s="120"/>
      <c r="R344" s="120"/>
      <c r="S344" s="120"/>
      <c r="T344" s="120"/>
      <c r="U344" s="120"/>
      <c r="V344" s="120"/>
      <c r="W344" s="120"/>
      <c r="X344" s="120"/>
      <c r="Y344" s="120"/>
      <c r="Z344" s="120"/>
    </row>
    <row r="345" ht="15.75" hidden="1" customHeight="1">
      <c r="A345" s="121" t="s">
        <v>12</v>
      </c>
      <c r="B345" s="121" t="s">
        <v>65</v>
      </c>
      <c r="C345" s="121">
        <v>6657.0</v>
      </c>
      <c r="D345" s="121" t="s">
        <v>487</v>
      </c>
      <c r="E345" s="121" t="s">
        <v>46</v>
      </c>
      <c r="F345" s="122">
        <v>41166.0</v>
      </c>
      <c r="G345" s="121" t="s">
        <v>17</v>
      </c>
      <c r="H345" s="120"/>
      <c r="I345" s="120"/>
      <c r="J345" s="120"/>
      <c r="K345" s="120"/>
      <c r="L345" s="120"/>
      <c r="M345" s="120"/>
      <c r="N345" s="120"/>
      <c r="O345" s="120"/>
      <c r="P345" s="120"/>
      <c r="Q345" s="120"/>
      <c r="R345" s="120"/>
      <c r="S345" s="120"/>
      <c r="T345" s="120"/>
      <c r="U345" s="120"/>
      <c r="V345" s="120"/>
      <c r="W345" s="120"/>
      <c r="X345" s="120"/>
      <c r="Y345" s="120"/>
      <c r="Z345" s="120"/>
    </row>
    <row r="346" ht="15.75" hidden="1" customHeight="1">
      <c r="A346" s="121" t="s">
        <v>12</v>
      </c>
      <c r="B346" s="121" t="s">
        <v>65</v>
      </c>
      <c r="C346" s="121">
        <v>6658.0</v>
      </c>
      <c r="D346" s="121" t="s">
        <v>488</v>
      </c>
      <c r="E346" s="121" t="s">
        <v>46</v>
      </c>
      <c r="F346" s="122">
        <v>58167.0</v>
      </c>
      <c r="G346" s="121" t="s">
        <v>17</v>
      </c>
      <c r="H346" s="120"/>
      <c r="I346" s="120"/>
      <c r="J346" s="120"/>
      <c r="K346" s="120"/>
      <c r="L346" s="120"/>
      <c r="M346" s="120"/>
      <c r="N346" s="120"/>
      <c r="O346" s="120"/>
      <c r="P346" s="120"/>
      <c r="Q346" s="120"/>
      <c r="R346" s="120"/>
      <c r="S346" s="120"/>
      <c r="T346" s="120"/>
      <c r="U346" s="120"/>
      <c r="V346" s="120"/>
      <c r="W346" s="120"/>
      <c r="X346" s="120"/>
      <c r="Y346" s="120"/>
      <c r="Z346" s="120"/>
    </row>
    <row r="347" ht="15.75" hidden="1" customHeight="1">
      <c r="A347" s="121" t="s">
        <v>12</v>
      </c>
      <c r="B347" s="121" t="s">
        <v>65</v>
      </c>
      <c r="C347" s="121">
        <v>6659.0</v>
      </c>
      <c r="D347" s="121" t="s">
        <v>489</v>
      </c>
      <c r="E347" s="121" t="s">
        <v>46</v>
      </c>
      <c r="F347" s="122">
        <v>80149.0</v>
      </c>
      <c r="G347" s="121" t="s">
        <v>17</v>
      </c>
      <c r="H347" s="120"/>
      <c r="I347" s="120"/>
      <c r="J347" s="120"/>
      <c r="K347" s="120"/>
      <c r="L347" s="120"/>
      <c r="M347" s="120"/>
      <c r="N347" s="120"/>
      <c r="O347" s="120"/>
      <c r="P347" s="120"/>
      <c r="Q347" s="120"/>
      <c r="R347" s="120"/>
      <c r="S347" s="120"/>
      <c r="T347" s="120"/>
      <c r="U347" s="120"/>
      <c r="V347" s="120"/>
      <c r="W347" s="120"/>
      <c r="X347" s="120"/>
      <c r="Y347" s="120"/>
      <c r="Z347" s="120"/>
    </row>
    <row r="348" ht="15.75" hidden="1" customHeight="1">
      <c r="A348" s="121" t="s">
        <v>12</v>
      </c>
      <c r="B348" s="121" t="s">
        <v>65</v>
      </c>
      <c r="C348" s="121">
        <v>6660.0</v>
      </c>
      <c r="D348" s="121" t="s">
        <v>490</v>
      </c>
      <c r="E348" s="121" t="s">
        <v>46</v>
      </c>
      <c r="F348" s="122">
        <v>131656.0</v>
      </c>
      <c r="G348" s="121" t="s">
        <v>17</v>
      </c>
      <c r="H348" s="120"/>
      <c r="I348" s="120"/>
      <c r="J348" s="120"/>
      <c r="K348" s="120"/>
      <c r="L348" s="120"/>
      <c r="M348" s="120"/>
      <c r="N348" s="120"/>
      <c r="O348" s="120"/>
      <c r="P348" s="120"/>
      <c r="Q348" s="120"/>
      <c r="R348" s="120"/>
      <c r="S348" s="120"/>
      <c r="T348" s="120"/>
      <c r="U348" s="120"/>
      <c r="V348" s="120"/>
      <c r="W348" s="120"/>
      <c r="X348" s="120"/>
      <c r="Y348" s="120"/>
      <c r="Z348" s="120"/>
    </row>
    <row r="349" ht="15.75" hidden="1" customHeight="1">
      <c r="A349" s="121" t="s">
        <v>12</v>
      </c>
      <c r="B349" s="121" t="s">
        <v>65</v>
      </c>
      <c r="C349" s="121">
        <v>6661.0</v>
      </c>
      <c r="D349" s="121" t="s">
        <v>491</v>
      </c>
      <c r="E349" s="121" t="s">
        <v>46</v>
      </c>
      <c r="F349" s="122">
        <v>323491.0</v>
      </c>
      <c r="G349" s="121" t="s">
        <v>17</v>
      </c>
      <c r="H349" s="120"/>
      <c r="I349" s="120"/>
      <c r="J349" s="120"/>
      <c r="K349" s="120"/>
      <c r="L349" s="120"/>
      <c r="M349" s="120"/>
      <c r="N349" s="120"/>
      <c r="O349" s="120"/>
      <c r="P349" s="120"/>
      <c r="Q349" s="120"/>
      <c r="R349" s="120"/>
      <c r="S349" s="120"/>
      <c r="T349" s="120"/>
      <c r="U349" s="120"/>
      <c r="V349" s="120"/>
      <c r="W349" s="120"/>
      <c r="X349" s="120"/>
      <c r="Y349" s="120"/>
      <c r="Z349" s="120"/>
    </row>
    <row r="350" ht="15.75" hidden="1" customHeight="1">
      <c r="A350" s="121" t="s">
        <v>12</v>
      </c>
      <c r="B350" s="121" t="s">
        <v>65</v>
      </c>
      <c r="C350" s="121">
        <v>6662.0</v>
      </c>
      <c r="D350" s="121" t="s">
        <v>492</v>
      </c>
      <c r="E350" s="121" t="s">
        <v>46</v>
      </c>
      <c r="F350" s="122">
        <v>684455.0</v>
      </c>
      <c r="G350" s="121" t="s">
        <v>17</v>
      </c>
      <c r="H350" s="120"/>
      <c r="I350" s="120"/>
      <c r="J350" s="120"/>
      <c r="K350" s="120"/>
      <c r="L350" s="120"/>
      <c r="M350" s="120"/>
      <c r="N350" s="120"/>
      <c r="O350" s="120"/>
      <c r="P350" s="120"/>
      <c r="Q350" s="120"/>
      <c r="R350" s="120"/>
      <c r="S350" s="120"/>
      <c r="T350" s="120"/>
      <c r="U350" s="120"/>
      <c r="V350" s="120"/>
      <c r="W350" s="120"/>
      <c r="X350" s="120"/>
      <c r="Y350" s="120"/>
      <c r="Z350" s="120"/>
    </row>
    <row r="351" ht="15.75" hidden="1" customHeight="1">
      <c r="A351" s="121" t="s">
        <v>12</v>
      </c>
      <c r="B351" s="121" t="s">
        <v>65</v>
      </c>
      <c r="C351" s="121">
        <v>6663.0</v>
      </c>
      <c r="D351" s="121" t="s">
        <v>493</v>
      </c>
      <c r="E351" s="121" t="s">
        <v>46</v>
      </c>
      <c r="F351" s="122">
        <v>1533707.0</v>
      </c>
      <c r="G351" s="121" t="s">
        <v>17</v>
      </c>
      <c r="H351" s="120"/>
      <c r="I351" s="120"/>
      <c r="J351" s="120"/>
      <c r="K351" s="120"/>
      <c r="L351" s="120"/>
      <c r="M351" s="120"/>
      <c r="N351" s="120"/>
      <c r="O351" s="120"/>
      <c r="P351" s="120"/>
      <c r="Q351" s="120"/>
      <c r="R351" s="120"/>
      <c r="S351" s="120"/>
      <c r="T351" s="120"/>
      <c r="U351" s="120"/>
      <c r="V351" s="120"/>
      <c r="W351" s="120"/>
      <c r="X351" s="120"/>
      <c r="Y351" s="120"/>
      <c r="Z351" s="120"/>
    </row>
    <row r="352" ht="15.75" hidden="1" customHeight="1">
      <c r="A352" s="121" t="s">
        <v>12</v>
      </c>
      <c r="B352" s="121" t="s">
        <v>65</v>
      </c>
      <c r="C352" s="121">
        <v>6664.0</v>
      </c>
      <c r="D352" s="121" t="s">
        <v>495</v>
      </c>
      <c r="E352" s="121" t="s">
        <v>46</v>
      </c>
      <c r="F352" s="122">
        <v>2065344.0</v>
      </c>
      <c r="G352" s="121" t="s">
        <v>17</v>
      </c>
      <c r="H352" s="120"/>
      <c r="I352" s="120"/>
      <c r="J352" s="120"/>
      <c r="K352" s="120"/>
      <c r="L352" s="120"/>
      <c r="M352" s="120"/>
      <c r="N352" s="120"/>
      <c r="O352" s="120"/>
      <c r="P352" s="120"/>
      <c r="Q352" s="120"/>
      <c r="R352" s="120"/>
      <c r="S352" s="120"/>
      <c r="T352" s="120"/>
      <c r="U352" s="120"/>
      <c r="V352" s="120"/>
      <c r="W352" s="120"/>
      <c r="X352" s="120"/>
      <c r="Y352" s="120"/>
      <c r="Z352" s="120"/>
    </row>
    <row r="353" ht="15.75" hidden="1" customHeight="1">
      <c r="A353" s="121" t="s">
        <v>12</v>
      </c>
      <c r="B353" s="121" t="s">
        <v>65</v>
      </c>
      <c r="C353" s="121">
        <v>6665.0</v>
      </c>
      <c r="D353" s="121" t="s">
        <v>496</v>
      </c>
      <c r="E353" s="121" t="s">
        <v>46</v>
      </c>
      <c r="F353" s="122">
        <v>47593.0</v>
      </c>
      <c r="G353" s="121" t="s">
        <v>17</v>
      </c>
      <c r="H353" s="120"/>
      <c r="I353" s="120"/>
      <c r="J353" s="120"/>
      <c r="K353" s="120"/>
      <c r="L353" s="120"/>
      <c r="M353" s="120"/>
      <c r="N353" s="120"/>
      <c r="O353" s="120"/>
      <c r="P353" s="120"/>
      <c r="Q353" s="120"/>
      <c r="R353" s="120"/>
      <c r="S353" s="120"/>
      <c r="T353" s="120"/>
      <c r="U353" s="120"/>
      <c r="V353" s="120"/>
      <c r="W353" s="120"/>
      <c r="X353" s="120"/>
      <c r="Y353" s="120"/>
      <c r="Z353" s="120"/>
    </row>
    <row r="354" ht="15.75" hidden="1" customHeight="1">
      <c r="A354" s="121" t="s">
        <v>12</v>
      </c>
      <c r="B354" s="121" t="s">
        <v>65</v>
      </c>
      <c r="C354" s="121">
        <v>6666.0</v>
      </c>
      <c r="D354" s="121" t="s">
        <v>497</v>
      </c>
      <c r="E354" s="121" t="s">
        <v>46</v>
      </c>
      <c r="F354" s="122">
        <v>55001.0</v>
      </c>
      <c r="G354" s="121" t="s">
        <v>17</v>
      </c>
      <c r="H354" s="120"/>
      <c r="I354" s="120"/>
      <c r="J354" s="120"/>
      <c r="K354" s="120"/>
      <c r="L354" s="120"/>
      <c r="M354" s="120"/>
      <c r="N354" s="120"/>
      <c r="O354" s="120"/>
      <c r="P354" s="120"/>
      <c r="Q354" s="120"/>
      <c r="R354" s="120"/>
      <c r="S354" s="120"/>
      <c r="T354" s="120"/>
      <c r="U354" s="120"/>
      <c r="V354" s="120"/>
      <c r="W354" s="120"/>
      <c r="X354" s="120"/>
      <c r="Y354" s="120"/>
      <c r="Z354" s="120"/>
    </row>
    <row r="355" ht="15.75" hidden="1" customHeight="1">
      <c r="A355" s="121" t="s">
        <v>12</v>
      </c>
      <c r="B355" s="121" t="s">
        <v>65</v>
      </c>
      <c r="C355" s="121">
        <v>6667.0</v>
      </c>
      <c r="D355" s="121" t="s">
        <v>498</v>
      </c>
      <c r="E355" s="121" t="s">
        <v>46</v>
      </c>
      <c r="F355" s="122">
        <v>73048.0</v>
      </c>
      <c r="G355" s="121" t="s">
        <v>17</v>
      </c>
      <c r="H355" s="120"/>
      <c r="I355" s="120"/>
      <c r="J355" s="120"/>
      <c r="K355" s="120"/>
      <c r="L355" s="120"/>
      <c r="M355" s="120"/>
      <c r="N355" s="120"/>
      <c r="O355" s="120"/>
      <c r="P355" s="120"/>
      <c r="Q355" s="120"/>
      <c r="R355" s="120"/>
      <c r="S355" s="120"/>
      <c r="T355" s="120"/>
      <c r="U355" s="120"/>
      <c r="V355" s="120"/>
      <c r="W355" s="120"/>
      <c r="X355" s="120"/>
      <c r="Y355" s="120"/>
      <c r="Z355" s="120"/>
    </row>
    <row r="356" ht="15.75" hidden="1" customHeight="1">
      <c r="A356" s="121" t="s">
        <v>12</v>
      </c>
      <c r="B356" s="121" t="s">
        <v>65</v>
      </c>
      <c r="C356" s="121">
        <v>6668.0</v>
      </c>
      <c r="D356" s="121" t="s">
        <v>499</v>
      </c>
      <c r="E356" s="121" t="s">
        <v>46</v>
      </c>
      <c r="F356" s="122">
        <v>125084.0</v>
      </c>
      <c r="G356" s="121" t="s">
        <v>17</v>
      </c>
      <c r="H356" s="120"/>
      <c r="I356" s="120"/>
      <c r="J356" s="120"/>
      <c r="K356" s="120"/>
      <c r="L356" s="120"/>
      <c r="M356" s="120"/>
      <c r="N356" s="120"/>
      <c r="O356" s="120"/>
      <c r="P356" s="120"/>
      <c r="Q356" s="120"/>
      <c r="R356" s="120"/>
      <c r="S356" s="120"/>
      <c r="T356" s="120"/>
      <c r="U356" s="120"/>
      <c r="V356" s="120"/>
      <c r="W356" s="120"/>
      <c r="X356" s="120"/>
      <c r="Y356" s="120"/>
      <c r="Z356" s="120"/>
    </row>
    <row r="357" ht="15.75" hidden="1" customHeight="1">
      <c r="A357" s="121" t="s">
        <v>12</v>
      </c>
      <c r="B357" s="121" t="s">
        <v>65</v>
      </c>
      <c r="C357" s="121">
        <v>6669.0</v>
      </c>
      <c r="D357" s="121" t="s">
        <v>500</v>
      </c>
      <c r="E357" s="121" t="s">
        <v>46</v>
      </c>
      <c r="F357" s="122">
        <v>289254.0</v>
      </c>
      <c r="G357" s="121" t="s">
        <v>17</v>
      </c>
      <c r="H357" s="120"/>
      <c r="I357" s="120"/>
      <c r="J357" s="120"/>
      <c r="K357" s="120"/>
      <c r="L357" s="120"/>
      <c r="M357" s="120"/>
      <c r="N357" s="120"/>
      <c r="O357" s="120"/>
      <c r="P357" s="120"/>
      <c r="Q357" s="120"/>
      <c r="R357" s="120"/>
      <c r="S357" s="120"/>
      <c r="T357" s="120"/>
      <c r="U357" s="120"/>
      <c r="V357" s="120"/>
      <c r="W357" s="120"/>
      <c r="X357" s="120"/>
      <c r="Y357" s="120"/>
      <c r="Z357" s="120"/>
    </row>
    <row r="358" ht="15.75" hidden="1" customHeight="1">
      <c r="A358" s="121" t="s">
        <v>12</v>
      </c>
      <c r="B358" s="121" t="s">
        <v>65</v>
      </c>
      <c r="C358" s="121">
        <v>6670.0</v>
      </c>
      <c r="D358" s="121" t="s">
        <v>501</v>
      </c>
      <c r="E358" s="121" t="s">
        <v>46</v>
      </c>
      <c r="F358" s="122">
        <v>587743.0</v>
      </c>
      <c r="G358" s="121" t="s">
        <v>17</v>
      </c>
      <c r="H358" s="120"/>
      <c r="I358" s="120"/>
      <c r="J358" s="120"/>
      <c r="K358" s="120"/>
      <c r="L358" s="120"/>
      <c r="M358" s="120"/>
      <c r="N358" s="120"/>
      <c r="O358" s="120"/>
      <c r="P358" s="120"/>
      <c r="Q358" s="120"/>
      <c r="R358" s="120"/>
      <c r="S358" s="120"/>
      <c r="T358" s="120"/>
      <c r="U358" s="120"/>
      <c r="V358" s="120"/>
      <c r="W358" s="120"/>
      <c r="X358" s="120"/>
      <c r="Y358" s="120"/>
      <c r="Z358" s="120"/>
    </row>
    <row r="359" ht="15.75" hidden="1" customHeight="1">
      <c r="A359" s="121" t="s">
        <v>12</v>
      </c>
      <c r="B359" s="121" t="s">
        <v>65</v>
      </c>
      <c r="C359" s="121">
        <v>6671.0</v>
      </c>
      <c r="D359" s="121" t="s">
        <v>502</v>
      </c>
      <c r="E359" s="121" t="s">
        <v>46</v>
      </c>
      <c r="F359" s="122">
        <v>1254705.0</v>
      </c>
      <c r="G359" s="121" t="s">
        <v>17</v>
      </c>
      <c r="H359" s="120"/>
      <c r="I359" s="120"/>
      <c r="J359" s="120"/>
      <c r="K359" s="120"/>
      <c r="L359" s="120"/>
      <c r="M359" s="120"/>
      <c r="N359" s="120"/>
      <c r="O359" s="120"/>
      <c r="P359" s="120"/>
      <c r="Q359" s="120"/>
      <c r="R359" s="120"/>
      <c r="S359" s="120"/>
      <c r="T359" s="120"/>
      <c r="U359" s="120"/>
      <c r="V359" s="120"/>
      <c r="W359" s="120"/>
      <c r="X359" s="120"/>
      <c r="Y359" s="120"/>
      <c r="Z359" s="120"/>
    </row>
    <row r="360" ht="15.75" hidden="1" customHeight="1">
      <c r="A360" s="121" t="s">
        <v>12</v>
      </c>
      <c r="B360" s="121" t="s">
        <v>65</v>
      </c>
      <c r="C360" s="121">
        <v>6672.0</v>
      </c>
      <c r="D360" s="121" t="s">
        <v>503</v>
      </c>
      <c r="E360" s="121" t="s">
        <v>46</v>
      </c>
      <c r="F360" s="122">
        <v>1660804.0</v>
      </c>
      <c r="G360" s="121" t="s">
        <v>17</v>
      </c>
      <c r="H360" s="120"/>
      <c r="I360" s="120"/>
      <c r="J360" s="120"/>
      <c r="K360" s="120"/>
      <c r="L360" s="120"/>
      <c r="M360" s="120"/>
      <c r="N360" s="120"/>
      <c r="O360" s="120"/>
      <c r="P360" s="120"/>
      <c r="Q360" s="120"/>
      <c r="R360" s="120"/>
      <c r="S360" s="120"/>
      <c r="T360" s="120"/>
      <c r="U360" s="120"/>
      <c r="V360" s="120"/>
      <c r="W360" s="120"/>
      <c r="X360" s="120"/>
      <c r="Y360" s="120"/>
      <c r="Z360" s="120"/>
    </row>
    <row r="361" ht="15.75" hidden="1" customHeight="1">
      <c r="A361" s="121" t="s">
        <v>12</v>
      </c>
      <c r="B361" s="121" t="s">
        <v>337</v>
      </c>
      <c r="C361" s="121">
        <v>6673.0</v>
      </c>
      <c r="D361" s="121" t="s">
        <v>504</v>
      </c>
      <c r="E361" s="121" t="s">
        <v>46</v>
      </c>
      <c r="F361" s="122">
        <v>1.071E7</v>
      </c>
      <c r="G361" s="121" t="s">
        <v>37</v>
      </c>
      <c r="H361" s="120"/>
      <c r="I361" s="120"/>
      <c r="J361" s="120"/>
      <c r="K361" s="120"/>
      <c r="L361" s="120"/>
      <c r="M361" s="120"/>
      <c r="N361" s="120"/>
      <c r="O361" s="120"/>
      <c r="P361" s="120"/>
      <c r="Q361" s="120"/>
      <c r="R361" s="120"/>
      <c r="S361" s="120"/>
      <c r="T361" s="120"/>
      <c r="U361" s="120"/>
      <c r="V361" s="120"/>
      <c r="W361" s="120"/>
      <c r="X361" s="120"/>
      <c r="Y361" s="120"/>
      <c r="Z361" s="120"/>
    </row>
    <row r="362" ht="15.75" hidden="1" customHeight="1">
      <c r="A362" s="121" t="s">
        <v>12</v>
      </c>
      <c r="B362" s="121" t="s">
        <v>337</v>
      </c>
      <c r="C362" s="121">
        <v>6674.0</v>
      </c>
      <c r="D362" s="121" t="s">
        <v>505</v>
      </c>
      <c r="E362" s="121" t="s">
        <v>46</v>
      </c>
      <c r="F362" s="122">
        <v>1.0948E7</v>
      </c>
      <c r="G362" s="121" t="s">
        <v>37</v>
      </c>
      <c r="H362" s="120"/>
      <c r="I362" s="120"/>
      <c r="J362" s="120"/>
      <c r="K362" s="120"/>
      <c r="L362" s="120"/>
      <c r="M362" s="120"/>
      <c r="N362" s="120"/>
      <c r="O362" s="120"/>
      <c r="P362" s="120"/>
      <c r="Q362" s="120"/>
      <c r="R362" s="120"/>
      <c r="S362" s="120"/>
      <c r="T362" s="120"/>
      <c r="U362" s="120"/>
      <c r="V362" s="120"/>
      <c r="W362" s="120"/>
      <c r="X362" s="120"/>
      <c r="Y362" s="120"/>
      <c r="Z362" s="120"/>
    </row>
    <row r="363" ht="15.75" hidden="1" customHeight="1">
      <c r="A363" s="121" t="s">
        <v>12</v>
      </c>
      <c r="B363" s="121" t="s">
        <v>337</v>
      </c>
      <c r="C363" s="121">
        <v>6675.0</v>
      </c>
      <c r="D363" s="121" t="s">
        <v>506</v>
      </c>
      <c r="E363" s="121" t="s">
        <v>46</v>
      </c>
      <c r="F363" s="122">
        <v>1023400.0</v>
      </c>
      <c r="G363" s="121" t="s">
        <v>37</v>
      </c>
      <c r="H363" s="120"/>
      <c r="I363" s="120"/>
      <c r="J363" s="120"/>
      <c r="K363" s="120"/>
      <c r="L363" s="120"/>
      <c r="M363" s="120"/>
      <c r="N363" s="120"/>
      <c r="O363" s="120"/>
      <c r="P363" s="120"/>
      <c r="Q363" s="120"/>
      <c r="R363" s="120"/>
      <c r="S363" s="120"/>
      <c r="T363" s="120"/>
      <c r="U363" s="120"/>
      <c r="V363" s="120"/>
      <c r="W363" s="120"/>
      <c r="X363" s="120"/>
      <c r="Y363" s="120"/>
      <c r="Z363" s="120"/>
    </row>
    <row r="364" ht="15.75" hidden="1" customHeight="1">
      <c r="A364" s="121" t="s">
        <v>12</v>
      </c>
      <c r="B364" s="121" t="s">
        <v>337</v>
      </c>
      <c r="C364" s="121">
        <v>6677.0</v>
      </c>
      <c r="D364" s="121" t="s">
        <v>508</v>
      </c>
      <c r="E364" s="121" t="s">
        <v>46</v>
      </c>
      <c r="F364" s="122">
        <v>654500.0</v>
      </c>
      <c r="G364" s="121" t="s">
        <v>37</v>
      </c>
      <c r="H364" s="120"/>
      <c r="I364" s="120"/>
      <c r="J364" s="120"/>
      <c r="K364" s="120"/>
      <c r="L364" s="120"/>
      <c r="M364" s="120"/>
      <c r="N364" s="120"/>
      <c r="O364" s="120"/>
      <c r="P364" s="120"/>
      <c r="Q364" s="120"/>
      <c r="R364" s="120"/>
      <c r="S364" s="120"/>
      <c r="T364" s="120"/>
      <c r="U364" s="120"/>
      <c r="V364" s="120"/>
      <c r="W364" s="120"/>
      <c r="X364" s="120"/>
      <c r="Y364" s="120"/>
      <c r="Z364" s="120"/>
    </row>
    <row r="365" ht="15.75" hidden="1" customHeight="1">
      <c r="A365" s="121" t="s">
        <v>12</v>
      </c>
      <c r="B365" s="121" t="s">
        <v>337</v>
      </c>
      <c r="C365" s="121">
        <v>6679.0</v>
      </c>
      <c r="D365" s="121" t="s">
        <v>509</v>
      </c>
      <c r="E365" s="121" t="s">
        <v>46</v>
      </c>
      <c r="F365" s="122">
        <v>928200.0</v>
      </c>
      <c r="G365" s="121" t="s">
        <v>37</v>
      </c>
      <c r="H365" s="120"/>
      <c r="I365" s="120"/>
      <c r="J365" s="120"/>
      <c r="K365" s="120"/>
      <c r="L365" s="120"/>
      <c r="M365" s="120"/>
      <c r="N365" s="120"/>
      <c r="O365" s="120"/>
      <c r="P365" s="120"/>
      <c r="Q365" s="120"/>
      <c r="R365" s="120"/>
      <c r="S365" s="120"/>
      <c r="T365" s="120"/>
      <c r="U365" s="120"/>
      <c r="V365" s="120"/>
      <c r="W365" s="120"/>
      <c r="X365" s="120"/>
      <c r="Y365" s="120"/>
      <c r="Z365" s="120"/>
    </row>
    <row r="366" ht="15.75" hidden="1" customHeight="1">
      <c r="A366" s="121" t="s">
        <v>12</v>
      </c>
      <c r="B366" s="121" t="s">
        <v>337</v>
      </c>
      <c r="C366" s="121">
        <v>6680.0</v>
      </c>
      <c r="D366" s="121" t="s">
        <v>510</v>
      </c>
      <c r="E366" s="121" t="s">
        <v>46</v>
      </c>
      <c r="F366" s="122">
        <v>238000.0</v>
      </c>
      <c r="G366" s="121" t="s">
        <v>37</v>
      </c>
      <c r="H366" s="120"/>
      <c r="I366" s="120"/>
      <c r="J366" s="120"/>
      <c r="K366" s="120"/>
      <c r="L366" s="120"/>
      <c r="M366" s="120"/>
      <c r="N366" s="120"/>
      <c r="O366" s="120"/>
      <c r="P366" s="120"/>
      <c r="Q366" s="120"/>
      <c r="R366" s="120"/>
      <c r="S366" s="120"/>
      <c r="T366" s="120"/>
      <c r="U366" s="120"/>
      <c r="V366" s="120"/>
      <c r="W366" s="120"/>
      <c r="X366" s="120"/>
      <c r="Y366" s="120"/>
      <c r="Z366" s="120"/>
    </row>
    <row r="367" ht="15.75" hidden="1" customHeight="1">
      <c r="A367" s="121" t="s">
        <v>12</v>
      </c>
      <c r="B367" s="121" t="s">
        <v>337</v>
      </c>
      <c r="C367" s="121">
        <v>6681.0</v>
      </c>
      <c r="D367" s="121" t="s">
        <v>511</v>
      </c>
      <c r="E367" s="121" t="s">
        <v>46</v>
      </c>
      <c r="F367" s="122">
        <v>4713114.0</v>
      </c>
      <c r="G367" s="121" t="s">
        <v>37</v>
      </c>
      <c r="H367" s="120"/>
      <c r="I367" s="120"/>
      <c r="J367" s="120"/>
      <c r="K367" s="120"/>
      <c r="L367" s="120"/>
      <c r="M367" s="120"/>
      <c r="N367" s="120"/>
      <c r="O367" s="120"/>
      <c r="P367" s="120"/>
      <c r="Q367" s="120"/>
      <c r="R367" s="120"/>
      <c r="S367" s="120"/>
      <c r="T367" s="120"/>
      <c r="U367" s="120"/>
      <c r="V367" s="120"/>
      <c r="W367" s="120"/>
      <c r="X367" s="120"/>
      <c r="Y367" s="120"/>
      <c r="Z367" s="120"/>
    </row>
    <row r="368" ht="15.75" hidden="1" customHeight="1">
      <c r="A368" s="121" t="s">
        <v>12</v>
      </c>
      <c r="B368" s="121" t="s">
        <v>337</v>
      </c>
      <c r="C368" s="121">
        <v>6682.0</v>
      </c>
      <c r="D368" s="121" t="s">
        <v>512</v>
      </c>
      <c r="E368" s="121" t="s">
        <v>46</v>
      </c>
      <c r="F368" s="122">
        <v>226100.0</v>
      </c>
      <c r="G368" s="121" t="s">
        <v>37</v>
      </c>
      <c r="H368" s="120"/>
      <c r="I368" s="120"/>
      <c r="J368" s="120"/>
      <c r="K368" s="120"/>
      <c r="L368" s="120"/>
      <c r="M368" s="120"/>
      <c r="N368" s="120"/>
      <c r="O368" s="120"/>
      <c r="P368" s="120"/>
      <c r="Q368" s="120"/>
      <c r="R368" s="120"/>
      <c r="S368" s="120"/>
      <c r="T368" s="120"/>
      <c r="U368" s="120"/>
      <c r="V368" s="120"/>
      <c r="W368" s="120"/>
      <c r="X368" s="120"/>
      <c r="Y368" s="120"/>
      <c r="Z368" s="120"/>
    </row>
    <row r="369" ht="15.75" hidden="1" customHeight="1">
      <c r="A369" s="121" t="s">
        <v>12</v>
      </c>
      <c r="B369" s="121" t="s">
        <v>337</v>
      </c>
      <c r="C369" s="121">
        <v>6683.0</v>
      </c>
      <c r="D369" s="121" t="s">
        <v>513</v>
      </c>
      <c r="E369" s="121" t="s">
        <v>46</v>
      </c>
      <c r="F369" s="122">
        <v>122166.0</v>
      </c>
      <c r="G369" s="121" t="s">
        <v>37</v>
      </c>
      <c r="H369" s="120"/>
      <c r="I369" s="120"/>
      <c r="J369" s="120"/>
      <c r="K369" s="120"/>
      <c r="L369" s="120"/>
      <c r="M369" s="120"/>
      <c r="N369" s="120"/>
      <c r="O369" s="120"/>
      <c r="P369" s="120"/>
      <c r="Q369" s="120"/>
      <c r="R369" s="120"/>
      <c r="S369" s="120"/>
      <c r="T369" s="120"/>
      <c r="U369" s="120"/>
      <c r="V369" s="120"/>
      <c r="W369" s="120"/>
      <c r="X369" s="120"/>
      <c r="Y369" s="120"/>
      <c r="Z369" s="120"/>
    </row>
    <row r="370" ht="15.75" hidden="1" customHeight="1">
      <c r="A370" s="121" t="s">
        <v>12</v>
      </c>
      <c r="B370" s="121" t="s">
        <v>44</v>
      </c>
      <c r="C370" s="121">
        <v>6684.0</v>
      </c>
      <c r="D370" s="121" t="s">
        <v>514</v>
      </c>
      <c r="E370" s="121" t="s">
        <v>46</v>
      </c>
      <c r="F370" s="122">
        <v>6000.0</v>
      </c>
      <c r="G370" s="121" t="s">
        <v>17</v>
      </c>
      <c r="H370" s="120"/>
      <c r="I370" s="120"/>
      <c r="J370" s="120"/>
      <c r="K370" s="120"/>
      <c r="L370" s="120"/>
      <c r="M370" s="120"/>
      <c r="N370" s="120"/>
      <c r="O370" s="120"/>
      <c r="P370" s="120"/>
      <c r="Q370" s="120"/>
      <c r="R370" s="120"/>
      <c r="S370" s="120"/>
      <c r="T370" s="120"/>
      <c r="U370" s="120"/>
      <c r="V370" s="120"/>
      <c r="W370" s="120"/>
      <c r="X370" s="120"/>
      <c r="Y370" s="120"/>
      <c r="Z370" s="120"/>
    </row>
    <row r="371" ht="15.75" hidden="1" customHeight="1">
      <c r="A371" s="121" t="s">
        <v>12</v>
      </c>
      <c r="B371" s="121" t="s">
        <v>515</v>
      </c>
      <c r="C371" s="121">
        <v>6698.0</v>
      </c>
      <c r="D371" s="121" t="s">
        <v>516</v>
      </c>
      <c r="E371" s="121" t="s">
        <v>36</v>
      </c>
      <c r="F371" s="122">
        <v>7521.0</v>
      </c>
      <c r="G371" s="121" t="s">
        <v>37</v>
      </c>
      <c r="H371" s="120"/>
      <c r="I371" s="120"/>
      <c r="J371" s="120"/>
      <c r="K371" s="120"/>
      <c r="L371" s="120"/>
      <c r="M371" s="120"/>
      <c r="N371" s="120"/>
      <c r="O371" s="120"/>
      <c r="P371" s="120"/>
      <c r="Q371" s="120"/>
      <c r="R371" s="120"/>
      <c r="S371" s="120"/>
      <c r="T371" s="120"/>
      <c r="U371" s="120"/>
      <c r="V371" s="120"/>
      <c r="W371" s="120"/>
      <c r="X371" s="120"/>
      <c r="Y371" s="120"/>
      <c r="Z371" s="120"/>
    </row>
    <row r="372" ht="15.75" hidden="1" customHeight="1">
      <c r="A372" s="121" t="s">
        <v>12</v>
      </c>
      <c r="B372" s="121" t="s">
        <v>515</v>
      </c>
      <c r="C372" s="121">
        <v>6700.0</v>
      </c>
      <c r="D372" s="121" t="s">
        <v>517</v>
      </c>
      <c r="E372" s="121" t="s">
        <v>36</v>
      </c>
      <c r="F372" s="122">
        <v>8383.0</v>
      </c>
      <c r="G372" s="121" t="s">
        <v>37</v>
      </c>
      <c r="H372" s="120"/>
      <c r="I372" s="120"/>
      <c r="J372" s="120"/>
      <c r="K372" s="120"/>
      <c r="L372" s="120"/>
      <c r="M372" s="120"/>
      <c r="N372" s="120"/>
      <c r="O372" s="120"/>
      <c r="P372" s="120"/>
      <c r="Q372" s="120"/>
      <c r="R372" s="120"/>
      <c r="S372" s="120"/>
      <c r="T372" s="120"/>
      <c r="U372" s="120"/>
      <c r="V372" s="120"/>
      <c r="W372" s="120"/>
      <c r="X372" s="120"/>
      <c r="Y372" s="120"/>
      <c r="Z372" s="120"/>
    </row>
    <row r="373" ht="15.75" hidden="1" customHeight="1">
      <c r="A373" s="121" t="s">
        <v>12</v>
      </c>
      <c r="B373" s="121" t="s">
        <v>515</v>
      </c>
      <c r="C373" s="121">
        <v>6701.0</v>
      </c>
      <c r="D373" s="121" t="s">
        <v>518</v>
      </c>
      <c r="E373" s="121" t="s">
        <v>36</v>
      </c>
      <c r="F373" s="122">
        <v>17705.0</v>
      </c>
      <c r="G373" s="121" t="s">
        <v>37</v>
      </c>
      <c r="H373" s="120"/>
      <c r="I373" s="120"/>
      <c r="J373" s="120"/>
      <c r="K373" s="120"/>
      <c r="L373" s="120"/>
      <c r="M373" s="120"/>
      <c r="N373" s="120"/>
      <c r="O373" s="120"/>
      <c r="P373" s="120"/>
      <c r="Q373" s="120"/>
      <c r="R373" s="120"/>
      <c r="S373" s="120"/>
      <c r="T373" s="120"/>
      <c r="U373" s="120"/>
      <c r="V373" s="120"/>
      <c r="W373" s="120"/>
      <c r="X373" s="120"/>
      <c r="Y373" s="120"/>
      <c r="Z373" s="120"/>
    </row>
    <row r="374" ht="15.75" hidden="1" customHeight="1">
      <c r="A374" s="121" t="s">
        <v>12</v>
      </c>
      <c r="B374" s="121" t="s">
        <v>515</v>
      </c>
      <c r="C374" s="121">
        <v>6702.0</v>
      </c>
      <c r="D374" s="121" t="s">
        <v>519</v>
      </c>
      <c r="E374" s="121" t="s">
        <v>36</v>
      </c>
      <c r="F374" s="122">
        <v>21975.0</v>
      </c>
      <c r="G374" s="121" t="s">
        <v>37</v>
      </c>
      <c r="H374" s="120"/>
      <c r="I374" s="120"/>
      <c r="J374" s="120"/>
      <c r="K374" s="120"/>
      <c r="L374" s="120"/>
      <c r="M374" s="120"/>
      <c r="N374" s="120"/>
      <c r="O374" s="120"/>
      <c r="P374" s="120"/>
      <c r="Q374" s="120"/>
      <c r="R374" s="120"/>
      <c r="S374" s="120"/>
      <c r="T374" s="120"/>
      <c r="U374" s="120"/>
      <c r="V374" s="120"/>
      <c r="W374" s="120"/>
      <c r="X374" s="120"/>
      <c r="Y374" s="120"/>
      <c r="Z374" s="120"/>
    </row>
    <row r="375" ht="15.75" hidden="1" customHeight="1">
      <c r="A375" s="121" t="s">
        <v>12</v>
      </c>
      <c r="B375" s="121" t="s">
        <v>515</v>
      </c>
      <c r="C375" s="121">
        <v>6703.0</v>
      </c>
      <c r="D375" s="121" t="s">
        <v>520</v>
      </c>
      <c r="E375" s="121" t="s">
        <v>36</v>
      </c>
      <c r="F375" s="122">
        <v>25129.0</v>
      </c>
      <c r="G375" s="121" t="s">
        <v>37</v>
      </c>
      <c r="H375" s="120"/>
      <c r="I375" s="120"/>
      <c r="J375" s="120"/>
      <c r="K375" s="120"/>
      <c r="L375" s="120"/>
      <c r="M375" s="120"/>
      <c r="N375" s="120"/>
      <c r="O375" s="120"/>
      <c r="P375" s="120"/>
      <c r="Q375" s="120"/>
      <c r="R375" s="120"/>
      <c r="S375" s="120"/>
      <c r="T375" s="120"/>
      <c r="U375" s="120"/>
      <c r="V375" s="120"/>
      <c r="W375" s="120"/>
      <c r="X375" s="120"/>
      <c r="Y375" s="120"/>
      <c r="Z375" s="120"/>
    </row>
    <row r="376" ht="15.75" hidden="1" customHeight="1">
      <c r="A376" s="121" t="s">
        <v>12</v>
      </c>
      <c r="B376" s="121" t="s">
        <v>515</v>
      </c>
      <c r="C376" s="121">
        <v>6704.0</v>
      </c>
      <c r="D376" s="121" t="s">
        <v>522</v>
      </c>
      <c r="E376" s="121" t="s">
        <v>36</v>
      </c>
      <c r="F376" s="122">
        <v>31384.0</v>
      </c>
      <c r="G376" s="121" t="s">
        <v>37</v>
      </c>
      <c r="H376" s="120"/>
      <c r="I376" s="120"/>
      <c r="J376" s="120"/>
      <c r="K376" s="120"/>
      <c r="L376" s="120"/>
      <c r="M376" s="120"/>
      <c r="N376" s="120"/>
      <c r="O376" s="120"/>
      <c r="P376" s="120"/>
      <c r="Q376" s="120"/>
      <c r="R376" s="120"/>
      <c r="S376" s="120"/>
      <c r="T376" s="120"/>
      <c r="U376" s="120"/>
      <c r="V376" s="120"/>
      <c r="W376" s="120"/>
      <c r="X376" s="120"/>
      <c r="Y376" s="120"/>
      <c r="Z376" s="120"/>
    </row>
    <row r="377" ht="15.75" hidden="1" customHeight="1">
      <c r="A377" s="121" t="s">
        <v>12</v>
      </c>
      <c r="B377" s="121" t="s">
        <v>515</v>
      </c>
      <c r="C377" s="121">
        <v>6710.0</v>
      </c>
      <c r="D377" s="121" t="s">
        <v>523</v>
      </c>
      <c r="E377" s="121" t="s">
        <v>36</v>
      </c>
      <c r="F377" s="122">
        <v>8245.0</v>
      </c>
      <c r="G377" s="121" t="s">
        <v>37</v>
      </c>
      <c r="H377" s="120"/>
      <c r="I377" s="120"/>
      <c r="J377" s="120"/>
      <c r="K377" s="120"/>
      <c r="L377" s="120"/>
      <c r="M377" s="120"/>
      <c r="N377" s="120"/>
      <c r="O377" s="120"/>
      <c r="P377" s="120"/>
      <c r="Q377" s="120"/>
      <c r="R377" s="120"/>
      <c r="S377" s="120"/>
      <c r="T377" s="120"/>
      <c r="U377" s="120"/>
      <c r="V377" s="120"/>
      <c r="W377" s="120"/>
      <c r="X377" s="120"/>
      <c r="Y377" s="120"/>
      <c r="Z377" s="120"/>
    </row>
    <row r="378" ht="15.75" hidden="1" customHeight="1">
      <c r="A378" s="121" t="s">
        <v>12</v>
      </c>
      <c r="B378" s="121" t="s">
        <v>65</v>
      </c>
      <c r="C378" s="121">
        <v>6715.0</v>
      </c>
      <c r="D378" s="121" t="s">
        <v>524</v>
      </c>
      <c r="E378" s="121" t="s">
        <v>46</v>
      </c>
      <c r="F378" s="122">
        <v>25395.0</v>
      </c>
      <c r="G378" s="121" t="s">
        <v>17</v>
      </c>
      <c r="H378" s="120"/>
      <c r="I378" s="120"/>
      <c r="J378" s="120"/>
      <c r="K378" s="120"/>
      <c r="L378" s="120"/>
      <c r="M378" s="120"/>
      <c r="N378" s="120"/>
      <c r="O378" s="120"/>
      <c r="P378" s="120"/>
      <c r="Q378" s="120"/>
      <c r="R378" s="120"/>
      <c r="S378" s="120"/>
      <c r="T378" s="120"/>
      <c r="U378" s="120"/>
      <c r="V378" s="120"/>
      <c r="W378" s="120"/>
      <c r="X378" s="120"/>
      <c r="Y378" s="120"/>
      <c r="Z378" s="120"/>
    </row>
    <row r="379" ht="15.75" hidden="1" customHeight="1">
      <c r="A379" s="121" t="s">
        <v>12</v>
      </c>
      <c r="B379" s="121" t="s">
        <v>47</v>
      </c>
      <c r="C379" s="121">
        <v>6722.0</v>
      </c>
      <c r="D379" s="121" t="s">
        <v>525</v>
      </c>
      <c r="E379" s="121" t="s">
        <v>16</v>
      </c>
      <c r="F379" s="122">
        <v>27370.0</v>
      </c>
      <c r="G379" s="121" t="s">
        <v>17</v>
      </c>
      <c r="H379" s="120"/>
      <c r="I379" s="120"/>
      <c r="J379" s="120"/>
      <c r="K379" s="120"/>
      <c r="L379" s="120"/>
      <c r="M379" s="120"/>
      <c r="N379" s="120"/>
      <c r="O379" s="120"/>
      <c r="P379" s="120"/>
      <c r="Q379" s="120"/>
      <c r="R379" s="120"/>
      <c r="S379" s="120"/>
      <c r="T379" s="120"/>
      <c r="U379" s="120"/>
      <c r="V379" s="120"/>
      <c r="W379" s="120"/>
      <c r="X379" s="120"/>
      <c r="Y379" s="120"/>
      <c r="Z379" s="120"/>
    </row>
    <row r="380" ht="15.75" hidden="1" customHeight="1">
      <c r="A380" s="121" t="s">
        <v>12</v>
      </c>
      <c r="B380" s="121" t="s">
        <v>44</v>
      </c>
      <c r="C380" s="121">
        <v>6733.0</v>
      </c>
      <c r="D380" s="121" t="s">
        <v>526</v>
      </c>
      <c r="E380" s="121" t="s">
        <v>46</v>
      </c>
      <c r="F380" s="122">
        <v>968.0</v>
      </c>
      <c r="G380" s="121" t="s">
        <v>17</v>
      </c>
      <c r="H380" s="120"/>
      <c r="I380" s="120"/>
      <c r="J380" s="120"/>
      <c r="K380" s="120"/>
      <c r="L380" s="120"/>
      <c r="M380" s="120"/>
      <c r="N380" s="120"/>
      <c r="O380" s="120"/>
      <c r="P380" s="120"/>
      <c r="Q380" s="120"/>
      <c r="R380" s="120"/>
      <c r="S380" s="120"/>
      <c r="T380" s="120"/>
      <c r="U380" s="120"/>
      <c r="V380" s="120"/>
      <c r="W380" s="120"/>
      <c r="X380" s="120"/>
      <c r="Y380" s="120"/>
      <c r="Z380" s="120"/>
    </row>
    <row r="381" ht="15.75" hidden="1" customHeight="1">
      <c r="A381" s="121" t="s">
        <v>12</v>
      </c>
      <c r="B381" s="121" t="s">
        <v>14</v>
      </c>
      <c r="C381" s="121">
        <v>6739.0</v>
      </c>
      <c r="D381" s="121" t="s">
        <v>527</v>
      </c>
      <c r="E381" s="121" t="s">
        <v>16</v>
      </c>
      <c r="F381" s="122">
        <v>65450.0</v>
      </c>
      <c r="G381" s="121" t="s">
        <v>17</v>
      </c>
      <c r="H381" s="120"/>
      <c r="I381" s="120"/>
      <c r="J381" s="120"/>
      <c r="K381" s="120"/>
      <c r="L381" s="120"/>
      <c r="M381" s="120"/>
      <c r="N381" s="120"/>
      <c r="O381" s="120"/>
      <c r="P381" s="120"/>
      <c r="Q381" s="120"/>
      <c r="R381" s="120"/>
      <c r="S381" s="120"/>
      <c r="T381" s="120"/>
      <c r="U381" s="120"/>
      <c r="V381" s="120"/>
      <c r="W381" s="120"/>
      <c r="X381" s="120"/>
      <c r="Y381" s="120"/>
      <c r="Z381" s="120"/>
    </row>
    <row r="382" ht="15.75" hidden="1" customHeight="1">
      <c r="A382" s="121" t="s">
        <v>12</v>
      </c>
      <c r="B382" s="121" t="s">
        <v>98</v>
      </c>
      <c r="C382" s="121">
        <v>6780.0</v>
      </c>
      <c r="D382" s="121" t="s">
        <v>528</v>
      </c>
      <c r="E382" s="121" t="s">
        <v>100</v>
      </c>
      <c r="F382" s="122">
        <v>90368.0</v>
      </c>
      <c r="G382" s="121" t="s">
        <v>37</v>
      </c>
      <c r="H382" s="120"/>
      <c r="I382" s="120"/>
      <c r="J382" s="120"/>
      <c r="K382" s="120"/>
      <c r="L382" s="120"/>
      <c r="M382" s="120"/>
      <c r="N382" s="120"/>
      <c r="O382" s="120"/>
      <c r="P382" s="120"/>
      <c r="Q382" s="120"/>
      <c r="R382" s="120"/>
      <c r="S382" s="120"/>
      <c r="T382" s="120"/>
      <c r="U382" s="120"/>
      <c r="V382" s="120"/>
      <c r="W382" s="120"/>
      <c r="X382" s="120"/>
      <c r="Y382" s="120"/>
      <c r="Z382" s="120"/>
    </row>
    <row r="383" ht="15.75" hidden="1" customHeight="1">
      <c r="A383" s="121" t="s">
        <v>12</v>
      </c>
      <c r="B383" s="121" t="s">
        <v>41</v>
      </c>
      <c r="C383" s="121">
        <v>6789.0</v>
      </c>
      <c r="D383" s="121" t="s">
        <v>529</v>
      </c>
      <c r="E383" s="121" t="s">
        <v>43</v>
      </c>
      <c r="F383" s="122">
        <v>4665.0</v>
      </c>
      <c r="G383" s="121" t="s">
        <v>17</v>
      </c>
      <c r="H383" s="120"/>
      <c r="I383" s="120"/>
      <c r="J383" s="120"/>
      <c r="K383" s="120"/>
      <c r="L383" s="120"/>
      <c r="M383" s="120"/>
      <c r="N383" s="120"/>
      <c r="O383" s="120"/>
      <c r="P383" s="120"/>
      <c r="Q383" s="120"/>
      <c r="R383" s="120"/>
      <c r="S383" s="120"/>
      <c r="T383" s="120"/>
      <c r="U383" s="120"/>
      <c r="V383" s="120"/>
      <c r="W383" s="120"/>
      <c r="X383" s="120"/>
      <c r="Y383" s="120"/>
      <c r="Z383" s="120"/>
    </row>
    <row r="384" ht="15.75" hidden="1" customHeight="1">
      <c r="A384" s="121" t="s">
        <v>12</v>
      </c>
      <c r="B384" s="121" t="s">
        <v>50</v>
      </c>
      <c r="C384" s="121">
        <v>6792.0</v>
      </c>
      <c r="D384" s="121" t="s">
        <v>531</v>
      </c>
      <c r="E384" s="121" t="s">
        <v>46</v>
      </c>
      <c r="F384" s="122">
        <v>526696.0</v>
      </c>
      <c r="G384" s="121" t="s">
        <v>17</v>
      </c>
      <c r="H384" s="120"/>
      <c r="I384" s="120"/>
      <c r="J384" s="120"/>
      <c r="K384" s="120"/>
      <c r="L384" s="120"/>
      <c r="M384" s="120"/>
      <c r="N384" s="120"/>
      <c r="O384" s="120"/>
      <c r="P384" s="120"/>
      <c r="Q384" s="120"/>
      <c r="R384" s="120"/>
      <c r="S384" s="120"/>
      <c r="T384" s="120"/>
      <c r="U384" s="120"/>
      <c r="V384" s="120"/>
      <c r="W384" s="120"/>
      <c r="X384" s="120"/>
      <c r="Y384" s="120"/>
      <c r="Z384" s="120"/>
    </row>
    <row r="385" ht="15.75" hidden="1" customHeight="1">
      <c r="A385" s="121" t="s">
        <v>12</v>
      </c>
      <c r="B385" s="121" t="s">
        <v>50</v>
      </c>
      <c r="C385" s="121">
        <v>6793.0</v>
      </c>
      <c r="D385" s="121" t="s">
        <v>532</v>
      </c>
      <c r="E385" s="121" t="s">
        <v>46</v>
      </c>
      <c r="F385" s="122">
        <v>543830.0</v>
      </c>
      <c r="G385" s="121" t="s">
        <v>17</v>
      </c>
      <c r="H385" s="120"/>
      <c r="I385" s="120"/>
      <c r="J385" s="120"/>
      <c r="K385" s="120"/>
      <c r="L385" s="120"/>
      <c r="M385" s="120"/>
      <c r="N385" s="120"/>
      <c r="O385" s="120"/>
      <c r="P385" s="120"/>
      <c r="Q385" s="120"/>
      <c r="R385" s="120"/>
      <c r="S385" s="120"/>
      <c r="T385" s="120"/>
      <c r="U385" s="120"/>
      <c r="V385" s="120"/>
      <c r="W385" s="120"/>
      <c r="X385" s="120"/>
      <c r="Y385" s="120"/>
      <c r="Z385" s="120"/>
    </row>
    <row r="386" ht="15.75" hidden="1" customHeight="1">
      <c r="A386" s="121" t="s">
        <v>12</v>
      </c>
      <c r="B386" s="121" t="s">
        <v>38</v>
      </c>
      <c r="C386" s="121">
        <v>6807.0</v>
      </c>
      <c r="D386" s="121" t="s">
        <v>533</v>
      </c>
      <c r="E386" s="121" t="s">
        <v>36</v>
      </c>
      <c r="F386" s="122">
        <v>47454.0</v>
      </c>
      <c r="G386" s="121" t="s">
        <v>17</v>
      </c>
      <c r="H386" s="120"/>
      <c r="I386" s="120"/>
      <c r="J386" s="120"/>
      <c r="K386" s="120"/>
      <c r="L386" s="120"/>
      <c r="M386" s="120"/>
      <c r="N386" s="120"/>
      <c r="O386" s="120"/>
      <c r="P386" s="120"/>
      <c r="Q386" s="120"/>
      <c r="R386" s="120"/>
      <c r="S386" s="120"/>
      <c r="T386" s="120"/>
      <c r="U386" s="120"/>
      <c r="V386" s="120"/>
      <c r="W386" s="120"/>
      <c r="X386" s="120"/>
      <c r="Y386" s="120"/>
      <c r="Z386" s="120"/>
    </row>
    <row r="387" ht="15.75" hidden="1" customHeight="1">
      <c r="A387" s="121" t="s">
        <v>12</v>
      </c>
      <c r="B387" s="121" t="s">
        <v>535</v>
      </c>
      <c r="C387" s="121">
        <v>6824.0</v>
      </c>
      <c r="D387" s="121" t="s">
        <v>536</v>
      </c>
      <c r="E387" s="121" t="s">
        <v>43</v>
      </c>
      <c r="F387" s="122">
        <v>42.0</v>
      </c>
      <c r="G387" s="121" t="s">
        <v>17</v>
      </c>
      <c r="H387" s="120"/>
      <c r="I387" s="120"/>
      <c r="J387" s="120"/>
      <c r="K387" s="120"/>
      <c r="L387" s="120"/>
      <c r="M387" s="120"/>
      <c r="N387" s="120"/>
      <c r="O387" s="120"/>
      <c r="P387" s="120"/>
      <c r="Q387" s="120"/>
      <c r="R387" s="120"/>
      <c r="S387" s="120"/>
      <c r="T387" s="120"/>
      <c r="U387" s="120"/>
      <c r="V387" s="120"/>
      <c r="W387" s="120"/>
      <c r="X387" s="120"/>
      <c r="Y387" s="120"/>
      <c r="Z387" s="120"/>
    </row>
    <row r="388" ht="15.75" hidden="1" customHeight="1">
      <c r="A388" s="121" t="s">
        <v>12</v>
      </c>
      <c r="B388" s="121" t="s">
        <v>451</v>
      </c>
      <c r="C388" s="121">
        <v>6825.0</v>
      </c>
      <c r="D388" s="121" t="s">
        <v>537</v>
      </c>
      <c r="E388" s="121" t="s">
        <v>46</v>
      </c>
      <c r="F388" s="122">
        <v>281961.0</v>
      </c>
      <c r="G388" s="121" t="s">
        <v>37</v>
      </c>
      <c r="H388" s="120"/>
      <c r="I388" s="120"/>
      <c r="J388" s="120"/>
      <c r="K388" s="120"/>
      <c r="L388" s="120"/>
      <c r="M388" s="120"/>
      <c r="N388" s="120"/>
      <c r="O388" s="120"/>
      <c r="P388" s="120"/>
      <c r="Q388" s="120"/>
      <c r="R388" s="120"/>
      <c r="S388" s="120"/>
      <c r="T388" s="120"/>
      <c r="U388" s="120"/>
      <c r="V388" s="120"/>
      <c r="W388" s="120"/>
      <c r="X388" s="120"/>
      <c r="Y388" s="120"/>
      <c r="Z388" s="120"/>
    </row>
    <row r="389" ht="15.75" hidden="1" customHeight="1">
      <c r="A389" s="121" t="s">
        <v>12</v>
      </c>
      <c r="B389" s="121" t="s">
        <v>451</v>
      </c>
      <c r="C389" s="121">
        <v>6826.0</v>
      </c>
      <c r="D389" s="121" t="s">
        <v>538</v>
      </c>
      <c r="E389" s="121" t="s">
        <v>46</v>
      </c>
      <c r="F389" s="122">
        <v>435504.0</v>
      </c>
      <c r="G389" s="121" t="s">
        <v>37</v>
      </c>
      <c r="H389" s="120"/>
      <c r="I389" s="120"/>
      <c r="J389" s="120"/>
      <c r="K389" s="120"/>
      <c r="L389" s="120"/>
      <c r="M389" s="120"/>
      <c r="N389" s="120"/>
      <c r="O389" s="120"/>
      <c r="P389" s="120"/>
      <c r="Q389" s="120"/>
      <c r="R389" s="120"/>
      <c r="S389" s="120"/>
      <c r="T389" s="120"/>
      <c r="U389" s="120"/>
      <c r="V389" s="120"/>
      <c r="W389" s="120"/>
      <c r="X389" s="120"/>
      <c r="Y389" s="120"/>
      <c r="Z389" s="120"/>
    </row>
    <row r="390" ht="15.75" hidden="1" customHeight="1">
      <c r="A390" s="121" t="s">
        <v>12</v>
      </c>
      <c r="B390" s="121" t="s">
        <v>14</v>
      </c>
      <c r="C390" s="121">
        <v>6830.0</v>
      </c>
      <c r="D390" s="121" t="s">
        <v>540</v>
      </c>
      <c r="E390" s="121" t="s">
        <v>16</v>
      </c>
      <c r="F390" s="122">
        <v>596965.0</v>
      </c>
      <c r="G390" s="121" t="s">
        <v>17</v>
      </c>
      <c r="H390" s="120"/>
      <c r="I390" s="120"/>
      <c r="J390" s="120"/>
      <c r="K390" s="120"/>
      <c r="L390" s="120"/>
      <c r="M390" s="120"/>
      <c r="N390" s="120"/>
      <c r="O390" s="120"/>
      <c r="P390" s="120"/>
      <c r="Q390" s="120"/>
      <c r="R390" s="120"/>
      <c r="S390" s="120"/>
      <c r="T390" s="120"/>
      <c r="U390" s="120"/>
      <c r="V390" s="120"/>
      <c r="W390" s="120"/>
      <c r="X390" s="120"/>
      <c r="Y390" s="120"/>
      <c r="Z390" s="120"/>
    </row>
    <row r="391" ht="15.75" hidden="1" customHeight="1">
      <c r="A391" s="121" t="s">
        <v>12</v>
      </c>
      <c r="B391" s="121" t="s">
        <v>14</v>
      </c>
      <c r="C391" s="121">
        <v>6831.0</v>
      </c>
      <c r="D391" s="121" t="s">
        <v>541</v>
      </c>
      <c r="E391" s="121" t="s">
        <v>16</v>
      </c>
      <c r="F391" s="122">
        <v>617224.0</v>
      </c>
      <c r="G391" s="121" t="s">
        <v>17</v>
      </c>
      <c r="H391" s="120"/>
      <c r="I391" s="120"/>
      <c r="J391" s="120"/>
      <c r="K391" s="120"/>
      <c r="L391" s="120"/>
      <c r="M391" s="120"/>
      <c r="N391" s="120"/>
      <c r="O391" s="120"/>
      <c r="P391" s="120"/>
      <c r="Q391" s="120"/>
      <c r="R391" s="120"/>
      <c r="S391" s="120"/>
      <c r="T391" s="120"/>
      <c r="U391" s="120"/>
      <c r="V391" s="120"/>
      <c r="W391" s="120"/>
      <c r="X391" s="120"/>
      <c r="Y391" s="120"/>
      <c r="Z391" s="120"/>
    </row>
    <row r="392" ht="15.75" hidden="1" customHeight="1">
      <c r="A392" s="121" t="s">
        <v>12</v>
      </c>
      <c r="B392" s="121" t="s">
        <v>14</v>
      </c>
      <c r="C392" s="121">
        <v>6832.0</v>
      </c>
      <c r="D392" s="121" t="s">
        <v>542</v>
      </c>
      <c r="E392" s="121" t="s">
        <v>16</v>
      </c>
      <c r="F392" s="122">
        <v>637483.0</v>
      </c>
      <c r="G392" s="121" t="s">
        <v>17</v>
      </c>
      <c r="H392" s="120"/>
      <c r="I392" s="120"/>
      <c r="J392" s="120"/>
      <c r="K392" s="120"/>
      <c r="L392" s="120"/>
      <c r="M392" s="120"/>
      <c r="N392" s="120"/>
      <c r="O392" s="120"/>
      <c r="P392" s="120"/>
      <c r="Q392" s="120"/>
      <c r="R392" s="120"/>
      <c r="S392" s="120"/>
      <c r="T392" s="120"/>
      <c r="U392" s="120"/>
      <c r="V392" s="120"/>
      <c r="W392" s="120"/>
      <c r="X392" s="120"/>
      <c r="Y392" s="120"/>
      <c r="Z392" s="120"/>
    </row>
    <row r="393" ht="15.75" hidden="1" customHeight="1">
      <c r="A393" s="121" t="s">
        <v>12</v>
      </c>
      <c r="B393" s="121" t="s">
        <v>543</v>
      </c>
      <c r="C393" s="121">
        <v>6834.0</v>
      </c>
      <c r="D393" s="121" t="s">
        <v>545</v>
      </c>
      <c r="E393" s="121" t="s">
        <v>61</v>
      </c>
      <c r="F393" s="122">
        <v>4121.0</v>
      </c>
      <c r="G393" s="121" t="s">
        <v>37</v>
      </c>
      <c r="H393" s="120"/>
      <c r="I393" s="120"/>
      <c r="J393" s="120"/>
      <c r="K393" s="120"/>
      <c r="L393" s="120"/>
      <c r="M393" s="120"/>
      <c r="N393" s="120"/>
      <c r="O393" s="120"/>
      <c r="P393" s="120"/>
      <c r="Q393" s="120"/>
      <c r="R393" s="120"/>
      <c r="S393" s="120"/>
      <c r="T393" s="120"/>
      <c r="U393" s="120"/>
      <c r="V393" s="120"/>
      <c r="W393" s="120"/>
      <c r="X393" s="120"/>
      <c r="Y393" s="120"/>
      <c r="Z393" s="120"/>
    </row>
    <row r="394" ht="15.75" hidden="1" customHeight="1">
      <c r="A394" s="121" t="s">
        <v>12</v>
      </c>
      <c r="B394" s="121" t="s">
        <v>65</v>
      </c>
      <c r="C394" s="121">
        <v>6835.0</v>
      </c>
      <c r="D394" s="121" t="s">
        <v>546</v>
      </c>
      <c r="E394" s="121" t="s">
        <v>46</v>
      </c>
      <c r="F394" s="122">
        <v>605.0</v>
      </c>
      <c r="G394" s="121" t="s">
        <v>17</v>
      </c>
      <c r="H394" s="120"/>
      <c r="I394" s="120"/>
      <c r="J394" s="120"/>
      <c r="K394" s="120"/>
      <c r="L394" s="120"/>
      <c r="M394" s="120"/>
      <c r="N394" s="120"/>
      <c r="O394" s="120"/>
      <c r="P394" s="120"/>
      <c r="Q394" s="120"/>
      <c r="R394" s="120"/>
      <c r="S394" s="120"/>
      <c r="T394" s="120"/>
      <c r="U394" s="120"/>
      <c r="V394" s="120"/>
      <c r="W394" s="120"/>
      <c r="X394" s="120"/>
      <c r="Y394" s="120"/>
      <c r="Z394" s="120"/>
    </row>
    <row r="395" ht="15.75" hidden="1" customHeight="1">
      <c r="A395" s="121" t="s">
        <v>12</v>
      </c>
      <c r="B395" s="121" t="s">
        <v>44</v>
      </c>
      <c r="C395" s="121">
        <v>6846.0</v>
      </c>
      <c r="D395" s="121" t="s">
        <v>547</v>
      </c>
      <c r="E395" s="121" t="s">
        <v>46</v>
      </c>
      <c r="F395" s="122">
        <v>2127.0</v>
      </c>
      <c r="G395" s="121" t="s">
        <v>17</v>
      </c>
      <c r="H395" s="120"/>
      <c r="I395" s="120"/>
      <c r="J395" s="120"/>
      <c r="K395" s="120"/>
      <c r="L395" s="120"/>
      <c r="M395" s="120"/>
      <c r="N395" s="120"/>
      <c r="O395" s="120"/>
      <c r="P395" s="120"/>
      <c r="Q395" s="120"/>
      <c r="R395" s="120"/>
      <c r="S395" s="120"/>
      <c r="T395" s="120"/>
      <c r="U395" s="120"/>
      <c r="V395" s="120"/>
      <c r="W395" s="120"/>
      <c r="X395" s="120"/>
      <c r="Y395" s="120"/>
      <c r="Z395" s="120"/>
    </row>
    <row r="396" ht="15.75" hidden="1" customHeight="1">
      <c r="A396" s="121" t="s">
        <v>12</v>
      </c>
      <c r="B396" s="121" t="s">
        <v>44</v>
      </c>
      <c r="C396" s="121">
        <v>6847.0</v>
      </c>
      <c r="D396" s="121" t="s">
        <v>548</v>
      </c>
      <c r="E396" s="121" t="s">
        <v>46</v>
      </c>
      <c r="F396" s="122">
        <v>2205.0</v>
      </c>
      <c r="G396" s="121" t="s">
        <v>17</v>
      </c>
      <c r="H396" s="120"/>
      <c r="I396" s="120"/>
      <c r="J396" s="120"/>
      <c r="K396" s="120"/>
      <c r="L396" s="120"/>
      <c r="M396" s="120"/>
      <c r="N396" s="120"/>
      <c r="O396" s="120"/>
      <c r="P396" s="120"/>
      <c r="Q396" s="120"/>
      <c r="R396" s="120"/>
      <c r="S396" s="120"/>
      <c r="T396" s="120"/>
      <c r="U396" s="120"/>
      <c r="V396" s="120"/>
      <c r="W396" s="120"/>
      <c r="X396" s="120"/>
      <c r="Y396" s="120"/>
      <c r="Z396" s="120"/>
    </row>
    <row r="397" ht="15.75" hidden="1" customHeight="1">
      <c r="A397" s="121" t="s">
        <v>12</v>
      </c>
      <c r="B397" s="121" t="s">
        <v>44</v>
      </c>
      <c r="C397" s="121">
        <v>6853.0</v>
      </c>
      <c r="D397" s="121" t="s">
        <v>550</v>
      </c>
      <c r="E397" s="121" t="s">
        <v>46</v>
      </c>
      <c r="F397" s="122">
        <v>1550.0</v>
      </c>
      <c r="G397" s="121" t="s">
        <v>17</v>
      </c>
      <c r="H397" s="120"/>
      <c r="I397" s="120"/>
      <c r="J397" s="120"/>
      <c r="K397" s="120"/>
      <c r="L397" s="120"/>
      <c r="M397" s="120"/>
      <c r="N397" s="120"/>
      <c r="O397" s="120"/>
      <c r="P397" s="120"/>
      <c r="Q397" s="120"/>
      <c r="R397" s="120"/>
      <c r="S397" s="120"/>
      <c r="T397" s="120"/>
      <c r="U397" s="120"/>
      <c r="V397" s="120"/>
      <c r="W397" s="120"/>
      <c r="X397" s="120"/>
      <c r="Y397" s="120"/>
      <c r="Z397" s="120"/>
    </row>
    <row r="398" ht="15.75" hidden="1" customHeight="1">
      <c r="A398" s="121" t="s">
        <v>12</v>
      </c>
      <c r="B398" s="121" t="s">
        <v>14</v>
      </c>
      <c r="C398" s="121">
        <v>6858.0</v>
      </c>
      <c r="D398" s="121" t="s">
        <v>551</v>
      </c>
      <c r="E398" s="121" t="s">
        <v>16</v>
      </c>
      <c r="F398" s="122">
        <v>790086.0</v>
      </c>
      <c r="G398" s="121" t="s">
        <v>17</v>
      </c>
      <c r="H398" s="120"/>
      <c r="I398" s="120"/>
      <c r="J398" s="120"/>
      <c r="K398" s="120"/>
      <c r="L398" s="120"/>
      <c r="M398" s="120"/>
      <c r="N398" s="120"/>
      <c r="O398" s="120"/>
      <c r="P398" s="120"/>
      <c r="Q398" s="120"/>
      <c r="R398" s="120"/>
      <c r="S398" s="120"/>
      <c r="T398" s="120"/>
      <c r="U398" s="120"/>
      <c r="V398" s="120"/>
      <c r="W398" s="120"/>
      <c r="X398" s="120"/>
      <c r="Y398" s="120"/>
      <c r="Z398" s="120"/>
    </row>
    <row r="399" ht="15.75" hidden="1" customHeight="1">
      <c r="A399" s="121" t="s">
        <v>12</v>
      </c>
      <c r="B399" s="121" t="s">
        <v>14</v>
      </c>
      <c r="C399" s="121">
        <v>6859.0</v>
      </c>
      <c r="D399" s="121" t="s">
        <v>552</v>
      </c>
      <c r="E399" s="121" t="s">
        <v>16</v>
      </c>
      <c r="F399" s="122">
        <v>755166.0</v>
      </c>
      <c r="G399" s="121" t="s">
        <v>17</v>
      </c>
      <c r="H399" s="120"/>
      <c r="I399" s="120"/>
      <c r="J399" s="120"/>
      <c r="K399" s="120"/>
      <c r="L399" s="120"/>
      <c r="M399" s="120"/>
      <c r="N399" s="120"/>
      <c r="O399" s="120"/>
      <c r="P399" s="120"/>
      <c r="Q399" s="120"/>
      <c r="R399" s="120"/>
      <c r="S399" s="120"/>
      <c r="T399" s="120"/>
      <c r="U399" s="120"/>
      <c r="V399" s="120"/>
      <c r="W399" s="120"/>
      <c r="X399" s="120"/>
      <c r="Y399" s="120"/>
      <c r="Z399" s="120"/>
    </row>
    <row r="400" ht="15.75" hidden="1" customHeight="1">
      <c r="A400" s="121" t="s">
        <v>12</v>
      </c>
      <c r="B400" s="121" t="s">
        <v>120</v>
      </c>
      <c r="C400" s="121">
        <v>6861.0</v>
      </c>
      <c r="D400" s="121" t="s">
        <v>553</v>
      </c>
      <c r="E400" s="121" t="s">
        <v>36</v>
      </c>
      <c r="F400" s="122">
        <v>82490.0</v>
      </c>
      <c r="G400" s="121" t="s">
        <v>17</v>
      </c>
      <c r="H400" s="120"/>
      <c r="I400" s="120"/>
      <c r="J400" s="120"/>
      <c r="K400" s="120"/>
      <c r="L400" s="120"/>
      <c r="M400" s="120"/>
      <c r="N400" s="120"/>
      <c r="O400" s="120"/>
      <c r="P400" s="120"/>
      <c r="Q400" s="120"/>
      <c r="R400" s="120"/>
      <c r="S400" s="120"/>
      <c r="T400" s="120"/>
      <c r="U400" s="120"/>
      <c r="V400" s="120"/>
      <c r="W400" s="120"/>
      <c r="X400" s="120"/>
      <c r="Y400" s="120"/>
      <c r="Z400" s="120"/>
    </row>
    <row r="401" ht="15.75" hidden="1" customHeight="1">
      <c r="A401" s="121" t="s">
        <v>12</v>
      </c>
      <c r="B401" s="121" t="s">
        <v>120</v>
      </c>
      <c r="C401" s="121">
        <v>6863.0</v>
      </c>
      <c r="D401" s="121" t="s">
        <v>554</v>
      </c>
      <c r="E401" s="121" t="s">
        <v>46</v>
      </c>
      <c r="F401" s="122">
        <v>48510.0</v>
      </c>
      <c r="G401" s="121" t="s">
        <v>17</v>
      </c>
      <c r="H401" s="120"/>
      <c r="I401" s="120"/>
      <c r="J401" s="120"/>
      <c r="K401" s="120"/>
      <c r="L401" s="120"/>
      <c r="M401" s="120"/>
      <c r="N401" s="120"/>
      <c r="O401" s="120"/>
      <c r="P401" s="120"/>
      <c r="Q401" s="120"/>
      <c r="R401" s="120"/>
      <c r="S401" s="120"/>
      <c r="T401" s="120"/>
      <c r="U401" s="120"/>
      <c r="V401" s="120"/>
      <c r="W401" s="120"/>
      <c r="X401" s="120"/>
      <c r="Y401" s="120"/>
      <c r="Z401" s="120"/>
    </row>
    <row r="402" ht="15.75" hidden="1" customHeight="1">
      <c r="A402" s="121" t="s">
        <v>12</v>
      </c>
      <c r="B402" s="121" t="s">
        <v>14</v>
      </c>
      <c r="C402" s="121">
        <v>6865.0</v>
      </c>
      <c r="D402" s="121" t="s">
        <v>555</v>
      </c>
      <c r="E402" s="121" t="s">
        <v>16</v>
      </c>
      <c r="F402" s="122">
        <v>592629.0</v>
      </c>
      <c r="G402" s="121" t="s">
        <v>17</v>
      </c>
      <c r="H402" s="120"/>
      <c r="I402" s="120"/>
      <c r="J402" s="120"/>
      <c r="K402" s="120"/>
      <c r="L402" s="120"/>
      <c r="M402" s="120"/>
      <c r="N402" s="120"/>
      <c r="O402" s="120"/>
      <c r="P402" s="120"/>
      <c r="Q402" s="120"/>
      <c r="R402" s="120"/>
      <c r="S402" s="120"/>
      <c r="T402" s="120"/>
      <c r="U402" s="120"/>
      <c r="V402" s="120"/>
      <c r="W402" s="120"/>
      <c r="X402" s="120"/>
      <c r="Y402" s="120"/>
      <c r="Z402" s="120"/>
    </row>
    <row r="403" ht="15.75" hidden="1" customHeight="1">
      <c r="A403" s="121" t="s">
        <v>12</v>
      </c>
      <c r="B403" s="121" t="s">
        <v>31</v>
      </c>
      <c r="C403" s="121">
        <v>6867.0</v>
      </c>
      <c r="D403" s="121" t="s">
        <v>556</v>
      </c>
      <c r="E403" s="121" t="s">
        <v>33</v>
      </c>
      <c r="F403" s="122">
        <v>607987.0</v>
      </c>
      <c r="G403" s="121" t="s">
        <v>17</v>
      </c>
      <c r="H403" s="120"/>
      <c r="I403" s="120"/>
      <c r="J403" s="120"/>
      <c r="K403" s="120"/>
      <c r="L403" s="120"/>
      <c r="M403" s="120"/>
      <c r="N403" s="120"/>
      <c r="O403" s="120"/>
      <c r="P403" s="120"/>
      <c r="Q403" s="120"/>
      <c r="R403" s="120"/>
      <c r="S403" s="120"/>
      <c r="T403" s="120"/>
      <c r="U403" s="120"/>
      <c r="V403" s="120"/>
      <c r="W403" s="120"/>
      <c r="X403" s="120"/>
      <c r="Y403" s="120"/>
      <c r="Z403" s="120"/>
    </row>
    <row r="404" ht="15.75" hidden="1" customHeight="1">
      <c r="A404" s="121" t="s">
        <v>12</v>
      </c>
      <c r="B404" s="121" t="s">
        <v>557</v>
      </c>
      <c r="C404" s="121">
        <v>6875.0</v>
      </c>
      <c r="D404" s="121" t="s">
        <v>558</v>
      </c>
      <c r="E404" s="121" t="s">
        <v>43</v>
      </c>
      <c r="F404" s="122">
        <v>5691.0</v>
      </c>
      <c r="G404" s="121" t="s">
        <v>17</v>
      </c>
      <c r="H404" s="120"/>
      <c r="I404" s="120"/>
      <c r="J404" s="120"/>
      <c r="K404" s="120"/>
      <c r="L404" s="120"/>
      <c r="M404" s="120"/>
      <c r="N404" s="120"/>
      <c r="O404" s="120"/>
      <c r="P404" s="120"/>
      <c r="Q404" s="120"/>
      <c r="R404" s="120"/>
      <c r="S404" s="120"/>
      <c r="T404" s="120"/>
      <c r="U404" s="120"/>
      <c r="V404" s="120"/>
      <c r="W404" s="120"/>
      <c r="X404" s="120"/>
      <c r="Y404" s="120"/>
      <c r="Z404" s="120"/>
    </row>
    <row r="405" ht="15.75" hidden="1" customHeight="1">
      <c r="A405" s="121" t="s">
        <v>12</v>
      </c>
      <c r="B405" s="121" t="s">
        <v>535</v>
      </c>
      <c r="C405" s="121">
        <v>6878.0</v>
      </c>
      <c r="D405" s="121" t="s">
        <v>559</v>
      </c>
      <c r="E405" s="121" t="s">
        <v>560</v>
      </c>
      <c r="F405" s="122">
        <v>2000.0</v>
      </c>
      <c r="G405" s="121" t="s">
        <v>17</v>
      </c>
      <c r="H405" s="120"/>
      <c r="I405" s="120"/>
      <c r="J405" s="120"/>
      <c r="K405" s="120"/>
      <c r="L405" s="120"/>
      <c r="M405" s="120"/>
      <c r="N405" s="120"/>
      <c r="O405" s="120"/>
      <c r="P405" s="120"/>
      <c r="Q405" s="120"/>
      <c r="R405" s="120"/>
      <c r="S405" s="120"/>
      <c r="T405" s="120"/>
      <c r="U405" s="120"/>
      <c r="V405" s="120"/>
      <c r="W405" s="120"/>
      <c r="X405" s="120"/>
      <c r="Y405" s="120"/>
      <c r="Z405" s="120"/>
    </row>
    <row r="406" ht="15.75" hidden="1" customHeight="1">
      <c r="A406" s="121" t="s">
        <v>12</v>
      </c>
      <c r="B406" s="121" t="s">
        <v>308</v>
      </c>
      <c r="C406" s="121">
        <v>6884.0</v>
      </c>
      <c r="D406" s="121" t="s">
        <v>562</v>
      </c>
      <c r="E406" s="121" t="s">
        <v>46</v>
      </c>
      <c r="F406" s="122">
        <v>3093167.0</v>
      </c>
      <c r="G406" s="121" t="s">
        <v>37</v>
      </c>
      <c r="H406" s="120"/>
      <c r="I406" s="120"/>
      <c r="J406" s="120"/>
      <c r="K406" s="120"/>
      <c r="L406" s="120"/>
      <c r="M406" s="120"/>
      <c r="N406" s="120"/>
      <c r="O406" s="120"/>
      <c r="P406" s="120"/>
      <c r="Q406" s="120"/>
      <c r="R406" s="120"/>
      <c r="S406" s="120"/>
      <c r="T406" s="120"/>
      <c r="U406" s="120"/>
      <c r="V406" s="120"/>
      <c r="W406" s="120"/>
      <c r="X406" s="120"/>
      <c r="Y406" s="120"/>
      <c r="Z406" s="120"/>
    </row>
    <row r="407" ht="15.75" hidden="1" customHeight="1">
      <c r="A407" s="121" t="s">
        <v>12</v>
      </c>
      <c r="B407" s="121" t="s">
        <v>563</v>
      </c>
      <c r="C407" s="121">
        <v>6889.0</v>
      </c>
      <c r="D407" s="121" t="s">
        <v>564</v>
      </c>
      <c r="E407" s="121" t="s">
        <v>61</v>
      </c>
      <c r="F407" s="122">
        <v>915.0</v>
      </c>
      <c r="G407" s="121" t="s">
        <v>37</v>
      </c>
      <c r="H407" s="120"/>
      <c r="I407" s="120"/>
      <c r="J407" s="120"/>
      <c r="K407" s="120"/>
      <c r="L407" s="120"/>
      <c r="M407" s="120"/>
      <c r="N407" s="120"/>
      <c r="O407" s="120"/>
      <c r="P407" s="120"/>
      <c r="Q407" s="120"/>
      <c r="R407" s="120"/>
      <c r="S407" s="120"/>
      <c r="T407" s="120"/>
      <c r="U407" s="120"/>
      <c r="V407" s="120"/>
      <c r="W407" s="120"/>
      <c r="X407" s="120"/>
      <c r="Y407" s="120"/>
      <c r="Z407" s="120"/>
    </row>
    <row r="408" ht="15.75" hidden="1" customHeight="1">
      <c r="A408" s="121" t="s">
        <v>12</v>
      </c>
      <c r="B408" s="121" t="s">
        <v>563</v>
      </c>
      <c r="C408" s="121">
        <v>6914.0</v>
      </c>
      <c r="D408" s="121" t="s">
        <v>565</v>
      </c>
      <c r="E408" s="121" t="s">
        <v>43</v>
      </c>
      <c r="F408" s="122">
        <v>11034.0</v>
      </c>
      <c r="G408" s="121" t="s">
        <v>37</v>
      </c>
      <c r="H408" s="120"/>
      <c r="I408" s="120"/>
      <c r="J408" s="120"/>
      <c r="K408" s="120"/>
      <c r="L408" s="120"/>
      <c r="M408" s="120"/>
      <c r="N408" s="120"/>
      <c r="O408" s="120"/>
      <c r="P408" s="120"/>
      <c r="Q408" s="120"/>
      <c r="R408" s="120"/>
      <c r="S408" s="120"/>
      <c r="T408" s="120"/>
      <c r="U408" s="120"/>
      <c r="V408" s="120"/>
      <c r="W408" s="120"/>
      <c r="X408" s="120"/>
      <c r="Y408" s="120"/>
      <c r="Z408" s="120"/>
    </row>
    <row r="409" ht="15.75" hidden="1" customHeight="1">
      <c r="A409" s="121" t="s">
        <v>12</v>
      </c>
      <c r="B409" s="121" t="s">
        <v>140</v>
      </c>
      <c r="C409" s="121">
        <v>6919.0</v>
      </c>
      <c r="D409" s="121" t="s">
        <v>566</v>
      </c>
      <c r="E409" s="121" t="s">
        <v>95</v>
      </c>
      <c r="F409" s="122">
        <v>279400.0</v>
      </c>
      <c r="G409" s="121" t="s">
        <v>37</v>
      </c>
      <c r="H409" s="120"/>
      <c r="I409" s="120"/>
      <c r="J409" s="120"/>
      <c r="K409" s="120"/>
      <c r="L409" s="120"/>
      <c r="M409" s="120"/>
      <c r="N409" s="120"/>
      <c r="O409" s="120"/>
      <c r="P409" s="120"/>
      <c r="Q409" s="120"/>
      <c r="R409" s="120"/>
      <c r="S409" s="120"/>
      <c r="T409" s="120"/>
      <c r="U409" s="120"/>
      <c r="V409" s="120"/>
      <c r="W409" s="120"/>
      <c r="X409" s="120"/>
      <c r="Y409" s="120"/>
      <c r="Z409" s="120"/>
    </row>
    <row r="410" ht="15.75" hidden="1" customHeight="1">
      <c r="A410" s="121" t="s">
        <v>12</v>
      </c>
      <c r="B410" s="121" t="s">
        <v>50</v>
      </c>
      <c r="C410" s="121">
        <v>6944.0</v>
      </c>
      <c r="D410" s="121" t="s">
        <v>567</v>
      </c>
      <c r="E410" s="121" t="s">
        <v>46</v>
      </c>
      <c r="F410" s="122">
        <v>499800.0</v>
      </c>
      <c r="G410" s="121" t="s">
        <v>17</v>
      </c>
      <c r="H410" s="120"/>
      <c r="I410" s="120"/>
      <c r="J410" s="120"/>
      <c r="K410" s="120"/>
      <c r="L410" s="120"/>
      <c r="M410" s="120"/>
      <c r="N410" s="120"/>
      <c r="O410" s="120"/>
      <c r="P410" s="120"/>
      <c r="Q410" s="120"/>
      <c r="R410" s="120"/>
      <c r="S410" s="120"/>
      <c r="T410" s="120"/>
      <c r="U410" s="120"/>
      <c r="V410" s="120"/>
      <c r="W410" s="120"/>
      <c r="X410" s="120"/>
      <c r="Y410" s="120"/>
      <c r="Z410" s="120"/>
    </row>
    <row r="411" ht="15.75" hidden="1" customHeight="1">
      <c r="A411" s="121" t="s">
        <v>12</v>
      </c>
      <c r="B411" s="121" t="s">
        <v>515</v>
      </c>
      <c r="C411" s="121">
        <v>6958.0</v>
      </c>
      <c r="D411" s="121" t="s">
        <v>568</v>
      </c>
      <c r="E411" s="121" t="s">
        <v>36</v>
      </c>
      <c r="F411" s="122">
        <v>19656.0</v>
      </c>
      <c r="G411" s="121" t="s">
        <v>37</v>
      </c>
      <c r="H411" s="120"/>
      <c r="I411" s="120"/>
      <c r="J411" s="120"/>
      <c r="K411" s="120"/>
      <c r="L411" s="120"/>
      <c r="M411" s="120"/>
      <c r="N411" s="120"/>
      <c r="O411" s="120"/>
      <c r="P411" s="120"/>
      <c r="Q411" s="120"/>
      <c r="R411" s="120"/>
      <c r="S411" s="120"/>
      <c r="T411" s="120"/>
      <c r="U411" s="120"/>
      <c r="V411" s="120"/>
      <c r="W411" s="120"/>
      <c r="X411" s="120"/>
      <c r="Y411" s="120"/>
      <c r="Z411" s="120"/>
    </row>
    <row r="412" ht="15.75" hidden="1" customHeight="1">
      <c r="A412" s="121" t="s">
        <v>12</v>
      </c>
      <c r="B412" s="121" t="s">
        <v>557</v>
      </c>
      <c r="C412" s="121">
        <v>6962.0</v>
      </c>
      <c r="D412" s="121" t="s">
        <v>570</v>
      </c>
      <c r="E412" s="121" t="s">
        <v>118</v>
      </c>
      <c r="F412" s="122">
        <v>2380.0</v>
      </c>
      <c r="G412" s="121" t="s">
        <v>17</v>
      </c>
      <c r="H412" s="120"/>
      <c r="I412" s="120"/>
      <c r="J412" s="120"/>
      <c r="K412" s="120"/>
      <c r="L412" s="120"/>
      <c r="M412" s="120"/>
      <c r="N412" s="120"/>
      <c r="O412" s="120"/>
      <c r="P412" s="120"/>
      <c r="Q412" s="120"/>
      <c r="R412" s="120"/>
      <c r="S412" s="120"/>
      <c r="T412" s="120"/>
      <c r="U412" s="120"/>
      <c r="V412" s="120"/>
      <c r="W412" s="120"/>
      <c r="X412" s="120"/>
      <c r="Y412" s="120"/>
      <c r="Z412" s="120"/>
    </row>
    <row r="413" ht="15.75" hidden="1" customHeight="1">
      <c r="A413" s="121" t="s">
        <v>12</v>
      </c>
      <c r="B413" s="121" t="s">
        <v>557</v>
      </c>
      <c r="C413" s="121">
        <v>6963.0</v>
      </c>
      <c r="D413" s="121" t="s">
        <v>571</v>
      </c>
      <c r="E413" s="121" t="s">
        <v>118</v>
      </c>
      <c r="F413" s="122">
        <v>2380.0</v>
      </c>
      <c r="G413" s="121" t="s">
        <v>17</v>
      </c>
      <c r="H413" s="120"/>
      <c r="I413" s="120"/>
      <c r="J413" s="120"/>
      <c r="K413" s="120"/>
      <c r="L413" s="120"/>
      <c r="M413" s="120"/>
      <c r="N413" s="120"/>
      <c r="O413" s="120"/>
      <c r="P413" s="120"/>
      <c r="Q413" s="120"/>
      <c r="R413" s="120"/>
      <c r="S413" s="120"/>
      <c r="T413" s="120"/>
      <c r="U413" s="120"/>
      <c r="V413" s="120"/>
      <c r="W413" s="120"/>
      <c r="X413" s="120"/>
      <c r="Y413" s="120"/>
      <c r="Z413" s="120"/>
    </row>
    <row r="414" ht="15.75" hidden="1" customHeight="1">
      <c r="A414" s="121" t="s">
        <v>12</v>
      </c>
      <c r="B414" s="121" t="s">
        <v>557</v>
      </c>
      <c r="C414" s="121">
        <v>6964.0</v>
      </c>
      <c r="D414" s="121" t="s">
        <v>572</v>
      </c>
      <c r="E414" s="121" t="s">
        <v>118</v>
      </c>
      <c r="F414" s="122">
        <v>2660.0</v>
      </c>
      <c r="G414" s="121" t="s">
        <v>17</v>
      </c>
      <c r="H414" s="120"/>
      <c r="I414" s="120"/>
      <c r="J414" s="120"/>
      <c r="K414" s="120"/>
      <c r="L414" s="120"/>
      <c r="M414" s="120"/>
      <c r="N414" s="120"/>
      <c r="O414" s="120"/>
      <c r="P414" s="120"/>
      <c r="Q414" s="120"/>
      <c r="R414" s="120"/>
      <c r="S414" s="120"/>
      <c r="T414" s="120"/>
      <c r="U414" s="120"/>
      <c r="V414" s="120"/>
      <c r="W414" s="120"/>
      <c r="X414" s="120"/>
      <c r="Y414" s="120"/>
      <c r="Z414" s="120"/>
    </row>
    <row r="415" ht="15.75" hidden="1" customHeight="1">
      <c r="A415" s="121" t="s">
        <v>12</v>
      </c>
      <c r="B415" s="121" t="s">
        <v>47</v>
      </c>
      <c r="C415" s="121">
        <v>7004.0</v>
      </c>
      <c r="D415" s="121" t="s">
        <v>573</v>
      </c>
      <c r="E415" s="121" t="s">
        <v>16</v>
      </c>
      <c r="F415" s="122">
        <v>53550.0</v>
      </c>
      <c r="G415" s="121" t="s">
        <v>17</v>
      </c>
      <c r="H415" s="120"/>
      <c r="I415" s="120"/>
      <c r="J415" s="120"/>
      <c r="K415" s="120"/>
      <c r="L415" s="120"/>
      <c r="M415" s="120"/>
      <c r="N415" s="120"/>
      <c r="O415" s="120"/>
      <c r="P415" s="120"/>
      <c r="Q415" s="120"/>
      <c r="R415" s="120"/>
      <c r="S415" s="120"/>
      <c r="T415" s="120"/>
      <c r="U415" s="120"/>
      <c r="V415" s="120"/>
      <c r="W415" s="120"/>
      <c r="X415" s="120"/>
      <c r="Y415" s="120"/>
      <c r="Z415" s="120"/>
    </row>
    <row r="416" ht="15.75" hidden="1" customHeight="1">
      <c r="A416" s="121" t="s">
        <v>12</v>
      </c>
      <c r="B416" s="121" t="s">
        <v>47</v>
      </c>
      <c r="C416" s="121">
        <v>7005.0</v>
      </c>
      <c r="D416" s="121" t="s">
        <v>574</v>
      </c>
      <c r="E416" s="121" t="s">
        <v>16</v>
      </c>
      <c r="F416" s="122">
        <v>19040.0</v>
      </c>
      <c r="G416" s="121" t="s">
        <v>17</v>
      </c>
      <c r="H416" s="120"/>
      <c r="I416" s="120"/>
      <c r="J416" s="120"/>
      <c r="K416" s="120"/>
      <c r="L416" s="120"/>
      <c r="M416" s="120"/>
      <c r="N416" s="120"/>
      <c r="O416" s="120"/>
      <c r="P416" s="120"/>
      <c r="Q416" s="120"/>
      <c r="R416" s="120"/>
      <c r="S416" s="120"/>
      <c r="T416" s="120"/>
      <c r="U416" s="120"/>
      <c r="V416" s="120"/>
      <c r="W416" s="120"/>
      <c r="X416" s="120"/>
      <c r="Y416" s="120"/>
      <c r="Z416" s="120"/>
    </row>
    <row r="417" ht="15.75" hidden="1" customHeight="1">
      <c r="A417" s="121" t="s">
        <v>12</v>
      </c>
      <c r="B417" s="121" t="s">
        <v>98</v>
      </c>
      <c r="C417" s="121">
        <v>7009.0</v>
      </c>
      <c r="D417" s="121" t="s">
        <v>576</v>
      </c>
      <c r="E417" s="121" t="s">
        <v>100</v>
      </c>
      <c r="F417" s="122">
        <v>107849.0</v>
      </c>
      <c r="G417" s="121" t="s">
        <v>37</v>
      </c>
      <c r="H417" s="120"/>
      <c r="I417" s="120"/>
      <c r="J417" s="120"/>
      <c r="K417" s="120"/>
      <c r="L417" s="120"/>
      <c r="M417" s="120"/>
      <c r="N417" s="120"/>
      <c r="O417" s="120"/>
      <c r="P417" s="120"/>
      <c r="Q417" s="120"/>
      <c r="R417" s="120"/>
      <c r="S417" s="120"/>
      <c r="T417" s="120"/>
      <c r="U417" s="120"/>
      <c r="V417" s="120"/>
      <c r="W417" s="120"/>
      <c r="X417" s="120"/>
      <c r="Y417" s="120"/>
      <c r="Z417" s="120"/>
    </row>
    <row r="418" ht="15.75" hidden="1" customHeight="1">
      <c r="A418" s="121" t="s">
        <v>12</v>
      </c>
      <c r="B418" s="121" t="s">
        <v>44</v>
      </c>
      <c r="C418" s="121">
        <v>7012.0</v>
      </c>
      <c r="D418" s="121" t="s">
        <v>577</v>
      </c>
      <c r="E418" s="121" t="s">
        <v>46</v>
      </c>
      <c r="F418" s="122">
        <v>1272.0</v>
      </c>
      <c r="G418" s="121" t="s">
        <v>17</v>
      </c>
      <c r="H418" s="120"/>
      <c r="I418" s="120"/>
      <c r="J418" s="120"/>
      <c r="K418" s="120"/>
      <c r="L418" s="120"/>
      <c r="M418" s="120"/>
      <c r="N418" s="120"/>
      <c r="O418" s="120"/>
      <c r="P418" s="120"/>
      <c r="Q418" s="120"/>
      <c r="R418" s="120"/>
      <c r="S418" s="120"/>
      <c r="T418" s="120"/>
      <c r="U418" s="120"/>
      <c r="V418" s="120"/>
      <c r="W418" s="120"/>
      <c r="X418" s="120"/>
      <c r="Y418" s="120"/>
      <c r="Z418" s="120"/>
    </row>
    <row r="419" ht="15.75" hidden="1" customHeight="1">
      <c r="A419" s="121" t="s">
        <v>12</v>
      </c>
      <c r="B419" s="121" t="s">
        <v>563</v>
      </c>
      <c r="C419" s="121">
        <v>7018.0</v>
      </c>
      <c r="D419" s="121" t="s">
        <v>578</v>
      </c>
      <c r="E419" s="121" t="s">
        <v>95</v>
      </c>
      <c r="F419" s="122">
        <v>365104.0</v>
      </c>
      <c r="G419" s="121" t="s">
        <v>37</v>
      </c>
      <c r="H419" s="120"/>
      <c r="I419" s="120"/>
      <c r="J419" s="120"/>
      <c r="K419" s="120"/>
      <c r="L419" s="120"/>
      <c r="M419" s="120"/>
      <c r="N419" s="120"/>
      <c r="O419" s="120"/>
      <c r="P419" s="120"/>
      <c r="Q419" s="120"/>
      <c r="R419" s="120"/>
      <c r="S419" s="120"/>
      <c r="T419" s="120"/>
      <c r="U419" s="120"/>
      <c r="V419" s="120"/>
      <c r="W419" s="120"/>
      <c r="X419" s="120"/>
      <c r="Y419" s="120"/>
      <c r="Z419" s="120"/>
    </row>
    <row r="420" ht="15.75" hidden="1" customHeight="1">
      <c r="A420" s="121" t="s">
        <v>12</v>
      </c>
      <c r="B420" s="121" t="s">
        <v>93</v>
      </c>
      <c r="C420" s="121">
        <v>7019.0</v>
      </c>
      <c r="D420" s="121" t="s">
        <v>579</v>
      </c>
      <c r="E420" s="121" t="s">
        <v>95</v>
      </c>
      <c r="F420" s="122">
        <v>15861.0</v>
      </c>
      <c r="G420" s="121" t="s">
        <v>17</v>
      </c>
      <c r="H420" s="120"/>
      <c r="I420" s="120"/>
      <c r="J420" s="120"/>
      <c r="K420" s="120"/>
      <c r="L420" s="120"/>
      <c r="M420" s="120"/>
      <c r="N420" s="120"/>
      <c r="O420" s="120"/>
      <c r="P420" s="120"/>
      <c r="Q420" s="120"/>
      <c r="R420" s="120"/>
      <c r="S420" s="120"/>
      <c r="T420" s="120"/>
      <c r="U420" s="120"/>
      <c r="V420" s="120"/>
      <c r="W420" s="120"/>
      <c r="X420" s="120"/>
      <c r="Y420" s="120"/>
      <c r="Z420" s="120"/>
    </row>
    <row r="421" ht="15.75" hidden="1" customHeight="1">
      <c r="A421" s="121" t="s">
        <v>12</v>
      </c>
      <c r="B421" s="121" t="s">
        <v>345</v>
      </c>
      <c r="C421" s="121">
        <v>7020.0</v>
      </c>
      <c r="D421" s="121" t="s">
        <v>580</v>
      </c>
      <c r="E421" s="121" t="s">
        <v>46</v>
      </c>
      <c r="F421" s="122">
        <v>164639.0</v>
      </c>
      <c r="G421" s="121" t="s">
        <v>37</v>
      </c>
      <c r="H421" s="120"/>
      <c r="I421" s="120"/>
      <c r="J421" s="120"/>
      <c r="K421" s="120"/>
      <c r="L421" s="120"/>
      <c r="M421" s="120"/>
      <c r="N421" s="120"/>
      <c r="O421" s="120"/>
      <c r="P421" s="120"/>
      <c r="Q421" s="120"/>
      <c r="R421" s="120"/>
      <c r="S421" s="120"/>
      <c r="T421" s="120"/>
      <c r="U421" s="120"/>
      <c r="V421" s="120"/>
      <c r="W421" s="120"/>
      <c r="X421" s="120"/>
      <c r="Y421" s="120"/>
      <c r="Z421" s="120"/>
    </row>
    <row r="422" ht="15.75" hidden="1" customHeight="1">
      <c r="A422" s="121" t="s">
        <v>12</v>
      </c>
      <c r="B422" s="121" t="s">
        <v>345</v>
      </c>
      <c r="C422" s="121">
        <v>7021.0</v>
      </c>
      <c r="D422" s="121" t="s">
        <v>581</v>
      </c>
      <c r="E422" s="121" t="s">
        <v>46</v>
      </c>
      <c r="F422" s="122">
        <v>159991.0</v>
      </c>
      <c r="G422" s="121" t="s">
        <v>37</v>
      </c>
      <c r="H422" s="120"/>
      <c r="I422" s="120"/>
      <c r="J422" s="120"/>
      <c r="K422" s="120"/>
      <c r="L422" s="120"/>
      <c r="M422" s="120"/>
      <c r="N422" s="120"/>
      <c r="O422" s="120"/>
      <c r="P422" s="120"/>
      <c r="Q422" s="120"/>
      <c r="R422" s="120"/>
      <c r="S422" s="120"/>
      <c r="T422" s="120"/>
      <c r="U422" s="120"/>
      <c r="V422" s="120"/>
      <c r="W422" s="120"/>
      <c r="X422" s="120"/>
      <c r="Y422" s="120"/>
      <c r="Z422" s="120"/>
    </row>
    <row r="423" ht="15.75" hidden="1" customHeight="1">
      <c r="A423" s="121" t="s">
        <v>12</v>
      </c>
      <c r="B423" s="121" t="s">
        <v>345</v>
      </c>
      <c r="C423" s="121">
        <v>7022.0</v>
      </c>
      <c r="D423" s="121" t="s">
        <v>582</v>
      </c>
      <c r="E423" s="121" t="s">
        <v>46</v>
      </c>
      <c r="F423" s="122">
        <v>192810.0</v>
      </c>
      <c r="G423" s="121" t="s">
        <v>37</v>
      </c>
      <c r="H423" s="120"/>
      <c r="I423" s="120"/>
      <c r="J423" s="120"/>
      <c r="K423" s="120"/>
      <c r="L423" s="120"/>
      <c r="M423" s="120"/>
      <c r="N423" s="120"/>
      <c r="O423" s="120"/>
      <c r="P423" s="120"/>
      <c r="Q423" s="120"/>
      <c r="R423" s="120"/>
      <c r="S423" s="120"/>
      <c r="T423" s="120"/>
      <c r="U423" s="120"/>
      <c r="V423" s="120"/>
      <c r="W423" s="120"/>
      <c r="X423" s="120"/>
      <c r="Y423" s="120"/>
      <c r="Z423" s="120"/>
    </row>
    <row r="424" ht="15.75" hidden="1" customHeight="1">
      <c r="A424" s="121" t="s">
        <v>12</v>
      </c>
      <c r="B424" s="121" t="s">
        <v>345</v>
      </c>
      <c r="C424" s="121">
        <v>7023.0</v>
      </c>
      <c r="D424" s="121" t="s">
        <v>584</v>
      </c>
      <c r="E424" s="121" t="s">
        <v>46</v>
      </c>
      <c r="F424" s="122">
        <v>284721.0</v>
      </c>
      <c r="G424" s="121" t="s">
        <v>37</v>
      </c>
      <c r="H424" s="120"/>
      <c r="I424" s="120"/>
      <c r="J424" s="120"/>
      <c r="K424" s="120"/>
      <c r="L424" s="120"/>
      <c r="M424" s="120"/>
      <c r="N424" s="120"/>
      <c r="O424" s="120"/>
      <c r="P424" s="120"/>
      <c r="Q424" s="120"/>
      <c r="R424" s="120"/>
      <c r="S424" s="120"/>
      <c r="T424" s="120"/>
      <c r="U424" s="120"/>
      <c r="V424" s="120"/>
      <c r="W424" s="120"/>
      <c r="X424" s="120"/>
      <c r="Y424" s="120"/>
      <c r="Z424" s="120"/>
    </row>
    <row r="425" ht="15.75" hidden="1" customHeight="1">
      <c r="A425" s="121" t="s">
        <v>12</v>
      </c>
      <c r="B425" s="121" t="s">
        <v>345</v>
      </c>
      <c r="C425" s="121">
        <v>7024.0</v>
      </c>
      <c r="D425" s="121" t="s">
        <v>585</v>
      </c>
      <c r="E425" s="121" t="s">
        <v>46</v>
      </c>
      <c r="F425" s="122">
        <v>277592.0</v>
      </c>
      <c r="G425" s="121" t="s">
        <v>37</v>
      </c>
      <c r="H425" s="120"/>
      <c r="I425" s="120"/>
      <c r="J425" s="120"/>
      <c r="K425" s="120"/>
      <c r="L425" s="120"/>
      <c r="M425" s="120"/>
      <c r="N425" s="120"/>
      <c r="O425" s="120"/>
      <c r="P425" s="120"/>
      <c r="Q425" s="120"/>
      <c r="R425" s="120"/>
      <c r="S425" s="120"/>
      <c r="T425" s="120"/>
      <c r="U425" s="120"/>
      <c r="V425" s="120"/>
      <c r="W425" s="120"/>
      <c r="X425" s="120"/>
      <c r="Y425" s="120"/>
      <c r="Z425" s="120"/>
    </row>
    <row r="426" ht="15.75" hidden="1" customHeight="1">
      <c r="A426" s="121" t="s">
        <v>12</v>
      </c>
      <c r="B426" s="121" t="s">
        <v>345</v>
      </c>
      <c r="C426" s="121">
        <v>7025.0</v>
      </c>
      <c r="D426" s="121" t="s">
        <v>586</v>
      </c>
      <c r="E426" s="121" t="s">
        <v>46</v>
      </c>
      <c r="F426" s="122">
        <v>561915.0</v>
      </c>
      <c r="G426" s="121" t="s">
        <v>37</v>
      </c>
      <c r="H426" s="120"/>
      <c r="I426" s="120"/>
      <c r="J426" s="120"/>
      <c r="K426" s="120"/>
      <c r="L426" s="120"/>
      <c r="M426" s="120"/>
      <c r="N426" s="120"/>
      <c r="O426" s="120"/>
      <c r="P426" s="120"/>
      <c r="Q426" s="120"/>
      <c r="R426" s="120"/>
      <c r="S426" s="120"/>
      <c r="T426" s="120"/>
      <c r="U426" s="120"/>
      <c r="V426" s="120"/>
      <c r="W426" s="120"/>
      <c r="X426" s="120"/>
      <c r="Y426" s="120"/>
      <c r="Z426" s="120"/>
    </row>
    <row r="427" ht="15.75" hidden="1" customHeight="1">
      <c r="A427" s="121" t="s">
        <v>12</v>
      </c>
      <c r="B427" s="121" t="s">
        <v>345</v>
      </c>
      <c r="C427" s="121">
        <v>7026.0</v>
      </c>
      <c r="D427" s="121" t="s">
        <v>587</v>
      </c>
      <c r="E427" s="121" t="s">
        <v>46</v>
      </c>
      <c r="F427" s="122">
        <v>826211.0</v>
      </c>
      <c r="G427" s="121" t="s">
        <v>37</v>
      </c>
      <c r="H427" s="120"/>
      <c r="I427" s="120"/>
      <c r="J427" s="120"/>
      <c r="K427" s="120"/>
      <c r="L427" s="120"/>
      <c r="M427" s="120"/>
      <c r="N427" s="120"/>
      <c r="O427" s="120"/>
      <c r="P427" s="120"/>
      <c r="Q427" s="120"/>
      <c r="R427" s="120"/>
      <c r="S427" s="120"/>
      <c r="T427" s="120"/>
      <c r="U427" s="120"/>
      <c r="V427" s="120"/>
      <c r="W427" s="120"/>
      <c r="X427" s="120"/>
      <c r="Y427" s="120"/>
      <c r="Z427" s="120"/>
    </row>
    <row r="428" ht="15.75" hidden="1" customHeight="1">
      <c r="A428" s="121" t="s">
        <v>12</v>
      </c>
      <c r="B428" s="121" t="s">
        <v>50</v>
      </c>
      <c r="C428" s="121">
        <v>7041.0</v>
      </c>
      <c r="D428" s="121" t="s">
        <v>588</v>
      </c>
      <c r="E428" s="121" t="s">
        <v>46</v>
      </c>
      <c r="F428" s="122">
        <v>1530530.0</v>
      </c>
      <c r="G428" s="121" t="s">
        <v>17</v>
      </c>
      <c r="H428" s="120"/>
      <c r="I428" s="120"/>
      <c r="J428" s="120"/>
      <c r="K428" s="120"/>
      <c r="L428" s="120"/>
      <c r="M428" s="120"/>
      <c r="N428" s="120"/>
      <c r="O428" s="120"/>
      <c r="P428" s="120"/>
      <c r="Q428" s="120"/>
      <c r="R428" s="120"/>
      <c r="S428" s="120"/>
      <c r="T428" s="120"/>
      <c r="U428" s="120"/>
      <c r="V428" s="120"/>
      <c r="W428" s="120"/>
      <c r="X428" s="120"/>
      <c r="Y428" s="120"/>
      <c r="Z428" s="120"/>
    </row>
    <row r="429" ht="15.75" customHeight="1">
      <c r="A429" s="121" t="s">
        <v>12</v>
      </c>
      <c r="B429" s="121" t="s">
        <v>109</v>
      </c>
      <c r="C429" s="121">
        <v>7050.0</v>
      </c>
      <c r="D429" s="121" t="s">
        <v>589</v>
      </c>
      <c r="E429" s="121" t="s">
        <v>33</v>
      </c>
      <c r="F429" s="122">
        <v>16529.0</v>
      </c>
      <c r="G429" s="121" t="s">
        <v>112</v>
      </c>
      <c r="H429" s="120"/>
      <c r="I429" s="120"/>
      <c r="J429" s="120"/>
      <c r="K429" s="120"/>
      <c r="L429" s="120"/>
      <c r="M429" s="120"/>
      <c r="N429" s="120"/>
      <c r="O429" s="120"/>
      <c r="P429" s="120"/>
      <c r="Q429" s="120"/>
      <c r="R429" s="120"/>
      <c r="S429" s="120"/>
      <c r="T429" s="120"/>
      <c r="U429" s="120"/>
      <c r="V429" s="120"/>
      <c r="W429" s="120"/>
      <c r="X429" s="120"/>
      <c r="Y429" s="120"/>
      <c r="Z429" s="120"/>
    </row>
    <row r="430" ht="15.75" hidden="1" customHeight="1">
      <c r="A430" s="121" t="s">
        <v>12</v>
      </c>
      <c r="B430" s="121" t="s">
        <v>81</v>
      </c>
      <c r="C430" s="121">
        <v>7055.0</v>
      </c>
      <c r="D430" s="121" t="s">
        <v>590</v>
      </c>
      <c r="E430" s="121" t="s">
        <v>43</v>
      </c>
      <c r="F430" s="122">
        <v>1156.0</v>
      </c>
      <c r="G430" s="121" t="s">
        <v>17</v>
      </c>
      <c r="H430" s="120"/>
      <c r="I430" s="120"/>
      <c r="J430" s="120"/>
      <c r="K430" s="120"/>
      <c r="L430" s="120"/>
      <c r="M430" s="120"/>
      <c r="N430" s="120"/>
      <c r="O430" s="120"/>
      <c r="P430" s="120"/>
      <c r="Q430" s="120"/>
      <c r="R430" s="120"/>
      <c r="S430" s="120"/>
      <c r="T430" s="120"/>
      <c r="U430" s="120"/>
      <c r="V430" s="120"/>
      <c r="W430" s="120"/>
      <c r="X430" s="120"/>
      <c r="Y430" s="120"/>
      <c r="Z430" s="120"/>
    </row>
    <row r="431" ht="15.75" customHeight="1">
      <c r="A431" s="121" t="s">
        <v>12</v>
      </c>
      <c r="B431" s="121" t="s">
        <v>109</v>
      </c>
      <c r="C431" s="121">
        <v>7057.0</v>
      </c>
      <c r="D431" s="121" t="s">
        <v>591</v>
      </c>
      <c r="E431" s="121" t="s">
        <v>33</v>
      </c>
      <c r="F431" s="122">
        <v>13284.0</v>
      </c>
      <c r="G431" s="121" t="s">
        <v>112</v>
      </c>
      <c r="H431" s="120"/>
      <c r="I431" s="120"/>
      <c r="J431" s="120"/>
      <c r="K431" s="120"/>
      <c r="L431" s="120"/>
      <c r="M431" s="120"/>
      <c r="N431" s="120"/>
      <c r="O431" s="120"/>
      <c r="P431" s="120"/>
      <c r="Q431" s="120"/>
      <c r="R431" s="120"/>
      <c r="S431" s="120"/>
      <c r="T431" s="120"/>
      <c r="U431" s="120"/>
      <c r="V431" s="120"/>
      <c r="W431" s="120"/>
      <c r="X431" s="120"/>
      <c r="Y431" s="120"/>
      <c r="Z431" s="120"/>
    </row>
    <row r="432" ht="15.75" hidden="1" customHeight="1">
      <c r="A432" s="121" t="s">
        <v>12</v>
      </c>
      <c r="B432" s="121" t="s">
        <v>557</v>
      </c>
      <c r="C432" s="121">
        <v>7071.0</v>
      </c>
      <c r="D432" s="121" t="s">
        <v>593</v>
      </c>
      <c r="E432" s="121" t="s">
        <v>118</v>
      </c>
      <c r="F432" s="122">
        <v>1964.0</v>
      </c>
      <c r="G432" s="121" t="s">
        <v>17</v>
      </c>
      <c r="H432" s="120"/>
      <c r="I432" s="120"/>
      <c r="J432" s="120"/>
      <c r="K432" s="120"/>
      <c r="L432" s="120"/>
      <c r="M432" s="120"/>
      <c r="N432" s="120"/>
      <c r="O432" s="120"/>
      <c r="P432" s="120"/>
      <c r="Q432" s="120"/>
      <c r="R432" s="120"/>
      <c r="S432" s="120"/>
      <c r="T432" s="120"/>
      <c r="U432" s="120"/>
      <c r="V432" s="120"/>
      <c r="W432" s="120"/>
      <c r="X432" s="120"/>
      <c r="Y432" s="120"/>
      <c r="Z432" s="120"/>
    </row>
    <row r="433" ht="15.75" hidden="1" customHeight="1">
      <c r="A433" s="121" t="s">
        <v>12</v>
      </c>
      <c r="B433" s="121" t="s">
        <v>129</v>
      </c>
      <c r="C433" s="121">
        <v>7080.0</v>
      </c>
      <c r="D433" s="121" t="s">
        <v>594</v>
      </c>
      <c r="E433" s="121" t="s">
        <v>61</v>
      </c>
      <c r="F433" s="122">
        <v>38436.0</v>
      </c>
      <c r="G433" s="121" t="s">
        <v>17</v>
      </c>
      <c r="H433" s="120"/>
      <c r="I433" s="120"/>
      <c r="J433" s="120"/>
      <c r="K433" s="120"/>
      <c r="L433" s="120"/>
      <c r="M433" s="120"/>
      <c r="N433" s="120"/>
      <c r="O433" s="120"/>
      <c r="P433" s="120"/>
      <c r="Q433" s="120"/>
      <c r="R433" s="120"/>
      <c r="S433" s="120"/>
      <c r="T433" s="120"/>
      <c r="U433" s="120"/>
      <c r="V433" s="120"/>
      <c r="W433" s="120"/>
      <c r="X433" s="120"/>
      <c r="Y433" s="120"/>
      <c r="Z433" s="120"/>
    </row>
    <row r="434" ht="15.75" hidden="1" customHeight="1">
      <c r="A434" s="121" t="s">
        <v>12</v>
      </c>
      <c r="B434" s="121" t="s">
        <v>129</v>
      </c>
      <c r="C434" s="121">
        <v>7081.0</v>
      </c>
      <c r="D434" s="121" t="s">
        <v>595</v>
      </c>
      <c r="E434" s="121" t="s">
        <v>61</v>
      </c>
      <c r="F434" s="122">
        <v>80651.0</v>
      </c>
      <c r="G434" s="121" t="s">
        <v>17</v>
      </c>
      <c r="H434" s="120"/>
      <c r="I434" s="120"/>
      <c r="J434" s="120"/>
      <c r="K434" s="120"/>
      <c r="L434" s="120"/>
      <c r="M434" s="120"/>
      <c r="N434" s="120"/>
      <c r="O434" s="120"/>
      <c r="P434" s="120"/>
      <c r="Q434" s="120"/>
      <c r="R434" s="120"/>
      <c r="S434" s="120"/>
      <c r="T434" s="120"/>
      <c r="U434" s="120"/>
      <c r="V434" s="120"/>
      <c r="W434" s="120"/>
      <c r="X434" s="120"/>
      <c r="Y434" s="120"/>
      <c r="Z434" s="120"/>
    </row>
    <row r="435" ht="15.75" hidden="1" customHeight="1">
      <c r="A435" s="121" t="s">
        <v>12</v>
      </c>
      <c r="B435" s="121" t="s">
        <v>596</v>
      </c>
      <c r="C435" s="121">
        <v>7082.0</v>
      </c>
      <c r="D435" s="121" t="s">
        <v>597</v>
      </c>
      <c r="E435" s="121" t="s">
        <v>46</v>
      </c>
      <c r="F435" s="122">
        <v>1600671.0</v>
      </c>
      <c r="G435" s="121" t="s">
        <v>17</v>
      </c>
      <c r="H435" s="120"/>
      <c r="I435" s="120"/>
      <c r="J435" s="120"/>
      <c r="K435" s="120"/>
      <c r="L435" s="120"/>
      <c r="M435" s="120"/>
      <c r="N435" s="120"/>
      <c r="O435" s="120"/>
      <c r="P435" s="120"/>
      <c r="Q435" s="120"/>
      <c r="R435" s="120"/>
      <c r="S435" s="120"/>
      <c r="T435" s="120"/>
      <c r="U435" s="120"/>
      <c r="V435" s="120"/>
      <c r="W435" s="120"/>
      <c r="X435" s="120"/>
      <c r="Y435" s="120"/>
      <c r="Z435" s="120"/>
    </row>
    <row r="436" ht="15.75" hidden="1" customHeight="1">
      <c r="A436" s="121" t="s">
        <v>12</v>
      </c>
      <c r="B436" s="121" t="s">
        <v>596</v>
      </c>
      <c r="C436" s="121">
        <v>7084.0</v>
      </c>
      <c r="D436" s="121" t="s">
        <v>598</v>
      </c>
      <c r="E436" s="121" t="s">
        <v>46</v>
      </c>
      <c r="F436" s="122">
        <v>1088510.0</v>
      </c>
      <c r="G436" s="121" t="s">
        <v>17</v>
      </c>
      <c r="H436" s="120"/>
      <c r="I436" s="120"/>
      <c r="J436" s="120"/>
      <c r="K436" s="120"/>
      <c r="L436" s="120"/>
      <c r="M436" s="120"/>
      <c r="N436" s="120"/>
      <c r="O436" s="120"/>
      <c r="P436" s="120"/>
      <c r="Q436" s="120"/>
      <c r="R436" s="120"/>
      <c r="S436" s="120"/>
      <c r="T436" s="120"/>
      <c r="U436" s="120"/>
      <c r="V436" s="120"/>
      <c r="W436" s="120"/>
      <c r="X436" s="120"/>
      <c r="Y436" s="120"/>
      <c r="Z436" s="120"/>
    </row>
    <row r="437" ht="15.75" hidden="1" customHeight="1">
      <c r="A437" s="121" t="s">
        <v>12</v>
      </c>
      <c r="B437" s="121" t="s">
        <v>596</v>
      </c>
      <c r="C437" s="121">
        <v>7085.0</v>
      </c>
      <c r="D437" s="121" t="s">
        <v>600</v>
      </c>
      <c r="E437" s="121" t="s">
        <v>46</v>
      </c>
      <c r="F437" s="122">
        <v>1457296.0</v>
      </c>
      <c r="G437" s="121" t="s">
        <v>17</v>
      </c>
      <c r="H437" s="120"/>
      <c r="I437" s="120"/>
      <c r="J437" s="120"/>
      <c r="K437" s="120"/>
      <c r="L437" s="120"/>
      <c r="M437" s="120"/>
      <c r="N437" s="120"/>
      <c r="O437" s="120"/>
      <c r="P437" s="120"/>
      <c r="Q437" s="120"/>
      <c r="R437" s="120"/>
      <c r="S437" s="120"/>
      <c r="T437" s="120"/>
      <c r="U437" s="120"/>
      <c r="V437" s="120"/>
      <c r="W437" s="120"/>
      <c r="X437" s="120"/>
      <c r="Y437" s="120"/>
      <c r="Z437" s="120"/>
    </row>
    <row r="438" ht="15.75" hidden="1" customHeight="1">
      <c r="A438" s="121" t="s">
        <v>12</v>
      </c>
      <c r="B438" s="121" t="s">
        <v>596</v>
      </c>
      <c r="C438" s="121">
        <v>7086.0</v>
      </c>
      <c r="D438" s="121" t="s">
        <v>601</v>
      </c>
      <c r="E438" s="121" t="s">
        <v>46</v>
      </c>
      <c r="F438" s="122">
        <v>805271.0</v>
      </c>
      <c r="G438" s="121" t="s">
        <v>17</v>
      </c>
      <c r="H438" s="120"/>
      <c r="I438" s="120"/>
      <c r="J438" s="120"/>
      <c r="K438" s="120"/>
      <c r="L438" s="120"/>
      <c r="M438" s="120"/>
      <c r="N438" s="120"/>
      <c r="O438" s="120"/>
      <c r="P438" s="120"/>
      <c r="Q438" s="120"/>
      <c r="R438" s="120"/>
      <c r="S438" s="120"/>
      <c r="T438" s="120"/>
      <c r="U438" s="120"/>
      <c r="V438" s="120"/>
      <c r="W438" s="120"/>
      <c r="X438" s="120"/>
      <c r="Y438" s="120"/>
      <c r="Z438" s="120"/>
    </row>
    <row r="439" ht="15.75" hidden="1" customHeight="1">
      <c r="A439" s="121" t="s">
        <v>12</v>
      </c>
      <c r="B439" s="121" t="s">
        <v>596</v>
      </c>
      <c r="C439" s="121">
        <v>7087.0</v>
      </c>
      <c r="D439" s="121" t="s">
        <v>602</v>
      </c>
      <c r="E439" s="121" t="s">
        <v>46</v>
      </c>
      <c r="F439" s="122">
        <v>559313.0</v>
      </c>
      <c r="G439" s="121" t="s">
        <v>17</v>
      </c>
      <c r="H439" s="120"/>
      <c r="I439" s="120"/>
      <c r="J439" s="120"/>
      <c r="K439" s="120"/>
      <c r="L439" s="120"/>
      <c r="M439" s="120"/>
      <c r="N439" s="120"/>
      <c r="O439" s="120"/>
      <c r="P439" s="120"/>
      <c r="Q439" s="120"/>
      <c r="R439" s="120"/>
      <c r="S439" s="120"/>
      <c r="T439" s="120"/>
      <c r="U439" s="120"/>
      <c r="V439" s="120"/>
      <c r="W439" s="120"/>
      <c r="X439" s="120"/>
      <c r="Y439" s="120"/>
      <c r="Z439" s="120"/>
    </row>
    <row r="440" ht="15.75" hidden="1" customHeight="1">
      <c r="A440" s="121" t="s">
        <v>12</v>
      </c>
      <c r="B440" s="121" t="s">
        <v>41</v>
      </c>
      <c r="C440" s="121">
        <v>7088.0</v>
      </c>
      <c r="D440" s="121" t="s">
        <v>603</v>
      </c>
      <c r="E440" s="121" t="s">
        <v>43</v>
      </c>
      <c r="F440" s="122">
        <v>4665.0</v>
      </c>
      <c r="G440" s="121" t="s">
        <v>17</v>
      </c>
      <c r="H440" s="120"/>
      <c r="I440" s="120"/>
      <c r="J440" s="120"/>
      <c r="K440" s="120"/>
      <c r="L440" s="120"/>
      <c r="M440" s="120"/>
      <c r="N440" s="120"/>
      <c r="O440" s="120"/>
      <c r="P440" s="120"/>
      <c r="Q440" s="120"/>
      <c r="R440" s="120"/>
      <c r="S440" s="120"/>
      <c r="T440" s="120"/>
      <c r="U440" s="120"/>
      <c r="V440" s="120"/>
      <c r="W440" s="120"/>
      <c r="X440" s="120"/>
      <c r="Y440" s="120"/>
      <c r="Z440" s="120"/>
    </row>
    <row r="441" ht="15.75" hidden="1" customHeight="1">
      <c r="A441" s="121" t="s">
        <v>12</v>
      </c>
      <c r="B441" s="121" t="s">
        <v>50</v>
      </c>
      <c r="C441" s="121">
        <v>7089.0</v>
      </c>
      <c r="D441" s="121" t="s">
        <v>604</v>
      </c>
      <c r="E441" s="121" t="s">
        <v>46</v>
      </c>
      <c r="F441" s="122">
        <v>623660.0</v>
      </c>
      <c r="G441" s="121" t="s">
        <v>17</v>
      </c>
      <c r="H441" s="120"/>
      <c r="I441" s="120"/>
      <c r="J441" s="120"/>
      <c r="K441" s="120"/>
      <c r="L441" s="120"/>
      <c r="M441" s="120"/>
      <c r="N441" s="120"/>
      <c r="O441" s="120"/>
      <c r="P441" s="120"/>
      <c r="Q441" s="120"/>
      <c r="R441" s="120"/>
      <c r="S441" s="120"/>
      <c r="T441" s="120"/>
      <c r="U441" s="120"/>
      <c r="V441" s="120"/>
      <c r="W441" s="120"/>
      <c r="X441" s="120"/>
      <c r="Y441" s="120"/>
      <c r="Z441" s="120"/>
    </row>
    <row r="442" ht="15.75" hidden="1" customHeight="1">
      <c r="A442" s="121" t="s">
        <v>12</v>
      </c>
      <c r="B442" s="121" t="s">
        <v>605</v>
      </c>
      <c r="C442" s="121">
        <v>7091.0</v>
      </c>
      <c r="D442" s="121" t="s">
        <v>606</v>
      </c>
      <c r="E442" s="121" t="s">
        <v>46</v>
      </c>
      <c r="F442" s="122">
        <v>1851353.0</v>
      </c>
      <c r="G442" s="121" t="s">
        <v>17</v>
      </c>
      <c r="H442" s="120"/>
      <c r="I442" s="120"/>
      <c r="J442" s="120"/>
      <c r="K442" s="120"/>
      <c r="L442" s="120"/>
      <c r="M442" s="120"/>
      <c r="N442" s="120"/>
      <c r="O442" s="120"/>
      <c r="P442" s="120"/>
      <c r="Q442" s="120"/>
      <c r="R442" s="120"/>
      <c r="S442" s="120"/>
      <c r="T442" s="120"/>
      <c r="U442" s="120"/>
      <c r="V442" s="120"/>
      <c r="W442" s="120"/>
      <c r="X442" s="120"/>
      <c r="Y442" s="120"/>
      <c r="Z442" s="120"/>
    </row>
    <row r="443" ht="15.75" hidden="1" customHeight="1">
      <c r="A443" s="121" t="s">
        <v>12</v>
      </c>
      <c r="B443" s="121" t="s">
        <v>605</v>
      </c>
      <c r="C443" s="121">
        <v>7092.0</v>
      </c>
      <c r="D443" s="121" t="s">
        <v>608</v>
      </c>
      <c r="E443" s="121" t="s">
        <v>46</v>
      </c>
      <c r="F443" s="122">
        <v>2485168.0</v>
      </c>
      <c r="G443" s="121" t="s">
        <v>17</v>
      </c>
      <c r="H443" s="120"/>
      <c r="I443" s="120"/>
      <c r="J443" s="120"/>
      <c r="K443" s="120"/>
      <c r="L443" s="120"/>
      <c r="M443" s="120"/>
      <c r="N443" s="120"/>
      <c r="O443" s="120"/>
      <c r="P443" s="120"/>
      <c r="Q443" s="120"/>
      <c r="R443" s="120"/>
      <c r="S443" s="120"/>
      <c r="T443" s="120"/>
      <c r="U443" s="120"/>
      <c r="V443" s="120"/>
      <c r="W443" s="120"/>
      <c r="X443" s="120"/>
      <c r="Y443" s="120"/>
      <c r="Z443" s="120"/>
    </row>
    <row r="444" ht="15.75" hidden="1" customHeight="1">
      <c r="A444" s="121" t="s">
        <v>12</v>
      </c>
      <c r="B444" s="121" t="s">
        <v>605</v>
      </c>
      <c r="C444" s="121">
        <v>7093.0</v>
      </c>
      <c r="D444" s="121" t="s">
        <v>609</v>
      </c>
      <c r="E444" s="121" t="s">
        <v>46</v>
      </c>
      <c r="F444" s="122">
        <v>2876720.0</v>
      </c>
      <c r="G444" s="121" t="s">
        <v>17</v>
      </c>
      <c r="H444" s="120"/>
      <c r="I444" s="120"/>
      <c r="J444" s="120"/>
      <c r="K444" s="120"/>
      <c r="L444" s="120"/>
      <c r="M444" s="120"/>
      <c r="N444" s="120"/>
      <c r="O444" s="120"/>
      <c r="P444" s="120"/>
      <c r="Q444" s="120"/>
      <c r="R444" s="120"/>
      <c r="S444" s="120"/>
      <c r="T444" s="120"/>
      <c r="U444" s="120"/>
      <c r="V444" s="120"/>
      <c r="W444" s="120"/>
      <c r="X444" s="120"/>
      <c r="Y444" s="120"/>
      <c r="Z444" s="120"/>
    </row>
    <row r="445" ht="15.75" hidden="1" customHeight="1">
      <c r="A445" s="121" t="s">
        <v>12</v>
      </c>
      <c r="B445" s="121" t="s">
        <v>605</v>
      </c>
      <c r="C445" s="121">
        <v>7094.0</v>
      </c>
      <c r="D445" s="121" t="s">
        <v>610</v>
      </c>
      <c r="E445" s="121" t="s">
        <v>46</v>
      </c>
      <c r="F445" s="122">
        <v>3983182.0</v>
      </c>
      <c r="G445" s="121" t="s">
        <v>17</v>
      </c>
      <c r="H445" s="120"/>
      <c r="I445" s="120"/>
      <c r="J445" s="120"/>
      <c r="K445" s="120"/>
      <c r="L445" s="120"/>
      <c r="M445" s="120"/>
      <c r="N445" s="120"/>
      <c r="O445" s="120"/>
      <c r="P445" s="120"/>
      <c r="Q445" s="120"/>
      <c r="R445" s="120"/>
      <c r="S445" s="120"/>
      <c r="T445" s="120"/>
      <c r="U445" s="120"/>
      <c r="V445" s="120"/>
      <c r="W445" s="120"/>
      <c r="X445" s="120"/>
      <c r="Y445" s="120"/>
      <c r="Z445" s="120"/>
    </row>
    <row r="446" ht="15.75" hidden="1" customHeight="1">
      <c r="A446" s="121" t="s">
        <v>12</v>
      </c>
      <c r="B446" s="121" t="s">
        <v>605</v>
      </c>
      <c r="C446" s="121">
        <v>7096.0</v>
      </c>
      <c r="D446" s="121" t="s">
        <v>611</v>
      </c>
      <c r="E446" s="121" t="s">
        <v>46</v>
      </c>
      <c r="F446" s="122">
        <v>1881348.0</v>
      </c>
      <c r="G446" s="121" t="s">
        <v>17</v>
      </c>
      <c r="H446" s="120"/>
      <c r="I446" s="120"/>
      <c r="J446" s="120"/>
      <c r="K446" s="120"/>
      <c r="L446" s="120"/>
      <c r="M446" s="120"/>
      <c r="N446" s="120"/>
      <c r="O446" s="120"/>
      <c r="P446" s="120"/>
      <c r="Q446" s="120"/>
      <c r="R446" s="120"/>
      <c r="S446" s="120"/>
      <c r="T446" s="120"/>
      <c r="U446" s="120"/>
      <c r="V446" s="120"/>
      <c r="W446" s="120"/>
      <c r="X446" s="120"/>
      <c r="Y446" s="120"/>
      <c r="Z446" s="120"/>
    </row>
    <row r="447" ht="15.75" hidden="1" customHeight="1">
      <c r="A447" s="121" t="s">
        <v>12</v>
      </c>
      <c r="B447" s="121" t="s">
        <v>605</v>
      </c>
      <c r="C447" s="121">
        <v>7097.0</v>
      </c>
      <c r="D447" s="121" t="s">
        <v>612</v>
      </c>
      <c r="E447" s="121" t="s">
        <v>46</v>
      </c>
      <c r="F447" s="122">
        <v>2907016.0</v>
      </c>
      <c r="G447" s="121" t="s">
        <v>17</v>
      </c>
      <c r="H447" s="120"/>
      <c r="I447" s="120"/>
      <c r="J447" s="120"/>
      <c r="K447" s="120"/>
      <c r="L447" s="120"/>
      <c r="M447" s="120"/>
      <c r="N447" s="120"/>
      <c r="O447" s="120"/>
      <c r="P447" s="120"/>
      <c r="Q447" s="120"/>
      <c r="R447" s="120"/>
      <c r="S447" s="120"/>
      <c r="T447" s="120"/>
      <c r="U447" s="120"/>
      <c r="V447" s="120"/>
      <c r="W447" s="120"/>
      <c r="X447" s="120"/>
      <c r="Y447" s="120"/>
      <c r="Z447" s="120"/>
    </row>
    <row r="448" ht="15.75" hidden="1" customHeight="1">
      <c r="A448" s="121" t="s">
        <v>12</v>
      </c>
      <c r="B448" s="121" t="s">
        <v>605</v>
      </c>
      <c r="C448" s="121">
        <v>7098.0</v>
      </c>
      <c r="D448" s="121" t="s">
        <v>613</v>
      </c>
      <c r="E448" s="121" t="s">
        <v>46</v>
      </c>
      <c r="F448" s="122">
        <v>3693375.0</v>
      </c>
      <c r="G448" s="121" t="s">
        <v>17</v>
      </c>
      <c r="H448" s="120"/>
      <c r="I448" s="120"/>
      <c r="J448" s="120"/>
      <c r="K448" s="120"/>
      <c r="L448" s="120"/>
      <c r="M448" s="120"/>
      <c r="N448" s="120"/>
      <c r="O448" s="120"/>
      <c r="P448" s="120"/>
      <c r="Q448" s="120"/>
      <c r="R448" s="120"/>
      <c r="S448" s="120"/>
      <c r="T448" s="120"/>
      <c r="U448" s="120"/>
      <c r="V448" s="120"/>
      <c r="W448" s="120"/>
      <c r="X448" s="120"/>
      <c r="Y448" s="120"/>
      <c r="Z448" s="120"/>
    </row>
    <row r="449" ht="15.75" hidden="1" customHeight="1">
      <c r="A449" s="121" t="s">
        <v>12</v>
      </c>
      <c r="B449" s="121" t="s">
        <v>605</v>
      </c>
      <c r="C449" s="121">
        <v>7099.0</v>
      </c>
      <c r="D449" s="121" t="s">
        <v>614</v>
      </c>
      <c r="E449" s="121" t="s">
        <v>46</v>
      </c>
      <c r="F449" s="122">
        <v>3821573.0</v>
      </c>
      <c r="G449" s="121" t="s">
        <v>17</v>
      </c>
      <c r="H449" s="120"/>
      <c r="I449" s="120"/>
      <c r="J449" s="120"/>
      <c r="K449" s="120"/>
      <c r="L449" s="120"/>
      <c r="M449" s="120"/>
      <c r="N449" s="120"/>
      <c r="O449" s="120"/>
      <c r="P449" s="120"/>
      <c r="Q449" s="120"/>
      <c r="R449" s="120"/>
      <c r="S449" s="120"/>
      <c r="T449" s="120"/>
      <c r="U449" s="120"/>
      <c r="V449" s="120"/>
      <c r="W449" s="120"/>
      <c r="X449" s="120"/>
      <c r="Y449" s="120"/>
      <c r="Z449" s="120"/>
    </row>
    <row r="450" ht="15.75" hidden="1" customHeight="1">
      <c r="A450" s="121" t="s">
        <v>12</v>
      </c>
      <c r="B450" s="121" t="s">
        <v>605</v>
      </c>
      <c r="C450" s="121">
        <v>7101.0</v>
      </c>
      <c r="D450" s="121" t="s">
        <v>615</v>
      </c>
      <c r="E450" s="121" t="s">
        <v>46</v>
      </c>
      <c r="F450" s="122">
        <v>1030260.0</v>
      </c>
      <c r="G450" s="121" t="s">
        <v>17</v>
      </c>
      <c r="H450" s="120"/>
      <c r="I450" s="120"/>
      <c r="J450" s="120"/>
      <c r="K450" s="120"/>
      <c r="L450" s="120"/>
      <c r="M450" s="120"/>
      <c r="N450" s="120"/>
      <c r="O450" s="120"/>
      <c r="P450" s="120"/>
      <c r="Q450" s="120"/>
      <c r="R450" s="120"/>
      <c r="S450" s="120"/>
      <c r="T450" s="120"/>
      <c r="U450" s="120"/>
      <c r="V450" s="120"/>
      <c r="W450" s="120"/>
      <c r="X450" s="120"/>
      <c r="Y450" s="120"/>
      <c r="Z450" s="120"/>
    </row>
    <row r="451" ht="15.75" hidden="1" customHeight="1">
      <c r="A451" s="121" t="s">
        <v>12</v>
      </c>
      <c r="B451" s="121" t="s">
        <v>605</v>
      </c>
      <c r="C451" s="121">
        <v>7104.0</v>
      </c>
      <c r="D451" s="121" t="s">
        <v>616</v>
      </c>
      <c r="E451" s="121" t="s">
        <v>46</v>
      </c>
      <c r="F451" s="122">
        <v>378392.0</v>
      </c>
      <c r="G451" s="121" t="s">
        <v>17</v>
      </c>
      <c r="H451" s="120"/>
      <c r="I451" s="120"/>
      <c r="J451" s="120"/>
      <c r="K451" s="120"/>
      <c r="L451" s="120"/>
      <c r="M451" s="120"/>
      <c r="N451" s="120"/>
      <c r="O451" s="120"/>
      <c r="P451" s="120"/>
      <c r="Q451" s="120"/>
      <c r="R451" s="120"/>
      <c r="S451" s="120"/>
      <c r="T451" s="120"/>
      <c r="U451" s="120"/>
      <c r="V451" s="120"/>
      <c r="W451" s="120"/>
      <c r="X451" s="120"/>
      <c r="Y451" s="120"/>
      <c r="Z451" s="120"/>
    </row>
    <row r="452" ht="15.75" hidden="1" customHeight="1">
      <c r="A452" s="121" t="s">
        <v>12</v>
      </c>
      <c r="B452" s="121" t="s">
        <v>129</v>
      </c>
      <c r="C452" s="121">
        <v>7105.0</v>
      </c>
      <c r="D452" s="121" t="s">
        <v>617</v>
      </c>
      <c r="E452" s="121" t="s">
        <v>61</v>
      </c>
      <c r="F452" s="122">
        <v>14753.0</v>
      </c>
      <c r="G452" s="121" t="s">
        <v>17</v>
      </c>
      <c r="H452" s="120"/>
      <c r="I452" s="120"/>
      <c r="J452" s="120"/>
      <c r="K452" s="120"/>
      <c r="L452" s="120"/>
      <c r="M452" s="120"/>
      <c r="N452" s="120"/>
      <c r="O452" s="120"/>
      <c r="P452" s="120"/>
      <c r="Q452" s="120"/>
      <c r="R452" s="120"/>
      <c r="S452" s="120"/>
      <c r="T452" s="120"/>
      <c r="U452" s="120"/>
      <c r="V452" s="120"/>
      <c r="W452" s="120"/>
      <c r="X452" s="120"/>
      <c r="Y452" s="120"/>
      <c r="Z452" s="120"/>
    </row>
    <row r="453" ht="15.75" hidden="1" customHeight="1">
      <c r="A453" s="121" t="s">
        <v>12</v>
      </c>
      <c r="B453" s="121" t="s">
        <v>129</v>
      </c>
      <c r="C453" s="121">
        <v>7106.0</v>
      </c>
      <c r="D453" s="121" t="s">
        <v>618</v>
      </c>
      <c r="E453" s="121" t="s">
        <v>61</v>
      </c>
      <c r="F453" s="122">
        <v>26064.0</v>
      </c>
      <c r="G453" s="121" t="s">
        <v>17</v>
      </c>
      <c r="H453" s="120"/>
      <c r="I453" s="120"/>
      <c r="J453" s="120"/>
      <c r="K453" s="120"/>
      <c r="L453" s="120"/>
      <c r="M453" s="120"/>
      <c r="N453" s="120"/>
      <c r="O453" s="120"/>
      <c r="P453" s="120"/>
      <c r="Q453" s="120"/>
      <c r="R453" s="120"/>
      <c r="S453" s="120"/>
      <c r="T453" s="120"/>
      <c r="U453" s="120"/>
      <c r="V453" s="120"/>
      <c r="W453" s="120"/>
      <c r="X453" s="120"/>
      <c r="Y453" s="120"/>
      <c r="Z453" s="120"/>
    </row>
    <row r="454" ht="15.75" hidden="1" customHeight="1">
      <c r="A454" s="121" t="s">
        <v>12</v>
      </c>
      <c r="B454" s="121" t="s">
        <v>129</v>
      </c>
      <c r="C454" s="121">
        <v>7107.0</v>
      </c>
      <c r="D454" s="121" t="s">
        <v>619</v>
      </c>
      <c r="E454" s="121" t="s">
        <v>61</v>
      </c>
      <c r="F454" s="122">
        <v>58068.0</v>
      </c>
      <c r="G454" s="121" t="s">
        <v>17</v>
      </c>
      <c r="H454" s="120"/>
      <c r="I454" s="120"/>
      <c r="J454" s="120"/>
      <c r="K454" s="120"/>
      <c r="L454" s="120"/>
      <c r="M454" s="120"/>
      <c r="N454" s="120"/>
      <c r="O454" s="120"/>
      <c r="P454" s="120"/>
      <c r="Q454" s="120"/>
      <c r="R454" s="120"/>
      <c r="S454" s="120"/>
      <c r="T454" s="120"/>
      <c r="U454" s="120"/>
      <c r="V454" s="120"/>
      <c r="W454" s="120"/>
      <c r="X454" s="120"/>
      <c r="Y454" s="120"/>
      <c r="Z454" s="120"/>
    </row>
    <row r="455" ht="15.75" hidden="1" customHeight="1">
      <c r="A455" s="121" t="s">
        <v>12</v>
      </c>
      <c r="B455" s="121" t="s">
        <v>129</v>
      </c>
      <c r="C455" s="121">
        <v>7109.0</v>
      </c>
      <c r="D455" s="121" t="s">
        <v>621</v>
      </c>
      <c r="E455" s="121" t="s">
        <v>61</v>
      </c>
      <c r="F455" s="122">
        <v>20206.0</v>
      </c>
      <c r="G455" s="121" t="s">
        <v>17</v>
      </c>
      <c r="H455" s="120"/>
      <c r="I455" s="120"/>
      <c r="J455" s="120"/>
      <c r="K455" s="120"/>
      <c r="L455" s="120"/>
      <c r="M455" s="120"/>
      <c r="N455" s="120"/>
      <c r="O455" s="120"/>
      <c r="P455" s="120"/>
      <c r="Q455" s="120"/>
      <c r="R455" s="120"/>
      <c r="S455" s="120"/>
      <c r="T455" s="120"/>
      <c r="U455" s="120"/>
      <c r="V455" s="120"/>
      <c r="W455" s="120"/>
      <c r="X455" s="120"/>
      <c r="Y455" s="120"/>
      <c r="Z455" s="120"/>
    </row>
    <row r="456" ht="15.75" hidden="1" customHeight="1">
      <c r="A456" s="121" t="s">
        <v>12</v>
      </c>
      <c r="B456" s="121" t="s">
        <v>129</v>
      </c>
      <c r="C456" s="121">
        <v>7110.0</v>
      </c>
      <c r="D456" s="121" t="s">
        <v>622</v>
      </c>
      <c r="E456" s="121" t="s">
        <v>61</v>
      </c>
      <c r="F456" s="122">
        <v>35129.0</v>
      </c>
      <c r="G456" s="121" t="s">
        <v>17</v>
      </c>
      <c r="H456" s="120"/>
      <c r="I456" s="120"/>
      <c r="J456" s="120"/>
      <c r="K456" s="120"/>
      <c r="L456" s="120"/>
      <c r="M456" s="120"/>
      <c r="N456" s="120"/>
      <c r="O456" s="120"/>
      <c r="P456" s="120"/>
      <c r="Q456" s="120"/>
      <c r="R456" s="120"/>
      <c r="S456" s="120"/>
      <c r="T456" s="120"/>
      <c r="U456" s="120"/>
      <c r="V456" s="120"/>
      <c r="W456" s="120"/>
      <c r="X456" s="120"/>
      <c r="Y456" s="120"/>
      <c r="Z456" s="120"/>
    </row>
    <row r="457" ht="15.75" hidden="1" customHeight="1">
      <c r="A457" s="121" t="s">
        <v>12</v>
      </c>
      <c r="B457" s="121" t="s">
        <v>129</v>
      </c>
      <c r="C457" s="121">
        <v>7111.0</v>
      </c>
      <c r="D457" s="121" t="s">
        <v>623</v>
      </c>
      <c r="E457" s="121" t="s">
        <v>61</v>
      </c>
      <c r="F457" s="122">
        <v>80450.0</v>
      </c>
      <c r="G457" s="121" t="s">
        <v>17</v>
      </c>
      <c r="H457" s="120"/>
      <c r="I457" s="120"/>
      <c r="J457" s="120"/>
      <c r="K457" s="120"/>
      <c r="L457" s="120"/>
      <c r="M457" s="120"/>
      <c r="N457" s="120"/>
      <c r="O457" s="120"/>
      <c r="P457" s="120"/>
      <c r="Q457" s="120"/>
      <c r="R457" s="120"/>
      <c r="S457" s="120"/>
      <c r="T457" s="120"/>
      <c r="U457" s="120"/>
      <c r="V457" s="120"/>
      <c r="W457" s="120"/>
      <c r="X457" s="120"/>
      <c r="Y457" s="120"/>
      <c r="Z457" s="120"/>
    </row>
    <row r="458" ht="15.75" hidden="1" customHeight="1">
      <c r="A458" s="121" t="s">
        <v>12</v>
      </c>
      <c r="B458" s="121" t="s">
        <v>14</v>
      </c>
      <c r="C458" s="121">
        <v>7114.0</v>
      </c>
      <c r="D458" s="121" t="s">
        <v>624</v>
      </c>
      <c r="E458" s="121" t="s">
        <v>16</v>
      </c>
      <c r="F458" s="122">
        <v>738772.0</v>
      </c>
      <c r="G458" s="121" t="s">
        <v>17</v>
      </c>
      <c r="H458" s="120"/>
      <c r="I458" s="120"/>
      <c r="J458" s="120"/>
      <c r="K458" s="120"/>
      <c r="L458" s="120"/>
      <c r="M458" s="120"/>
      <c r="N458" s="120"/>
      <c r="O458" s="120"/>
      <c r="P458" s="120"/>
      <c r="Q458" s="120"/>
      <c r="R458" s="120"/>
      <c r="S458" s="120"/>
      <c r="T458" s="120"/>
      <c r="U458" s="120"/>
      <c r="V458" s="120"/>
      <c r="W458" s="120"/>
      <c r="X458" s="120"/>
      <c r="Y458" s="120"/>
      <c r="Z458" s="120"/>
    </row>
    <row r="459" ht="15.75" hidden="1" customHeight="1">
      <c r="A459" s="121" t="s">
        <v>12</v>
      </c>
      <c r="B459" s="121" t="s">
        <v>563</v>
      </c>
      <c r="C459" s="121">
        <v>7115.0</v>
      </c>
      <c r="D459" s="121" t="s">
        <v>625</v>
      </c>
      <c r="E459" s="121" t="s">
        <v>43</v>
      </c>
      <c r="F459" s="122">
        <v>11560.0</v>
      </c>
      <c r="G459" s="121" t="s">
        <v>37</v>
      </c>
      <c r="H459" s="120"/>
      <c r="I459" s="120"/>
      <c r="J459" s="120"/>
      <c r="K459" s="120"/>
      <c r="L459" s="120"/>
      <c r="M459" s="120"/>
      <c r="N459" s="120"/>
      <c r="O459" s="120"/>
      <c r="P459" s="120"/>
      <c r="Q459" s="120"/>
      <c r="R459" s="120"/>
      <c r="S459" s="120"/>
      <c r="T459" s="120"/>
      <c r="U459" s="120"/>
      <c r="V459" s="120"/>
      <c r="W459" s="120"/>
      <c r="X459" s="120"/>
      <c r="Y459" s="120"/>
      <c r="Z459" s="120"/>
    </row>
    <row r="460" ht="15.75" hidden="1" customHeight="1">
      <c r="A460" s="121" t="s">
        <v>12</v>
      </c>
      <c r="B460" s="121" t="s">
        <v>129</v>
      </c>
      <c r="C460" s="121">
        <v>7119.0</v>
      </c>
      <c r="D460" s="121" t="s">
        <v>626</v>
      </c>
      <c r="E460" s="121" t="s">
        <v>61</v>
      </c>
      <c r="F460" s="122">
        <v>658308.0</v>
      </c>
      <c r="G460" s="121" t="s">
        <v>17</v>
      </c>
      <c r="H460" s="120"/>
      <c r="I460" s="120"/>
      <c r="J460" s="120"/>
      <c r="K460" s="120"/>
      <c r="L460" s="120"/>
      <c r="M460" s="120"/>
      <c r="N460" s="120"/>
      <c r="O460" s="120"/>
      <c r="P460" s="120"/>
      <c r="Q460" s="120"/>
      <c r="R460" s="120"/>
      <c r="S460" s="120"/>
      <c r="T460" s="120"/>
      <c r="U460" s="120"/>
      <c r="V460" s="120"/>
      <c r="W460" s="120"/>
      <c r="X460" s="120"/>
      <c r="Y460" s="120"/>
      <c r="Z460" s="120"/>
    </row>
    <row r="461" ht="15.75" hidden="1" customHeight="1">
      <c r="A461" s="121" t="s">
        <v>12</v>
      </c>
      <c r="B461" s="121" t="s">
        <v>129</v>
      </c>
      <c r="C461" s="121">
        <v>7120.0</v>
      </c>
      <c r="D461" s="121" t="s">
        <v>627</v>
      </c>
      <c r="E461" s="121" t="s">
        <v>61</v>
      </c>
      <c r="F461" s="122">
        <v>793692.0</v>
      </c>
      <c r="G461" s="121" t="s">
        <v>17</v>
      </c>
      <c r="H461" s="120"/>
      <c r="I461" s="120"/>
      <c r="J461" s="120"/>
      <c r="K461" s="120"/>
      <c r="L461" s="120"/>
      <c r="M461" s="120"/>
      <c r="N461" s="120"/>
      <c r="O461" s="120"/>
      <c r="P461" s="120"/>
      <c r="Q461" s="120"/>
      <c r="R461" s="120"/>
      <c r="S461" s="120"/>
      <c r="T461" s="120"/>
      <c r="U461" s="120"/>
      <c r="V461" s="120"/>
      <c r="W461" s="120"/>
      <c r="X461" s="120"/>
      <c r="Y461" s="120"/>
      <c r="Z461" s="120"/>
    </row>
    <row r="462" ht="15.75" hidden="1" customHeight="1">
      <c r="A462" s="121" t="s">
        <v>12</v>
      </c>
      <c r="B462" s="121" t="s">
        <v>129</v>
      </c>
      <c r="C462" s="121">
        <v>7121.0</v>
      </c>
      <c r="D462" s="121" t="s">
        <v>628</v>
      </c>
      <c r="E462" s="121" t="s">
        <v>61</v>
      </c>
      <c r="F462" s="122">
        <v>979846.0</v>
      </c>
      <c r="G462" s="121" t="s">
        <v>17</v>
      </c>
      <c r="H462" s="120"/>
      <c r="I462" s="120"/>
      <c r="J462" s="120"/>
      <c r="K462" s="120"/>
      <c r="L462" s="120"/>
      <c r="M462" s="120"/>
      <c r="N462" s="120"/>
      <c r="O462" s="120"/>
      <c r="P462" s="120"/>
      <c r="Q462" s="120"/>
      <c r="R462" s="120"/>
      <c r="S462" s="120"/>
      <c r="T462" s="120"/>
      <c r="U462" s="120"/>
      <c r="V462" s="120"/>
      <c r="W462" s="120"/>
      <c r="X462" s="120"/>
      <c r="Y462" s="120"/>
      <c r="Z462" s="120"/>
    </row>
    <row r="463" ht="15.75" hidden="1" customHeight="1">
      <c r="A463" s="121" t="s">
        <v>12</v>
      </c>
      <c r="B463" s="121" t="s">
        <v>129</v>
      </c>
      <c r="C463" s="121">
        <v>7122.0</v>
      </c>
      <c r="D463" s="121" t="s">
        <v>629</v>
      </c>
      <c r="E463" s="121" t="s">
        <v>61</v>
      </c>
      <c r="F463" s="122">
        <v>1345385.0</v>
      </c>
      <c r="G463" s="121" t="s">
        <v>17</v>
      </c>
      <c r="H463" s="120"/>
      <c r="I463" s="120"/>
      <c r="J463" s="120"/>
      <c r="K463" s="120"/>
      <c r="L463" s="120"/>
      <c r="M463" s="120"/>
      <c r="N463" s="120"/>
      <c r="O463" s="120"/>
      <c r="P463" s="120"/>
      <c r="Q463" s="120"/>
      <c r="R463" s="120"/>
      <c r="S463" s="120"/>
      <c r="T463" s="120"/>
      <c r="U463" s="120"/>
      <c r="V463" s="120"/>
      <c r="W463" s="120"/>
      <c r="X463" s="120"/>
      <c r="Y463" s="120"/>
      <c r="Z463" s="120"/>
    </row>
    <row r="464" ht="15.75" hidden="1" customHeight="1">
      <c r="A464" s="121" t="s">
        <v>12</v>
      </c>
      <c r="B464" s="121" t="s">
        <v>129</v>
      </c>
      <c r="C464" s="121">
        <v>7123.0</v>
      </c>
      <c r="D464" s="121" t="s">
        <v>630</v>
      </c>
      <c r="E464" s="121" t="s">
        <v>61</v>
      </c>
      <c r="F464" s="122">
        <v>1818385.0</v>
      </c>
      <c r="G464" s="121" t="s">
        <v>17</v>
      </c>
      <c r="H464" s="120"/>
      <c r="I464" s="120"/>
      <c r="J464" s="120"/>
      <c r="K464" s="120"/>
      <c r="L464" s="120"/>
      <c r="M464" s="120"/>
      <c r="N464" s="120"/>
      <c r="O464" s="120"/>
      <c r="P464" s="120"/>
      <c r="Q464" s="120"/>
      <c r="R464" s="120"/>
      <c r="S464" s="120"/>
      <c r="T464" s="120"/>
      <c r="U464" s="120"/>
      <c r="V464" s="120"/>
      <c r="W464" s="120"/>
      <c r="X464" s="120"/>
      <c r="Y464" s="120"/>
      <c r="Z464" s="120"/>
    </row>
    <row r="465" ht="15.75" hidden="1" customHeight="1">
      <c r="A465" s="121" t="s">
        <v>12</v>
      </c>
      <c r="B465" s="121" t="s">
        <v>129</v>
      </c>
      <c r="C465" s="121">
        <v>7124.0</v>
      </c>
      <c r="D465" s="121" t="s">
        <v>631</v>
      </c>
      <c r="E465" s="121" t="s">
        <v>61</v>
      </c>
      <c r="F465" s="122">
        <v>2435231.0</v>
      </c>
      <c r="G465" s="121" t="s">
        <v>17</v>
      </c>
      <c r="H465" s="120"/>
      <c r="I465" s="120"/>
      <c r="J465" s="120"/>
      <c r="K465" s="120"/>
      <c r="L465" s="120"/>
      <c r="M465" s="120"/>
      <c r="N465" s="120"/>
      <c r="O465" s="120"/>
      <c r="P465" s="120"/>
      <c r="Q465" s="120"/>
      <c r="R465" s="120"/>
      <c r="S465" s="120"/>
      <c r="T465" s="120"/>
      <c r="U465" s="120"/>
      <c r="V465" s="120"/>
      <c r="W465" s="120"/>
      <c r="X465" s="120"/>
      <c r="Y465" s="120"/>
      <c r="Z465" s="120"/>
    </row>
    <row r="466" ht="15.75" hidden="1" customHeight="1">
      <c r="A466" s="121" t="s">
        <v>12</v>
      </c>
      <c r="B466" s="121" t="s">
        <v>129</v>
      </c>
      <c r="C466" s="121">
        <v>7125.0</v>
      </c>
      <c r="D466" s="121" t="s">
        <v>632</v>
      </c>
      <c r="E466" s="121" t="s">
        <v>61</v>
      </c>
      <c r="F466" s="122">
        <v>2855769.0</v>
      </c>
      <c r="G466" s="121" t="s">
        <v>17</v>
      </c>
      <c r="H466" s="120"/>
      <c r="I466" s="120"/>
      <c r="J466" s="120"/>
      <c r="K466" s="120"/>
      <c r="L466" s="120"/>
      <c r="M466" s="120"/>
      <c r="N466" s="120"/>
      <c r="O466" s="120"/>
      <c r="P466" s="120"/>
      <c r="Q466" s="120"/>
      <c r="R466" s="120"/>
      <c r="S466" s="120"/>
      <c r="T466" s="120"/>
      <c r="U466" s="120"/>
      <c r="V466" s="120"/>
      <c r="W466" s="120"/>
      <c r="X466" s="120"/>
      <c r="Y466" s="120"/>
      <c r="Z466" s="120"/>
    </row>
    <row r="467" ht="15.75" hidden="1" customHeight="1">
      <c r="A467" s="121" t="s">
        <v>12</v>
      </c>
      <c r="B467" s="121" t="s">
        <v>515</v>
      </c>
      <c r="C467" s="121">
        <v>7131.0</v>
      </c>
      <c r="D467" s="121" t="s">
        <v>633</v>
      </c>
      <c r="E467" s="121" t="s">
        <v>36</v>
      </c>
      <c r="F467" s="122">
        <v>11163.0</v>
      </c>
      <c r="G467" s="121" t="s">
        <v>37</v>
      </c>
      <c r="H467" s="120"/>
      <c r="I467" s="120"/>
      <c r="J467" s="120"/>
      <c r="K467" s="120"/>
      <c r="L467" s="120"/>
      <c r="M467" s="120"/>
      <c r="N467" s="120"/>
      <c r="O467" s="120"/>
      <c r="P467" s="120"/>
      <c r="Q467" s="120"/>
      <c r="R467" s="120"/>
      <c r="S467" s="120"/>
      <c r="T467" s="120"/>
      <c r="U467" s="120"/>
      <c r="V467" s="120"/>
      <c r="W467" s="120"/>
      <c r="X467" s="120"/>
      <c r="Y467" s="120"/>
      <c r="Z467" s="120"/>
    </row>
    <row r="468" ht="15.75" hidden="1" customHeight="1">
      <c r="A468" s="121" t="s">
        <v>12</v>
      </c>
      <c r="B468" s="121" t="s">
        <v>515</v>
      </c>
      <c r="C468" s="121">
        <v>7133.0</v>
      </c>
      <c r="D468" s="121" t="s">
        <v>634</v>
      </c>
      <c r="E468" s="121" t="s">
        <v>36</v>
      </c>
      <c r="F468" s="122">
        <v>26709.0</v>
      </c>
      <c r="G468" s="121" t="s">
        <v>37</v>
      </c>
      <c r="H468" s="120"/>
      <c r="I468" s="120"/>
      <c r="J468" s="120"/>
      <c r="K468" s="120"/>
      <c r="L468" s="120"/>
      <c r="M468" s="120"/>
      <c r="N468" s="120"/>
      <c r="O468" s="120"/>
      <c r="P468" s="120"/>
      <c r="Q468" s="120"/>
      <c r="R468" s="120"/>
      <c r="S468" s="120"/>
      <c r="T468" s="120"/>
      <c r="U468" s="120"/>
      <c r="V468" s="120"/>
      <c r="W468" s="120"/>
      <c r="X468" s="120"/>
      <c r="Y468" s="120"/>
      <c r="Z468" s="120"/>
    </row>
    <row r="469" ht="15.75" hidden="1" customHeight="1">
      <c r="A469" s="121" t="s">
        <v>12</v>
      </c>
      <c r="B469" s="121" t="s">
        <v>515</v>
      </c>
      <c r="C469" s="121">
        <v>7134.0</v>
      </c>
      <c r="D469" s="121" t="s">
        <v>635</v>
      </c>
      <c r="E469" s="121" t="s">
        <v>36</v>
      </c>
      <c r="F469" s="122">
        <v>8935.0</v>
      </c>
      <c r="G469" s="121" t="s">
        <v>37</v>
      </c>
      <c r="H469" s="120"/>
      <c r="I469" s="120"/>
      <c r="J469" s="120"/>
      <c r="K469" s="120"/>
      <c r="L469" s="120"/>
      <c r="M469" s="120"/>
      <c r="N469" s="120"/>
      <c r="O469" s="120"/>
      <c r="P469" s="120"/>
      <c r="Q469" s="120"/>
      <c r="R469" s="120"/>
      <c r="S469" s="120"/>
      <c r="T469" s="120"/>
      <c r="U469" s="120"/>
      <c r="V469" s="120"/>
      <c r="W469" s="120"/>
      <c r="X469" s="120"/>
      <c r="Y469" s="120"/>
      <c r="Z469" s="120"/>
    </row>
    <row r="470" ht="15.75" hidden="1" customHeight="1">
      <c r="A470" s="121" t="s">
        <v>12</v>
      </c>
      <c r="B470" s="121" t="s">
        <v>44</v>
      </c>
      <c r="C470" s="121">
        <v>7135.0</v>
      </c>
      <c r="D470" s="121" t="s">
        <v>636</v>
      </c>
      <c r="E470" s="121" t="s">
        <v>46</v>
      </c>
      <c r="F470" s="122">
        <v>967.0</v>
      </c>
      <c r="G470" s="121" t="s">
        <v>17</v>
      </c>
      <c r="H470" s="120"/>
      <c r="I470" s="120"/>
      <c r="J470" s="120"/>
      <c r="K470" s="120"/>
      <c r="L470" s="120"/>
      <c r="M470" s="120"/>
      <c r="N470" s="120"/>
      <c r="O470" s="120"/>
      <c r="P470" s="120"/>
      <c r="Q470" s="120"/>
      <c r="R470" s="120"/>
      <c r="S470" s="120"/>
      <c r="T470" s="120"/>
      <c r="U470" s="120"/>
      <c r="V470" s="120"/>
      <c r="W470" s="120"/>
      <c r="X470" s="120"/>
      <c r="Y470" s="120"/>
      <c r="Z470" s="120"/>
    </row>
    <row r="471" ht="15.75" hidden="1" customHeight="1">
      <c r="A471" s="121" t="s">
        <v>12</v>
      </c>
      <c r="B471" s="121" t="s">
        <v>120</v>
      </c>
      <c r="C471" s="121">
        <v>7138.0</v>
      </c>
      <c r="D471" s="121" t="s">
        <v>637</v>
      </c>
      <c r="E471" s="121" t="s">
        <v>46</v>
      </c>
      <c r="F471" s="122">
        <v>26197.0</v>
      </c>
      <c r="G471" s="121" t="s">
        <v>17</v>
      </c>
      <c r="H471" s="120"/>
      <c r="I471" s="120"/>
      <c r="J471" s="120"/>
      <c r="K471" s="120"/>
      <c r="L471" s="120"/>
      <c r="M471" s="120"/>
      <c r="N471" s="120"/>
      <c r="O471" s="120"/>
      <c r="P471" s="120"/>
      <c r="Q471" s="120"/>
      <c r="R471" s="120"/>
      <c r="S471" s="120"/>
      <c r="T471" s="120"/>
      <c r="U471" s="120"/>
      <c r="V471" s="120"/>
      <c r="W471" s="120"/>
      <c r="X471" s="120"/>
      <c r="Y471" s="120"/>
      <c r="Z471" s="120"/>
    </row>
    <row r="472" ht="15.75" hidden="1" customHeight="1">
      <c r="A472" s="121" t="s">
        <v>12</v>
      </c>
      <c r="B472" s="121" t="s">
        <v>120</v>
      </c>
      <c r="C472" s="121">
        <v>7141.0</v>
      </c>
      <c r="D472" s="121" t="s">
        <v>638</v>
      </c>
      <c r="E472" s="121" t="s">
        <v>46</v>
      </c>
      <c r="F472" s="122">
        <v>37163.0</v>
      </c>
      <c r="G472" s="121" t="s">
        <v>17</v>
      </c>
      <c r="H472" s="120"/>
      <c r="I472" s="120"/>
      <c r="J472" s="120"/>
      <c r="K472" s="120"/>
      <c r="L472" s="120"/>
      <c r="M472" s="120"/>
      <c r="N472" s="120"/>
      <c r="O472" s="120"/>
      <c r="P472" s="120"/>
      <c r="Q472" s="120"/>
      <c r="R472" s="120"/>
      <c r="S472" s="120"/>
      <c r="T472" s="120"/>
      <c r="U472" s="120"/>
      <c r="V472" s="120"/>
      <c r="W472" s="120"/>
      <c r="X472" s="120"/>
      <c r="Y472" s="120"/>
      <c r="Z472" s="120"/>
    </row>
    <row r="473" ht="15.75" hidden="1" customHeight="1">
      <c r="A473" s="121" t="s">
        <v>12</v>
      </c>
      <c r="B473" s="121" t="s">
        <v>58</v>
      </c>
      <c r="C473" s="121">
        <v>7142.0</v>
      </c>
      <c r="D473" s="121" t="s">
        <v>639</v>
      </c>
      <c r="E473" s="121" t="s">
        <v>61</v>
      </c>
      <c r="F473" s="122">
        <v>61930.0</v>
      </c>
      <c r="G473" s="121" t="s">
        <v>17</v>
      </c>
      <c r="H473" s="120"/>
      <c r="I473" s="120"/>
      <c r="J473" s="120"/>
      <c r="K473" s="120"/>
      <c r="L473" s="120"/>
      <c r="M473" s="120"/>
      <c r="N473" s="120"/>
      <c r="O473" s="120"/>
      <c r="P473" s="120"/>
      <c r="Q473" s="120"/>
      <c r="R473" s="120"/>
      <c r="S473" s="120"/>
      <c r="T473" s="120"/>
      <c r="U473" s="120"/>
      <c r="V473" s="120"/>
      <c r="W473" s="120"/>
      <c r="X473" s="120"/>
      <c r="Y473" s="120"/>
      <c r="Z473" s="120"/>
    </row>
    <row r="474" ht="15.75" hidden="1" customHeight="1">
      <c r="A474" s="121" t="s">
        <v>12</v>
      </c>
      <c r="B474" s="121" t="s">
        <v>50</v>
      </c>
      <c r="C474" s="121">
        <v>7145.0</v>
      </c>
      <c r="D474" s="121" t="s">
        <v>640</v>
      </c>
      <c r="E474" s="121" t="s">
        <v>46</v>
      </c>
      <c r="F474" s="122">
        <v>401566.0</v>
      </c>
      <c r="G474" s="121" t="s">
        <v>17</v>
      </c>
      <c r="H474" s="120"/>
      <c r="I474" s="120"/>
      <c r="J474" s="120"/>
      <c r="K474" s="120"/>
      <c r="L474" s="120"/>
      <c r="M474" s="120"/>
      <c r="N474" s="120"/>
      <c r="O474" s="120"/>
      <c r="P474" s="120"/>
      <c r="Q474" s="120"/>
      <c r="R474" s="120"/>
      <c r="S474" s="120"/>
      <c r="T474" s="120"/>
      <c r="U474" s="120"/>
      <c r="V474" s="120"/>
      <c r="W474" s="120"/>
      <c r="X474" s="120"/>
      <c r="Y474" s="120"/>
      <c r="Z474" s="120"/>
    </row>
    <row r="475" ht="15.75" hidden="1" customHeight="1">
      <c r="A475" s="121" t="s">
        <v>12</v>
      </c>
      <c r="B475" s="121" t="s">
        <v>31</v>
      </c>
      <c r="C475" s="121">
        <v>7146.0</v>
      </c>
      <c r="D475" s="121" t="s">
        <v>642</v>
      </c>
      <c r="E475" s="121" t="s">
        <v>33</v>
      </c>
      <c r="F475" s="122">
        <v>128468.0</v>
      </c>
      <c r="G475" s="121" t="s">
        <v>17</v>
      </c>
      <c r="H475" s="120"/>
      <c r="I475" s="120"/>
      <c r="J475" s="120"/>
      <c r="K475" s="120"/>
      <c r="L475" s="120"/>
      <c r="M475" s="120"/>
      <c r="N475" s="120"/>
      <c r="O475" s="120"/>
      <c r="P475" s="120"/>
      <c r="Q475" s="120"/>
      <c r="R475" s="120"/>
      <c r="S475" s="120"/>
      <c r="T475" s="120"/>
      <c r="U475" s="120"/>
      <c r="V475" s="120"/>
      <c r="W475" s="120"/>
      <c r="X475" s="120"/>
      <c r="Y475" s="120"/>
      <c r="Z475" s="120"/>
    </row>
    <row r="476" ht="15.75" hidden="1" customHeight="1">
      <c r="A476" s="121" t="s">
        <v>12</v>
      </c>
      <c r="B476" s="121" t="s">
        <v>308</v>
      </c>
      <c r="C476" s="121">
        <v>7147.0</v>
      </c>
      <c r="D476" s="121" t="s">
        <v>643</v>
      </c>
      <c r="E476" s="121" t="s">
        <v>46</v>
      </c>
      <c r="F476" s="122">
        <v>778063.0</v>
      </c>
      <c r="G476" s="121" t="s">
        <v>37</v>
      </c>
      <c r="H476" s="120"/>
      <c r="I476" s="120"/>
      <c r="J476" s="120"/>
      <c r="K476" s="120"/>
      <c r="L476" s="120"/>
      <c r="M476" s="120"/>
      <c r="N476" s="120"/>
      <c r="O476" s="120"/>
      <c r="P476" s="120"/>
      <c r="Q476" s="120"/>
      <c r="R476" s="120"/>
      <c r="S476" s="120"/>
      <c r="T476" s="120"/>
      <c r="U476" s="120"/>
      <c r="V476" s="120"/>
      <c r="W476" s="120"/>
      <c r="X476" s="120"/>
      <c r="Y476" s="120"/>
      <c r="Z476" s="120"/>
    </row>
    <row r="477" ht="15.75" hidden="1" customHeight="1">
      <c r="A477" s="121" t="s">
        <v>12</v>
      </c>
      <c r="B477" s="121" t="s">
        <v>50</v>
      </c>
      <c r="C477" s="121">
        <v>7151.0</v>
      </c>
      <c r="D477" s="121" t="s">
        <v>644</v>
      </c>
      <c r="E477" s="121" t="s">
        <v>46</v>
      </c>
      <c r="F477" s="122">
        <v>1005000.0</v>
      </c>
      <c r="G477" s="121" t="s">
        <v>17</v>
      </c>
      <c r="H477" s="120"/>
      <c r="I477" s="120"/>
      <c r="J477" s="120"/>
      <c r="K477" s="120"/>
      <c r="L477" s="120"/>
      <c r="M477" s="120"/>
      <c r="N477" s="120"/>
      <c r="O477" s="120"/>
      <c r="P477" s="120"/>
      <c r="Q477" s="120"/>
      <c r="R477" s="120"/>
      <c r="S477" s="120"/>
      <c r="T477" s="120"/>
      <c r="U477" s="120"/>
      <c r="V477" s="120"/>
      <c r="W477" s="120"/>
      <c r="X477" s="120"/>
      <c r="Y477" s="120"/>
      <c r="Z477" s="120"/>
    </row>
    <row r="478" ht="15.75" hidden="1" customHeight="1">
      <c r="A478" s="121" t="s">
        <v>12</v>
      </c>
      <c r="B478" s="121" t="s">
        <v>50</v>
      </c>
      <c r="C478" s="121">
        <v>7152.0</v>
      </c>
      <c r="D478" s="121" t="s">
        <v>645</v>
      </c>
      <c r="E478" s="121" t="s">
        <v>46</v>
      </c>
      <c r="F478" s="122">
        <v>1676620.0</v>
      </c>
      <c r="G478" s="121" t="s">
        <v>17</v>
      </c>
      <c r="H478" s="120"/>
      <c r="I478" s="120"/>
      <c r="J478" s="120"/>
      <c r="K478" s="120"/>
      <c r="L478" s="120"/>
      <c r="M478" s="120"/>
      <c r="N478" s="120"/>
      <c r="O478" s="120"/>
      <c r="P478" s="120"/>
      <c r="Q478" s="120"/>
      <c r="R478" s="120"/>
      <c r="S478" s="120"/>
      <c r="T478" s="120"/>
      <c r="U478" s="120"/>
      <c r="V478" s="120"/>
      <c r="W478" s="120"/>
      <c r="X478" s="120"/>
      <c r="Y478" s="120"/>
      <c r="Z478" s="120"/>
    </row>
    <row r="479" ht="15.75" hidden="1" customHeight="1">
      <c r="A479" s="121" t="s">
        <v>12</v>
      </c>
      <c r="B479" s="121" t="s">
        <v>557</v>
      </c>
      <c r="C479" s="121">
        <v>7153.0</v>
      </c>
      <c r="D479" s="121" t="s">
        <v>646</v>
      </c>
      <c r="E479" s="121" t="s">
        <v>118</v>
      </c>
      <c r="F479" s="122">
        <v>3420.0</v>
      </c>
      <c r="G479" s="121" t="s">
        <v>17</v>
      </c>
      <c r="H479" s="120"/>
      <c r="I479" s="120"/>
      <c r="J479" s="120"/>
      <c r="K479" s="120"/>
      <c r="L479" s="120"/>
      <c r="M479" s="120"/>
      <c r="N479" s="120"/>
      <c r="O479" s="120"/>
      <c r="P479" s="120"/>
      <c r="Q479" s="120"/>
      <c r="R479" s="120"/>
      <c r="S479" s="120"/>
      <c r="T479" s="120"/>
      <c r="U479" s="120"/>
      <c r="V479" s="120"/>
      <c r="W479" s="120"/>
      <c r="X479" s="120"/>
      <c r="Y479" s="120"/>
      <c r="Z479" s="120"/>
    </row>
    <row r="480" ht="15.75" hidden="1" customHeight="1">
      <c r="A480" s="121" t="s">
        <v>12</v>
      </c>
      <c r="B480" s="121" t="s">
        <v>557</v>
      </c>
      <c r="C480" s="121">
        <v>7154.0</v>
      </c>
      <c r="D480" s="121" t="s">
        <v>647</v>
      </c>
      <c r="E480" s="121" t="s">
        <v>118</v>
      </c>
      <c r="F480" s="122">
        <v>3643.0</v>
      </c>
      <c r="G480" s="121" t="s">
        <v>17</v>
      </c>
      <c r="H480" s="120"/>
      <c r="I480" s="120"/>
      <c r="J480" s="120"/>
      <c r="K480" s="120"/>
      <c r="L480" s="120"/>
      <c r="M480" s="120"/>
      <c r="N480" s="120"/>
      <c r="O480" s="120"/>
      <c r="P480" s="120"/>
      <c r="Q480" s="120"/>
      <c r="R480" s="120"/>
      <c r="S480" s="120"/>
      <c r="T480" s="120"/>
      <c r="U480" s="120"/>
      <c r="V480" s="120"/>
      <c r="W480" s="120"/>
      <c r="X480" s="120"/>
      <c r="Y480" s="120"/>
      <c r="Z480" s="120"/>
    </row>
    <row r="481" ht="15.75" hidden="1" customHeight="1">
      <c r="A481" s="121" t="s">
        <v>12</v>
      </c>
      <c r="B481" s="121" t="s">
        <v>31</v>
      </c>
      <c r="C481" s="121">
        <v>7166.0</v>
      </c>
      <c r="D481" s="121" t="s">
        <v>648</v>
      </c>
      <c r="E481" s="121" t="s">
        <v>33</v>
      </c>
      <c r="F481" s="122">
        <v>680339.0</v>
      </c>
      <c r="G481" s="121" t="s">
        <v>17</v>
      </c>
      <c r="H481" s="120"/>
      <c r="I481" s="120"/>
      <c r="J481" s="120"/>
      <c r="K481" s="120"/>
      <c r="L481" s="120"/>
      <c r="M481" s="120"/>
      <c r="N481" s="120"/>
      <c r="O481" s="120"/>
      <c r="P481" s="120"/>
      <c r="Q481" s="120"/>
      <c r="R481" s="120"/>
      <c r="S481" s="120"/>
      <c r="T481" s="120"/>
      <c r="U481" s="120"/>
      <c r="V481" s="120"/>
      <c r="W481" s="120"/>
      <c r="X481" s="120"/>
      <c r="Y481" s="120"/>
      <c r="Z481" s="120"/>
    </row>
    <row r="482" ht="15.75" hidden="1" customHeight="1">
      <c r="A482" s="121" t="s">
        <v>12</v>
      </c>
      <c r="B482" s="121" t="s">
        <v>557</v>
      </c>
      <c r="C482" s="121">
        <v>7172.0</v>
      </c>
      <c r="D482" s="121" t="s">
        <v>649</v>
      </c>
      <c r="E482" s="121" t="s">
        <v>16</v>
      </c>
      <c r="F482" s="122">
        <v>991602.0</v>
      </c>
      <c r="G482" s="121" t="s">
        <v>17</v>
      </c>
      <c r="H482" s="120"/>
      <c r="I482" s="120"/>
      <c r="J482" s="120"/>
      <c r="K482" s="120"/>
      <c r="L482" s="120"/>
      <c r="M482" s="120"/>
      <c r="N482" s="120"/>
      <c r="O482" s="120"/>
      <c r="P482" s="120"/>
      <c r="Q482" s="120"/>
      <c r="R482" s="120"/>
      <c r="S482" s="120"/>
      <c r="T482" s="120"/>
      <c r="U482" s="120"/>
      <c r="V482" s="120"/>
      <c r="W482" s="120"/>
      <c r="X482" s="120"/>
      <c r="Y482" s="120"/>
      <c r="Z482" s="120"/>
    </row>
    <row r="483" ht="15.75" hidden="1" customHeight="1">
      <c r="A483" s="121" t="s">
        <v>12</v>
      </c>
      <c r="B483" s="121" t="s">
        <v>557</v>
      </c>
      <c r="C483" s="121">
        <v>7174.0</v>
      </c>
      <c r="D483" s="121" t="s">
        <v>650</v>
      </c>
      <c r="E483" s="121" t="s">
        <v>16</v>
      </c>
      <c r="F483" s="122">
        <v>1013899.0</v>
      </c>
      <c r="G483" s="121" t="s">
        <v>17</v>
      </c>
      <c r="H483" s="120"/>
      <c r="I483" s="120"/>
      <c r="J483" s="120"/>
      <c r="K483" s="120"/>
      <c r="L483" s="120"/>
      <c r="M483" s="120"/>
      <c r="N483" s="120"/>
      <c r="O483" s="120"/>
      <c r="P483" s="120"/>
      <c r="Q483" s="120"/>
      <c r="R483" s="120"/>
      <c r="S483" s="120"/>
      <c r="T483" s="120"/>
      <c r="U483" s="120"/>
      <c r="V483" s="120"/>
      <c r="W483" s="120"/>
      <c r="X483" s="120"/>
      <c r="Y483" s="120"/>
      <c r="Z483" s="120"/>
    </row>
    <row r="484" ht="15.75" hidden="1" customHeight="1">
      <c r="A484" s="121" t="s">
        <v>12</v>
      </c>
      <c r="B484" s="121" t="s">
        <v>557</v>
      </c>
      <c r="C484" s="121">
        <v>7181.0</v>
      </c>
      <c r="D484" s="121" t="s">
        <v>652</v>
      </c>
      <c r="E484" s="121" t="s">
        <v>16</v>
      </c>
      <c r="F484" s="122">
        <v>1129350.0</v>
      </c>
      <c r="G484" s="121" t="s">
        <v>17</v>
      </c>
      <c r="H484" s="120"/>
      <c r="I484" s="120"/>
      <c r="J484" s="120"/>
      <c r="K484" s="120"/>
      <c r="L484" s="120"/>
      <c r="M484" s="120"/>
      <c r="N484" s="120"/>
      <c r="O484" s="120"/>
      <c r="P484" s="120"/>
      <c r="Q484" s="120"/>
      <c r="R484" s="120"/>
      <c r="S484" s="120"/>
      <c r="T484" s="120"/>
      <c r="U484" s="120"/>
      <c r="V484" s="120"/>
      <c r="W484" s="120"/>
      <c r="X484" s="120"/>
      <c r="Y484" s="120"/>
      <c r="Z484" s="120"/>
    </row>
    <row r="485" ht="15.75" hidden="1" customHeight="1">
      <c r="A485" s="121" t="s">
        <v>12</v>
      </c>
      <c r="B485" s="121" t="s">
        <v>14</v>
      </c>
      <c r="C485" s="121">
        <v>7199.0</v>
      </c>
      <c r="D485" s="121" t="s">
        <v>653</v>
      </c>
      <c r="E485" s="121" t="s">
        <v>16</v>
      </c>
      <c r="F485" s="122">
        <v>640872.0</v>
      </c>
      <c r="G485" s="121" t="s">
        <v>17</v>
      </c>
      <c r="H485" s="120"/>
      <c r="I485" s="120"/>
      <c r="J485" s="120"/>
      <c r="K485" s="120"/>
      <c r="L485" s="120"/>
      <c r="M485" s="120"/>
      <c r="N485" s="120"/>
      <c r="O485" s="120"/>
      <c r="P485" s="120"/>
      <c r="Q485" s="120"/>
      <c r="R485" s="120"/>
      <c r="S485" s="120"/>
      <c r="T485" s="120"/>
      <c r="U485" s="120"/>
      <c r="V485" s="120"/>
      <c r="W485" s="120"/>
      <c r="X485" s="120"/>
      <c r="Y485" s="120"/>
      <c r="Z485" s="120"/>
    </row>
    <row r="486" ht="15.75" hidden="1" customHeight="1">
      <c r="A486" s="121" t="s">
        <v>12</v>
      </c>
      <c r="B486" s="121" t="s">
        <v>14</v>
      </c>
      <c r="C486" s="121">
        <v>7200.0</v>
      </c>
      <c r="D486" s="121" t="s">
        <v>654</v>
      </c>
      <c r="E486" s="121" t="s">
        <v>16</v>
      </c>
      <c r="F486" s="122">
        <v>607363.0</v>
      </c>
      <c r="G486" s="121" t="s">
        <v>17</v>
      </c>
      <c r="H486" s="120"/>
      <c r="I486" s="120"/>
      <c r="J486" s="120"/>
      <c r="K486" s="120"/>
      <c r="L486" s="120"/>
      <c r="M486" s="120"/>
      <c r="N486" s="120"/>
      <c r="O486" s="120"/>
      <c r="P486" s="120"/>
      <c r="Q486" s="120"/>
      <c r="R486" s="120"/>
      <c r="S486" s="120"/>
      <c r="T486" s="120"/>
      <c r="U486" s="120"/>
      <c r="V486" s="120"/>
      <c r="W486" s="120"/>
      <c r="X486" s="120"/>
      <c r="Y486" s="120"/>
      <c r="Z486" s="120"/>
    </row>
    <row r="487" ht="15.75" hidden="1" customHeight="1">
      <c r="A487" s="121" t="s">
        <v>12</v>
      </c>
      <c r="B487" s="121" t="s">
        <v>41</v>
      </c>
      <c r="C487" s="121">
        <v>7202.0</v>
      </c>
      <c r="D487" s="121" t="s">
        <v>655</v>
      </c>
      <c r="E487" s="121" t="s">
        <v>43</v>
      </c>
      <c r="F487" s="122">
        <v>6069.0</v>
      </c>
      <c r="G487" s="121" t="s">
        <v>17</v>
      </c>
      <c r="H487" s="120"/>
      <c r="I487" s="120"/>
      <c r="J487" s="120"/>
      <c r="K487" s="120"/>
      <c r="L487" s="120"/>
      <c r="M487" s="120"/>
      <c r="N487" s="120"/>
      <c r="O487" s="120"/>
      <c r="P487" s="120"/>
      <c r="Q487" s="120"/>
      <c r="R487" s="120"/>
      <c r="S487" s="120"/>
      <c r="T487" s="120"/>
      <c r="U487" s="120"/>
      <c r="V487" s="120"/>
      <c r="W487" s="120"/>
      <c r="X487" s="120"/>
      <c r="Y487" s="120"/>
      <c r="Z487" s="120"/>
    </row>
    <row r="488" ht="15.75" hidden="1" customHeight="1">
      <c r="A488" s="121" t="s">
        <v>12</v>
      </c>
      <c r="B488" s="121" t="s">
        <v>41</v>
      </c>
      <c r="C488" s="121">
        <v>7203.0</v>
      </c>
      <c r="D488" s="121" t="s">
        <v>656</v>
      </c>
      <c r="E488" s="121" t="s">
        <v>43</v>
      </c>
      <c r="F488" s="122">
        <v>6069.0</v>
      </c>
      <c r="G488" s="121" t="s">
        <v>17</v>
      </c>
      <c r="H488" s="120"/>
      <c r="I488" s="120"/>
      <c r="J488" s="120"/>
      <c r="K488" s="120"/>
      <c r="L488" s="120"/>
      <c r="M488" s="120"/>
      <c r="N488" s="120"/>
      <c r="O488" s="120"/>
      <c r="P488" s="120"/>
      <c r="Q488" s="120"/>
      <c r="R488" s="120"/>
      <c r="S488" s="120"/>
      <c r="T488" s="120"/>
      <c r="U488" s="120"/>
      <c r="V488" s="120"/>
      <c r="W488" s="120"/>
      <c r="X488" s="120"/>
      <c r="Y488" s="120"/>
      <c r="Z488" s="120"/>
    </row>
    <row r="489" ht="15.75" hidden="1" customHeight="1">
      <c r="A489" s="121" t="s">
        <v>12</v>
      </c>
      <c r="B489" s="121" t="s">
        <v>41</v>
      </c>
      <c r="C489" s="121">
        <v>7204.0</v>
      </c>
      <c r="D489" s="121" t="s">
        <v>657</v>
      </c>
      <c r="E489" s="121" t="s">
        <v>43</v>
      </c>
      <c r="F489" s="122">
        <v>6069.0</v>
      </c>
      <c r="G489" s="121" t="s">
        <v>17</v>
      </c>
      <c r="H489" s="120"/>
      <c r="I489" s="120"/>
      <c r="J489" s="120"/>
      <c r="K489" s="120"/>
      <c r="L489" s="120"/>
      <c r="M489" s="120"/>
      <c r="N489" s="120"/>
      <c r="O489" s="120"/>
      <c r="P489" s="120"/>
      <c r="Q489" s="120"/>
      <c r="R489" s="120"/>
      <c r="S489" s="120"/>
      <c r="T489" s="120"/>
      <c r="U489" s="120"/>
      <c r="V489" s="120"/>
      <c r="W489" s="120"/>
      <c r="X489" s="120"/>
      <c r="Y489" s="120"/>
      <c r="Z489" s="120"/>
    </row>
    <row r="490" ht="15.75" hidden="1" customHeight="1">
      <c r="A490" s="121" t="s">
        <v>12</v>
      </c>
      <c r="B490" s="121" t="s">
        <v>41</v>
      </c>
      <c r="C490" s="121">
        <v>7205.0</v>
      </c>
      <c r="D490" s="121" t="s">
        <v>658</v>
      </c>
      <c r="E490" s="121" t="s">
        <v>43</v>
      </c>
      <c r="F490" s="122">
        <v>6069.0</v>
      </c>
      <c r="G490" s="121" t="s">
        <v>17</v>
      </c>
      <c r="H490" s="120"/>
      <c r="I490" s="120"/>
      <c r="J490" s="120"/>
      <c r="K490" s="120"/>
      <c r="L490" s="120"/>
      <c r="M490" s="120"/>
      <c r="N490" s="120"/>
      <c r="O490" s="120"/>
      <c r="P490" s="120"/>
      <c r="Q490" s="120"/>
      <c r="R490" s="120"/>
      <c r="S490" s="120"/>
      <c r="T490" s="120"/>
      <c r="U490" s="120"/>
      <c r="V490" s="120"/>
      <c r="W490" s="120"/>
      <c r="X490" s="120"/>
      <c r="Y490" s="120"/>
      <c r="Z490" s="120"/>
    </row>
    <row r="491" ht="15.75" hidden="1" customHeight="1">
      <c r="A491" s="121" t="s">
        <v>12</v>
      </c>
      <c r="B491" s="121" t="s">
        <v>41</v>
      </c>
      <c r="C491" s="121">
        <v>7206.0</v>
      </c>
      <c r="D491" s="121" t="s">
        <v>659</v>
      </c>
      <c r="E491" s="121" t="s">
        <v>43</v>
      </c>
      <c r="F491" s="122">
        <v>6069.0</v>
      </c>
      <c r="G491" s="121" t="s">
        <v>17</v>
      </c>
      <c r="H491" s="120"/>
      <c r="I491" s="120"/>
      <c r="J491" s="120"/>
      <c r="K491" s="120"/>
      <c r="L491" s="120"/>
      <c r="M491" s="120"/>
      <c r="N491" s="120"/>
      <c r="O491" s="120"/>
      <c r="P491" s="120"/>
      <c r="Q491" s="120"/>
      <c r="R491" s="120"/>
      <c r="S491" s="120"/>
      <c r="T491" s="120"/>
      <c r="U491" s="120"/>
      <c r="V491" s="120"/>
      <c r="W491" s="120"/>
      <c r="X491" s="120"/>
      <c r="Y491" s="120"/>
      <c r="Z491" s="120"/>
    </row>
    <row r="492" ht="15.75" hidden="1" customHeight="1">
      <c r="A492" s="121" t="s">
        <v>12</v>
      </c>
      <c r="B492" s="121" t="s">
        <v>41</v>
      </c>
      <c r="C492" s="121">
        <v>7207.0</v>
      </c>
      <c r="D492" s="121" t="s">
        <v>660</v>
      </c>
      <c r="E492" s="121" t="s">
        <v>43</v>
      </c>
      <c r="F492" s="122">
        <v>6069.0</v>
      </c>
      <c r="G492" s="121" t="s">
        <v>17</v>
      </c>
      <c r="H492" s="120"/>
      <c r="I492" s="120"/>
      <c r="J492" s="120"/>
      <c r="K492" s="120"/>
      <c r="L492" s="120"/>
      <c r="M492" s="120"/>
      <c r="N492" s="120"/>
      <c r="O492" s="120"/>
      <c r="P492" s="120"/>
      <c r="Q492" s="120"/>
      <c r="R492" s="120"/>
      <c r="S492" s="120"/>
      <c r="T492" s="120"/>
      <c r="U492" s="120"/>
      <c r="V492" s="120"/>
      <c r="W492" s="120"/>
      <c r="X492" s="120"/>
      <c r="Y492" s="120"/>
      <c r="Z492" s="120"/>
    </row>
    <row r="493" ht="15.75" hidden="1" customHeight="1">
      <c r="A493" s="121" t="s">
        <v>12</v>
      </c>
      <c r="B493" s="121" t="s">
        <v>41</v>
      </c>
      <c r="C493" s="121">
        <v>7208.0</v>
      </c>
      <c r="D493" s="121" t="s">
        <v>661</v>
      </c>
      <c r="E493" s="121" t="s">
        <v>43</v>
      </c>
      <c r="F493" s="122">
        <v>6069.0</v>
      </c>
      <c r="G493" s="121" t="s">
        <v>17</v>
      </c>
      <c r="H493" s="120"/>
      <c r="I493" s="120"/>
      <c r="J493" s="120"/>
      <c r="K493" s="120"/>
      <c r="L493" s="120"/>
      <c r="M493" s="120"/>
      <c r="N493" s="120"/>
      <c r="O493" s="120"/>
      <c r="P493" s="120"/>
      <c r="Q493" s="120"/>
      <c r="R493" s="120"/>
      <c r="S493" s="120"/>
      <c r="T493" s="120"/>
      <c r="U493" s="120"/>
      <c r="V493" s="120"/>
      <c r="W493" s="120"/>
      <c r="X493" s="120"/>
      <c r="Y493" s="120"/>
      <c r="Z493" s="120"/>
    </row>
    <row r="494" ht="15.75" hidden="1" customHeight="1">
      <c r="A494" s="121" t="s">
        <v>12</v>
      </c>
      <c r="B494" s="121" t="s">
        <v>140</v>
      </c>
      <c r="C494" s="121">
        <v>7216.0</v>
      </c>
      <c r="D494" s="121" t="s">
        <v>662</v>
      </c>
      <c r="E494" s="121" t="s">
        <v>36</v>
      </c>
      <c r="F494" s="122">
        <v>153152.0</v>
      </c>
      <c r="G494" s="121" t="s">
        <v>37</v>
      </c>
      <c r="H494" s="120"/>
      <c r="I494" s="120"/>
      <c r="J494" s="120"/>
      <c r="K494" s="120"/>
      <c r="L494" s="120"/>
      <c r="M494" s="120"/>
      <c r="N494" s="120"/>
      <c r="O494" s="120"/>
      <c r="P494" s="120"/>
      <c r="Q494" s="120"/>
      <c r="R494" s="120"/>
      <c r="S494" s="120"/>
      <c r="T494" s="120"/>
      <c r="U494" s="120"/>
      <c r="V494" s="120"/>
      <c r="W494" s="120"/>
      <c r="X494" s="120"/>
      <c r="Y494" s="120"/>
      <c r="Z494" s="120"/>
    </row>
    <row r="495" ht="15.75" hidden="1" customHeight="1">
      <c r="A495" s="121" t="s">
        <v>12</v>
      </c>
      <c r="B495" s="121" t="s">
        <v>50</v>
      </c>
      <c r="C495" s="121">
        <v>7219.0</v>
      </c>
      <c r="D495" s="121" t="s">
        <v>663</v>
      </c>
      <c r="E495" s="121" t="s">
        <v>46</v>
      </c>
      <c r="F495" s="122">
        <v>919766.0</v>
      </c>
      <c r="G495" s="121" t="s">
        <v>17</v>
      </c>
      <c r="H495" s="120"/>
      <c r="I495" s="120"/>
      <c r="J495" s="120"/>
      <c r="K495" s="120"/>
      <c r="L495" s="120"/>
      <c r="M495" s="120"/>
      <c r="N495" s="120"/>
      <c r="O495" s="120"/>
      <c r="P495" s="120"/>
      <c r="Q495" s="120"/>
      <c r="R495" s="120"/>
      <c r="S495" s="120"/>
      <c r="T495" s="120"/>
      <c r="U495" s="120"/>
      <c r="V495" s="120"/>
      <c r="W495" s="120"/>
      <c r="X495" s="120"/>
      <c r="Y495" s="120"/>
      <c r="Z495" s="120"/>
    </row>
    <row r="496" ht="15.75" hidden="1" customHeight="1">
      <c r="A496" s="121" t="s">
        <v>12</v>
      </c>
      <c r="B496" s="121" t="s">
        <v>50</v>
      </c>
      <c r="C496" s="121">
        <v>7224.0</v>
      </c>
      <c r="D496" s="121" t="s">
        <v>665</v>
      </c>
      <c r="E496" s="121" t="s">
        <v>46</v>
      </c>
      <c r="F496" s="122">
        <v>382240.0</v>
      </c>
      <c r="G496" s="121" t="s">
        <v>17</v>
      </c>
      <c r="H496" s="120"/>
      <c r="I496" s="120"/>
      <c r="J496" s="120"/>
      <c r="K496" s="120"/>
      <c r="L496" s="120"/>
      <c r="M496" s="120"/>
      <c r="N496" s="120"/>
      <c r="O496" s="120"/>
      <c r="P496" s="120"/>
      <c r="Q496" s="120"/>
      <c r="R496" s="120"/>
      <c r="S496" s="120"/>
      <c r="T496" s="120"/>
      <c r="U496" s="120"/>
      <c r="V496" s="120"/>
      <c r="W496" s="120"/>
      <c r="X496" s="120"/>
      <c r="Y496" s="120"/>
      <c r="Z496" s="120"/>
    </row>
    <row r="497" ht="15.75" hidden="1" customHeight="1">
      <c r="A497" s="121" t="s">
        <v>12</v>
      </c>
      <c r="B497" s="121" t="s">
        <v>120</v>
      </c>
      <c r="C497" s="121">
        <v>7227.0</v>
      </c>
      <c r="D497" s="121" t="s">
        <v>666</v>
      </c>
      <c r="E497" s="121" t="s">
        <v>46</v>
      </c>
      <c r="F497" s="122">
        <v>28917.0</v>
      </c>
      <c r="G497" s="121" t="s">
        <v>17</v>
      </c>
      <c r="H497" s="120"/>
      <c r="I497" s="120"/>
      <c r="J497" s="120"/>
      <c r="K497" s="120"/>
      <c r="L497" s="120"/>
      <c r="M497" s="120"/>
      <c r="N497" s="120"/>
      <c r="O497" s="120"/>
      <c r="P497" s="120"/>
      <c r="Q497" s="120"/>
      <c r="R497" s="120"/>
      <c r="S497" s="120"/>
      <c r="T497" s="120"/>
      <c r="U497" s="120"/>
      <c r="V497" s="120"/>
      <c r="W497" s="120"/>
      <c r="X497" s="120"/>
      <c r="Y497" s="120"/>
      <c r="Z497" s="120"/>
    </row>
    <row r="498" ht="15.75" hidden="1" customHeight="1">
      <c r="A498" s="121" t="s">
        <v>12</v>
      </c>
      <c r="B498" s="121" t="s">
        <v>605</v>
      </c>
      <c r="C498" s="121">
        <v>7228.0</v>
      </c>
      <c r="D498" s="121" t="s">
        <v>667</v>
      </c>
      <c r="E498" s="121" t="s">
        <v>46</v>
      </c>
      <c r="F498" s="122">
        <v>208992.0</v>
      </c>
      <c r="G498" s="121" t="s">
        <v>17</v>
      </c>
      <c r="H498" s="120"/>
      <c r="I498" s="120"/>
      <c r="J498" s="120"/>
      <c r="K498" s="120"/>
      <c r="L498" s="120"/>
      <c r="M498" s="120"/>
      <c r="N498" s="120"/>
      <c r="O498" s="120"/>
      <c r="P498" s="120"/>
      <c r="Q498" s="120"/>
      <c r="R498" s="120"/>
      <c r="S498" s="120"/>
      <c r="T498" s="120"/>
      <c r="U498" s="120"/>
      <c r="V498" s="120"/>
      <c r="W498" s="120"/>
      <c r="X498" s="120"/>
      <c r="Y498" s="120"/>
      <c r="Z498" s="120"/>
    </row>
    <row r="499" ht="15.75" hidden="1" customHeight="1">
      <c r="A499" s="121" t="s">
        <v>12</v>
      </c>
      <c r="B499" s="121" t="s">
        <v>34</v>
      </c>
      <c r="C499" s="121">
        <v>7229.0</v>
      </c>
      <c r="D499" s="121" t="s">
        <v>668</v>
      </c>
      <c r="E499" s="121" t="s">
        <v>16</v>
      </c>
      <c r="F499" s="122">
        <v>84232.0</v>
      </c>
      <c r="G499" s="121" t="s">
        <v>37</v>
      </c>
      <c r="H499" s="120"/>
      <c r="I499" s="120"/>
      <c r="J499" s="120"/>
      <c r="K499" s="120"/>
      <c r="L499" s="120"/>
      <c r="M499" s="120"/>
      <c r="N499" s="120"/>
      <c r="O499" s="120"/>
      <c r="P499" s="120"/>
      <c r="Q499" s="120"/>
      <c r="R499" s="120"/>
      <c r="S499" s="120"/>
      <c r="T499" s="120"/>
      <c r="U499" s="120"/>
      <c r="V499" s="120"/>
      <c r="W499" s="120"/>
      <c r="X499" s="120"/>
      <c r="Y499" s="120"/>
      <c r="Z499" s="120"/>
    </row>
    <row r="500" ht="15.75" hidden="1" customHeight="1">
      <c r="A500" s="121" t="s">
        <v>12</v>
      </c>
      <c r="B500" s="121" t="s">
        <v>535</v>
      </c>
      <c r="C500" s="121">
        <v>7231.0</v>
      </c>
      <c r="D500" s="121" t="s">
        <v>669</v>
      </c>
      <c r="E500" s="121" t="s">
        <v>16</v>
      </c>
      <c r="F500" s="122">
        <v>7800.0</v>
      </c>
      <c r="G500" s="121" t="s">
        <v>17</v>
      </c>
      <c r="H500" s="120"/>
      <c r="I500" s="120"/>
      <c r="J500" s="120"/>
      <c r="K500" s="120"/>
      <c r="L500" s="120"/>
      <c r="M500" s="120"/>
      <c r="N500" s="120"/>
      <c r="O500" s="120"/>
      <c r="P500" s="120"/>
      <c r="Q500" s="120"/>
      <c r="R500" s="120"/>
      <c r="S500" s="120"/>
      <c r="T500" s="120"/>
      <c r="U500" s="120"/>
      <c r="V500" s="120"/>
      <c r="W500" s="120"/>
      <c r="X500" s="120"/>
      <c r="Y500" s="120"/>
      <c r="Z500" s="120"/>
    </row>
    <row r="501" ht="15.75" hidden="1" customHeight="1">
      <c r="A501" s="121" t="s">
        <v>12</v>
      </c>
      <c r="B501" s="121" t="s">
        <v>65</v>
      </c>
      <c r="C501" s="121">
        <v>7236.0</v>
      </c>
      <c r="D501" s="121" t="s">
        <v>671</v>
      </c>
      <c r="E501" s="121" t="s">
        <v>46</v>
      </c>
      <c r="F501" s="122">
        <v>33989.0</v>
      </c>
      <c r="G501" s="121" t="s">
        <v>17</v>
      </c>
      <c r="H501" s="120"/>
      <c r="I501" s="120"/>
      <c r="J501" s="120"/>
      <c r="K501" s="120"/>
      <c r="L501" s="120"/>
      <c r="M501" s="120"/>
      <c r="N501" s="120"/>
      <c r="O501" s="120"/>
      <c r="P501" s="120"/>
      <c r="Q501" s="120"/>
      <c r="R501" s="120"/>
      <c r="S501" s="120"/>
      <c r="T501" s="120"/>
      <c r="U501" s="120"/>
      <c r="V501" s="120"/>
      <c r="W501" s="120"/>
      <c r="X501" s="120"/>
      <c r="Y501" s="120"/>
      <c r="Z501" s="120"/>
    </row>
    <row r="502" ht="15.75" hidden="1" customHeight="1">
      <c r="A502" s="121" t="s">
        <v>12</v>
      </c>
      <c r="B502" s="121" t="s">
        <v>129</v>
      </c>
      <c r="C502" s="121">
        <v>7244.0</v>
      </c>
      <c r="D502" s="121" t="s">
        <v>675</v>
      </c>
      <c r="E502" s="121" t="s">
        <v>46</v>
      </c>
      <c r="F502" s="122">
        <v>18972.0</v>
      </c>
      <c r="G502" s="121" t="s">
        <v>17</v>
      </c>
      <c r="H502" s="120"/>
      <c r="I502" s="120"/>
      <c r="J502" s="120"/>
      <c r="K502" s="120"/>
      <c r="L502" s="120"/>
      <c r="M502" s="120"/>
      <c r="N502" s="120"/>
      <c r="O502" s="120"/>
      <c r="P502" s="120"/>
      <c r="Q502" s="120"/>
      <c r="R502" s="120"/>
      <c r="S502" s="120"/>
      <c r="T502" s="120"/>
      <c r="U502" s="120"/>
      <c r="V502" s="120"/>
      <c r="W502" s="120"/>
      <c r="X502" s="120"/>
      <c r="Y502" s="120"/>
      <c r="Z502" s="120"/>
    </row>
    <row r="503" ht="15.75" hidden="1" customHeight="1">
      <c r="A503" s="121" t="s">
        <v>12</v>
      </c>
      <c r="B503" s="121" t="s">
        <v>129</v>
      </c>
      <c r="C503" s="121">
        <v>7245.0</v>
      </c>
      <c r="D503" s="121" t="s">
        <v>677</v>
      </c>
      <c r="E503" s="121" t="s">
        <v>46</v>
      </c>
      <c r="F503" s="122">
        <v>45970.0</v>
      </c>
      <c r="G503" s="121" t="s">
        <v>17</v>
      </c>
      <c r="H503" s="120"/>
      <c r="I503" s="120"/>
      <c r="J503" s="120"/>
      <c r="K503" s="120"/>
      <c r="L503" s="120"/>
      <c r="M503" s="120"/>
      <c r="N503" s="120"/>
      <c r="O503" s="120"/>
      <c r="P503" s="120"/>
      <c r="Q503" s="120"/>
      <c r="R503" s="120"/>
      <c r="S503" s="120"/>
      <c r="T503" s="120"/>
      <c r="U503" s="120"/>
      <c r="V503" s="120"/>
      <c r="W503" s="120"/>
      <c r="X503" s="120"/>
      <c r="Y503" s="120"/>
      <c r="Z503" s="120"/>
    </row>
    <row r="504" ht="15.75" customHeight="1">
      <c r="A504" s="121" t="s">
        <v>12</v>
      </c>
      <c r="B504" s="121" t="s">
        <v>109</v>
      </c>
      <c r="C504" s="121">
        <v>7246.0</v>
      </c>
      <c r="D504" s="121" t="s">
        <v>678</v>
      </c>
      <c r="E504" s="121" t="s">
        <v>111</v>
      </c>
      <c r="F504" s="122">
        <v>139262.0</v>
      </c>
      <c r="G504" s="121" t="s">
        <v>112</v>
      </c>
      <c r="H504" s="120"/>
      <c r="I504" s="120"/>
      <c r="J504" s="120"/>
      <c r="K504" s="120"/>
      <c r="L504" s="120"/>
      <c r="M504" s="120"/>
      <c r="N504" s="120"/>
      <c r="O504" s="120"/>
      <c r="P504" s="120"/>
      <c r="Q504" s="120"/>
      <c r="R504" s="120"/>
      <c r="S504" s="120"/>
      <c r="T504" s="120"/>
      <c r="U504" s="120"/>
      <c r="V504" s="120"/>
      <c r="W504" s="120"/>
      <c r="X504" s="120"/>
      <c r="Y504" s="120"/>
      <c r="Z504" s="120"/>
    </row>
    <row r="505" ht="15.75" customHeight="1">
      <c r="A505" s="121" t="s">
        <v>12</v>
      </c>
      <c r="B505" s="121" t="s">
        <v>109</v>
      </c>
      <c r="C505" s="121">
        <v>7247.0</v>
      </c>
      <c r="D505" s="121" t="s">
        <v>679</v>
      </c>
      <c r="E505" s="121" t="s">
        <v>33</v>
      </c>
      <c r="F505" s="122">
        <v>18990.0</v>
      </c>
      <c r="G505" s="121" t="s">
        <v>112</v>
      </c>
      <c r="H505" s="120"/>
      <c r="I505" s="120"/>
      <c r="J505" s="120"/>
      <c r="K505" s="120"/>
      <c r="L505" s="120"/>
      <c r="M505" s="120"/>
      <c r="N505" s="120"/>
      <c r="O505" s="120"/>
      <c r="P505" s="120"/>
      <c r="Q505" s="120"/>
      <c r="R505" s="120"/>
      <c r="S505" s="120"/>
      <c r="T505" s="120"/>
      <c r="U505" s="120"/>
      <c r="V505" s="120"/>
      <c r="W505" s="120"/>
      <c r="X505" s="120"/>
      <c r="Y505" s="120"/>
      <c r="Z505" s="120"/>
    </row>
    <row r="506" ht="15.75" customHeight="1">
      <c r="A506" s="121" t="s">
        <v>12</v>
      </c>
      <c r="B506" s="121" t="s">
        <v>109</v>
      </c>
      <c r="C506" s="121">
        <v>7248.0</v>
      </c>
      <c r="D506" s="121" t="s">
        <v>680</v>
      </c>
      <c r="E506" s="121" t="s">
        <v>111</v>
      </c>
      <c r="F506" s="122">
        <v>139262.0</v>
      </c>
      <c r="G506" s="121" t="s">
        <v>112</v>
      </c>
      <c r="H506" s="120"/>
      <c r="I506" s="120"/>
      <c r="J506" s="120"/>
      <c r="K506" s="120"/>
      <c r="L506" s="120"/>
      <c r="M506" s="120"/>
      <c r="N506" s="120"/>
      <c r="O506" s="120"/>
      <c r="P506" s="120"/>
      <c r="Q506" s="120"/>
      <c r="R506" s="120"/>
      <c r="S506" s="120"/>
      <c r="T506" s="120"/>
      <c r="U506" s="120"/>
      <c r="V506" s="120"/>
      <c r="W506" s="120"/>
      <c r="X506" s="120"/>
      <c r="Y506" s="120"/>
      <c r="Z506" s="120"/>
    </row>
    <row r="507" ht="15.75" customHeight="1">
      <c r="A507" s="121" t="s">
        <v>12</v>
      </c>
      <c r="B507" s="121" t="s">
        <v>109</v>
      </c>
      <c r="C507" s="121">
        <v>7249.0</v>
      </c>
      <c r="D507" s="121" t="s">
        <v>682</v>
      </c>
      <c r="E507" s="121" t="s">
        <v>33</v>
      </c>
      <c r="F507" s="122">
        <v>18990.0</v>
      </c>
      <c r="G507" s="121" t="s">
        <v>112</v>
      </c>
      <c r="H507" s="120"/>
      <c r="I507" s="120"/>
      <c r="J507" s="120"/>
      <c r="K507" s="120"/>
      <c r="L507" s="120"/>
      <c r="M507" s="120"/>
      <c r="N507" s="120"/>
      <c r="O507" s="120"/>
      <c r="P507" s="120"/>
      <c r="Q507" s="120"/>
      <c r="R507" s="120"/>
      <c r="S507" s="120"/>
      <c r="T507" s="120"/>
      <c r="U507" s="120"/>
      <c r="V507" s="120"/>
      <c r="W507" s="120"/>
      <c r="X507" s="120"/>
      <c r="Y507" s="120"/>
      <c r="Z507" s="120"/>
    </row>
    <row r="508" ht="15.75" hidden="1" customHeight="1">
      <c r="A508" s="121" t="s">
        <v>12</v>
      </c>
      <c r="B508" s="121" t="s">
        <v>683</v>
      </c>
      <c r="C508" s="121">
        <v>7252.0</v>
      </c>
      <c r="D508" s="121" t="s">
        <v>684</v>
      </c>
      <c r="E508" s="121" t="s">
        <v>46</v>
      </c>
      <c r="F508" s="122">
        <v>35343.0</v>
      </c>
      <c r="G508" s="121" t="s">
        <v>37</v>
      </c>
      <c r="H508" s="120"/>
      <c r="I508" s="120"/>
      <c r="J508" s="120"/>
      <c r="K508" s="120"/>
      <c r="L508" s="120"/>
      <c r="M508" s="120"/>
      <c r="N508" s="120"/>
      <c r="O508" s="120"/>
      <c r="P508" s="120"/>
      <c r="Q508" s="120"/>
      <c r="R508" s="120"/>
      <c r="S508" s="120"/>
      <c r="T508" s="120"/>
      <c r="U508" s="120"/>
      <c r="V508" s="120"/>
      <c r="W508" s="120"/>
      <c r="X508" s="120"/>
      <c r="Y508" s="120"/>
      <c r="Z508" s="120"/>
    </row>
    <row r="509" ht="15.75" hidden="1" customHeight="1">
      <c r="A509" s="121" t="s">
        <v>12</v>
      </c>
      <c r="B509" s="121" t="s">
        <v>683</v>
      </c>
      <c r="C509" s="121">
        <v>7253.0</v>
      </c>
      <c r="D509" s="121" t="s">
        <v>686</v>
      </c>
      <c r="E509" s="121" t="s">
        <v>46</v>
      </c>
      <c r="F509" s="122">
        <v>59976.0</v>
      </c>
      <c r="G509" s="121" t="s">
        <v>37</v>
      </c>
      <c r="H509" s="120"/>
      <c r="I509" s="120"/>
      <c r="J509" s="120"/>
      <c r="K509" s="120"/>
      <c r="L509" s="120"/>
      <c r="M509" s="120"/>
      <c r="N509" s="120"/>
      <c r="O509" s="120"/>
      <c r="P509" s="120"/>
      <c r="Q509" s="120"/>
      <c r="R509" s="120"/>
      <c r="S509" s="120"/>
      <c r="T509" s="120"/>
      <c r="U509" s="120"/>
      <c r="V509" s="120"/>
      <c r="W509" s="120"/>
      <c r="X509" s="120"/>
      <c r="Y509" s="120"/>
      <c r="Z509" s="120"/>
    </row>
    <row r="510" ht="15.75" hidden="1" customHeight="1">
      <c r="A510" s="121" t="s">
        <v>12</v>
      </c>
      <c r="B510" s="121" t="s">
        <v>683</v>
      </c>
      <c r="C510" s="121">
        <v>7254.0</v>
      </c>
      <c r="D510" s="121" t="s">
        <v>687</v>
      </c>
      <c r="E510" s="121" t="s">
        <v>46</v>
      </c>
      <c r="F510" s="122">
        <v>119000.0</v>
      </c>
      <c r="G510" s="121" t="s">
        <v>37</v>
      </c>
      <c r="H510" s="120"/>
      <c r="I510" s="120"/>
      <c r="J510" s="120"/>
      <c r="K510" s="120"/>
      <c r="L510" s="120"/>
      <c r="M510" s="120"/>
      <c r="N510" s="120"/>
      <c r="O510" s="120"/>
      <c r="P510" s="120"/>
      <c r="Q510" s="120"/>
      <c r="R510" s="120"/>
      <c r="S510" s="120"/>
      <c r="T510" s="120"/>
      <c r="U510" s="120"/>
      <c r="V510" s="120"/>
      <c r="W510" s="120"/>
      <c r="X510" s="120"/>
      <c r="Y510" s="120"/>
      <c r="Z510" s="120"/>
    </row>
    <row r="511" ht="15.75" hidden="1" customHeight="1">
      <c r="A511" s="121" t="s">
        <v>12</v>
      </c>
      <c r="B511" s="121" t="s">
        <v>683</v>
      </c>
      <c r="C511" s="121">
        <v>7255.0</v>
      </c>
      <c r="D511" s="121" t="s">
        <v>688</v>
      </c>
      <c r="E511" s="121" t="s">
        <v>46</v>
      </c>
      <c r="F511" s="122">
        <v>139825.0</v>
      </c>
      <c r="G511" s="121" t="s">
        <v>37</v>
      </c>
      <c r="H511" s="120"/>
      <c r="I511" s="120"/>
      <c r="J511" s="120"/>
      <c r="K511" s="120"/>
      <c r="L511" s="120"/>
      <c r="M511" s="120"/>
      <c r="N511" s="120"/>
      <c r="O511" s="120"/>
      <c r="P511" s="120"/>
      <c r="Q511" s="120"/>
      <c r="R511" s="120"/>
      <c r="S511" s="120"/>
      <c r="T511" s="120"/>
      <c r="U511" s="120"/>
      <c r="V511" s="120"/>
      <c r="W511" s="120"/>
      <c r="X511" s="120"/>
      <c r="Y511" s="120"/>
      <c r="Z511" s="120"/>
    </row>
    <row r="512" ht="15.75" hidden="1" customHeight="1">
      <c r="A512" s="121" t="s">
        <v>12</v>
      </c>
      <c r="B512" s="121" t="s">
        <v>683</v>
      </c>
      <c r="C512" s="121">
        <v>7256.0</v>
      </c>
      <c r="D512" s="121" t="s">
        <v>689</v>
      </c>
      <c r="E512" s="121" t="s">
        <v>46</v>
      </c>
      <c r="F512" s="122">
        <v>14399.0</v>
      </c>
      <c r="G512" s="121" t="s">
        <v>37</v>
      </c>
      <c r="H512" s="120"/>
      <c r="I512" s="120"/>
      <c r="J512" s="120"/>
      <c r="K512" s="120"/>
      <c r="L512" s="120"/>
      <c r="M512" s="120"/>
      <c r="N512" s="120"/>
      <c r="O512" s="120"/>
      <c r="P512" s="120"/>
      <c r="Q512" s="120"/>
      <c r="R512" s="120"/>
      <c r="S512" s="120"/>
      <c r="T512" s="120"/>
      <c r="U512" s="120"/>
      <c r="V512" s="120"/>
      <c r="W512" s="120"/>
      <c r="X512" s="120"/>
      <c r="Y512" s="120"/>
      <c r="Z512" s="120"/>
    </row>
    <row r="513" ht="15.75" hidden="1" customHeight="1">
      <c r="A513" s="121" t="s">
        <v>12</v>
      </c>
      <c r="B513" s="121" t="s">
        <v>683</v>
      </c>
      <c r="C513" s="121">
        <v>7257.0</v>
      </c>
      <c r="D513" s="121" t="s">
        <v>690</v>
      </c>
      <c r="E513" s="121" t="s">
        <v>46</v>
      </c>
      <c r="F513" s="122">
        <v>34510.0</v>
      </c>
      <c r="G513" s="121" t="s">
        <v>37</v>
      </c>
      <c r="H513" s="120"/>
      <c r="I513" s="120"/>
      <c r="J513" s="120"/>
      <c r="K513" s="120"/>
      <c r="L513" s="120"/>
      <c r="M513" s="120"/>
      <c r="N513" s="120"/>
      <c r="O513" s="120"/>
      <c r="P513" s="120"/>
      <c r="Q513" s="120"/>
      <c r="R513" s="120"/>
      <c r="S513" s="120"/>
      <c r="T513" s="120"/>
      <c r="U513" s="120"/>
      <c r="V513" s="120"/>
      <c r="W513" s="120"/>
      <c r="X513" s="120"/>
      <c r="Y513" s="120"/>
      <c r="Z513" s="120"/>
    </row>
    <row r="514" ht="15.75" hidden="1" customHeight="1">
      <c r="A514" s="121" t="s">
        <v>12</v>
      </c>
      <c r="B514" s="121" t="s">
        <v>683</v>
      </c>
      <c r="C514" s="121">
        <v>7258.0</v>
      </c>
      <c r="D514" s="121" t="s">
        <v>691</v>
      </c>
      <c r="E514" s="121" t="s">
        <v>46</v>
      </c>
      <c r="F514" s="122">
        <v>59500.0</v>
      </c>
      <c r="G514" s="121" t="s">
        <v>37</v>
      </c>
      <c r="H514" s="120"/>
      <c r="I514" s="120"/>
      <c r="J514" s="120"/>
      <c r="K514" s="120"/>
      <c r="L514" s="120"/>
      <c r="M514" s="120"/>
      <c r="N514" s="120"/>
      <c r="O514" s="120"/>
      <c r="P514" s="120"/>
      <c r="Q514" s="120"/>
      <c r="R514" s="120"/>
      <c r="S514" s="120"/>
      <c r="T514" s="120"/>
      <c r="U514" s="120"/>
      <c r="V514" s="120"/>
      <c r="W514" s="120"/>
      <c r="X514" s="120"/>
      <c r="Y514" s="120"/>
      <c r="Z514" s="120"/>
    </row>
    <row r="515" ht="15.75" hidden="1" customHeight="1">
      <c r="A515" s="121" t="s">
        <v>12</v>
      </c>
      <c r="B515" s="121" t="s">
        <v>683</v>
      </c>
      <c r="C515" s="121">
        <v>7259.0</v>
      </c>
      <c r="D515" s="121" t="s">
        <v>692</v>
      </c>
      <c r="E515" s="121" t="s">
        <v>46</v>
      </c>
      <c r="F515" s="122">
        <v>69853.0</v>
      </c>
      <c r="G515" s="121" t="s">
        <v>37</v>
      </c>
      <c r="H515" s="120"/>
      <c r="I515" s="120"/>
      <c r="J515" s="120"/>
      <c r="K515" s="120"/>
      <c r="L515" s="120"/>
      <c r="M515" s="120"/>
      <c r="N515" s="120"/>
      <c r="O515" s="120"/>
      <c r="P515" s="120"/>
      <c r="Q515" s="120"/>
      <c r="R515" s="120"/>
      <c r="S515" s="120"/>
      <c r="T515" s="120"/>
      <c r="U515" s="120"/>
      <c r="V515" s="120"/>
      <c r="W515" s="120"/>
      <c r="X515" s="120"/>
      <c r="Y515" s="120"/>
      <c r="Z515" s="120"/>
    </row>
    <row r="516" ht="15.75" hidden="1" customHeight="1">
      <c r="A516" s="121" t="s">
        <v>12</v>
      </c>
      <c r="B516" s="121" t="s">
        <v>683</v>
      </c>
      <c r="C516" s="121">
        <v>7260.0</v>
      </c>
      <c r="D516" s="121" t="s">
        <v>693</v>
      </c>
      <c r="E516" s="121" t="s">
        <v>46</v>
      </c>
      <c r="F516" s="122">
        <v>7140.0</v>
      </c>
      <c r="G516" s="121" t="s">
        <v>37</v>
      </c>
      <c r="H516" s="120"/>
      <c r="I516" s="120"/>
      <c r="J516" s="120"/>
      <c r="K516" s="120"/>
      <c r="L516" s="120"/>
      <c r="M516" s="120"/>
      <c r="N516" s="120"/>
      <c r="O516" s="120"/>
      <c r="P516" s="120"/>
      <c r="Q516" s="120"/>
      <c r="R516" s="120"/>
      <c r="S516" s="120"/>
      <c r="T516" s="120"/>
      <c r="U516" s="120"/>
      <c r="V516" s="120"/>
      <c r="W516" s="120"/>
      <c r="X516" s="120"/>
      <c r="Y516" s="120"/>
      <c r="Z516" s="120"/>
    </row>
    <row r="517" ht="15.75" hidden="1" customHeight="1">
      <c r="A517" s="121" t="s">
        <v>12</v>
      </c>
      <c r="B517" s="121" t="s">
        <v>683</v>
      </c>
      <c r="C517" s="121">
        <v>7261.0</v>
      </c>
      <c r="D517" s="121" t="s">
        <v>694</v>
      </c>
      <c r="E517" s="121" t="s">
        <v>46</v>
      </c>
      <c r="F517" s="122">
        <v>14994.0</v>
      </c>
      <c r="G517" s="121" t="s">
        <v>37</v>
      </c>
      <c r="H517" s="120"/>
      <c r="I517" s="120"/>
      <c r="J517" s="120"/>
      <c r="K517" s="120"/>
      <c r="L517" s="120"/>
      <c r="M517" s="120"/>
      <c r="N517" s="120"/>
      <c r="O517" s="120"/>
      <c r="P517" s="120"/>
      <c r="Q517" s="120"/>
      <c r="R517" s="120"/>
      <c r="S517" s="120"/>
      <c r="T517" s="120"/>
      <c r="U517" s="120"/>
      <c r="V517" s="120"/>
      <c r="W517" s="120"/>
      <c r="X517" s="120"/>
      <c r="Y517" s="120"/>
      <c r="Z517" s="120"/>
    </row>
    <row r="518" ht="15.75" hidden="1" customHeight="1">
      <c r="A518" s="121" t="s">
        <v>12</v>
      </c>
      <c r="B518" s="121" t="s">
        <v>683</v>
      </c>
      <c r="C518" s="121">
        <v>7262.0</v>
      </c>
      <c r="D518" s="121" t="s">
        <v>695</v>
      </c>
      <c r="E518" s="121" t="s">
        <v>46</v>
      </c>
      <c r="F518" s="122">
        <v>29988.0</v>
      </c>
      <c r="G518" s="121" t="s">
        <v>37</v>
      </c>
      <c r="H518" s="120"/>
      <c r="I518" s="120"/>
      <c r="J518" s="120"/>
      <c r="K518" s="120"/>
      <c r="L518" s="120"/>
      <c r="M518" s="120"/>
      <c r="N518" s="120"/>
      <c r="O518" s="120"/>
      <c r="P518" s="120"/>
      <c r="Q518" s="120"/>
      <c r="R518" s="120"/>
      <c r="S518" s="120"/>
      <c r="T518" s="120"/>
      <c r="U518" s="120"/>
      <c r="V518" s="120"/>
      <c r="W518" s="120"/>
      <c r="X518" s="120"/>
      <c r="Y518" s="120"/>
      <c r="Z518" s="120"/>
    </row>
    <row r="519" ht="15.75" hidden="1" customHeight="1">
      <c r="A519" s="121" t="s">
        <v>12</v>
      </c>
      <c r="B519" s="121" t="s">
        <v>683</v>
      </c>
      <c r="C519" s="121">
        <v>7263.0</v>
      </c>
      <c r="D519" s="121" t="s">
        <v>696</v>
      </c>
      <c r="E519" s="121" t="s">
        <v>46</v>
      </c>
      <c r="F519" s="122">
        <v>59976.0</v>
      </c>
      <c r="G519" s="121" t="s">
        <v>37</v>
      </c>
      <c r="H519" s="120"/>
      <c r="I519" s="120"/>
      <c r="J519" s="120"/>
      <c r="K519" s="120"/>
      <c r="L519" s="120"/>
      <c r="M519" s="120"/>
      <c r="N519" s="120"/>
      <c r="O519" s="120"/>
      <c r="P519" s="120"/>
      <c r="Q519" s="120"/>
      <c r="R519" s="120"/>
      <c r="S519" s="120"/>
      <c r="T519" s="120"/>
      <c r="U519" s="120"/>
      <c r="V519" s="120"/>
      <c r="W519" s="120"/>
      <c r="X519" s="120"/>
      <c r="Y519" s="120"/>
      <c r="Z519" s="120"/>
    </row>
    <row r="520" ht="15.75" hidden="1" customHeight="1">
      <c r="A520" s="121" t="s">
        <v>12</v>
      </c>
      <c r="B520" s="121" t="s">
        <v>683</v>
      </c>
      <c r="C520" s="121">
        <v>7264.0</v>
      </c>
      <c r="D520" s="121" t="s">
        <v>697</v>
      </c>
      <c r="E520" s="121" t="s">
        <v>46</v>
      </c>
      <c r="F520" s="122">
        <v>119000.0</v>
      </c>
      <c r="G520" s="121" t="s">
        <v>37</v>
      </c>
      <c r="H520" s="120"/>
      <c r="I520" s="120"/>
      <c r="J520" s="120"/>
      <c r="K520" s="120"/>
      <c r="L520" s="120"/>
      <c r="M520" s="120"/>
      <c r="N520" s="120"/>
      <c r="O520" s="120"/>
      <c r="P520" s="120"/>
      <c r="Q520" s="120"/>
      <c r="R520" s="120"/>
      <c r="S520" s="120"/>
      <c r="T520" s="120"/>
      <c r="U520" s="120"/>
      <c r="V520" s="120"/>
      <c r="W520" s="120"/>
      <c r="X520" s="120"/>
      <c r="Y520" s="120"/>
      <c r="Z520" s="120"/>
    </row>
    <row r="521" ht="15.75" hidden="1" customHeight="1">
      <c r="A521" s="121" t="s">
        <v>12</v>
      </c>
      <c r="B521" s="121" t="s">
        <v>683</v>
      </c>
      <c r="C521" s="121">
        <v>7265.0</v>
      </c>
      <c r="D521" s="121" t="s">
        <v>698</v>
      </c>
      <c r="E521" s="121" t="s">
        <v>46</v>
      </c>
      <c r="F521" s="122">
        <v>139825.0</v>
      </c>
      <c r="G521" s="121" t="s">
        <v>37</v>
      </c>
      <c r="H521" s="120"/>
      <c r="I521" s="120"/>
      <c r="J521" s="120"/>
      <c r="K521" s="120"/>
      <c r="L521" s="120"/>
      <c r="M521" s="120"/>
      <c r="N521" s="120"/>
      <c r="O521" s="120"/>
      <c r="P521" s="120"/>
      <c r="Q521" s="120"/>
      <c r="R521" s="120"/>
      <c r="S521" s="120"/>
      <c r="T521" s="120"/>
      <c r="U521" s="120"/>
      <c r="V521" s="120"/>
      <c r="W521" s="120"/>
      <c r="X521" s="120"/>
      <c r="Y521" s="120"/>
      <c r="Z521" s="120"/>
    </row>
    <row r="522" ht="15.75" hidden="1" customHeight="1">
      <c r="A522" s="121" t="s">
        <v>12</v>
      </c>
      <c r="B522" s="121" t="s">
        <v>683</v>
      </c>
      <c r="C522" s="121">
        <v>7266.0</v>
      </c>
      <c r="D522" s="121" t="s">
        <v>699</v>
      </c>
      <c r="E522" s="121" t="s">
        <v>46</v>
      </c>
      <c r="F522" s="122">
        <v>31580.0</v>
      </c>
      <c r="G522" s="121" t="s">
        <v>37</v>
      </c>
      <c r="H522" s="120"/>
      <c r="I522" s="120"/>
      <c r="J522" s="120"/>
      <c r="K522" s="120"/>
      <c r="L522" s="120"/>
      <c r="M522" s="120"/>
      <c r="N522" s="120"/>
      <c r="O522" s="120"/>
      <c r="P522" s="120"/>
      <c r="Q522" s="120"/>
      <c r="R522" s="120"/>
      <c r="S522" s="120"/>
      <c r="T522" s="120"/>
      <c r="U522" s="120"/>
      <c r="V522" s="120"/>
      <c r="W522" s="120"/>
      <c r="X522" s="120"/>
      <c r="Y522" s="120"/>
      <c r="Z522" s="120"/>
    </row>
    <row r="523" ht="15.75" hidden="1" customHeight="1">
      <c r="A523" s="121" t="s">
        <v>12</v>
      </c>
      <c r="B523" s="121" t="s">
        <v>683</v>
      </c>
      <c r="C523" s="121">
        <v>7267.0</v>
      </c>
      <c r="D523" s="121" t="s">
        <v>700</v>
      </c>
      <c r="E523" s="121" t="s">
        <v>46</v>
      </c>
      <c r="F523" s="122">
        <v>26623.0</v>
      </c>
      <c r="G523" s="121" t="s">
        <v>37</v>
      </c>
      <c r="H523" s="120"/>
      <c r="I523" s="120"/>
      <c r="J523" s="120"/>
      <c r="K523" s="120"/>
      <c r="L523" s="120"/>
      <c r="M523" s="120"/>
      <c r="N523" s="120"/>
      <c r="O523" s="120"/>
      <c r="P523" s="120"/>
      <c r="Q523" s="120"/>
      <c r="R523" s="120"/>
      <c r="S523" s="120"/>
      <c r="T523" s="120"/>
      <c r="U523" s="120"/>
      <c r="V523" s="120"/>
      <c r="W523" s="120"/>
      <c r="X523" s="120"/>
      <c r="Y523" s="120"/>
      <c r="Z523" s="120"/>
    </row>
    <row r="524" ht="15.75" hidden="1" customHeight="1">
      <c r="A524" s="121" t="s">
        <v>12</v>
      </c>
      <c r="B524" s="121" t="s">
        <v>683</v>
      </c>
      <c r="C524" s="121">
        <v>7268.0</v>
      </c>
      <c r="D524" s="121" t="s">
        <v>701</v>
      </c>
      <c r="E524" s="121" t="s">
        <v>46</v>
      </c>
      <c r="F524" s="122">
        <v>21384.0</v>
      </c>
      <c r="G524" s="121" t="s">
        <v>37</v>
      </c>
      <c r="H524" s="120"/>
      <c r="I524" s="120"/>
      <c r="J524" s="120"/>
      <c r="K524" s="120"/>
      <c r="L524" s="120"/>
      <c r="M524" s="120"/>
      <c r="N524" s="120"/>
      <c r="O524" s="120"/>
      <c r="P524" s="120"/>
      <c r="Q524" s="120"/>
      <c r="R524" s="120"/>
      <c r="S524" s="120"/>
      <c r="T524" s="120"/>
      <c r="U524" s="120"/>
      <c r="V524" s="120"/>
      <c r="W524" s="120"/>
      <c r="X524" s="120"/>
      <c r="Y524" s="120"/>
      <c r="Z524" s="120"/>
    </row>
    <row r="525" ht="15.75" hidden="1" customHeight="1">
      <c r="A525" s="121" t="s">
        <v>12</v>
      </c>
      <c r="B525" s="121" t="s">
        <v>683</v>
      </c>
      <c r="C525" s="121">
        <v>7269.0</v>
      </c>
      <c r="D525" s="121" t="s">
        <v>702</v>
      </c>
      <c r="E525" s="121" t="s">
        <v>46</v>
      </c>
      <c r="F525" s="122">
        <v>16144.0</v>
      </c>
      <c r="G525" s="121" t="s">
        <v>37</v>
      </c>
      <c r="H525" s="120"/>
      <c r="I525" s="120"/>
      <c r="J525" s="120"/>
      <c r="K525" s="120"/>
      <c r="L525" s="120"/>
      <c r="M525" s="120"/>
      <c r="N525" s="120"/>
      <c r="O525" s="120"/>
      <c r="P525" s="120"/>
      <c r="Q525" s="120"/>
      <c r="R525" s="120"/>
      <c r="S525" s="120"/>
      <c r="T525" s="120"/>
      <c r="U525" s="120"/>
      <c r="V525" s="120"/>
      <c r="W525" s="120"/>
      <c r="X525" s="120"/>
      <c r="Y525" s="120"/>
      <c r="Z525" s="120"/>
    </row>
    <row r="526" ht="15.75" hidden="1" customHeight="1">
      <c r="A526" s="121" t="s">
        <v>12</v>
      </c>
      <c r="B526" s="121" t="s">
        <v>683</v>
      </c>
      <c r="C526" s="121">
        <v>7270.0</v>
      </c>
      <c r="D526" s="121" t="s">
        <v>703</v>
      </c>
      <c r="E526" s="121" t="s">
        <v>46</v>
      </c>
      <c r="F526" s="122">
        <v>25349.0</v>
      </c>
      <c r="G526" s="121" t="s">
        <v>37</v>
      </c>
      <c r="H526" s="120"/>
      <c r="I526" s="120"/>
      <c r="J526" s="120"/>
      <c r="K526" s="120"/>
      <c r="L526" s="120"/>
      <c r="M526" s="120"/>
      <c r="N526" s="120"/>
      <c r="O526" s="120"/>
      <c r="P526" s="120"/>
      <c r="Q526" s="120"/>
      <c r="R526" s="120"/>
      <c r="S526" s="120"/>
      <c r="T526" s="120"/>
      <c r="U526" s="120"/>
      <c r="V526" s="120"/>
      <c r="W526" s="120"/>
      <c r="X526" s="120"/>
      <c r="Y526" s="120"/>
      <c r="Z526" s="120"/>
    </row>
    <row r="527" ht="15.75" hidden="1" customHeight="1">
      <c r="A527" s="121" t="s">
        <v>12</v>
      </c>
      <c r="B527" s="121" t="s">
        <v>683</v>
      </c>
      <c r="C527" s="121">
        <v>7271.0</v>
      </c>
      <c r="D527" s="121" t="s">
        <v>704</v>
      </c>
      <c r="E527" s="121" t="s">
        <v>46</v>
      </c>
      <c r="F527" s="122">
        <v>21384.0</v>
      </c>
      <c r="G527" s="121" t="s">
        <v>37</v>
      </c>
      <c r="H527" s="120"/>
      <c r="I527" s="120"/>
      <c r="J527" s="120"/>
      <c r="K527" s="120"/>
      <c r="L527" s="120"/>
      <c r="M527" s="120"/>
      <c r="N527" s="120"/>
      <c r="O527" s="120"/>
      <c r="P527" s="120"/>
      <c r="Q527" s="120"/>
      <c r="R527" s="120"/>
      <c r="S527" s="120"/>
      <c r="T527" s="120"/>
      <c r="U527" s="120"/>
      <c r="V527" s="120"/>
      <c r="W527" s="120"/>
      <c r="X527" s="120"/>
      <c r="Y527" s="120"/>
      <c r="Z527" s="120"/>
    </row>
    <row r="528" ht="15.75" hidden="1" customHeight="1">
      <c r="A528" s="121" t="s">
        <v>12</v>
      </c>
      <c r="B528" s="121" t="s">
        <v>683</v>
      </c>
      <c r="C528" s="121">
        <v>7272.0</v>
      </c>
      <c r="D528" s="121" t="s">
        <v>705</v>
      </c>
      <c r="E528" s="121" t="s">
        <v>46</v>
      </c>
      <c r="F528" s="122">
        <v>16994.0</v>
      </c>
      <c r="G528" s="121" t="s">
        <v>37</v>
      </c>
      <c r="H528" s="120"/>
      <c r="I528" s="120"/>
      <c r="J528" s="120"/>
      <c r="K528" s="120"/>
      <c r="L528" s="120"/>
      <c r="M528" s="120"/>
      <c r="N528" s="120"/>
      <c r="O528" s="120"/>
      <c r="P528" s="120"/>
      <c r="Q528" s="120"/>
      <c r="R528" s="120"/>
      <c r="S528" s="120"/>
      <c r="T528" s="120"/>
      <c r="U528" s="120"/>
      <c r="V528" s="120"/>
      <c r="W528" s="120"/>
      <c r="X528" s="120"/>
      <c r="Y528" s="120"/>
      <c r="Z528" s="120"/>
    </row>
    <row r="529" ht="15.75" hidden="1" customHeight="1">
      <c r="A529" s="121" t="s">
        <v>12</v>
      </c>
      <c r="B529" s="121" t="s">
        <v>683</v>
      </c>
      <c r="C529" s="121">
        <v>7273.0</v>
      </c>
      <c r="D529" s="121" t="s">
        <v>706</v>
      </c>
      <c r="E529" s="121" t="s">
        <v>46</v>
      </c>
      <c r="F529" s="122">
        <v>12887.0</v>
      </c>
      <c r="G529" s="121" t="s">
        <v>37</v>
      </c>
      <c r="H529" s="120"/>
      <c r="I529" s="120"/>
      <c r="J529" s="120"/>
      <c r="K529" s="120"/>
      <c r="L529" s="120"/>
      <c r="M529" s="120"/>
      <c r="N529" s="120"/>
      <c r="O529" s="120"/>
      <c r="P529" s="120"/>
      <c r="Q529" s="120"/>
      <c r="R529" s="120"/>
      <c r="S529" s="120"/>
      <c r="T529" s="120"/>
      <c r="U529" s="120"/>
      <c r="V529" s="120"/>
      <c r="W529" s="120"/>
      <c r="X529" s="120"/>
      <c r="Y529" s="120"/>
      <c r="Z529" s="120"/>
    </row>
    <row r="530" ht="15.75" hidden="1" customHeight="1">
      <c r="A530" s="121" t="s">
        <v>12</v>
      </c>
      <c r="B530" s="121" t="s">
        <v>683</v>
      </c>
      <c r="C530" s="121">
        <v>7274.0</v>
      </c>
      <c r="D530" s="121" t="s">
        <v>707</v>
      </c>
      <c r="E530" s="121" t="s">
        <v>46</v>
      </c>
      <c r="F530" s="122">
        <v>53104.0</v>
      </c>
      <c r="G530" s="121" t="s">
        <v>37</v>
      </c>
      <c r="H530" s="120"/>
      <c r="I530" s="120"/>
      <c r="J530" s="120"/>
      <c r="K530" s="120"/>
      <c r="L530" s="120"/>
      <c r="M530" s="120"/>
      <c r="N530" s="120"/>
      <c r="O530" s="120"/>
      <c r="P530" s="120"/>
      <c r="Q530" s="120"/>
      <c r="R530" s="120"/>
      <c r="S530" s="120"/>
      <c r="T530" s="120"/>
      <c r="U530" s="120"/>
      <c r="V530" s="120"/>
      <c r="W530" s="120"/>
      <c r="X530" s="120"/>
      <c r="Y530" s="120"/>
      <c r="Z530" s="120"/>
    </row>
    <row r="531" ht="15.75" hidden="1" customHeight="1">
      <c r="A531" s="121" t="s">
        <v>12</v>
      </c>
      <c r="B531" s="121" t="s">
        <v>683</v>
      </c>
      <c r="C531" s="121">
        <v>7275.0</v>
      </c>
      <c r="D531" s="121" t="s">
        <v>708</v>
      </c>
      <c r="E531" s="121" t="s">
        <v>46</v>
      </c>
      <c r="F531" s="122">
        <v>17017.0</v>
      </c>
      <c r="G531" s="121" t="s">
        <v>37</v>
      </c>
      <c r="H531" s="120"/>
      <c r="I531" s="120"/>
      <c r="J531" s="120"/>
      <c r="K531" s="120"/>
      <c r="L531" s="120"/>
      <c r="M531" s="120"/>
      <c r="N531" s="120"/>
      <c r="O531" s="120"/>
      <c r="P531" s="120"/>
      <c r="Q531" s="120"/>
      <c r="R531" s="120"/>
      <c r="S531" s="120"/>
      <c r="T531" s="120"/>
      <c r="U531" s="120"/>
      <c r="V531" s="120"/>
      <c r="W531" s="120"/>
      <c r="X531" s="120"/>
      <c r="Y531" s="120"/>
      <c r="Z531" s="120"/>
    </row>
    <row r="532" ht="15.75" hidden="1" customHeight="1">
      <c r="A532" s="121" t="s">
        <v>12</v>
      </c>
      <c r="B532" s="121" t="s">
        <v>683</v>
      </c>
      <c r="C532" s="121">
        <v>7276.0</v>
      </c>
      <c r="D532" s="121" t="s">
        <v>709</v>
      </c>
      <c r="E532" s="121" t="s">
        <v>46</v>
      </c>
      <c r="F532" s="122">
        <v>25865.0</v>
      </c>
      <c r="G532" s="121" t="s">
        <v>37</v>
      </c>
      <c r="H532" s="120"/>
      <c r="I532" s="120"/>
      <c r="J532" s="120"/>
      <c r="K532" s="120"/>
      <c r="L532" s="120"/>
      <c r="M532" s="120"/>
      <c r="N532" s="120"/>
      <c r="O532" s="120"/>
      <c r="P532" s="120"/>
      <c r="Q532" s="120"/>
      <c r="R532" s="120"/>
      <c r="S532" s="120"/>
      <c r="T532" s="120"/>
      <c r="U532" s="120"/>
      <c r="V532" s="120"/>
      <c r="W532" s="120"/>
      <c r="X532" s="120"/>
      <c r="Y532" s="120"/>
      <c r="Z532" s="120"/>
    </row>
    <row r="533" ht="15.75" hidden="1" customHeight="1">
      <c r="A533" s="121" t="s">
        <v>12</v>
      </c>
      <c r="B533" s="121" t="s">
        <v>683</v>
      </c>
      <c r="C533" s="121">
        <v>7277.0</v>
      </c>
      <c r="D533" s="121" t="s">
        <v>710</v>
      </c>
      <c r="E533" s="121" t="s">
        <v>46</v>
      </c>
      <c r="F533" s="122">
        <v>28455.0</v>
      </c>
      <c r="G533" s="121" t="s">
        <v>37</v>
      </c>
      <c r="H533" s="120"/>
      <c r="I533" s="120"/>
      <c r="J533" s="120"/>
      <c r="K533" s="120"/>
      <c r="L533" s="120"/>
      <c r="M533" s="120"/>
      <c r="N533" s="120"/>
      <c r="O533" s="120"/>
      <c r="P533" s="120"/>
      <c r="Q533" s="120"/>
      <c r="R533" s="120"/>
      <c r="S533" s="120"/>
      <c r="T533" s="120"/>
      <c r="U533" s="120"/>
      <c r="V533" s="120"/>
      <c r="W533" s="120"/>
      <c r="X533" s="120"/>
      <c r="Y533" s="120"/>
      <c r="Z533" s="120"/>
    </row>
    <row r="534" ht="15.75" hidden="1" customHeight="1">
      <c r="A534" s="121" t="s">
        <v>12</v>
      </c>
      <c r="B534" s="121" t="s">
        <v>683</v>
      </c>
      <c r="C534" s="121">
        <v>7278.0</v>
      </c>
      <c r="D534" s="121" t="s">
        <v>711</v>
      </c>
      <c r="E534" s="121" t="s">
        <v>46</v>
      </c>
      <c r="F534" s="122">
        <v>35595.0</v>
      </c>
      <c r="G534" s="121" t="s">
        <v>37</v>
      </c>
      <c r="H534" s="120"/>
      <c r="I534" s="120"/>
      <c r="J534" s="120"/>
      <c r="K534" s="120"/>
      <c r="L534" s="120"/>
      <c r="M534" s="120"/>
      <c r="N534" s="120"/>
      <c r="O534" s="120"/>
      <c r="P534" s="120"/>
      <c r="Q534" s="120"/>
      <c r="R534" s="120"/>
      <c r="S534" s="120"/>
      <c r="T534" s="120"/>
      <c r="U534" s="120"/>
      <c r="V534" s="120"/>
      <c r="W534" s="120"/>
      <c r="X534" s="120"/>
      <c r="Y534" s="120"/>
      <c r="Z534" s="120"/>
    </row>
    <row r="535" ht="15.75" hidden="1" customHeight="1">
      <c r="A535" s="121" t="s">
        <v>12</v>
      </c>
      <c r="B535" s="121" t="s">
        <v>683</v>
      </c>
      <c r="C535" s="121">
        <v>7279.0</v>
      </c>
      <c r="D535" s="121" t="s">
        <v>712</v>
      </c>
      <c r="E535" s="121" t="s">
        <v>46</v>
      </c>
      <c r="F535" s="122">
        <v>42630.0</v>
      </c>
      <c r="G535" s="121" t="s">
        <v>37</v>
      </c>
      <c r="H535" s="120"/>
      <c r="I535" s="120"/>
      <c r="J535" s="120"/>
      <c r="K535" s="120"/>
      <c r="L535" s="120"/>
      <c r="M535" s="120"/>
      <c r="N535" s="120"/>
      <c r="O535" s="120"/>
      <c r="P535" s="120"/>
      <c r="Q535" s="120"/>
      <c r="R535" s="120"/>
      <c r="S535" s="120"/>
      <c r="T535" s="120"/>
      <c r="U535" s="120"/>
      <c r="V535" s="120"/>
      <c r="W535" s="120"/>
      <c r="X535" s="120"/>
      <c r="Y535" s="120"/>
      <c r="Z535" s="120"/>
    </row>
    <row r="536" ht="15.75" hidden="1" customHeight="1">
      <c r="A536" s="121" t="s">
        <v>12</v>
      </c>
      <c r="B536" s="121" t="s">
        <v>683</v>
      </c>
      <c r="C536" s="121">
        <v>7280.0</v>
      </c>
      <c r="D536" s="121" t="s">
        <v>713</v>
      </c>
      <c r="E536" s="121" t="s">
        <v>46</v>
      </c>
      <c r="F536" s="122">
        <v>86100.0</v>
      </c>
      <c r="G536" s="121" t="s">
        <v>37</v>
      </c>
      <c r="H536" s="120"/>
      <c r="I536" s="120"/>
      <c r="J536" s="120"/>
      <c r="K536" s="120"/>
      <c r="L536" s="120"/>
      <c r="M536" s="120"/>
      <c r="N536" s="120"/>
      <c r="O536" s="120"/>
      <c r="P536" s="120"/>
      <c r="Q536" s="120"/>
      <c r="R536" s="120"/>
      <c r="S536" s="120"/>
      <c r="T536" s="120"/>
      <c r="U536" s="120"/>
      <c r="V536" s="120"/>
      <c r="W536" s="120"/>
      <c r="X536" s="120"/>
      <c r="Y536" s="120"/>
      <c r="Z536" s="120"/>
    </row>
    <row r="537" ht="15.75" hidden="1" customHeight="1">
      <c r="A537" s="121" t="s">
        <v>12</v>
      </c>
      <c r="B537" s="121" t="s">
        <v>683</v>
      </c>
      <c r="C537" s="121">
        <v>7281.0</v>
      </c>
      <c r="D537" s="121" t="s">
        <v>714</v>
      </c>
      <c r="E537" s="121" t="s">
        <v>46</v>
      </c>
      <c r="F537" s="122">
        <v>91214.0</v>
      </c>
      <c r="G537" s="121" t="s">
        <v>37</v>
      </c>
      <c r="H537" s="120"/>
      <c r="I537" s="120"/>
      <c r="J537" s="120"/>
      <c r="K537" s="120"/>
      <c r="L537" s="120"/>
      <c r="M537" s="120"/>
      <c r="N537" s="120"/>
      <c r="O537" s="120"/>
      <c r="P537" s="120"/>
      <c r="Q537" s="120"/>
      <c r="R537" s="120"/>
      <c r="S537" s="120"/>
      <c r="T537" s="120"/>
      <c r="U537" s="120"/>
      <c r="V537" s="120"/>
      <c r="W537" s="120"/>
      <c r="X537" s="120"/>
      <c r="Y537" s="120"/>
      <c r="Z537" s="120"/>
    </row>
    <row r="538" ht="15.75" hidden="1" customHeight="1">
      <c r="A538" s="121" t="s">
        <v>12</v>
      </c>
      <c r="B538" s="121" t="s">
        <v>683</v>
      </c>
      <c r="C538" s="121">
        <v>7282.0</v>
      </c>
      <c r="D538" s="121" t="s">
        <v>715</v>
      </c>
      <c r="E538" s="121" t="s">
        <v>46</v>
      </c>
      <c r="F538" s="122">
        <v>8925.0</v>
      </c>
      <c r="G538" s="121" t="s">
        <v>37</v>
      </c>
      <c r="H538" s="120"/>
      <c r="I538" s="120"/>
      <c r="J538" s="120"/>
      <c r="K538" s="120"/>
      <c r="L538" s="120"/>
      <c r="M538" s="120"/>
      <c r="N538" s="120"/>
      <c r="O538" s="120"/>
      <c r="P538" s="120"/>
      <c r="Q538" s="120"/>
      <c r="R538" s="120"/>
      <c r="S538" s="120"/>
      <c r="T538" s="120"/>
      <c r="U538" s="120"/>
      <c r="V538" s="120"/>
      <c r="W538" s="120"/>
      <c r="X538" s="120"/>
      <c r="Y538" s="120"/>
      <c r="Z538" s="120"/>
    </row>
    <row r="539" ht="15.75" hidden="1" customHeight="1">
      <c r="A539" s="121" t="s">
        <v>12</v>
      </c>
      <c r="B539" s="121" t="s">
        <v>683</v>
      </c>
      <c r="C539" s="121">
        <v>7283.0</v>
      </c>
      <c r="D539" s="121" t="s">
        <v>717</v>
      </c>
      <c r="E539" s="121" t="s">
        <v>46</v>
      </c>
      <c r="F539" s="122">
        <v>14700.0</v>
      </c>
      <c r="G539" s="121" t="s">
        <v>37</v>
      </c>
      <c r="H539" s="120"/>
      <c r="I539" s="120"/>
      <c r="J539" s="120"/>
      <c r="K539" s="120"/>
      <c r="L539" s="120"/>
      <c r="M539" s="120"/>
      <c r="N539" s="120"/>
      <c r="O539" s="120"/>
      <c r="P539" s="120"/>
      <c r="Q539" s="120"/>
      <c r="R539" s="120"/>
      <c r="S539" s="120"/>
      <c r="T539" s="120"/>
      <c r="U539" s="120"/>
      <c r="V539" s="120"/>
      <c r="W539" s="120"/>
      <c r="X539" s="120"/>
      <c r="Y539" s="120"/>
      <c r="Z539" s="120"/>
    </row>
    <row r="540" ht="15.75" hidden="1" customHeight="1">
      <c r="A540" s="121" t="s">
        <v>12</v>
      </c>
      <c r="B540" s="121" t="s">
        <v>683</v>
      </c>
      <c r="C540" s="121">
        <v>7284.0</v>
      </c>
      <c r="D540" s="121" t="s">
        <v>718</v>
      </c>
      <c r="E540" s="121" t="s">
        <v>46</v>
      </c>
      <c r="F540" s="122">
        <v>18375.0</v>
      </c>
      <c r="G540" s="121" t="s">
        <v>37</v>
      </c>
      <c r="H540" s="120"/>
      <c r="I540" s="120"/>
      <c r="J540" s="120"/>
      <c r="K540" s="120"/>
      <c r="L540" s="120"/>
      <c r="M540" s="120"/>
      <c r="N540" s="120"/>
      <c r="O540" s="120"/>
      <c r="P540" s="120"/>
      <c r="Q540" s="120"/>
      <c r="R540" s="120"/>
      <c r="S540" s="120"/>
      <c r="T540" s="120"/>
      <c r="U540" s="120"/>
      <c r="V540" s="120"/>
      <c r="W540" s="120"/>
      <c r="X540" s="120"/>
      <c r="Y540" s="120"/>
      <c r="Z540" s="120"/>
    </row>
    <row r="541" ht="15.75" hidden="1" customHeight="1">
      <c r="A541" s="121" t="s">
        <v>12</v>
      </c>
      <c r="B541" s="121" t="s">
        <v>683</v>
      </c>
      <c r="C541" s="121">
        <v>7285.0</v>
      </c>
      <c r="D541" s="121" t="s">
        <v>719</v>
      </c>
      <c r="E541" s="121" t="s">
        <v>46</v>
      </c>
      <c r="F541" s="122">
        <v>22050.0</v>
      </c>
      <c r="G541" s="121" t="s">
        <v>37</v>
      </c>
      <c r="H541" s="120"/>
      <c r="I541" s="120"/>
      <c r="J541" s="120"/>
      <c r="K541" s="120"/>
      <c r="L541" s="120"/>
      <c r="M541" s="120"/>
      <c r="N541" s="120"/>
      <c r="O541" s="120"/>
      <c r="P541" s="120"/>
      <c r="Q541" s="120"/>
      <c r="R541" s="120"/>
      <c r="S541" s="120"/>
      <c r="T541" s="120"/>
      <c r="U541" s="120"/>
      <c r="V541" s="120"/>
      <c r="W541" s="120"/>
      <c r="X541" s="120"/>
      <c r="Y541" s="120"/>
      <c r="Z541" s="120"/>
    </row>
    <row r="542" ht="15.75" hidden="1" customHeight="1">
      <c r="A542" s="121" t="s">
        <v>12</v>
      </c>
      <c r="B542" s="121" t="s">
        <v>683</v>
      </c>
      <c r="C542" s="121">
        <v>7287.0</v>
      </c>
      <c r="D542" s="121" t="s">
        <v>720</v>
      </c>
      <c r="E542" s="121" t="s">
        <v>46</v>
      </c>
      <c r="F542" s="122">
        <v>11025.0</v>
      </c>
      <c r="G542" s="121" t="s">
        <v>37</v>
      </c>
      <c r="H542" s="120"/>
      <c r="I542" s="120"/>
      <c r="J542" s="120"/>
      <c r="K542" s="120"/>
      <c r="L542" s="120"/>
      <c r="M542" s="120"/>
      <c r="N542" s="120"/>
      <c r="O542" s="120"/>
      <c r="P542" s="120"/>
      <c r="Q542" s="120"/>
      <c r="R542" s="120"/>
      <c r="S542" s="120"/>
      <c r="T542" s="120"/>
      <c r="U542" s="120"/>
      <c r="V542" s="120"/>
      <c r="W542" s="120"/>
      <c r="X542" s="120"/>
      <c r="Y542" s="120"/>
      <c r="Z542" s="120"/>
    </row>
    <row r="543" ht="15.75" hidden="1" customHeight="1">
      <c r="A543" s="121" t="s">
        <v>12</v>
      </c>
      <c r="B543" s="121" t="s">
        <v>683</v>
      </c>
      <c r="C543" s="121">
        <v>7288.0</v>
      </c>
      <c r="D543" s="121" t="s">
        <v>721</v>
      </c>
      <c r="E543" s="121" t="s">
        <v>46</v>
      </c>
      <c r="F543" s="122">
        <v>22050.0</v>
      </c>
      <c r="G543" s="121" t="s">
        <v>37</v>
      </c>
      <c r="H543" s="120"/>
      <c r="I543" s="120"/>
      <c r="J543" s="120"/>
      <c r="K543" s="120"/>
      <c r="L543" s="120"/>
      <c r="M543" s="120"/>
      <c r="N543" s="120"/>
      <c r="O543" s="120"/>
      <c r="P543" s="120"/>
      <c r="Q543" s="120"/>
      <c r="R543" s="120"/>
      <c r="S543" s="120"/>
      <c r="T543" s="120"/>
      <c r="U543" s="120"/>
      <c r="V543" s="120"/>
      <c r="W543" s="120"/>
      <c r="X543" s="120"/>
      <c r="Y543" s="120"/>
      <c r="Z543" s="120"/>
    </row>
    <row r="544" ht="15.75" hidden="1" customHeight="1">
      <c r="A544" s="121" t="s">
        <v>12</v>
      </c>
      <c r="B544" s="121" t="s">
        <v>44</v>
      </c>
      <c r="C544" s="121">
        <v>7289.0</v>
      </c>
      <c r="D544" s="121" t="s">
        <v>722</v>
      </c>
      <c r="E544" s="121" t="s">
        <v>46</v>
      </c>
      <c r="F544" s="122">
        <v>5520.0</v>
      </c>
      <c r="G544" s="121" t="s">
        <v>17</v>
      </c>
      <c r="H544" s="120"/>
      <c r="I544" s="120"/>
      <c r="J544" s="120"/>
      <c r="K544" s="120"/>
      <c r="L544" s="120"/>
      <c r="M544" s="120"/>
      <c r="N544" s="120"/>
      <c r="O544" s="120"/>
      <c r="P544" s="120"/>
      <c r="Q544" s="120"/>
      <c r="R544" s="120"/>
      <c r="S544" s="120"/>
      <c r="T544" s="120"/>
      <c r="U544" s="120"/>
      <c r="V544" s="120"/>
      <c r="W544" s="120"/>
      <c r="X544" s="120"/>
      <c r="Y544" s="120"/>
      <c r="Z544" s="120"/>
    </row>
    <row r="545" ht="15.75" hidden="1" customHeight="1">
      <c r="A545" s="121" t="s">
        <v>12</v>
      </c>
      <c r="B545" s="121" t="s">
        <v>50</v>
      </c>
      <c r="C545" s="121">
        <v>7291.0</v>
      </c>
      <c r="D545" s="121" t="s">
        <v>723</v>
      </c>
      <c r="E545" s="121" t="s">
        <v>46</v>
      </c>
      <c r="F545" s="122">
        <v>499800.0</v>
      </c>
      <c r="G545" s="121" t="s">
        <v>17</v>
      </c>
      <c r="H545" s="120"/>
      <c r="I545" s="120"/>
      <c r="J545" s="120"/>
      <c r="K545" s="120"/>
      <c r="L545" s="120"/>
      <c r="M545" s="120"/>
      <c r="N545" s="120"/>
      <c r="O545" s="120"/>
      <c r="P545" s="120"/>
      <c r="Q545" s="120"/>
      <c r="R545" s="120"/>
      <c r="S545" s="120"/>
      <c r="T545" s="120"/>
      <c r="U545" s="120"/>
      <c r="V545" s="120"/>
      <c r="W545" s="120"/>
      <c r="X545" s="120"/>
      <c r="Y545" s="120"/>
      <c r="Z545" s="120"/>
    </row>
    <row r="546" ht="15.75" hidden="1" customHeight="1">
      <c r="A546" s="121" t="s">
        <v>12</v>
      </c>
      <c r="B546" s="121" t="s">
        <v>50</v>
      </c>
      <c r="C546" s="121">
        <v>7293.0</v>
      </c>
      <c r="D546" s="121" t="s">
        <v>724</v>
      </c>
      <c r="E546" s="121" t="s">
        <v>46</v>
      </c>
      <c r="F546" s="122">
        <v>574620.0</v>
      </c>
      <c r="G546" s="121" t="s">
        <v>17</v>
      </c>
      <c r="H546" s="120"/>
      <c r="I546" s="120"/>
      <c r="J546" s="120"/>
      <c r="K546" s="120"/>
      <c r="L546" s="120"/>
      <c r="M546" s="120"/>
      <c r="N546" s="120"/>
      <c r="O546" s="120"/>
      <c r="P546" s="120"/>
      <c r="Q546" s="120"/>
      <c r="R546" s="120"/>
      <c r="S546" s="120"/>
      <c r="T546" s="120"/>
      <c r="U546" s="120"/>
      <c r="V546" s="120"/>
      <c r="W546" s="120"/>
      <c r="X546" s="120"/>
      <c r="Y546" s="120"/>
      <c r="Z546" s="120"/>
    </row>
    <row r="547" ht="15.75" hidden="1" customHeight="1">
      <c r="A547" s="121" t="s">
        <v>12</v>
      </c>
      <c r="B547" s="121" t="s">
        <v>50</v>
      </c>
      <c r="C547" s="121">
        <v>7295.0</v>
      </c>
      <c r="D547" s="121" t="s">
        <v>725</v>
      </c>
      <c r="E547" s="121" t="s">
        <v>46</v>
      </c>
      <c r="F547" s="122">
        <v>656880.0</v>
      </c>
      <c r="G547" s="121" t="s">
        <v>17</v>
      </c>
      <c r="H547" s="120"/>
      <c r="I547" s="120"/>
      <c r="J547" s="120"/>
      <c r="K547" s="120"/>
      <c r="L547" s="120"/>
      <c r="M547" s="120"/>
      <c r="N547" s="120"/>
      <c r="O547" s="120"/>
      <c r="P547" s="120"/>
      <c r="Q547" s="120"/>
      <c r="R547" s="120"/>
      <c r="S547" s="120"/>
      <c r="T547" s="120"/>
      <c r="U547" s="120"/>
      <c r="V547" s="120"/>
      <c r="W547" s="120"/>
      <c r="X547" s="120"/>
      <c r="Y547" s="120"/>
      <c r="Z547" s="120"/>
    </row>
    <row r="548" ht="15.75" hidden="1" customHeight="1">
      <c r="A548" s="121" t="s">
        <v>12</v>
      </c>
      <c r="B548" s="121" t="s">
        <v>50</v>
      </c>
      <c r="C548" s="121">
        <v>7298.0</v>
      </c>
      <c r="D548" s="121" t="s">
        <v>726</v>
      </c>
      <c r="E548" s="121" t="s">
        <v>46</v>
      </c>
      <c r="F548" s="122">
        <v>293026.0</v>
      </c>
      <c r="G548" s="121" t="s">
        <v>17</v>
      </c>
      <c r="H548" s="120"/>
      <c r="I548" s="120"/>
      <c r="J548" s="120"/>
      <c r="K548" s="120"/>
      <c r="L548" s="120"/>
      <c r="M548" s="120"/>
      <c r="N548" s="120"/>
      <c r="O548" s="120"/>
      <c r="P548" s="120"/>
      <c r="Q548" s="120"/>
      <c r="R548" s="120"/>
      <c r="S548" s="120"/>
      <c r="T548" s="120"/>
      <c r="U548" s="120"/>
      <c r="V548" s="120"/>
      <c r="W548" s="120"/>
      <c r="X548" s="120"/>
      <c r="Y548" s="120"/>
      <c r="Z548" s="120"/>
    </row>
    <row r="549" ht="15.75" hidden="1" customHeight="1">
      <c r="A549" s="121" t="s">
        <v>12</v>
      </c>
      <c r="B549" s="121" t="s">
        <v>58</v>
      </c>
      <c r="C549" s="121">
        <v>7300.0</v>
      </c>
      <c r="D549" s="121" t="s">
        <v>727</v>
      </c>
      <c r="E549" s="121" t="s">
        <v>61</v>
      </c>
      <c r="F549" s="122">
        <v>62035.0</v>
      </c>
      <c r="G549" s="121" t="s">
        <v>17</v>
      </c>
      <c r="H549" s="120"/>
      <c r="I549" s="120"/>
      <c r="J549" s="120"/>
      <c r="K549" s="120"/>
      <c r="L549" s="120"/>
      <c r="M549" s="120"/>
      <c r="N549" s="120"/>
      <c r="O549" s="120"/>
      <c r="P549" s="120"/>
      <c r="Q549" s="120"/>
      <c r="R549" s="120"/>
      <c r="S549" s="120"/>
      <c r="T549" s="120"/>
      <c r="U549" s="120"/>
      <c r="V549" s="120"/>
      <c r="W549" s="120"/>
      <c r="X549" s="120"/>
      <c r="Y549" s="120"/>
      <c r="Z549" s="120"/>
    </row>
    <row r="550" ht="15.75" hidden="1" customHeight="1">
      <c r="A550" s="121" t="s">
        <v>12</v>
      </c>
      <c r="B550" s="121" t="s">
        <v>58</v>
      </c>
      <c r="C550" s="121">
        <v>7302.0</v>
      </c>
      <c r="D550" s="121" t="s">
        <v>728</v>
      </c>
      <c r="E550" s="121" t="s">
        <v>61</v>
      </c>
      <c r="F550" s="122">
        <v>11010.0</v>
      </c>
      <c r="G550" s="121" t="s">
        <v>17</v>
      </c>
      <c r="H550" s="120"/>
      <c r="I550" s="120"/>
      <c r="J550" s="120"/>
      <c r="K550" s="120"/>
      <c r="L550" s="120"/>
      <c r="M550" s="120"/>
      <c r="N550" s="120"/>
      <c r="O550" s="120"/>
      <c r="P550" s="120"/>
      <c r="Q550" s="120"/>
      <c r="R550" s="120"/>
      <c r="S550" s="120"/>
      <c r="T550" s="120"/>
      <c r="U550" s="120"/>
      <c r="V550" s="120"/>
      <c r="W550" s="120"/>
      <c r="X550" s="120"/>
      <c r="Y550" s="120"/>
      <c r="Z550" s="120"/>
    </row>
    <row r="551" ht="15.75" hidden="1" customHeight="1">
      <c r="A551" s="121" t="s">
        <v>12</v>
      </c>
      <c r="B551" s="121" t="s">
        <v>58</v>
      </c>
      <c r="C551" s="121">
        <v>7303.0</v>
      </c>
      <c r="D551" s="121" t="s">
        <v>729</v>
      </c>
      <c r="E551" s="121" t="s">
        <v>61</v>
      </c>
      <c r="F551" s="122">
        <v>24411.0</v>
      </c>
      <c r="G551" s="121" t="s">
        <v>17</v>
      </c>
      <c r="H551" s="120"/>
      <c r="I551" s="120"/>
      <c r="J551" s="120"/>
      <c r="K551" s="120"/>
      <c r="L551" s="120"/>
      <c r="M551" s="120"/>
      <c r="N551" s="120"/>
      <c r="O551" s="120"/>
      <c r="P551" s="120"/>
      <c r="Q551" s="120"/>
      <c r="R551" s="120"/>
      <c r="S551" s="120"/>
      <c r="T551" s="120"/>
      <c r="U551" s="120"/>
      <c r="V551" s="120"/>
      <c r="W551" s="120"/>
      <c r="X551" s="120"/>
      <c r="Y551" s="120"/>
      <c r="Z551" s="120"/>
    </row>
    <row r="552" ht="15.75" hidden="1" customHeight="1">
      <c r="A552" s="121" t="s">
        <v>12</v>
      </c>
      <c r="B552" s="121" t="s">
        <v>58</v>
      </c>
      <c r="C552" s="121">
        <v>7304.0</v>
      </c>
      <c r="D552" s="121" t="s">
        <v>730</v>
      </c>
      <c r="E552" s="121" t="s">
        <v>61</v>
      </c>
      <c r="F552" s="122">
        <v>41175.0</v>
      </c>
      <c r="G552" s="121" t="s">
        <v>17</v>
      </c>
      <c r="H552" s="120"/>
      <c r="I552" s="120"/>
      <c r="J552" s="120"/>
      <c r="K552" s="120"/>
      <c r="L552" s="120"/>
      <c r="M552" s="120"/>
      <c r="N552" s="120"/>
      <c r="O552" s="120"/>
      <c r="P552" s="120"/>
      <c r="Q552" s="120"/>
      <c r="R552" s="120"/>
      <c r="S552" s="120"/>
      <c r="T552" s="120"/>
      <c r="U552" s="120"/>
      <c r="V552" s="120"/>
      <c r="W552" s="120"/>
      <c r="X552" s="120"/>
      <c r="Y552" s="120"/>
      <c r="Z552" s="120"/>
    </row>
    <row r="553" ht="15.75" hidden="1" customHeight="1">
      <c r="A553" s="121" t="s">
        <v>12</v>
      </c>
      <c r="B553" s="121" t="s">
        <v>58</v>
      </c>
      <c r="C553" s="121">
        <v>7305.0</v>
      </c>
      <c r="D553" s="121" t="s">
        <v>731</v>
      </c>
      <c r="E553" s="121" t="s">
        <v>61</v>
      </c>
      <c r="F553" s="122">
        <v>85883.0</v>
      </c>
      <c r="G553" s="121" t="s">
        <v>17</v>
      </c>
      <c r="H553" s="120"/>
      <c r="I553" s="120"/>
      <c r="J553" s="120"/>
      <c r="K553" s="120"/>
      <c r="L553" s="120"/>
      <c r="M553" s="120"/>
      <c r="N553" s="120"/>
      <c r="O553" s="120"/>
      <c r="P553" s="120"/>
      <c r="Q553" s="120"/>
      <c r="R553" s="120"/>
      <c r="S553" s="120"/>
      <c r="T553" s="120"/>
      <c r="U553" s="120"/>
      <c r="V553" s="120"/>
      <c r="W553" s="120"/>
      <c r="X553" s="120"/>
      <c r="Y553" s="120"/>
      <c r="Z553" s="120"/>
    </row>
    <row r="554" ht="15.75" hidden="1" customHeight="1">
      <c r="A554" s="121" t="s">
        <v>12</v>
      </c>
      <c r="B554" s="121" t="s">
        <v>451</v>
      </c>
      <c r="C554" s="121">
        <v>7306.0</v>
      </c>
      <c r="D554" s="121" t="s">
        <v>732</v>
      </c>
      <c r="E554" s="121" t="s">
        <v>46</v>
      </c>
      <c r="F554" s="122">
        <v>28862.0</v>
      </c>
      <c r="G554" s="121" t="s">
        <v>37</v>
      </c>
      <c r="H554" s="120"/>
      <c r="I554" s="120"/>
      <c r="J554" s="120"/>
      <c r="K554" s="120"/>
      <c r="L554" s="120"/>
      <c r="M554" s="120"/>
      <c r="N554" s="120"/>
      <c r="O554" s="120"/>
      <c r="P554" s="120"/>
      <c r="Q554" s="120"/>
      <c r="R554" s="120"/>
      <c r="S554" s="120"/>
      <c r="T554" s="120"/>
      <c r="U554" s="120"/>
      <c r="V554" s="120"/>
      <c r="W554" s="120"/>
      <c r="X554" s="120"/>
      <c r="Y554" s="120"/>
      <c r="Z554" s="120"/>
    </row>
    <row r="555" ht="15.75" hidden="1" customHeight="1">
      <c r="A555" s="121" t="s">
        <v>12</v>
      </c>
      <c r="B555" s="121" t="s">
        <v>733</v>
      </c>
      <c r="C555" s="121">
        <v>7307.0</v>
      </c>
      <c r="D555" s="121" t="s">
        <v>734</v>
      </c>
      <c r="E555" s="121" t="s">
        <v>46</v>
      </c>
      <c r="F555" s="122">
        <v>99900.0</v>
      </c>
      <c r="G555" s="121" t="s">
        <v>37</v>
      </c>
      <c r="H555" s="120"/>
      <c r="I555" s="120"/>
      <c r="J555" s="120"/>
      <c r="K555" s="120"/>
      <c r="L555" s="120"/>
      <c r="M555" s="120"/>
      <c r="N555" s="120"/>
      <c r="O555" s="120"/>
      <c r="P555" s="120"/>
      <c r="Q555" s="120"/>
      <c r="R555" s="120"/>
      <c r="S555" s="120"/>
      <c r="T555" s="120"/>
      <c r="U555" s="120"/>
      <c r="V555" s="120"/>
      <c r="W555" s="120"/>
      <c r="X555" s="120"/>
      <c r="Y555" s="120"/>
      <c r="Z555" s="120"/>
    </row>
    <row r="556" ht="15.75" hidden="1" customHeight="1">
      <c r="A556" s="121" t="s">
        <v>12</v>
      </c>
      <c r="B556" s="121" t="s">
        <v>109</v>
      </c>
      <c r="C556" s="121">
        <v>7308.0</v>
      </c>
      <c r="D556" s="121" t="s">
        <v>735</v>
      </c>
      <c r="E556" s="121" t="s">
        <v>736</v>
      </c>
      <c r="F556" s="122">
        <v>1750905.0</v>
      </c>
      <c r="G556" s="121" t="s">
        <v>112</v>
      </c>
      <c r="H556" s="120"/>
      <c r="I556" s="120"/>
      <c r="J556" s="120"/>
      <c r="K556" s="120"/>
      <c r="L556" s="120"/>
      <c r="M556" s="120"/>
      <c r="N556" s="120"/>
      <c r="O556" s="120"/>
      <c r="P556" s="120"/>
      <c r="Q556" s="120"/>
      <c r="R556" s="120"/>
      <c r="S556" s="120"/>
      <c r="T556" s="120"/>
      <c r="U556" s="120"/>
      <c r="V556" s="120"/>
      <c r="W556" s="120"/>
      <c r="X556" s="120"/>
      <c r="Y556" s="120"/>
      <c r="Z556" s="120"/>
    </row>
    <row r="557" ht="15.75" customHeight="1">
      <c r="A557" s="121" t="s">
        <v>12</v>
      </c>
      <c r="B557" s="121" t="s">
        <v>41</v>
      </c>
      <c r="C557" s="121">
        <v>7309.0</v>
      </c>
      <c r="D557" s="121" t="s">
        <v>737</v>
      </c>
      <c r="E557" s="121" t="s">
        <v>43</v>
      </c>
      <c r="F557" s="122">
        <v>4701.0</v>
      </c>
      <c r="G557" s="121" t="s">
        <v>17</v>
      </c>
      <c r="H557" s="120"/>
      <c r="I557" s="120"/>
      <c r="J557" s="120"/>
      <c r="K557" s="120"/>
      <c r="L557" s="120"/>
      <c r="M557" s="120"/>
      <c r="N557" s="120"/>
      <c r="O557" s="120"/>
      <c r="P557" s="120"/>
      <c r="Q557" s="120"/>
      <c r="R557" s="120"/>
      <c r="S557" s="120"/>
      <c r="T557" s="120"/>
      <c r="U557" s="120"/>
      <c r="V557" s="120"/>
      <c r="W557" s="120"/>
      <c r="X557" s="120"/>
      <c r="Y557" s="120"/>
      <c r="Z557" s="120"/>
    </row>
    <row r="558" ht="15.75" hidden="1" customHeight="1">
      <c r="A558" s="121" t="s">
        <v>12</v>
      </c>
      <c r="B558" s="121" t="s">
        <v>98</v>
      </c>
      <c r="C558" s="121">
        <v>7313.0</v>
      </c>
      <c r="D558" s="121" t="s">
        <v>738</v>
      </c>
      <c r="E558" s="121" t="s">
        <v>100</v>
      </c>
      <c r="F558" s="122">
        <v>33987.0</v>
      </c>
      <c r="G558" s="121" t="s">
        <v>37</v>
      </c>
      <c r="H558" s="120"/>
      <c r="I558" s="120"/>
      <c r="J558" s="120"/>
      <c r="K558" s="120"/>
      <c r="L558" s="120"/>
      <c r="M558" s="120"/>
      <c r="N558" s="120"/>
      <c r="O558" s="120"/>
      <c r="P558" s="120"/>
      <c r="Q558" s="120"/>
      <c r="R558" s="120"/>
      <c r="S558" s="120"/>
      <c r="T558" s="120"/>
      <c r="U558" s="120"/>
      <c r="V558" s="120"/>
      <c r="W558" s="120"/>
      <c r="X558" s="120"/>
      <c r="Y558" s="120"/>
      <c r="Z558" s="120"/>
    </row>
    <row r="559" ht="15.75" hidden="1" customHeight="1">
      <c r="A559" s="121" t="s">
        <v>12</v>
      </c>
      <c r="B559" s="121" t="s">
        <v>515</v>
      </c>
      <c r="C559" s="121">
        <v>7317.0</v>
      </c>
      <c r="D559" s="121" t="s">
        <v>740</v>
      </c>
      <c r="E559" s="121" t="s">
        <v>36</v>
      </c>
      <c r="F559" s="122">
        <v>6698.0</v>
      </c>
      <c r="G559" s="121" t="s">
        <v>37</v>
      </c>
      <c r="H559" s="120"/>
      <c r="I559" s="120"/>
      <c r="J559" s="120"/>
      <c r="K559" s="120"/>
      <c r="L559" s="120"/>
      <c r="M559" s="120"/>
      <c r="N559" s="120"/>
      <c r="O559" s="120"/>
      <c r="P559" s="120"/>
      <c r="Q559" s="120"/>
      <c r="R559" s="120"/>
      <c r="S559" s="120"/>
      <c r="T559" s="120"/>
      <c r="U559" s="120"/>
      <c r="V559" s="120"/>
      <c r="W559" s="120"/>
      <c r="X559" s="120"/>
      <c r="Y559" s="120"/>
      <c r="Z559" s="120"/>
    </row>
    <row r="560" ht="15.75" hidden="1" customHeight="1">
      <c r="A560" s="121" t="s">
        <v>12</v>
      </c>
      <c r="B560" s="121" t="s">
        <v>733</v>
      </c>
      <c r="C560" s="121">
        <v>7336.0</v>
      </c>
      <c r="D560" s="121" t="s">
        <v>741</v>
      </c>
      <c r="E560" s="121" t="s">
        <v>46</v>
      </c>
      <c r="F560" s="122">
        <v>52073.0</v>
      </c>
      <c r="G560" s="121" t="s">
        <v>37</v>
      </c>
      <c r="H560" s="120"/>
      <c r="I560" s="120"/>
      <c r="J560" s="120"/>
      <c r="K560" s="120"/>
      <c r="L560" s="120"/>
      <c r="M560" s="120"/>
      <c r="N560" s="120"/>
      <c r="O560" s="120"/>
      <c r="P560" s="120"/>
      <c r="Q560" s="120"/>
      <c r="R560" s="120"/>
      <c r="S560" s="120"/>
      <c r="T560" s="120"/>
      <c r="U560" s="120"/>
      <c r="V560" s="120"/>
      <c r="W560" s="120"/>
      <c r="X560" s="120"/>
      <c r="Y560" s="120"/>
      <c r="Z560" s="120"/>
    </row>
    <row r="561" ht="15.75" hidden="1" customHeight="1">
      <c r="A561" s="121" t="s">
        <v>12</v>
      </c>
      <c r="B561" s="121" t="s">
        <v>563</v>
      </c>
      <c r="C561" s="121">
        <v>7337.0</v>
      </c>
      <c r="D561" s="121" t="s">
        <v>742</v>
      </c>
      <c r="E561" s="121" t="s">
        <v>43</v>
      </c>
      <c r="F561" s="122">
        <v>163495.0</v>
      </c>
      <c r="G561" s="121" t="s">
        <v>37</v>
      </c>
      <c r="H561" s="120"/>
      <c r="I561" s="120"/>
      <c r="J561" s="120"/>
      <c r="K561" s="120"/>
      <c r="L561" s="120"/>
      <c r="M561" s="120"/>
      <c r="N561" s="120"/>
      <c r="O561" s="120"/>
      <c r="P561" s="120"/>
      <c r="Q561" s="120"/>
      <c r="R561" s="120"/>
      <c r="S561" s="120"/>
      <c r="T561" s="120"/>
      <c r="U561" s="120"/>
      <c r="V561" s="120"/>
      <c r="W561" s="120"/>
      <c r="X561" s="120"/>
      <c r="Y561" s="120"/>
      <c r="Z561" s="120"/>
    </row>
    <row r="562" ht="15.75" hidden="1" customHeight="1">
      <c r="A562" s="121" t="s">
        <v>12</v>
      </c>
      <c r="B562" s="121" t="s">
        <v>563</v>
      </c>
      <c r="C562" s="121">
        <v>7338.0</v>
      </c>
      <c r="D562" s="121" t="s">
        <v>743</v>
      </c>
      <c r="E562" s="121" t="s">
        <v>61</v>
      </c>
      <c r="F562" s="122">
        <v>57596.0</v>
      </c>
      <c r="G562" s="121" t="s">
        <v>37</v>
      </c>
      <c r="H562" s="120"/>
      <c r="I562" s="120"/>
      <c r="J562" s="120"/>
      <c r="K562" s="120"/>
      <c r="L562" s="120"/>
      <c r="M562" s="120"/>
      <c r="N562" s="120"/>
      <c r="O562" s="120"/>
      <c r="P562" s="120"/>
      <c r="Q562" s="120"/>
      <c r="R562" s="120"/>
      <c r="S562" s="120"/>
      <c r="T562" s="120"/>
      <c r="U562" s="120"/>
      <c r="V562" s="120"/>
      <c r="W562" s="120"/>
      <c r="X562" s="120"/>
      <c r="Y562" s="120"/>
      <c r="Z562" s="120"/>
    </row>
    <row r="563" ht="15.75" hidden="1" customHeight="1">
      <c r="A563" s="121" t="s">
        <v>12</v>
      </c>
      <c r="B563" s="121" t="s">
        <v>337</v>
      </c>
      <c r="C563" s="121">
        <v>7343.0</v>
      </c>
      <c r="D563" s="121" t="s">
        <v>744</v>
      </c>
      <c r="E563" s="121" t="s">
        <v>61</v>
      </c>
      <c r="F563" s="122">
        <v>380800.0</v>
      </c>
      <c r="G563" s="121" t="s">
        <v>37</v>
      </c>
      <c r="H563" s="120"/>
      <c r="I563" s="120"/>
      <c r="J563" s="120"/>
      <c r="K563" s="120"/>
      <c r="L563" s="120"/>
      <c r="M563" s="120"/>
      <c r="N563" s="120"/>
      <c r="O563" s="120"/>
      <c r="P563" s="120"/>
      <c r="Q563" s="120"/>
      <c r="R563" s="120"/>
      <c r="S563" s="120"/>
      <c r="T563" s="120"/>
      <c r="U563" s="120"/>
      <c r="V563" s="120"/>
      <c r="W563" s="120"/>
      <c r="X563" s="120"/>
      <c r="Y563" s="120"/>
      <c r="Z563" s="120"/>
    </row>
    <row r="564" ht="15.75" hidden="1" customHeight="1">
      <c r="A564" s="121" t="s">
        <v>12</v>
      </c>
      <c r="B564" s="121" t="s">
        <v>337</v>
      </c>
      <c r="C564" s="121">
        <v>7344.0</v>
      </c>
      <c r="D564" s="121" t="s">
        <v>745</v>
      </c>
      <c r="E564" s="121" t="s">
        <v>61</v>
      </c>
      <c r="F564" s="122">
        <v>452200.0</v>
      </c>
      <c r="G564" s="121" t="s">
        <v>37</v>
      </c>
      <c r="H564" s="120"/>
      <c r="I564" s="120"/>
      <c r="J564" s="120"/>
      <c r="K564" s="120"/>
      <c r="L564" s="120"/>
      <c r="M564" s="120"/>
      <c r="N564" s="120"/>
      <c r="O564" s="120"/>
      <c r="P564" s="120"/>
      <c r="Q564" s="120"/>
      <c r="R564" s="120"/>
      <c r="S564" s="120"/>
      <c r="T564" s="120"/>
      <c r="U564" s="120"/>
      <c r="V564" s="120"/>
      <c r="W564" s="120"/>
      <c r="X564" s="120"/>
      <c r="Y564" s="120"/>
      <c r="Z564" s="120"/>
    </row>
    <row r="565" ht="15.75" hidden="1" customHeight="1">
      <c r="A565" s="121" t="s">
        <v>12</v>
      </c>
      <c r="B565" s="121" t="s">
        <v>337</v>
      </c>
      <c r="C565" s="121">
        <v>7345.0</v>
      </c>
      <c r="D565" s="121" t="s">
        <v>746</v>
      </c>
      <c r="E565" s="121" t="s">
        <v>46</v>
      </c>
      <c r="F565" s="122">
        <v>833000.0</v>
      </c>
      <c r="G565" s="121" t="s">
        <v>37</v>
      </c>
      <c r="H565" s="120"/>
      <c r="I565" s="120"/>
      <c r="J565" s="120"/>
      <c r="K565" s="120"/>
      <c r="L565" s="120"/>
      <c r="M565" s="120"/>
      <c r="N565" s="120"/>
      <c r="O565" s="120"/>
      <c r="P565" s="120"/>
      <c r="Q565" s="120"/>
      <c r="R565" s="120"/>
      <c r="S565" s="120"/>
      <c r="T565" s="120"/>
      <c r="U565" s="120"/>
      <c r="V565" s="120"/>
      <c r="W565" s="120"/>
      <c r="X565" s="120"/>
      <c r="Y565" s="120"/>
      <c r="Z565" s="120"/>
    </row>
    <row r="566" ht="15.75" hidden="1" customHeight="1">
      <c r="A566" s="121" t="s">
        <v>12</v>
      </c>
      <c r="B566" s="121" t="s">
        <v>337</v>
      </c>
      <c r="C566" s="121">
        <v>7346.0</v>
      </c>
      <c r="D566" s="121" t="s">
        <v>747</v>
      </c>
      <c r="E566" s="121" t="s">
        <v>46</v>
      </c>
      <c r="F566" s="122">
        <v>7140000.0</v>
      </c>
      <c r="G566" s="121" t="s">
        <v>37</v>
      </c>
      <c r="H566" s="120"/>
      <c r="I566" s="120"/>
      <c r="J566" s="120"/>
      <c r="K566" s="120"/>
      <c r="L566" s="120"/>
      <c r="M566" s="120"/>
      <c r="N566" s="120"/>
      <c r="O566" s="120"/>
      <c r="P566" s="120"/>
      <c r="Q566" s="120"/>
      <c r="R566" s="120"/>
      <c r="S566" s="120"/>
      <c r="T566" s="120"/>
      <c r="U566" s="120"/>
      <c r="V566" s="120"/>
      <c r="W566" s="120"/>
      <c r="X566" s="120"/>
      <c r="Y566" s="120"/>
      <c r="Z566" s="120"/>
    </row>
    <row r="567" ht="15.75" hidden="1" customHeight="1">
      <c r="A567" s="121" t="s">
        <v>12</v>
      </c>
      <c r="B567" s="121" t="s">
        <v>345</v>
      </c>
      <c r="C567" s="121">
        <v>7351.0</v>
      </c>
      <c r="D567" s="121" t="s">
        <v>748</v>
      </c>
      <c r="E567" s="121" t="s">
        <v>46</v>
      </c>
      <c r="F567" s="122">
        <v>185640.0</v>
      </c>
      <c r="G567" s="121" t="s">
        <v>37</v>
      </c>
      <c r="H567" s="120"/>
      <c r="I567" s="120"/>
      <c r="J567" s="120"/>
      <c r="K567" s="120"/>
      <c r="L567" s="120"/>
      <c r="M567" s="120"/>
      <c r="N567" s="120"/>
      <c r="O567" s="120"/>
      <c r="P567" s="120"/>
      <c r="Q567" s="120"/>
      <c r="R567" s="120"/>
      <c r="S567" s="120"/>
      <c r="T567" s="120"/>
      <c r="U567" s="120"/>
      <c r="V567" s="120"/>
      <c r="W567" s="120"/>
      <c r="X567" s="120"/>
      <c r="Y567" s="120"/>
      <c r="Z567" s="120"/>
    </row>
    <row r="568" ht="15.75" hidden="1" customHeight="1">
      <c r="A568" s="121" t="s">
        <v>12</v>
      </c>
      <c r="B568" s="121" t="s">
        <v>345</v>
      </c>
      <c r="C568" s="121">
        <v>7352.0</v>
      </c>
      <c r="D568" s="121" t="s">
        <v>749</v>
      </c>
      <c r="E568" s="121" t="s">
        <v>46</v>
      </c>
      <c r="F568" s="122">
        <v>199920.0</v>
      </c>
      <c r="G568" s="121" t="s">
        <v>37</v>
      </c>
      <c r="H568" s="120"/>
      <c r="I568" s="120"/>
      <c r="J568" s="120"/>
      <c r="K568" s="120"/>
      <c r="L568" s="120"/>
      <c r="M568" s="120"/>
      <c r="N568" s="120"/>
      <c r="O568" s="120"/>
      <c r="P568" s="120"/>
      <c r="Q568" s="120"/>
      <c r="R568" s="120"/>
      <c r="S568" s="120"/>
      <c r="T568" s="120"/>
      <c r="U568" s="120"/>
      <c r="V568" s="120"/>
      <c r="W568" s="120"/>
      <c r="X568" s="120"/>
      <c r="Y568" s="120"/>
      <c r="Z568" s="120"/>
    </row>
    <row r="569" ht="15.75" hidden="1" customHeight="1">
      <c r="A569" s="121" t="s">
        <v>12</v>
      </c>
      <c r="B569" s="121" t="s">
        <v>345</v>
      </c>
      <c r="C569" s="121">
        <v>7353.0</v>
      </c>
      <c r="D569" s="121" t="s">
        <v>750</v>
      </c>
      <c r="E569" s="121" t="s">
        <v>46</v>
      </c>
      <c r="F569" s="122">
        <v>379610.0</v>
      </c>
      <c r="G569" s="121" t="s">
        <v>37</v>
      </c>
      <c r="H569" s="120"/>
      <c r="I569" s="120"/>
      <c r="J569" s="120"/>
      <c r="K569" s="120"/>
      <c r="L569" s="120"/>
      <c r="M569" s="120"/>
      <c r="N569" s="120"/>
      <c r="O569" s="120"/>
      <c r="P569" s="120"/>
      <c r="Q569" s="120"/>
      <c r="R569" s="120"/>
      <c r="S569" s="120"/>
      <c r="T569" s="120"/>
      <c r="U569" s="120"/>
      <c r="V569" s="120"/>
      <c r="W569" s="120"/>
      <c r="X569" s="120"/>
      <c r="Y569" s="120"/>
      <c r="Z569" s="120"/>
    </row>
    <row r="570" ht="15.75" hidden="1" customHeight="1">
      <c r="A570" s="121" t="s">
        <v>12</v>
      </c>
      <c r="B570" s="121" t="s">
        <v>345</v>
      </c>
      <c r="C570" s="121">
        <v>7354.0</v>
      </c>
      <c r="D570" s="121" t="s">
        <v>752</v>
      </c>
      <c r="E570" s="121" t="s">
        <v>46</v>
      </c>
      <c r="F570" s="122">
        <v>540260.0</v>
      </c>
      <c r="G570" s="121" t="s">
        <v>37</v>
      </c>
      <c r="H570" s="120"/>
      <c r="I570" s="120"/>
      <c r="J570" s="120"/>
      <c r="K570" s="120"/>
      <c r="L570" s="120"/>
      <c r="M570" s="120"/>
      <c r="N570" s="120"/>
      <c r="O570" s="120"/>
      <c r="P570" s="120"/>
      <c r="Q570" s="120"/>
      <c r="R570" s="120"/>
      <c r="S570" s="120"/>
      <c r="T570" s="120"/>
      <c r="U570" s="120"/>
      <c r="V570" s="120"/>
      <c r="W570" s="120"/>
      <c r="X570" s="120"/>
      <c r="Y570" s="120"/>
      <c r="Z570" s="120"/>
    </row>
    <row r="571" ht="15.75" hidden="1" customHeight="1">
      <c r="A571" s="121" t="s">
        <v>12</v>
      </c>
      <c r="B571" s="121" t="s">
        <v>345</v>
      </c>
      <c r="C571" s="121">
        <v>7355.0</v>
      </c>
      <c r="D571" s="121" t="s">
        <v>753</v>
      </c>
      <c r="E571" s="121" t="s">
        <v>46</v>
      </c>
      <c r="F571" s="122">
        <v>821100.0</v>
      </c>
      <c r="G571" s="121" t="s">
        <v>37</v>
      </c>
      <c r="H571" s="120"/>
      <c r="I571" s="120"/>
      <c r="J571" s="120"/>
      <c r="K571" s="120"/>
      <c r="L571" s="120"/>
      <c r="M571" s="120"/>
      <c r="N571" s="120"/>
      <c r="O571" s="120"/>
      <c r="P571" s="120"/>
      <c r="Q571" s="120"/>
      <c r="R571" s="120"/>
      <c r="S571" s="120"/>
      <c r="T571" s="120"/>
      <c r="U571" s="120"/>
      <c r="V571" s="120"/>
      <c r="W571" s="120"/>
      <c r="X571" s="120"/>
      <c r="Y571" s="120"/>
      <c r="Z571" s="120"/>
    </row>
    <row r="572" ht="15.75" hidden="1" customHeight="1">
      <c r="A572" s="121" t="s">
        <v>12</v>
      </c>
      <c r="B572" s="121" t="s">
        <v>345</v>
      </c>
      <c r="C572" s="121">
        <v>7356.0</v>
      </c>
      <c r="D572" s="121" t="s">
        <v>754</v>
      </c>
      <c r="E572" s="121" t="s">
        <v>46</v>
      </c>
      <c r="F572" s="122">
        <v>1069810.0</v>
      </c>
      <c r="G572" s="121" t="s">
        <v>37</v>
      </c>
      <c r="H572" s="120"/>
      <c r="I572" s="120"/>
      <c r="J572" s="120"/>
      <c r="K572" s="120"/>
      <c r="L572" s="120"/>
      <c r="M572" s="120"/>
      <c r="N572" s="120"/>
      <c r="O572" s="120"/>
      <c r="P572" s="120"/>
      <c r="Q572" s="120"/>
      <c r="R572" s="120"/>
      <c r="S572" s="120"/>
      <c r="T572" s="120"/>
      <c r="U572" s="120"/>
      <c r="V572" s="120"/>
      <c r="W572" s="120"/>
      <c r="X572" s="120"/>
      <c r="Y572" s="120"/>
      <c r="Z572" s="120"/>
    </row>
    <row r="573" ht="15.75" hidden="1" customHeight="1">
      <c r="A573" s="121" t="s">
        <v>12</v>
      </c>
      <c r="B573" s="121" t="s">
        <v>451</v>
      </c>
      <c r="C573" s="121">
        <v>7359.0</v>
      </c>
      <c r="D573" s="121" t="s">
        <v>755</v>
      </c>
      <c r="E573" s="121" t="s">
        <v>46</v>
      </c>
      <c r="F573" s="122">
        <v>363056.0</v>
      </c>
      <c r="G573" s="121" t="s">
        <v>37</v>
      </c>
      <c r="H573" s="120"/>
      <c r="I573" s="120"/>
      <c r="J573" s="120"/>
      <c r="K573" s="120"/>
      <c r="L573" s="120"/>
      <c r="M573" s="120"/>
      <c r="N573" s="120"/>
      <c r="O573" s="120"/>
      <c r="P573" s="120"/>
      <c r="Q573" s="120"/>
      <c r="R573" s="120"/>
      <c r="S573" s="120"/>
      <c r="T573" s="120"/>
      <c r="U573" s="120"/>
      <c r="V573" s="120"/>
      <c r="W573" s="120"/>
      <c r="X573" s="120"/>
      <c r="Y573" s="120"/>
      <c r="Z573" s="120"/>
    </row>
    <row r="574" ht="15.75" hidden="1" customHeight="1">
      <c r="A574" s="121" t="s">
        <v>12</v>
      </c>
      <c r="B574" s="121" t="s">
        <v>451</v>
      </c>
      <c r="C574" s="121">
        <v>7360.0</v>
      </c>
      <c r="D574" s="121" t="s">
        <v>756</v>
      </c>
      <c r="E574" s="121" t="s">
        <v>46</v>
      </c>
      <c r="F574" s="122">
        <v>472588.0</v>
      </c>
      <c r="G574" s="121" t="s">
        <v>37</v>
      </c>
      <c r="H574" s="120"/>
      <c r="I574" s="120"/>
      <c r="J574" s="120"/>
      <c r="K574" s="120"/>
      <c r="L574" s="120"/>
      <c r="M574" s="120"/>
      <c r="N574" s="120"/>
      <c r="O574" s="120"/>
      <c r="P574" s="120"/>
      <c r="Q574" s="120"/>
      <c r="R574" s="120"/>
      <c r="S574" s="120"/>
      <c r="T574" s="120"/>
      <c r="U574" s="120"/>
      <c r="V574" s="120"/>
      <c r="W574" s="120"/>
      <c r="X574" s="120"/>
      <c r="Y574" s="120"/>
      <c r="Z574" s="120"/>
    </row>
    <row r="575" ht="15.75" hidden="1" customHeight="1">
      <c r="A575" s="121" t="s">
        <v>12</v>
      </c>
      <c r="B575" s="121" t="s">
        <v>44</v>
      </c>
      <c r="C575" s="121">
        <v>7361.0</v>
      </c>
      <c r="D575" s="121" t="s">
        <v>757</v>
      </c>
      <c r="E575" s="121" t="s">
        <v>46</v>
      </c>
      <c r="F575" s="122">
        <v>1300.0</v>
      </c>
      <c r="G575" s="121" t="s">
        <v>17</v>
      </c>
      <c r="H575" s="120"/>
      <c r="I575" s="120"/>
      <c r="J575" s="120"/>
      <c r="K575" s="120"/>
      <c r="L575" s="120"/>
      <c r="M575" s="120"/>
      <c r="N575" s="120"/>
      <c r="O575" s="120"/>
      <c r="P575" s="120"/>
      <c r="Q575" s="120"/>
      <c r="R575" s="120"/>
      <c r="S575" s="120"/>
      <c r="T575" s="120"/>
      <c r="U575" s="120"/>
      <c r="V575" s="120"/>
      <c r="W575" s="120"/>
      <c r="X575" s="120"/>
      <c r="Y575" s="120"/>
      <c r="Z575" s="120"/>
    </row>
    <row r="576" ht="15.75" hidden="1" customHeight="1">
      <c r="A576" s="121" t="s">
        <v>12</v>
      </c>
      <c r="B576" s="121" t="s">
        <v>44</v>
      </c>
      <c r="C576" s="121">
        <v>7362.0</v>
      </c>
      <c r="D576" s="121" t="s">
        <v>758</v>
      </c>
      <c r="E576" s="121" t="s">
        <v>46</v>
      </c>
      <c r="F576" s="122">
        <v>1400.0</v>
      </c>
      <c r="G576" s="121" t="s">
        <v>17</v>
      </c>
      <c r="H576" s="120"/>
      <c r="I576" s="120"/>
      <c r="J576" s="120"/>
      <c r="K576" s="120"/>
      <c r="L576" s="120"/>
      <c r="M576" s="120"/>
      <c r="N576" s="120"/>
      <c r="O576" s="120"/>
      <c r="P576" s="120"/>
      <c r="Q576" s="120"/>
      <c r="R576" s="120"/>
      <c r="S576" s="120"/>
      <c r="T576" s="120"/>
      <c r="U576" s="120"/>
      <c r="V576" s="120"/>
      <c r="W576" s="120"/>
      <c r="X576" s="120"/>
      <c r="Y576" s="120"/>
      <c r="Z576" s="120"/>
    </row>
    <row r="577" ht="15.75" hidden="1" customHeight="1">
      <c r="A577" s="121" t="s">
        <v>12</v>
      </c>
      <c r="B577" s="121" t="s">
        <v>596</v>
      </c>
      <c r="C577" s="121">
        <v>7363.0</v>
      </c>
      <c r="D577" s="121" t="s">
        <v>759</v>
      </c>
      <c r="E577" s="121" t="s">
        <v>46</v>
      </c>
      <c r="F577" s="122">
        <v>256320.0</v>
      </c>
      <c r="G577" s="121" t="s">
        <v>17</v>
      </c>
      <c r="H577" s="120"/>
      <c r="I577" s="120"/>
      <c r="J577" s="120"/>
      <c r="K577" s="120"/>
      <c r="L577" s="120"/>
      <c r="M577" s="120"/>
      <c r="N577" s="120"/>
      <c r="O577" s="120"/>
      <c r="P577" s="120"/>
      <c r="Q577" s="120"/>
      <c r="R577" s="120"/>
      <c r="S577" s="120"/>
      <c r="T577" s="120"/>
      <c r="U577" s="120"/>
      <c r="V577" s="120"/>
      <c r="W577" s="120"/>
      <c r="X577" s="120"/>
      <c r="Y577" s="120"/>
      <c r="Z577" s="120"/>
    </row>
    <row r="578" ht="15.75" hidden="1" customHeight="1">
      <c r="A578" s="121" t="s">
        <v>12</v>
      </c>
      <c r="B578" s="121" t="s">
        <v>605</v>
      </c>
      <c r="C578" s="121">
        <v>7364.0</v>
      </c>
      <c r="D578" s="121" t="s">
        <v>760</v>
      </c>
      <c r="E578" s="121" t="s">
        <v>46</v>
      </c>
      <c r="F578" s="122">
        <v>421820.0</v>
      </c>
      <c r="G578" s="121" t="s">
        <v>17</v>
      </c>
      <c r="H578" s="120"/>
      <c r="I578" s="120"/>
      <c r="J578" s="120"/>
      <c r="K578" s="120"/>
      <c r="L578" s="120"/>
      <c r="M578" s="120"/>
      <c r="N578" s="120"/>
      <c r="O578" s="120"/>
      <c r="P578" s="120"/>
      <c r="Q578" s="120"/>
      <c r="R578" s="120"/>
      <c r="S578" s="120"/>
      <c r="T578" s="120"/>
      <c r="U578" s="120"/>
      <c r="V578" s="120"/>
      <c r="W578" s="120"/>
      <c r="X578" s="120"/>
      <c r="Y578" s="120"/>
      <c r="Z578" s="120"/>
    </row>
    <row r="579" ht="15.75" hidden="1" customHeight="1">
      <c r="A579" s="121" t="s">
        <v>12</v>
      </c>
      <c r="B579" s="121" t="s">
        <v>129</v>
      </c>
      <c r="C579" s="121">
        <v>7366.0</v>
      </c>
      <c r="D579" s="121" t="s">
        <v>761</v>
      </c>
      <c r="E579" s="121" t="s">
        <v>46</v>
      </c>
      <c r="F579" s="122">
        <v>77164.0</v>
      </c>
      <c r="G579" s="121" t="s">
        <v>17</v>
      </c>
      <c r="H579" s="120"/>
      <c r="I579" s="120"/>
      <c r="J579" s="120"/>
      <c r="K579" s="120"/>
      <c r="L579" s="120"/>
      <c r="M579" s="120"/>
      <c r="N579" s="120"/>
      <c r="O579" s="120"/>
      <c r="P579" s="120"/>
      <c r="Q579" s="120"/>
      <c r="R579" s="120"/>
      <c r="S579" s="120"/>
      <c r="T579" s="120"/>
      <c r="U579" s="120"/>
      <c r="V579" s="120"/>
      <c r="W579" s="120"/>
      <c r="X579" s="120"/>
      <c r="Y579" s="120"/>
      <c r="Z579" s="120"/>
    </row>
    <row r="580" ht="15.75" hidden="1" customHeight="1">
      <c r="A580" s="121" t="s">
        <v>12</v>
      </c>
      <c r="B580" s="121" t="s">
        <v>129</v>
      </c>
      <c r="C580" s="121">
        <v>7367.0</v>
      </c>
      <c r="D580" s="121" t="s">
        <v>762</v>
      </c>
      <c r="E580" s="121" t="s">
        <v>46</v>
      </c>
      <c r="F580" s="122">
        <v>219179.0</v>
      </c>
      <c r="G580" s="121" t="s">
        <v>17</v>
      </c>
      <c r="H580" s="120"/>
      <c r="I580" s="120"/>
      <c r="J580" s="120"/>
      <c r="K580" s="120"/>
      <c r="L580" s="120"/>
      <c r="M580" s="120"/>
      <c r="N580" s="120"/>
      <c r="O580" s="120"/>
      <c r="P580" s="120"/>
      <c r="Q580" s="120"/>
      <c r="R580" s="120"/>
      <c r="S580" s="120"/>
      <c r="T580" s="120"/>
      <c r="U580" s="120"/>
      <c r="V580" s="120"/>
      <c r="W580" s="120"/>
      <c r="X580" s="120"/>
      <c r="Y580" s="120"/>
      <c r="Z580" s="120"/>
    </row>
    <row r="581" ht="15.75" hidden="1" customHeight="1">
      <c r="A581" s="121" t="s">
        <v>12</v>
      </c>
      <c r="B581" s="121" t="s">
        <v>129</v>
      </c>
      <c r="C581" s="121">
        <v>7368.0</v>
      </c>
      <c r="D581" s="121" t="s">
        <v>764</v>
      </c>
      <c r="E581" s="121" t="s">
        <v>46</v>
      </c>
      <c r="F581" s="122">
        <v>375019.0</v>
      </c>
      <c r="G581" s="121" t="s">
        <v>17</v>
      </c>
      <c r="H581" s="120"/>
      <c r="I581" s="120"/>
      <c r="J581" s="120"/>
      <c r="K581" s="120"/>
      <c r="L581" s="120"/>
      <c r="M581" s="120"/>
      <c r="N581" s="120"/>
      <c r="O581" s="120"/>
      <c r="P581" s="120"/>
      <c r="Q581" s="120"/>
      <c r="R581" s="120"/>
      <c r="S581" s="120"/>
      <c r="T581" s="120"/>
      <c r="U581" s="120"/>
      <c r="V581" s="120"/>
      <c r="W581" s="120"/>
      <c r="X581" s="120"/>
      <c r="Y581" s="120"/>
      <c r="Z581" s="120"/>
    </row>
    <row r="582" ht="15.75" hidden="1" customHeight="1">
      <c r="A582" s="121" t="s">
        <v>12</v>
      </c>
      <c r="B582" s="121" t="s">
        <v>129</v>
      </c>
      <c r="C582" s="121">
        <v>7369.0</v>
      </c>
      <c r="D582" s="121" t="s">
        <v>765</v>
      </c>
      <c r="E582" s="121" t="s">
        <v>46</v>
      </c>
      <c r="F582" s="122">
        <v>571775.0</v>
      </c>
      <c r="G582" s="121" t="s">
        <v>17</v>
      </c>
      <c r="H582" s="120"/>
      <c r="I582" s="120"/>
      <c r="J582" s="120"/>
      <c r="K582" s="120"/>
      <c r="L582" s="120"/>
      <c r="M582" s="120"/>
      <c r="N582" s="120"/>
      <c r="O582" s="120"/>
      <c r="P582" s="120"/>
      <c r="Q582" s="120"/>
      <c r="R582" s="120"/>
      <c r="S582" s="120"/>
      <c r="T582" s="120"/>
      <c r="U582" s="120"/>
      <c r="V582" s="120"/>
      <c r="W582" s="120"/>
      <c r="X582" s="120"/>
      <c r="Y582" s="120"/>
      <c r="Z582" s="120"/>
    </row>
    <row r="583" ht="15.75" hidden="1" customHeight="1">
      <c r="A583" s="121" t="s">
        <v>12</v>
      </c>
      <c r="B583" s="121" t="s">
        <v>129</v>
      </c>
      <c r="C583" s="121">
        <v>7370.0</v>
      </c>
      <c r="D583" s="121" t="s">
        <v>766</v>
      </c>
      <c r="E583" s="121" t="s">
        <v>46</v>
      </c>
      <c r="F583" s="122">
        <v>601434.0</v>
      </c>
      <c r="G583" s="121" t="s">
        <v>17</v>
      </c>
      <c r="H583" s="120"/>
      <c r="I583" s="120"/>
      <c r="J583" s="120"/>
      <c r="K583" s="120"/>
      <c r="L583" s="120"/>
      <c r="M583" s="120"/>
      <c r="N583" s="120"/>
      <c r="O583" s="120"/>
      <c r="P583" s="120"/>
      <c r="Q583" s="120"/>
      <c r="R583" s="120"/>
      <c r="S583" s="120"/>
      <c r="T583" s="120"/>
      <c r="U583" s="120"/>
      <c r="V583" s="120"/>
      <c r="W583" s="120"/>
      <c r="X583" s="120"/>
      <c r="Y583" s="120"/>
      <c r="Z583" s="120"/>
    </row>
    <row r="584" ht="15.75" hidden="1" customHeight="1">
      <c r="A584" s="121" t="s">
        <v>12</v>
      </c>
      <c r="B584" s="121" t="s">
        <v>129</v>
      </c>
      <c r="C584" s="121">
        <v>7371.0</v>
      </c>
      <c r="D584" s="121" t="s">
        <v>767</v>
      </c>
      <c r="E584" s="121" t="s">
        <v>46</v>
      </c>
      <c r="F584" s="122">
        <v>675703.0</v>
      </c>
      <c r="G584" s="121" t="s">
        <v>17</v>
      </c>
      <c r="H584" s="120"/>
      <c r="I584" s="120"/>
      <c r="J584" s="120"/>
      <c r="K584" s="120"/>
      <c r="L584" s="120"/>
      <c r="M584" s="120"/>
      <c r="N584" s="120"/>
      <c r="O584" s="120"/>
      <c r="P584" s="120"/>
      <c r="Q584" s="120"/>
      <c r="R584" s="120"/>
      <c r="S584" s="120"/>
      <c r="T584" s="120"/>
      <c r="U584" s="120"/>
      <c r="V584" s="120"/>
      <c r="W584" s="120"/>
      <c r="X584" s="120"/>
      <c r="Y584" s="120"/>
      <c r="Z584" s="120"/>
    </row>
    <row r="585" ht="15.75" hidden="1" customHeight="1">
      <c r="A585" s="121" t="s">
        <v>12</v>
      </c>
      <c r="B585" s="121" t="s">
        <v>345</v>
      </c>
      <c r="C585" s="121">
        <v>7372.0</v>
      </c>
      <c r="D585" s="121" t="s">
        <v>768</v>
      </c>
      <c r="E585" s="121" t="s">
        <v>46</v>
      </c>
      <c r="F585" s="122">
        <v>600950.0</v>
      </c>
      <c r="G585" s="121" t="s">
        <v>37</v>
      </c>
      <c r="H585" s="120"/>
      <c r="I585" s="120"/>
      <c r="J585" s="120"/>
      <c r="K585" s="120"/>
      <c r="L585" s="120"/>
      <c r="M585" s="120"/>
      <c r="N585" s="120"/>
      <c r="O585" s="120"/>
      <c r="P585" s="120"/>
      <c r="Q585" s="120"/>
      <c r="R585" s="120"/>
      <c r="S585" s="120"/>
      <c r="T585" s="120"/>
      <c r="U585" s="120"/>
      <c r="V585" s="120"/>
      <c r="W585" s="120"/>
      <c r="X585" s="120"/>
      <c r="Y585" s="120"/>
      <c r="Z585" s="120"/>
    </row>
    <row r="586" ht="15.75" hidden="1" customHeight="1">
      <c r="A586" s="121" t="s">
        <v>12</v>
      </c>
      <c r="B586" s="121" t="s">
        <v>345</v>
      </c>
      <c r="C586" s="121">
        <v>7373.0</v>
      </c>
      <c r="D586" s="121" t="s">
        <v>769</v>
      </c>
      <c r="E586" s="121" t="s">
        <v>46</v>
      </c>
      <c r="F586" s="122">
        <v>180880.0</v>
      </c>
      <c r="G586" s="121" t="s">
        <v>37</v>
      </c>
      <c r="H586" s="120"/>
      <c r="I586" s="120"/>
      <c r="J586" s="120"/>
      <c r="K586" s="120"/>
      <c r="L586" s="120"/>
      <c r="M586" s="120"/>
      <c r="N586" s="120"/>
      <c r="O586" s="120"/>
      <c r="P586" s="120"/>
      <c r="Q586" s="120"/>
      <c r="R586" s="120"/>
      <c r="S586" s="120"/>
      <c r="T586" s="120"/>
      <c r="U586" s="120"/>
      <c r="V586" s="120"/>
      <c r="W586" s="120"/>
      <c r="X586" s="120"/>
      <c r="Y586" s="120"/>
      <c r="Z586" s="120"/>
    </row>
    <row r="587" ht="15.75" hidden="1" customHeight="1">
      <c r="A587" s="121" t="s">
        <v>12</v>
      </c>
      <c r="B587" s="121" t="s">
        <v>345</v>
      </c>
      <c r="C587" s="121">
        <v>7374.0</v>
      </c>
      <c r="D587" s="121" t="s">
        <v>770</v>
      </c>
      <c r="E587" s="121" t="s">
        <v>46</v>
      </c>
      <c r="F587" s="122">
        <v>1136450.0</v>
      </c>
      <c r="G587" s="121" t="s">
        <v>37</v>
      </c>
      <c r="H587" s="120"/>
      <c r="I587" s="120"/>
      <c r="J587" s="120"/>
      <c r="K587" s="120"/>
      <c r="L587" s="120"/>
      <c r="M587" s="120"/>
      <c r="N587" s="120"/>
      <c r="O587" s="120"/>
      <c r="P587" s="120"/>
      <c r="Q587" s="120"/>
      <c r="R587" s="120"/>
      <c r="S587" s="120"/>
      <c r="T587" s="120"/>
      <c r="U587" s="120"/>
      <c r="V587" s="120"/>
      <c r="W587" s="120"/>
      <c r="X587" s="120"/>
      <c r="Y587" s="120"/>
      <c r="Z587" s="120"/>
    </row>
    <row r="588" ht="15.75" hidden="1" customHeight="1">
      <c r="A588" s="121" t="s">
        <v>12</v>
      </c>
      <c r="B588" s="121" t="s">
        <v>345</v>
      </c>
      <c r="C588" s="121">
        <v>7375.0</v>
      </c>
      <c r="D588" s="121" t="s">
        <v>771</v>
      </c>
      <c r="E588" s="121" t="s">
        <v>46</v>
      </c>
      <c r="F588" s="122">
        <v>6290340.0</v>
      </c>
      <c r="G588" s="121" t="s">
        <v>37</v>
      </c>
      <c r="H588" s="120"/>
      <c r="I588" s="120"/>
      <c r="J588" s="120"/>
      <c r="K588" s="120"/>
      <c r="L588" s="120"/>
      <c r="M588" s="120"/>
      <c r="N588" s="120"/>
      <c r="O588" s="120"/>
      <c r="P588" s="120"/>
      <c r="Q588" s="120"/>
      <c r="R588" s="120"/>
      <c r="S588" s="120"/>
      <c r="T588" s="120"/>
      <c r="U588" s="120"/>
      <c r="V588" s="120"/>
      <c r="W588" s="120"/>
      <c r="X588" s="120"/>
      <c r="Y588" s="120"/>
      <c r="Z588" s="120"/>
    </row>
    <row r="589" ht="15.75" hidden="1" customHeight="1">
      <c r="A589" s="121" t="s">
        <v>12</v>
      </c>
      <c r="B589" s="121" t="s">
        <v>345</v>
      </c>
      <c r="C589" s="121">
        <v>7376.0</v>
      </c>
      <c r="D589" s="121" t="s">
        <v>773</v>
      </c>
      <c r="E589" s="121" t="s">
        <v>46</v>
      </c>
      <c r="F589" s="122">
        <v>7485100.0</v>
      </c>
      <c r="G589" s="121" t="s">
        <v>37</v>
      </c>
      <c r="H589" s="120"/>
      <c r="I589" s="120"/>
      <c r="J589" s="120"/>
      <c r="K589" s="120"/>
      <c r="L589" s="120"/>
      <c r="M589" s="120"/>
      <c r="N589" s="120"/>
      <c r="O589" s="120"/>
      <c r="P589" s="120"/>
      <c r="Q589" s="120"/>
      <c r="R589" s="120"/>
      <c r="S589" s="120"/>
      <c r="T589" s="120"/>
      <c r="U589" s="120"/>
      <c r="V589" s="120"/>
      <c r="W589" s="120"/>
      <c r="X589" s="120"/>
      <c r="Y589" s="120"/>
      <c r="Z589" s="120"/>
    </row>
    <row r="590" ht="15.75" hidden="1" customHeight="1">
      <c r="A590" s="121" t="s">
        <v>12</v>
      </c>
      <c r="B590" s="121" t="s">
        <v>345</v>
      </c>
      <c r="C590" s="121">
        <v>7377.0</v>
      </c>
      <c r="D590" s="121" t="s">
        <v>774</v>
      </c>
      <c r="E590" s="121" t="s">
        <v>46</v>
      </c>
      <c r="F590" s="122">
        <v>114240.0</v>
      </c>
      <c r="G590" s="121" t="s">
        <v>37</v>
      </c>
      <c r="H590" s="120"/>
      <c r="I590" s="120"/>
      <c r="J590" s="120"/>
      <c r="K590" s="120"/>
      <c r="L590" s="120"/>
      <c r="M590" s="120"/>
      <c r="N590" s="120"/>
      <c r="O590" s="120"/>
      <c r="P590" s="120"/>
      <c r="Q590" s="120"/>
      <c r="R590" s="120"/>
      <c r="S590" s="120"/>
      <c r="T590" s="120"/>
      <c r="U590" s="120"/>
      <c r="V590" s="120"/>
      <c r="W590" s="120"/>
      <c r="X590" s="120"/>
      <c r="Y590" s="120"/>
      <c r="Z590" s="120"/>
    </row>
    <row r="591" ht="15.75" hidden="1" customHeight="1">
      <c r="A591" s="121" t="s">
        <v>12</v>
      </c>
      <c r="B591" s="121" t="s">
        <v>345</v>
      </c>
      <c r="C591" s="121">
        <v>7378.0</v>
      </c>
      <c r="D591" s="121" t="s">
        <v>775</v>
      </c>
      <c r="E591" s="121" t="s">
        <v>46</v>
      </c>
      <c r="F591" s="122">
        <v>177310.0</v>
      </c>
      <c r="G591" s="121" t="s">
        <v>37</v>
      </c>
      <c r="H591" s="120"/>
      <c r="I591" s="120"/>
      <c r="J591" s="120"/>
      <c r="K591" s="120"/>
      <c r="L591" s="120"/>
      <c r="M591" s="120"/>
      <c r="N591" s="120"/>
      <c r="O591" s="120"/>
      <c r="P591" s="120"/>
      <c r="Q591" s="120"/>
      <c r="R591" s="120"/>
      <c r="S591" s="120"/>
      <c r="T591" s="120"/>
      <c r="U591" s="120"/>
      <c r="V591" s="120"/>
      <c r="W591" s="120"/>
      <c r="X591" s="120"/>
      <c r="Y591" s="120"/>
      <c r="Z591" s="120"/>
    </row>
    <row r="592" ht="15.75" hidden="1" customHeight="1">
      <c r="A592" s="121" t="s">
        <v>12</v>
      </c>
      <c r="B592" s="121" t="s">
        <v>345</v>
      </c>
      <c r="C592" s="121">
        <v>7379.0</v>
      </c>
      <c r="D592" s="121" t="s">
        <v>776</v>
      </c>
      <c r="E592" s="121" t="s">
        <v>46</v>
      </c>
      <c r="F592" s="122">
        <v>239190.0</v>
      </c>
      <c r="G592" s="121" t="s">
        <v>37</v>
      </c>
      <c r="H592" s="120"/>
      <c r="I592" s="120"/>
      <c r="J592" s="120"/>
      <c r="K592" s="120"/>
      <c r="L592" s="120"/>
      <c r="M592" s="120"/>
      <c r="N592" s="120"/>
      <c r="O592" s="120"/>
      <c r="P592" s="120"/>
      <c r="Q592" s="120"/>
      <c r="R592" s="120"/>
      <c r="S592" s="120"/>
      <c r="T592" s="120"/>
      <c r="U592" s="120"/>
      <c r="V592" s="120"/>
      <c r="W592" s="120"/>
      <c r="X592" s="120"/>
      <c r="Y592" s="120"/>
      <c r="Z592" s="120"/>
    </row>
    <row r="593" ht="15.75" hidden="1" customHeight="1">
      <c r="A593" s="121" t="s">
        <v>12</v>
      </c>
      <c r="B593" s="121" t="s">
        <v>345</v>
      </c>
      <c r="C593" s="121">
        <v>7380.0</v>
      </c>
      <c r="D593" s="121" t="s">
        <v>777</v>
      </c>
      <c r="E593" s="121" t="s">
        <v>46</v>
      </c>
      <c r="F593" s="122">
        <v>441619.0</v>
      </c>
      <c r="G593" s="121" t="s">
        <v>37</v>
      </c>
      <c r="H593" s="120"/>
      <c r="I593" s="120"/>
      <c r="J593" s="120"/>
      <c r="K593" s="120"/>
      <c r="L593" s="120"/>
      <c r="M593" s="120"/>
      <c r="N593" s="120"/>
      <c r="O593" s="120"/>
      <c r="P593" s="120"/>
      <c r="Q593" s="120"/>
      <c r="R593" s="120"/>
      <c r="S593" s="120"/>
      <c r="T593" s="120"/>
      <c r="U593" s="120"/>
      <c r="V593" s="120"/>
      <c r="W593" s="120"/>
      <c r="X593" s="120"/>
      <c r="Y593" s="120"/>
      <c r="Z593" s="120"/>
    </row>
    <row r="594" ht="15.75" hidden="1" customHeight="1">
      <c r="A594" s="121" t="s">
        <v>12</v>
      </c>
      <c r="B594" s="121" t="s">
        <v>345</v>
      </c>
      <c r="C594" s="121">
        <v>7381.0</v>
      </c>
      <c r="D594" s="121" t="s">
        <v>778</v>
      </c>
      <c r="E594" s="121" t="s">
        <v>46</v>
      </c>
      <c r="F594" s="122">
        <v>627921.0</v>
      </c>
      <c r="G594" s="121" t="s">
        <v>37</v>
      </c>
      <c r="H594" s="120"/>
      <c r="I594" s="120"/>
      <c r="J594" s="120"/>
      <c r="K594" s="120"/>
      <c r="L594" s="120"/>
      <c r="M594" s="120"/>
      <c r="N594" s="120"/>
      <c r="O594" s="120"/>
      <c r="P594" s="120"/>
      <c r="Q594" s="120"/>
      <c r="R594" s="120"/>
      <c r="S594" s="120"/>
      <c r="T594" s="120"/>
      <c r="U594" s="120"/>
      <c r="V594" s="120"/>
      <c r="W594" s="120"/>
      <c r="X594" s="120"/>
      <c r="Y594" s="120"/>
      <c r="Z594" s="120"/>
    </row>
    <row r="595" ht="15.75" hidden="1" customHeight="1">
      <c r="A595" s="121" t="s">
        <v>12</v>
      </c>
      <c r="B595" s="121" t="s">
        <v>65</v>
      </c>
      <c r="C595" s="121">
        <v>7382.0</v>
      </c>
      <c r="D595" s="121" t="s">
        <v>780</v>
      </c>
      <c r="E595" s="121" t="s">
        <v>46</v>
      </c>
      <c r="F595" s="122">
        <v>131889.0</v>
      </c>
      <c r="G595" s="121" t="s">
        <v>17</v>
      </c>
      <c r="H595" s="120"/>
      <c r="I595" s="120"/>
      <c r="J595" s="120"/>
      <c r="K595" s="120"/>
      <c r="L595" s="120"/>
      <c r="M595" s="120"/>
      <c r="N595" s="120"/>
      <c r="O595" s="120"/>
      <c r="P595" s="120"/>
      <c r="Q595" s="120"/>
      <c r="R595" s="120"/>
      <c r="S595" s="120"/>
      <c r="T595" s="120"/>
      <c r="U595" s="120"/>
      <c r="V595" s="120"/>
      <c r="W595" s="120"/>
      <c r="X595" s="120"/>
      <c r="Y595" s="120"/>
      <c r="Z595" s="120"/>
    </row>
    <row r="596" ht="15.75" hidden="1" customHeight="1">
      <c r="A596" s="121" t="s">
        <v>12</v>
      </c>
      <c r="B596" s="121" t="s">
        <v>65</v>
      </c>
      <c r="C596" s="121">
        <v>7384.0</v>
      </c>
      <c r="D596" s="121" t="s">
        <v>781</v>
      </c>
      <c r="E596" s="121" t="s">
        <v>46</v>
      </c>
      <c r="F596" s="122">
        <v>139150.0</v>
      </c>
      <c r="G596" s="121" t="s">
        <v>17</v>
      </c>
      <c r="H596" s="120"/>
      <c r="I596" s="120"/>
      <c r="J596" s="120"/>
      <c r="K596" s="120"/>
      <c r="L596" s="120"/>
      <c r="M596" s="120"/>
      <c r="N596" s="120"/>
      <c r="O596" s="120"/>
      <c r="P596" s="120"/>
      <c r="Q596" s="120"/>
      <c r="R596" s="120"/>
      <c r="S596" s="120"/>
      <c r="T596" s="120"/>
      <c r="U596" s="120"/>
      <c r="V596" s="120"/>
      <c r="W596" s="120"/>
      <c r="X596" s="120"/>
      <c r="Y596" s="120"/>
      <c r="Z596" s="120"/>
    </row>
    <row r="597" ht="15.75" hidden="1" customHeight="1">
      <c r="A597" s="121" t="s">
        <v>12</v>
      </c>
      <c r="B597" s="121" t="s">
        <v>65</v>
      </c>
      <c r="C597" s="121">
        <v>7387.0</v>
      </c>
      <c r="D597" s="121" t="s">
        <v>782</v>
      </c>
      <c r="E597" s="121" t="s">
        <v>46</v>
      </c>
      <c r="F597" s="122">
        <v>78401.0</v>
      </c>
      <c r="G597" s="121" t="s">
        <v>17</v>
      </c>
      <c r="H597" s="120"/>
      <c r="I597" s="120"/>
      <c r="J597" s="120"/>
      <c r="K597" s="120"/>
      <c r="L597" s="120"/>
      <c r="M597" s="120"/>
      <c r="N597" s="120"/>
      <c r="O597" s="120"/>
      <c r="P597" s="120"/>
      <c r="Q597" s="120"/>
      <c r="R597" s="120"/>
      <c r="S597" s="120"/>
      <c r="T597" s="120"/>
      <c r="U597" s="120"/>
      <c r="V597" s="120"/>
      <c r="W597" s="120"/>
      <c r="X597" s="120"/>
      <c r="Y597" s="120"/>
      <c r="Z597" s="120"/>
    </row>
    <row r="598" ht="15.75" hidden="1" customHeight="1">
      <c r="A598" s="121" t="s">
        <v>12</v>
      </c>
      <c r="B598" s="121" t="s">
        <v>65</v>
      </c>
      <c r="C598" s="121">
        <v>7388.0</v>
      </c>
      <c r="D598" s="121" t="s">
        <v>783</v>
      </c>
      <c r="E598" s="121" t="s">
        <v>46</v>
      </c>
      <c r="F598" s="122">
        <v>99680.0</v>
      </c>
      <c r="G598" s="121" t="s">
        <v>17</v>
      </c>
      <c r="H598" s="120"/>
      <c r="I598" s="120"/>
      <c r="J598" s="120"/>
      <c r="K598" s="120"/>
      <c r="L598" s="120"/>
      <c r="M598" s="120"/>
      <c r="N598" s="120"/>
      <c r="O598" s="120"/>
      <c r="P598" s="120"/>
      <c r="Q598" s="120"/>
      <c r="R598" s="120"/>
      <c r="S598" s="120"/>
      <c r="T598" s="120"/>
      <c r="U598" s="120"/>
      <c r="V598" s="120"/>
      <c r="W598" s="120"/>
      <c r="X598" s="120"/>
      <c r="Y598" s="120"/>
      <c r="Z598" s="120"/>
    </row>
    <row r="599" ht="15.75" hidden="1" customHeight="1">
      <c r="A599" s="121" t="s">
        <v>12</v>
      </c>
      <c r="B599" s="121" t="s">
        <v>65</v>
      </c>
      <c r="C599" s="121">
        <v>7389.0</v>
      </c>
      <c r="D599" s="121" t="s">
        <v>784</v>
      </c>
      <c r="E599" s="121" t="s">
        <v>46</v>
      </c>
      <c r="F599" s="122">
        <v>228057.0</v>
      </c>
      <c r="G599" s="121" t="s">
        <v>17</v>
      </c>
      <c r="H599" s="120"/>
      <c r="I599" s="120"/>
      <c r="J599" s="120"/>
      <c r="K599" s="120"/>
      <c r="L599" s="120"/>
      <c r="M599" s="120"/>
      <c r="N599" s="120"/>
      <c r="O599" s="120"/>
      <c r="P599" s="120"/>
      <c r="Q599" s="120"/>
      <c r="R599" s="120"/>
      <c r="S599" s="120"/>
      <c r="T599" s="120"/>
      <c r="U599" s="120"/>
      <c r="V599" s="120"/>
      <c r="W599" s="120"/>
      <c r="X599" s="120"/>
      <c r="Y599" s="120"/>
      <c r="Z599" s="120"/>
    </row>
    <row r="600" ht="15.75" hidden="1" customHeight="1">
      <c r="A600" s="121" t="s">
        <v>12</v>
      </c>
      <c r="B600" s="121" t="s">
        <v>345</v>
      </c>
      <c r="C600" s="121">
        <v>7391.0</v>
      </c>
      <c r="D600" s="121" t="s">
        <v>785</v>
      </c>
      <c r="E600" s="121" t="s">
        <v>46</v>
      </c>
      <c r="F600" s="122">
        <v>279650.0</v>
      </c>
      <c r="G600" s="121" t="s">
        <v>37</v>
      </c>
      <c r="H600" s="120"/>
      <c r="I600" s="120"/>
      <c r="J600" s="120"/>
      <c r="K600" s="120"/>
      <c r="L600" s="120"/>
      <c r="M600" s="120"/>
      <c r="N600" s="120"/>
      <c r="O600" s="120"/>
      <c r="P600" s="120"/>
      <c r="Q600" s="120"/>
      <c r="R600" s="120"/>
      <c r="S600" s="120"/>
      <c r="T600" s="120"/>
      <c r="U600" s="120"/>
      <c r="V600" s="120"/>
      <c r="W600" s="120"/>
      <c r="X600" s="120"/>
      <c r="Y600" s="120"/>
      <c r="Z600" s="120"/>
    </row>
    <row r="601" ht="15.75" hidden="1" customHeight="1">
      <c r="A601" s="121" t="s">
        <v>12</v>
      </c>
      <c r="B601" s="121" t="s">
        <v>345</v>
      </c>
      <c r="C601" s="121">
        <v>7392.0</v>
      </c>
      <c r="D601" s="121" t="s">
        <v>786</v>
      </c>
      <c r="E601" s="121" t="s">
        <v>46</v>
      </c>
      <c r="F601" s="122">
        <v>357000.0</v>
      </c>
      <c r="G601" s="121" t="s">
        <v>37</v>
      </c>
      <c r="H601" s="120"/>
      <c r="I601" s="120"/>
      <c r="J601" s="120"/>
      <c r="K601" s="120"/>
      <c r="L601" s="120"/>
      <c r="M601" s="120"/>
      <c r="N601" s="120"/>
      <c r="O601" s="120"/>
      <c r="P601" s="120"/>
      <c r="Q601" s="120"/>
      <c r="R601" s="120"/>
      <c r="S601" s="120"/>
      <c r="T601" s="120"/>
      <c r="U601" s="120"/>
      <c r="V601" s="120"/>
      <c r="W601" s="120"/>
      <c r="X601" s="120"/>
      <c r="Y601" s="120"/>
      <c r="Z601" s="120"/>
    </row>
    <row r="602" ht="15.75" hidden="1" customHeight="1">
      <c r="A602" s="121" t="s">
        <v>12</v>
      </c>
      <c r="B602" s="121" t="s">
        <v>345</v>
      </c>
      <c r="C602" s="121">
        <v>7393.0</v>
      </c>
      <c r="D602" s="121" t="s">
        <v>787</v>
      </c>
      <c r="E602" s="121" t="s">
        <v>46</v>
      </c>
      <c r="F602" s="122">
        <v>430604.0</v>
      </c>
      <c r="G602" s="121" t="s">
        <v>37</v>
      </c>
      <c r="H602" s="120"/>
      <c r="I602" s="120"/>
      <c r="J602" s="120"/>
      <c r="K602" s="120"/>
      <c r="L602" s="120"/>
      <c r="M602" s="120"/>
      <c r="N602" s="120"/>
      <c r="O602" s="120"/>
      <c r="P602" s="120"/>
      <c r="Q602" s="120"/>
      <c r="R602" s="120"/>
      <c r="S602" s="120"/>
      <c r="T602" s="120"/>
      <c r="U602" s="120"/>
      <c r="V602" s="120"/>
      <c r="W602" s="120"/>
      <c r="X602" s="120"/>
      <c r="Y602" s="120"/>
      <c r="Z602" s="120"/>
    </row>
    <row r="603" ht="15.75" hidden="1" customHeight="1">
      <c r="A603" s="121" t="s">
        <v>12</v>
      </c>
      <c r="B603" s="121" t="s">
        <v>345</v>
      </c>
      <c r="C603" s="121">
        <v>7396.0</v>
      </c>
      <c r="D603" s="121" t="s">
        <v>788</v>
      </c>
      <c r="E603" s="121" t="s">
        <v>46</v>
      </c>
      <c r="F603" s="122">
        <v>440300.0</v>
      </c>
      <c r="G603" s="121" t="s">
        <v>37</v>
      </c>
      <c r="H603" s="120"/>
      <c r="I603" s="120"/>
      <c r="J603" s="120"/>
      <c r="K603" s="120"/>
      <c r="L603" s="120"/>
      <c r="M603" s="120"/>
      <c r="N603" s="120"/>
      <c r="O603" s="120"/>
      <c r="P603" s="120"/>
      <c r="Q603" s="120"/>
      <c r="R603" s="120"/>
      <c r="S603" s="120"/>
      <c r="T603" s="120"/>
      <c r="U603" s="120"/>
      <c r="V603" s="120"/>
      <c r="W603" s="120"/>
      <c r="X603" s="120"/>
      <c r="Y603" s="120"/>
      <c r="Z603" s="120"/>
    </row>
    <row r="604" ht="15.75" hidden="1" customHeight="1">
      <c r="A604" s="121" t="s">
        <v>12</v>
      </c>
      <c r="B604" s="121" t="s">
        <v>345</v>
      </c>
      <c r="C604" s="121">
        <v>7397.0</v>
      </c>
      <c r="D604" s="121" t="s">
        <v>789</v>
      </c>
      <c r="E604" s="121" t="s">
        <v>46</v>
      </c>
      <c r="F604" s="122">
        <v>652120.0</v>
      </c>
      <c r="G604" s="121" t="s">
        <v>37</v>
      </c>
      <c r="H604" s="120"/>
      <c r="I604" s="120"/>
      <c r="J604" s="120"/>
      <c r="K604" s="120"/>
      <c r="L604" s="120"/>
      <c r="M604" s="120"/>
      <c r="N604" s="120"/>
      <c r="O604" s="120"/>
      <c r="P604" s="120"/>
      <c r="Q604" s="120"/>
      <c r="R604" s="120"/>
      <c r="S604" s="120"/>
      <c r="T604" s="120"/>
      <c r="U604" s="120"/>
      <c r="V604" s="120"/>
      <c r="W604" s="120"/>
      <c r="X604" s="120"/>
      <c r="Y604" s="120"/>
      <c r="Z604" s="120"/>
    </row>
    <row r="605" ht="15.75" hidden="1" customHeight="1">
      <c r="A605" s="121" t="s">
        <v>12</v>
      </c>
      <c r="B605" s="121" t="s">
        <v>345</v>
      </c>
      <c r="C605" s="121">
        <v>7398.0</v>
      </c>
      <c r="D605" s="121" t="s">
        <v>790</v>
      </c>
      <c r="E605" s="121" t="s">
        <v>46</v>
      </c>
      <c r="F605" s="122">
        <v>713879.0</v>
      </c>
      <c r="G605" s="121" t="s">
        <v>37</v>
      </c>
      <c r="H605" s="120"/>
      <c r="I605" s="120"/>
      <c r="J605" s="120"/>
      <c r="K605" s="120"/>
      <c r="L605" s="120"/>
      <c r="M605" s="120"/>
      <c r="N605" s="120"/>
      <c r="O605" s="120"/>
      <c r="P605" s="120"/>
      <c r="Q605" s="120"/>
      <c r="R605" s="120"/>
      <c r="S605" s="120"/>
      <c r="T605" s="120"/>
      <c r="U605" s="120"/>
      <c r="V605" s="120"/>
      <c r="W605" s="120"/>
      <c r="X605" s="120"/>
      <c r="Y605" s="120"/>
      <c r="Z605" s="120"/>
    </row>
    <row r="606" ht="15.75" hidden="1" customHeight="1">
      <c r="A606" s="121" t="s">
        <v>12</v>
      </c>
      <c r="B606" s="121" t="s">
        <v>345</v>
      </c>
      <c r="C606" s="121">
        <v>7399.0</v>
      </c>
      <c r="D606" s="121" t="s">
        <v>791</v>
      </c>
      <c r="E606" s="121" t="s">
        <v>46</v>
      </c>
      <c r="F606" s="122">
        <v>743750.0</v>
      </c>
      <c r="G606" s="121" t="s">
        <v>37</v>
      </c>
      <c r="H606" s="120"/>
      <c r="I606" s="120"/>
      <c r="J606" s="120"/>
      <c r="K606" s="120"/>
      <c r="L606" s="120"/>
      <c r="M606" s="120"/>
      <c r="N606" s="120"/>
      <c r="O606" s="120"/>
      <c r="P606" s="120"/>
      <c r="Q606" s="120"/>
      <c r="R606" s="120"/>
      <c r="S606" s="120"/>
      <c r="T606" s="120"/>
      <c r="U606" s="120"/>
      <c r="V606" s="120"/>
      <c r="W606" s="120"/>
      <c r="X606" s="120"/>
      <c r="Y606" s="120"/>
      <c r="Z606" s="120"/>
    </row>
    <row r="607" ht="15.75" hidden="1" customHeight="1">
      <c r="A607" s="121" t="s">
        <v>12</v>
      </c>
      <c r="B607" s="121" t="s">
        <v>345</v>
      </c>
      <c r="C607" s="121">
        <v>7400.0</v>
      </c>
      <c r="D607" s="121" t="s">
        <v>792</v>
      </c>
      <c r="E607" s="121" t="s">
        <v>46</v>
      </c>
      <c r="F607" s="122">
        <v>773500.0</v>
      </c>
      <c r="G607" s="121" t="s">
        <v>37</v>
      </c>
      <c r="H607" s="120"/>
      <c r="I607" s="120"/>
      <c r="J607" s="120"/>
      <c r="K607" s="120"/>
      <c r="L607" s="120"/>
      <c r="M607" s="120"/>
      <c r="N607" s="120"/>
      <c r="O607" s="120"/>
      <c r="P607" s="120"/>
      <c r="Q607" s="120"/>
      <c r="R607" s="120"/>
      <c r="S607" s="120"/>
      <c r="T607" s="120"/>
      <c r="U607" s="120"/>
      <c r="V607" s="120"/>
      <c r="W607" s="120"/>
      <c r="X607" s="120"/>
      <c r="Y607" s="120"/>
      <c r="Z607" s="120"/>
    </row>
    <row r="608" ht="15.75" hidden="1" customHeight="1">
      <c r="A608" s="121" t="s">
        <v>12</v>
      </c>
      <c r="B608" s="121" t="s">
        <v>345</v>
      </c>
      <c r="C608" s="121">
        <v>7401.0</v>
      </c>
      <c r="D608" s="121" t="s">
        <v>793</v>
      </c>
      <c r="E608" s="121" t="s">
        <v>46</v>
      </c>
      <c r="F608" s="122">
        <v>880600.0</v>
      </c>
      <c r="G608" s="121" t="s">
        <v>37</v>
      </c>
      <c r="H608" s="120"/>
      <c r="I608" s="120"/>
      <c r="J608" s="120"/>
      <c r="K608" s="120"/>
      <c r="L608" s="120"/>
      <c r="M608" s="120"/>
      <c r="N608" s="120"/>
      <c r="O608" s="120"/>
      <c r="P608" s="120"/>
      <c r="Q608" s="120"/>
      <c r="R608" s="120"/>
      <c r="S608" s="120"/>
      <c r="T608" s="120"/>
      <c r="U608" s="120"/>
      <c r="V608" s="120"/>
      <c r="W608" s="120"/>
      <c r="X608" s="120"/>
      <c r="Y608" s="120"/>
      <c r="Z608" s="120"/>
    </row>
    <row r="609" ht="15.75" hidden="1" customHeight="1">
      <c r="A609" s="121" t="s">
        <v>12</v>
      </c>
      <c r="B609" s="121" t="s">
        <v>345</v>
      </c>
      <c r="C609" s="121">
        <v>7403.0</v>
      </c>
      <c r="D609" s="121" t="s">
        <v>794</v>
      </c>
      <c r="E609" s="121" t="s">
        <v>46</v>
      </c>
      <c r="F609" s="122">
        <v>1184050.0</v>
      </c>
      <c r="G609" s="121" t="s">
        <v>37</v>
      </c>
      <c r="H609" s="120"/>
      <c r="I609" s="120"/>
      <c r="J609" s="120"/>
      <c r="K609" s="120"/>
      <c r="L609" s="120"/>
      <c r="M609" s="120"/>
      <c r="N609" s="120"/>
      <c r="O609" s="120"/>
      <c r="P609" s="120"/>
      <c r="Q609" s="120"/>
      <c r="R609" s="120"/>
      <c r="S609" s="120"/>
      <c r="T609" s="120"/>
      <c r="U609" s="120"/>
      <c r="V609" s="120"/>
      <c r="W609" s="120"/>
      <c r="X609" s="120"/>
      <c r="Y609" s="120"/>
      <c r="Z609" s="120"/>
    </row>
    <row r="610" ht="15.75" hidden="1" customHeight="1">
      <c r="A610" s="121" t="s">
        <v>12</v>
      </c>
      <c r="B610" s="121" t="s">
        <v>345</v>
      </c>
      <c r="C610" s="121">
        <v>7404.0</v>
      </c>
      <c r="D610" s="121" t="s">
        <v>795</v>
      </c>
      <c r="E610" s="121" t="s">
        <v>46</v>
      </c>
      <c r="F610" s="122">
        <v>1320900.0</v>
      </c>
      <c r="G610" s="121" t="s">
        <v>37</v>
      </c>
      <c r="H610" s="120"/>
      <c r="I610" s="120"/>
      <c r="J610" s="120"/>
      <c r="K610" s="120"/>
      <c r="L610" s="120"/>
      <c r="M610" s="120"/>
      <c r="N610" s="120"/>
      <c r="O610" s="120"/>
      <c r="P610" s="120"/>
      <c r="Q610" s="120"/>
      <c r="R610" s="120"/>
      <c r="S610" s="120"/>
      <c r="T610" s="120"/>
      <c r="U610" s="120"/>
      <c r="V610" s="120"/>
      <c r="W610" s="120"/>
      <c r="X610" s="120"/>
      <c r="Y610" s="120"/>
      <c r="Z610" s="120"/>
    </row>
    <row r="611" ht="15.75" hidden="1" customHeight="1">
      <c r="A611" s="121" t="s">
        <v>12</v>
      </c>
      <c r="B611" s="121" t="s">
        <v>345</v>
      </c>
      <c r="C611" s="121">
        <v>7405.0</v>
      </c>
      <c r="D611" s="121" t="s">
        <v>796</v>
      </c>
      <c r="E611" s="121" t="s">
        <v>46</v>
      </c>
      <c r="F611" s="122">
        <v>1320900.0</v>
      </c>
      <c r="G611" s="121" t="s">
        <v>37</v>
      </c>
      <c r="H611" s="120"/>
      <c r="I611" s="120"/>
      <c r="J611" s="120"/>
      <c r="K611" s="120"/>
      <c r="L611" s="120"/>
      <c r="M611" s="120"/>
      <c r="N611" s="120"/>
      <c r="O611" s="120"/>
      <c r="P611" s="120"/>
      <c r="Q611" s="120"/>
      <c r="R611" s="120"/>
      <c r="S611" s="120"/>
      <c r="T611" s="120"/>
      <c r="U611" s="120"/>
      <c r="V611" s="120"/>
      <c r="W611" s="120"/>
      <c r="X611" s="120"/>
      <c r="Y611" s="120"/>
      <c r="Z611" s="120"/>
    </row>
    <row r="612" ht="15.75" hidden="1" customHeight="1">
      <c r="A612" s="121" t="s">
        <v>12</v>
      </c>
      <c r="B612" s="121" t="s">
        <v>345</v>
      </c>
      <c r="C612" s="121">
        <v>7406.0</v>
      </c>
      <c r="D612" s="121" t="s">
        <v>797</v>
      </c>
      <c r="E612" s="121" t="s">
        <v>46</v>
      </c>
      <c r="F612" s="122">
        <v>1785000.0</v>
      </c>
      <c r="G612" s="121" t="s">
        <v>37</v>
      </c>
      <c r="H612" s="120"/>
      <c r="I612" s="120"/>
      <c r="J612" s="120"/>
      <c r="K612" s="120"/>
      <c r="L612" s="120"/>
      <c r="M612" s="120"/>
      <c r="N612" s="120"/>
      <c r="O612" s="120"/>
      <c r="P612" s="120"/>
      <c r="Q612" s="120"/>
      <c r="R612" s="120"/>
      <c r="S612" s="120"/>
      <c r="T612" s="120"/>
      <c r="U612" s="120"/>
      <c r="V612" s="120"/>
      <c r="W612" s="120"/>
      <c r="X612" s="120"/>
      <c r="Y612" s="120"/>
      <c r="Z612" s="120"/>
    </row>
    <row r="613" ht="15.75" hidden="1" customHeight="1">
      <c r="A613" s="121" t="s">
        <v>12</v>
      </c>
      <c r="B613" s="121" t="s">
        <v>65</v>
      </c>
      <c r="C613" s="121">
        <v>7407.0</v>
      </c>
      <c r="D613" s="121" t="s">
        <v>798</v>
      </c>
      <c r="E613" s="121" t="s">
        <v>46</v>
      </c>
      <c r="F613" s="122">
        <v>47186.0</v>
      </c>
      <c r="G613" s="121" t="s">
        <v>17</v>
      </c>
      <c r="H613" s="120"/>
      <c r="I613" s="120"/>
      <c r="J613" s="120"/>
      <c r="K613" s="120"/>
      <c r="L613" s="120"/>
      <c r="M613" s="120"/>
      <c r="N613" s="120"/>
      <c r="O613" s="120"/>
      <c r="P613" s="120"/>
      <c r="Q613" s="120"/>
      <c r="R613" s="120"/>
      <c r="S613" s="120"/>
      <c r="T613" s="120"/>
      <c r="U613" s="120"/>
      <c r="V613" s="120"/>
      <c r="W613" s="120"/>
      <c r="X613" s="120"/>
      <c r="Y613" s="120"/>
      <c r="Z613" s="120"/>
    </row>
    <row r="614" ht="15.75" hidden="1" customHeight="1">
      <c r="A614" s="121" t="s">
        <v>12</v>
      </c>
      <c r="B614" s="121" t="s">
        <v>65</v>
      </c>
      <c r="C614" s="121">
        <v>7409.0</v>
      </c>
      <c r="D614" s="121" t="s">
        <v>799</v>
      </c>
      <c r="E614" s="121" t="s">
        <v>46</v>
      </c>
      <c r="F614" s="122">
        <v>75158.0</v>
      </c>
      <c r="G614" s="121" t="s">
        <v>17</v>
      </c>
      <c r="H614" s="120"/>
      <c r="I614" s="120"/>
      <c r="J614" s="120"/>
      <c r="K614" s="120"/>
      <c r="L614" s="120"/>
      <c r="M614" s="120"/>
      <c r="N614" s="120"/>
      <c r="O614" s="120"/>
      <c r="P614" s="120"/>
      <c r="Q614" s="120"/>
      <c r="R614" s="120"/>
      <c r="S614" s="120"/>
      <c r="T614" s="120"/>
      <c r="U614" s="120"/>
      <c r="V614" s="120"/>
      <c r="W614" s="120"/>
      <c r="X614" s="120"/>
      <c r="Y614" s="120"/>
      <c r="Z614" s="120"/>
    </row>
    <row r="615" ht="15.75" hidden="1" customHeight="1">
      <c r="A615" s="121" t="s">
        <v>12</v>
      </c>
      <c r="B615" s="121" t="s">
        <v>65</v>
      </c>
      <c r="C615" s="121">
        <v>7410.0</v>
      </c>
      <c r="D615" s="121" t="s">
        <v>800</v>
      </c>
      <c r="E615" s="121" t="s">
        <v>46</v>
      </c>
      <c r="F615" s="122">
        <v>115474.0</v>
      </c>
      <c r="G615" s="121" t="s">
        <v>17</v>
      </c>
      <c r="H615" s="120"/>
      <c r="I615" s="120"/>
      <c r="J615" s="120"/>
      <c r="K615" s="120"/>
      <c r="L615" s="120"/>
      <c r="M615" s="120"/>
      <c r="N615" s="120"/>
      <c r="O615" s="120"/>
      <c r="P615" s="120"/>
      <c r="Q615" s="120"/>
      <c r="R615" s="120"/>
      <c r="S615" s="120"/>
      <c r="T615" s="120"/>
      <c r="U615" s="120"/>
      <c r="V615" s="120"/>
      <c r="W615" s="120"/>
      <c r="X615" s="120"/>
      <c r="Y615" s="120"/>
      <c r="Z615" s="120"/>
    </row>
    <row r="616" ht="15.75" hidden="1" customHeight="1">
      <c r="A616" s="121" t="s">
        <v>12</v>
      </c>
      <c r="B616" s="121" t="s">
        <v>65</v>
      </c>
      <c r="C616" s="121">
        <v>7411.0</v>
      </c>
      <c r="D616" s="121" t="s">
        <v>801</v>
      </c>
      <c r="E616" s="121" t="s">
        <v>46</v>
      </c>
      <c r="F616" s="122">
        <v>839761.0</v>
      </c>
      <c r="G616" s="121" t="s">
        <v>17</v>
      </c>
      <c r="H616" s="120"/>
      <c r="I616" s="120"/>
      <c r="J616" s="120"/>
      <c r="K616" s="120"/>
      <c r="L616" s="120"/>
      <c r="M616" s="120"/>
      <c r="N616" s="120"/>
      <c r="O616" s="120"/>
      <c r="P616" s="120"/>
      <c r="Q616" s="120"/>
      <c r="R616" s="120"/>
      <c r="S616" s="120"/>
      <c r="T616" s="120"/>
      <c r="U616" s="120"/>
      <c r="V616" s="120"/>
      <c r="W616" s="120"/>
      <c r="X616" s="120"/>
      <c r="Y616" s="120"/>
      <c r="Z616" s="120"/>
    </row>
    <row r="617" ht="15.75" hidden="1" customHeight="1">
      <c r="A617" s="121" t="s">
        <v>12</v>
      </c>
      <c r="B617" s="121" t="s">
        <v>345</v>
      </c>
      <c r="C617" s="121">
        <v>7412.0</v>
      </c>
      <c r="D617" s="121" t="s">
        <v>802</v>
      </c>
      <c r="E617" s="121" t="s">
        <v>46</v>
      </c>
      <c r="F617" s="122">
        <v>190400.0</v>
      </c>
      <c r="G617" s="121" t="s">
        <v>37</v>
      </c>
      <c r="H617" s="120"/>
      <c r="I617" s="120"/>
      <c r="J617" s="120"/>
      <c r="K617" s="120"/>
      <c r="L617" s="120"/>
      <c r="M617" s="120"/>
      <c r="N617" s="120"/>
      <c r="O617" s="120"/>
      <c r="P617" s="120"/>
      <c r="Q617" s="120"/>
      <c r="R617" s="120"/>
      <c r="S617" s="120"/>
      <c r="T617" s="120"/>
      <c r="U617" s="120"/>
      <c r="V617" s="120"/>
      <c r="W617" s="120"/>
      <c r="X617" s="120"/>
      <c r="Y617" s="120"/>
      <c r="Z617" s="120"/>
    </row>
    <row r="618" ht="15.75" hidden="1" customHeight="1">
      <c r="A618" s="121" t="s">
        <v>12</v>
      </c>
      <c r="B618" s="121" t="s">
        <v>345</v>
      </c>
      <c r="C618" s="121">
        <v>7413.0</v>
      </c>
      <c r="D618" s="121" t="s">
        <v>803</v>
      </c>
      <c r="E618" s="121" t="s">
        <v>46</v>
      </c>
      <c r="F618" s="122">
        <v>210630.0</v>
      </c>
      <c r="G618" s="121" t="s">
        <v>37</v>
      </c>
      <c r="H618" s="120"/>
      <c r="I618" s="120"/>
      <c r="J618" s="120"/>
      <c r="K618" s="120"/>
      <c r="L618" s="120"/>
      <c r="M618" s="120"/>
      <c r="N618" s="120"/>
      <c r="O618" s="120"/>
      <c r="P618" s="120"/>
      <c r="Q618" s="120"/>
      <c r="R618" s="120"/>
      <c r="S618" s="120"/>
      <c r="T618" s="120"/>
      <c r="U618" s="120"/>
      <c r="V618" s="120"/>
      <c r="W618" s="120"/>
      <c r="X618" s="120"/>
      <c r="Y618" s="120"/>
      <c r="Z618" s="120"/>
    </row>
    <row r="619" ht="15.75" hidden="1" customHeight="1">
      <c r="A619" s="121" t="s">
        <v>12</v>
      </c>
      <c r="B619" s="121" t="s">
        <v>345</v>
      </c>
      <c r="C619" s="121">
        <v>7414.0</v>
      </c>
      <c r="D619" s="121" t="s">
        <v>804</v>
      </c>
      <c r="E619" s="121" t="s">
        <v>46</v>
      </c>
      <c r="F619" s="122">
        <v>435540.0</v>
      </c>
      <c r="G619" s="121" t="s">
        <v>37</v>
      </c>
      <c r="H619" s="120"/>
      <c r="I619" s="120"/>
      <c r="J619" s="120"/>
      <c r="K619" s="120"/>
      <c r="L619" s="120"/>
      <c r="M619" s="120"/>
      <c r="N619" s="120"/>
      <c r="O619" s="120"/>
      <c r="P619" s="120"/>
      <c r="Q619" s="120"/>
      <c r="R619" s="120"/>
      <c r="S619" s="120"/>
      <c r="T619" s="120"/>
      <c r="U619" s="120"/>
      <c r="V619" s="120"/>
      <c r="W619" s="120"/>
      <c r="X619" s="120"/>
      <c r="Y619" s="120"/>
      <c r="Z619" s="120"/>
    </row>
    <row r="620" ht="15.75" hidden="1" customHeight="1">
      <c r="A620" s="121" t="s">
        <v>12</v>
      </c>
      <c r="B620" s="121" t="s">
        <v>345</v>
      </c>
      <c r="C620" s="121">
        <v>7416.0</v>
      </c>
      <c r="D620" s="121" t="s">
        <v>805</v>
      </c>
      <c r="E620" s="121" t="s">
        <v>46</v>
      </c>
      <c r="F620" s="122">
        <v>1050770.0</v>
      </c>
      <c r="G620" s="121" t="s">
        <v>37</v>
      </c>
      <c r="H620" s="120"/>
      <c r="I620" s="120"/>
      <c r="J620" s="120"/>
      <c r="K620" s="120"/>
      <c r="L620" s="120"/>
      <c r="M620" s="120"/>
      <c r="N620" s="120"/>
      <c r="O620" s="120"/>
      <c r="P620" s="120"/>
      <c r="Q620" s="120"/>
      <c r="R620" s="120"/>
      <c r="S620" s="120"/>
      <c r="T620" s="120"/>
      <c r="U620" s="120"/>
      <c r="V620" s="120"/>
      <c r="W620" s="120"/>
      <c r="X620" s="120"/>
      <c r="Y620" s="120"/>
      <c r="Z620" s="120"/>
    </row>
    <row r="621" ht="15.75" hidden="1" customHeight="1">
      <c r="A621" s="121" t="s">
        <v>12</v>
      </c>
      <c r="B621" s="121" t="s">
        <v>345</v>
      </c>
      <c r="C621" s="121">
        <v>7417.0</v>
      </c>
      <c r="D621" s="121" t="s">
        <v>806</v>
      </c>
      <c r="E621" s="121" t="s">
        <v>46</v>
      </c>
      <c r="F621" s="122">
        <v>1190000.0</v>
      </c>
      <c r="G621" s="121" t="s">
        <v>37</v>
      </c>
      <c r="H621" s="120"/>
      <c r="I621" s="120"/>
      <c r="J621" s="120"/>
      <c r="K621" s="120"/>
      <c r="L621" s="120"/>
      <c r="M621" s="120"/>
      <c r="N621" s="120"/>
      <c r="O621" s="120"/>
      <c r="P621" s="120"/>
      <c r="Q621" s="120"/>
      <c r="R621" s="120"/>
      <c r="S621" s="120"/>
      <c r="T621" s="120"/>
      <c r="U621" s="120"/>
      <c r="V621" s="120"/>
      <c r="W621" s="120"/>
      <c r="X621" s="120"/>
      <c r="Y621" s="120"/>
      <c r="Z621" s="120"/>
    </row>
    <row r="622" ht="15.75" hidden="1" customHeight="1">
      <c r="A622" s="121" t="s">
        <v>12</v>
      </c>
      <c r="B622" s="121" t="s">
        <v>109</v>
      </c>
      <c r="C622" s="121">
        <v>7418.0</v>
      </c>
      <c r="D622" s="121" t="s">
        <v>807</v>
      </c>
      <c r="E622" s="121" t="s">
        <v>736</v>
      </c>
      <c r="F622" s="122">
        <v>249095.0</v>
      </c>
      <c r="G622" s="121" t="s">
        <v>112</v>
      </c>
      <c r="H622" s="120"/>
      <c r="I622" s="120"/>
      <c r="J622" s="120"/>
      <c r="K622" s="120"/>
      <c r="L622" s="120"/>
      <c r="M622" s="120"/>
      <c r="N622" s="120"/>
      <c r="O622" s="120"/>
      <c r="P622" s="120"/>
      <c r="Q622" s="120"/>
      <c r="R622" s="120"/>
      <c r="S622" s="120"/>
      <c r="T622" s="120"/>
      <c r="U622" s="120"/>
      <c r="V622" s="120"/>
      <c r="W622" s="120"/>
      <c r="X622" s="120"/>
      <c r="Y622" s="120"/>
      <c r="Z622" s="120"/>
    </row>
    <row r="623" ht="15.75" hidden="1" customHeight="1">
      <c r="A623" s="121" t="s">
        <v>12</v>
      </c>
      <c r="B623" s="121" t="s">
        <v>14</v>
      </c>
      <c r="C623" s="121">
        <v>7419.0</v>
      </c>
      <c r="D623" s="121" t="s">
        <v>808</v>
      </c>
      <c r="E623" s="121" t="s">
        <v>16</v>
      </c>
      <c r="F623" s="122">
        <v>618292.0</v>
      </c>
      <c r="G623" s="121" t="s">
        <v>17</v>
      </c>
      <c r="H623" s="120"/>
      <c r="I623" s="120"/>
      <c r="J623" s="120"/>
      <c r="K623" s="120"/>
      <c r="L623" s="120"/>
      <c r="M623" s="120"/>
      <c r="N623" s="120"/>
      <c r="O623" s="120"/>
      <c r="P623" s="120"/>
      <c r="Q623" s="120"/>
      <c r="R623" s="120"/>
      <c r="S623" s="120"/>
      <c r="T623" s="120"/>
      <c r="U623" s="120"/>
      <c r="V623" s="120"/>
      <c r="W623" s="120"/>
      <c r="X623" s="120"/>
      <c r="Y623" s="120"/>
      <c r="Z623" s="120"/>
    </row>
    <row r="624" ht="15.75" hidden="1" customHeight="1">
      <c r="A624" s="121" t="s">
        <v>12</v>
      </c>
      <c r="B624" s="121" t="s">
        <v>14</v>
      </c>
      <c r="C624" s="121">
        <v>7420.0</v>
      </c>
      <c r="D624" s="121" t="s">
        <v>809</v>
      </c>
      <c r="E624" s="121" t="s">
        <v>16</v>
      </c>
      <c r="F624" s="122">
        <v>637309.0</v>
      </c>
      <c r="G624" s="121" t="s">
        <v>17</v>
      </c>
      <c r="H624" s="120"/>
      <c r="I624" s="120"/>
      <c r="J624" s="120"/>
      <c r="K624" s="120"/>
      <c r="L624" s="120"/>
      <c r="M624" s="120"/>
      <c r="N624" s="120"/>
      <c r="O624" s="120"/>
      <c r="P624" s="120"/>
      <c r="Q624" s="120"/>
      <c r="R624" s="120"/>
      <c r="S624" s="120"/>
      <c r="T624" s="120"/>
      <c r="U624" s="120"/>
      <c r="V624" s="120"/>
      <c r="W624" s="120"/>
      <c r="X624" s="120"/>
      <c r="Y624" s="120"/>
      <c r="Z624" s="120"/>
    </row>
    <row r="625" ht="15.75" hidden="1" customHeight="1">
      <c r="A625" s="121" t="s">
        <v>12</v>
      </c>
      <c r="B625" s="121" t="s">
        <v>14</v>
      </c>
      <c r="C625" s="121">
        <v>7421.0</v>
      </c>
      <c r="D625" s="121" t="s">
        <v>810</v>
      </c>
      <c r="E625" s="121" t="s">
        <v>16</v>
      </c>
      <c r="F625" s="122">
        <v>660275.0</v>
      </c>
      <c r="G625" s="121" t="s">
        <v>17</v>
      </c>
      <c r="H625" s="120"/>
      <c r="I625" s="120"/>
      <c r="J625" s="120"/>
      <c r="K625" s="120"/>
      <c r="L625" s="120"/>
      <c r="M625" s="120"/>
      <c r="N625" s="120"/>
      <c r="O625" s="120"/>
      <c r="P625" s="120"/>
      <c r="Q625" s="120"/>
      <c r="R625" s="120"/>
      <c r="S625" s="120"/>
      <c r="T625" s="120"/>
      <c r="U625" s="120"/>
      <c r="V625" s="120"/>
      <c r="W625" s="120"/>
      <c r="X625" s="120"/>
      <c r="Y625" s="120"/>
      <c r="Z625" s="120"/>
    </row>
    <row r="626" ht="15.75" hidden="1" customHeight="1">
      <c r="A626" s="121" t="s">
        <v>12</v>
      </c>
      <c r="B626" s="121" t="s">
        <v>14</v>
      </c>
      <c r="C626" s="121">
        <v>7422.0</v>
      </c>
      <c r="D626" s="121" t="s">
        <v>812</v>
      </c>
      <c r="E626" s="121" t="s">
        <v>16</v>
      </c>
      <c r="F626" s="122">
        <v>806463.0</v>
      </c>
      <c r="G626" s="121" t="s">
        <v>17</v>
      </c>
      <c r="H626" s="120"/>
      <c r="I626" s="120"/>
      <c r="J626" s="120"/>
      <c r="K626" s="120"/>
      <c r="L626" s="120"/>
      <c r="M626" s="120"/>
      <c r="N626" s="120"/>
      <c r="O626" s="120"/>
      <c r="P626" s="120"/>
      <c r="Q626" s="120"/>
      <c r="R626" s="120"/>
      <c r="S626" s="120"/>
      <c r="T626" s="120"/>
      <c r="U626" s="120"/>
      <c r="V626" s="120"/>
      <c r="W626" s="120"/>
      <c r="X626" s="120"/>
      <c r="Y626" s="120"/>
      <c r="Z626" s="120"/>
    </row>
    <row r="627" ht="15.75" hidden="1" customHeight="1">
      <c r="A627" s="121" t="s">
        <v>12</v>
      </c>
      <c r="B627" s="121" t="s">
        <v>41</v>
      </c>
      <c r="C627" s="121">
        <v>7423.0</v>
      </c>
      <c r="D627" s="121" t="s">
        <v>813</v>
      </c>
      <c r="E627" s="121" t="s">
        <v>43</v>
      </c>
      <c r="F627" s="122">
        <v>706.0</v>
      </c>
      <c r="G627" s="121" t="s">
        <v>17</v>
      </c>
      <c r="H627" s="120"/>
      <c r="I627" s="120"/>
      <c r="J627" s="120"/>
      <c r="K627" s="120"/>
      <c r="L627" s="120"/>
      <c r="M627" s="120"/>
      <c r="N627" s="120"/>
      <c r="O627" s="120"/>
      <c r="P627" s="120"/>
      <c r="Q627" s="120"/>
      <c r="R627" s="120"/>
      <c r="S627" s="120"/>
      <c r="T627" s="120"/>
      <c r="U627" s="120"/>
      <c r="V627" s="120"/>
      <c r="W627" s="120"/>
      <c r="X627" s="120"/>
      <c r="Y627" s="120"/>
      <c r="Z627" s="120"/>
    </row>
    <row r="628" ht="15.75" hidden="1" customHeight="1">
      <c r="A628" s="121" t="s">
        <v>12</v>
      </c>
      <c r="B628" s="121" t="s">
        <v>515</v>
      </c>
      <c r="C628" s="121">
        <v>7426.0</v>
      </c>
      <c r="D628" s="121" t="s">
        <v>814</v>
      </c>
      <c r="E628" s="121" t="s">
        <v>61</v>
      </c>
      <c r="F628" s="122">
        <v>53812.0</v>
      </c>
      <c r="G628" s="121" t="s">
        <v>37</v>
      </c>
      <c r="H628" s="120"/>
      <c r="I628" s="120"/>
      <c r="J628" s="120"/>
      <c r="K628" s="120"/>
      <c r="L628" s="120"/>
      <c r="M628" s="120"/>
      <c r="N628" s="120"/>
      <c r="O628" s="120"/>
      <c r="P628" s="120"/>
      <c r="Q628" s="120"/>
      <c r="R628" s="120"/>
      <c r="S628" s="120"/>
      <c r="T628" s="120"/>
      <c r="U628" s="120"/>
      <c r="V628" s="120"/>
      <c r="W628" s="120"/>
      <c r="X628" s="120"/>
      <c r="Y628" s="120"/>
      <c r="Z628" s="120"/>
    </row>
    <row r="629" ht="15.75" hidden="1" customHeight="1">
      <c r="A629" s="121" t="s">
        <v>12</v>
      </c>
      <c r="B629" s="121" t="s">
        <v>515</v>
      </c>
      <c r="C629" s="121">
        <v>7427.0</v>
      </c>
      <c r="D629" s="121" t="s">
        <v>815</v>
      </c>
      <c r="E629" s="121" t="s">
        <v>61</v>
      </c>
      <c r="F629" s="122">
        <v>106958.0</v>
      </c>
      <c r="G629" s="121" t="s">
        <v>37</v>
      </c>
      <c r="H629" s="120"/>
      <c r="I629" s="120"/>
      <c r="J629" s="120"/>
      <c r="K629" s="120"/>
      <c r="L629" s="120"/>
      <c r="M629" s="120"/>
      <c r="N629" s="120"/>
      <c r="O629" s="120"/>
      <c r="P629" s="120"/>
      <c r="Q629" s="120"/>
      <c r="R629" s="120"/>
      <c r="S629" s="120"/>
      <c r="T629" s="120"/>
      <c r="U629" s="120"/>
      <c r="V629" s="120"/>
      <c r="W629" s="120"/>
      <c r="X629" s="120"/>
      <c r="Y629" s="120"/>
      <c r="Z629" s="120"/>
    </row>
    <row r="630" ht="15.75" hidden="1" customHeight="1">
      <c r="A630" s="121" t="s">
        <v>12</v>
      </c>
      <c r="B630" s="121" t="s">
        <v>515</v>
      </c>
      <c r="C630" s="121">
        <v>7428.0</v>
      </c>
      <c r="D630" s="121" t="s">
        <v>816</v>
      </c>
      <c r="E630" s="121" t="s">
        <v>61</v>
      </c>
      <c r="F630" s="122">
        <v>58422.0</v>
      </c>
      <c r="G630" s="121" t="s">
        <v>37</v>
      </c>
      <c r="H630" s="120"/>
      <c r="I630" s="120"/>
      <c r="J630" s="120"/>
      <c r="K630" s="120"/>
      <c r="L630" s="120"/>
      <c r="M630" s="120"/>
      <c r="N630" s="120"/>
      <c r="O630" s="120"/>
      <c r="P630" s="120"/>
      <c r="Q630" s="120"/>
      <c r="R630" s="120"/>
      <c r="S630" s="120"/>
      <c r="T630" s="120"/>
      <c r="U630" s="120"/>
      <c r="V630" s="120"/>
      <c r="W630" s="120"/>
      <c r="X630" s="120"/>
      <c r="Y630" s="120"/>
      <c r="Z630" s="120"/>
    </row>
    <row r="631" ht="15.75" hidden="1" customHeight="1">
      <c r="A631" s="121" t="s">
        <v>12</v>
      </c>
      <c r="B631" s="121" t="s">
        <v>515</v>
      </c>
      <c r="C631" s="121">
        <v>7429.0</v>
      </c>
      <c r="D631" s="121" t="s">
        <v>817</v>
      </c>
      <c r="E631" s="121" t="s">
        <v>61</v>
      </c>
      <c r="F631" s="122">
        <v>84301.0</v>
      </c>
      <c r="G631" s="121" t="s">
        <v>37</v>
      </c>
      <c r="H631" s="120"/>
      <c r="I631" s="120"/>
      <c r="J631" s="120"/>
      <c r="K631" s="120"/>
      <c r="L631" s="120"/>
      <c r="M631" s="120"/>
      <c r="N631" s="120"/>
      <c r="O631" s="120"/>
      <c r="P631" s="120"/>
      <c r="Q631" s="120"/>
      <c r="R631" s="120"/>
      <c r="S631" s="120"/>
      <c r="T631" s="120"/>
      <c r="U631" s="120"/>
      <c r="V631" s="120"/>
      <c r="W631" s="120"/>
      <c r="X631" s="120"/>
      <c r="Y631" s="120"/>
      <c r="Z631" s="120"/>
    </row>
    <row r="632" ht="15.75" hidden="1" customHeight="1">
      <c r="A632" s="121" t="s">
        <v>12</v>
      </c>
      <c r="B632" s="121" t="s">
        <v>515</v>
      </c>
      <c r="C632" s="121">
        <v>7430.0</v>
      </c>
      <c r="D632" s="121" t="s">
        <v>818</v>
      </c>
      <c r="E632" s="121" t="s">
        <v>61</v>
      </c>
      <c r="F632" s="122">
        <v>138013.0</v>
      </c>
      <c r="G632" s="121" t="s">
        <v>37</v>
      </c>
      <c r="H632" s="120"/>
      <c r="I632" s="120"/>
      <c r="J632" s="120"/>
      <c r="K632" s="120"/>
      <c r="L632" s="120"/>
      <c r="M632" s="120"/>
      <c r="N632" s="120"/>
      <c r="O632" s="120"/>
      <c r="P632" s="120"/>
      <c r="Q632" s="120"/>
      <c r="R632" s="120"/>
      <c r="S632" s="120"/>
      <c r="T632" s="120"/>
      <c r="U632" s="120"/>
      <c r="V632" s="120"/>
      <c r="W632" s="120"/>
      <c r="X632" s="120"/>
      <c r="Y632" s="120"/>
      <c r="Z632" s="120"/>
    </row>
    <row r="633" ht="15.75" hidden="1" customHeight="1">
      <c r="A633" s="121" t="s">
        <v>12</v>
      </c>
      <c r="B633" s="121" t="s">
        <v>819</v>
      </c>
      <c r="C633" s="121">
        <v>7434.0</v>
      </c>
      <c r="D633" s="121" t="s">
        <v>820</v>
      </c>
      <c r="E633" s="121" t="s">
        <v>46</v>
      </c>
      <c r="F633" s="122">
        <v>558830.0</v>
      </c>
      <c r="G633" s="121" t="s">
        <v>37</v>
      </c>
      <c r="H633" s="120"/>
      <c r="I633" s="120"/>
      <c r="J633" s="120"/>
      <c r="K633" s="120"/>
      <c r="L633" s="120"/>
      <c r="M633" s="120"/>
      <c r="N633" s="120"/>
      <c r="O633" s="120"/>
      <c r="P633" s="120"/>
      <c r="Q633" s="120"/>
      <c r="R633" s="120"/>
      <c r="S633" s="120"/>
      <c r="T633" s="120"/>
      <c r="U633" s="120"/>
      <c r="V633" s="120"/>
      <c r="W633" s="120"/>
      <c r="X633" s="120"/>
      <c r="Y633" s="120"/>
      <c r="Z633" s="120"/>
    </row>
    <row r="634" ht="15.75" hidden="1" customHeight="1">
      <c r="A634" s="121" t="s">
        <v>12</v>
      </c>
      <c r="B634" s="121" t="s">
        <v>98</v>
      </c>
      <c r="C634" s="121">
        <v>7436.0</v>
      </c>
      <c r="D634" s="121" t="s">
        <v>821</v>
      </c>
      <c r="E634" s="121" t="s">
        <v>100</v>
      </c>
      <c r="F634" s="122">
        <v>68508.0</v>
      </c>
      <c r="G634" s="121" t="s">
        <v>37</v>
      </c>
      <c r="H634" s="120"/>
      <c r="I634" s="120"/>
      <c r="J634" s="120"/>
      <c r="K634" s="120"/>
      <c r="L634" s="120"/>
      <c r="M634" s="120"/>
      <c r="N634" s="120"/>
      <c r="O634" s="120"/>
      <c r="P634" s="120"/>
      <c r="Q634" s="120"/>
      <c r="R634" s="120"/>
      <c r="S634" s="120"/>
      <c r="T634" s="120"/>
      <c r="U634" s="120"/>
      <c r="V634" s="120"/>
      <c r="W634" s="120"/>
      <c r="X634" s="120"/>
      <c r="Y634" s="120"/>
      <c r="Z634" s="120"/>
    </row>
    <row r="635" ht="15.75" hidden="1" customHeight="1">
      <c r="A635" s="121" t="s">
        <v>12</v>
      </c>
      <c r="B635" s="121" t="s">
        <v>98</v>
      </c>
      <c r="C635" s="121">
        <v>7437.0</v>
      </c>
      <c r="D635" s="121" t="s">
        <v>822</v>
      </c>
      <c r="E635" s="121" t="s">
        <v>100</v>
      </c>
      <c r="F635" s="122">
        <v>57408.0</v>
      </c>
      <c r="G635" s="121" t="s">
        <v>37</v>
      </c>
      <c r="H635" s="120"/>
      <c r="I635" s="120"/>
      <c r="J635" s="120"/>
      <c r="K635" s="120"/>
      <c r="L635" s="120"/>
      <c r="M635" s="120"/>
      <c r="N635" s="120"/>
      <c r="O635" s="120"/>
      <c r="P635" s="120"/>
      <c r="Q635" s="120"/>
      <c r="R635" s="120"/>
      <c r="S635" s="120"/>
      <c r="T635" s="120"/>
      <c r="U635" s="120"/>
      <c r="V635" s="120"/>
      <c r="W635" s="120"/>
      <c r="X635" s="120"/>
      <c r="Y635" s="120"/>
      <c r="Z635" s="120"/>
    </row>
    <row r="636" ht="15.75" hidden="1" customHeight="1">
      <c r="A636" s="121" t="s">
        <v>12</v>
      </c>
      <c r="B636" s="121" t="s">
        <v>31</v>
      </c>
      <c r="C636" s="121">
        <v>7438.0</v>
      </c>
      <c r="D636" s="121" t="s">
        <v>823</v>
      </c>
      <c r="E636" s="121" t="s">
        <v>100</v>
      </c>
      <c r="F636" s="122">
        <v>478048.0</v>
      </c>
      <c r="G636" s="121" t="s">
        <v>17</v>
      </c>
      <c r="H636" s="120"/>
      <c r="I636" s="120"/>
      <c r="J636" s="120"/>
      <c r="K636" s="120"/>
      <c r="L636" s="120"/>
      <c r="M636" s="120"/>
      <c r="N636" s="120"/>
      <c r="O636" s="120"/>
      <c r="P636" s="120"/>
      <c r="Q636" s="120"/>
      <c r="R636" s="120"/>
      <c r="S636" s="120"/>
      <c r="T636" s="120"/>
      <c r="U636" s="120"/>
      <c r="V636" s="120"/>
      <c r="W636" s="120"/>
      <c r="X636" s="120"/>
      <c r="Y636" s="120"/>
      <c r="Z636" s="120"/>
    </row>
    <row r="637" ht="15.75" hidden="1" customHeight="1">
      <c r="A637" s="121" t="s">
        <v>12</v>
      </c>
      <c r="B637" s="121" t="s">
        <v>98</v>
      </c>
      <c r="C637" s="121">
        <v>7439.0</v>
      </c>
      <c r="D637" s="121" t="s">
        <v>824</v>
      </c>
      <c r="E637" s="121" t="s">
        <v>33</v>
      </c>
      <c r="F637" s="122">
        <v>5950.0</v>
      </c>
      <c r="G637" s="121" t="s">
        <v>37</v>
      </c>
      <c r="H637" s="120"/>
      <c r="I637" s="120"/>
      <c r="J637" s="120"/>
      <c r="K637" s="120"/>
      <c r="L637" s="120"/>
      <c r="M637" s="120"/>
      <c r="N637" s="120"/>
      <c r="O637" s="120"/>
      <c r="P637" s="120"/>
      <c r="Q637" s="120"/>
      <c r="R637" s="120"/>
      <c r="S637" s="120"/>
      <c r="T637" s="120"/>
      <c r="U637" s="120"/>
      <c r="V637" s="120"/>
      <c r="W637" s="120"/>
      <c r="X637" s="120"/>
      <c r="Y637" s="120"/>
      <c r="Z637" s="120"/>
    </row>
    <row r="638" ht="15.75" hidden="1" customHeight="1">
      <c r="A638" s="121" t="s">
        <v>12</v>
      </c>
      <c r="B638" s="121" t="s">
        <v>563</v>
      </c>
      <c r="C638" s="121">
        <v>7442.0</v>
      </c>
      <c r="D638" s="121" t="s">
        <v>825</v>
      </c>
      <c r="E638" s="121" t="s">
        <v>61</v>
      </c>
      <c r="F638" s="122">
        <v>1571.0</v>
      </c>
      <c r="G638" s="121" t="s">
        <v>37</v>
      </c>
      <c r="H638" s="120"/>
      <c r="I638" s="120"/>
      <c r="J638" s="120"/>
      <c r="K638" s="120"/>
      <c r="L638" s="120"/>
      <c r="M638" s="120"/>
      <c r="N638" s="120"/>
      <c r="O638" s="120"/>
      <c r="P638" s="120"/>
      <c r="Q638" s="120"/>
      <c r="R638" s="120"/>
      <c r="S638" s="120"/>
      <c r="T638" s="120"/>
      <c r="U638" s="120"/>
      <c r="V638" s="120"/>
      <c r="W638" s="120"/>
      <c r="X638" s="120"/>
      <c r="Y638" s="120"/>
      <c r="Z638" s="120"/>
    </row>
    <row r="639" ht="15.75" hidden="1" customHeight="1">
      <c r="A639" s="121" t="s">
        <v>12</v>
      </c>
      <c r="B639" s="121" t="s">
        <v>563</v>
      </c>
      <c r="C639" s="121">
        <v>7443.0</v>
      </c>
      <c r="D639" s="121" t="s">
        <v>826</v>
      </c>
      <c r="E639" s="121" t="s">
        <v>61</v>
      </c>
      <c r="F639" s="122">
        <v>3123.0</v>
      </c>
      <c r="G639" s="121" t="s">
        <v>37</v>
      </c>
      <c r="H639" s="120"/>
      <c r="I639" s="120"/>
      <c r="J639" s="120"/>
      <c r="K639" s="120"/>
      <c r="L639" s="120"/>
      <c r="M639" s="120"/>
      <c r="N639" s="120"/>
      <c r="O639" s="120"/>
      <c r="P639" s="120"/>
      <c r="Q639" s="120"/>
      <c r="R639" s="120"/>
      <c r="S639" s="120"/>
      <c r="T639" s="120"/>
      <c r="U639" s="120"/>
      <c r="V639" s="120"/>
      <c r="W639" s="120"/>
      <c r="X639" s="120"/>
      <c r="Y639" s="120"/>
      <c r="Z639" s="120"/>
    </row>
    <row r="640" ht="15.75" hidden="1" customHeight="1">
      <c r="A640" s="121" t="s">
        <v>12</v>
      </c>
      <c r="B640" s="121" t="s">
        <v>129</v>
      </c>
      <c r="C640" s="121">
        <v>7444.0</v>
      </c>
      <c r="D640" s="121" t="s">
        <v>827</v>
      </c>
      <c r="E640" s="121" t="s">
        <v>61</v>
      </c>
      <c r="F640" s="122">
        <v>14757.0</v>
      </c>
      <c r="G640" s="121" t="s">
        <v>17</v>
      </c>
      <c r="H640" s="120"/>
      <c r="I640" s="120"/>
      <c r="J640" s="120"/>
      <c r="K640" s="120"/>
      <c r="L640" s="120"/>
      <c r="M640" s="120"/>
      <c r="N640" s="120"/>
      <c r="O640" s="120"/>
      <c r="P640" s="120"/>
      <c r="Q640" s="120"/>
      <c r="R640" s="120"/>
      <c r="S640" s="120"/>
      <c r="T640" s="120"/>
      <c r="U640" s="120"/>
      <c r="V640" s="120"/>
      <c r="W640" s="120"/>
      <c r="X640" s="120"/>
      <c r="Y640" s="120"/>
      <c r="Z640" s="120"/>
    </row>
    <row r="641" ht="15.75" hidden="1" customHeight="1">
      <c r="A641" s="121" t="s">
        <v>12</v>
      </c>
      <c r="B641" s="121" t="s">
        <v>345</v>
      </c>
      <c r="C641" s="121">
        <v>7445.0</v>
      </c>
      <c r="D641" s="121" t="s">
        <v>828</v>
      </c>
      <c r="E641" s="121" t="s">
        <v>46</v>
      </c>
      <c r="F641" s="122">
        <v>330820.0</v>
      </c>
      <c r="G641" s="121" t="s">
        <v>37</v>
      </c>
      <c r="H641" s="120"/>
      <c r="I641" s="120"/>
      <c r="J641" s="120"/>
      <c r="K641" s="120"/>
      <c r="L641" s="120"/>
      <c r="M641" s="120"/>
      <c r="N641" s="120"/>
      <c r="O641" s="120"/>
      <c r="P641" s="120"/>
      <c r="Q641" s="120"/>
      <c r="R641" s="120"/>
      <c r="S641" s="120"/>
      <c r="T641" s="120"/>
      <c r="U641" s="120"/>
      <c r="V641" s="120"/>
      <c r="W641" s="120"/>
      <c r="X641" s="120"/>
      <c r="Y641" s="120"/>
      <c r="Z641" s="120"/>
    </row>
    <row r="642" ht="15.75" hidden="1" customHeight="1">
      <c r="A642" s="121" t="s">
        <v>12</v>
      </c>
      <c r="B642" s="121" t="s">
        <v>345</v>
      </c>
      <c r="C642" s="121">
        <v>7446.0</v>
      </c>
      <c r="D642" s="121" t="s">
        <v>829</v>
      </c>
      <c r="E642" s="121" t="s">
        <v>46</v>
      </c>
      <c r="F642" s="122">
        <v>510510.0</v>
      </c>
      <c r="G642" s="121" t="s">
        <v>37</v>
      </c>
      <c r="H642" s="120"/>
      <c r="I642" s="120"/>
      <c r="J642" s="120"/>
      <c r="K642" s="120"/>
      <c r="L642" s="120"/>
      <c r="M642" s="120"/>
      <c r="N642" s="120"/>
      <c r="O642" s="120"/>
      <c r="P642" s="120"/>
      <c r="Q642" s="120"/>
      <c r="R642" s="120"/>
      <c r="S642" s="120"/>
      <c r="T642" s="120"/>
      <c r="U642" s="120"/>
      <c r="V642" s="120"/>
      <c r="W642" s="120"/>
      <c r="X642" s="120"/>
      <c r="Y642" s="120"/>
      <c r="Z642" s="120"/>
    </row>
    <row r="643" ht="15.75" hidden="1" customHeight="1">
      <c r="A643" s="121" t="s">
        <v>12</v>
      </c>
      <c r="B643" s="121" t="s">
        <v>345</v>
      </c>
      <c r="C643" s="121">
        <v>7448.0</v>
      </c>
      <c r="D643" s="121" t="s">
        <v>830</v>
      </c>
      <c r="E643" s="121" t="s">
        <v>46</v>
      </c>
      <c r="F643" s="122">
        <v>999600.0</v>
      </c>
      <c r="G643" s="121" t="s">
        <v>37</v>
      </c>
      <c r="H643" s="120"/>
      <c r="I643" s="120"/>
      <c r="J643" s="120"/>
      <c r="K643" s="120"/>
      <c r="L643" s="120"/>
      <c r="M643" s="120"/>
      <c r="N643" s="120"/>
      <c r="O643" s="120"/>
      <c r="P643" s="120"/>
      <c r="Q643" s="120"/>
      <c r="R643" s="120"/>
      <c r="S643" s="120"/>
      <c r="T643" s="120"/>
      <c r="U643" s="120"/>
      <c r="V643" s="120"/>
      <c r="W643" s="120"/>
      <c r="X643" s="120"/>
      <c r="Y643" s="120"/>
      <c r="Z643" s="120"/>
    </row>
    <row r="644" ht="15.75" hidden="1" customHeight="1">
      <c r="A644" s="121" t="s">
        <v>12</v>
      </c>
      <c r="B644" s="121" t="s">
        <v>41</v>
      </c>
      <c r="C644" s="121">
        <v>7451.0</v>
      </c>
      <c r="D644" s="121" t="s">
        <v>831</v>
      </c>
      <c r="E644" s="121" t="s">
        <v>43</v>
      </c>
      <c r="F644" s="122">
        <v>4701.0</v>
      </c>
      <c r="G644" s="121" t="s">
        <v>17</v>
      </c>
      <c r="H644" s="120"/>
      <c r="I644" s="120"/>
      <c r="J644" s="120"/>
      <c r="K644" s="120"/>
      <c r="L644" s="120"/>
      <c r="M644" s="120"/>
      <c r="N644" s="120"/>
      <c r="O644" s="120"/>
      <c r="P644" s="120"/>
      <c r="Q644" s="120"/>
      <c r="R644" s="120"/>
      <c r="S644" s="120"/>
      <c r="T644" s="120"/>
      <c r="U644" s="120"/>
      <c r="V644" s="120"/>
      <c r="W644" s="120"/>
      <c r="X644" s="120"/>
      <c r="Y644" s="120"/>
      <c r="Z644" s="120"/>
    </row>
    <row r="645" ht="15.75" hidden="1" customHeight="1">
      <c r="A645" s="121" t="s">
        <v>12</v>
      </c>
      <c r="B645" s="121" t="s">
        <v>41</v>
      </c>
      <c r="C645" s="121">
        <v>7452.0</v>
      </c>
      <c r="D645" s="121" t="s">
        <v>832</v>
      </c>
      <c r="E645" s="121" t="s">
        <v>43</v>
      </c>
      <c r="F645" s="122">
        <v>4939.0</v>
      </c>
      <c r="G645" s="121" t="s">
        <v>17</v>
      </c>
      <c r="H645" s="120"/>
      <c r="I645" s="120"/>
      <c r="J645" s="120"/>
      <c r="K645" s="120"/>
      <c r="L645" s="120"/>
      <c r="M645" s="120"/>
      <c r="N645" s="120"/>
      <c r="O645" s="120"/>
      <c r="P645" s="120"/>
      <c r="Q645" s="120"/>
      <c r="R645" s="120"/>
      <c r="S645" s="120"/>
      <c r="T645" s="120"/>
      <c r="U645" s="120"/>
      <c r="V645" s="120"/>
      <c r="W645" s="120"/>
      <c r="X645" s="120"/>
      <c r="Y645" s="120"/>
      <c r="Z645" s="120"/>
    </row>
    <row r="646" ht="15.75" hidden="1" customHeight="1">
      <c r="A646" s="121" t="s">
        <v>12</v>
      </c>
      <c r="B646" s="121" t="s">
        <v>345</v>
      </c>
      <c r="C646" s="121">
        <v>7453.0</v>
      </c>
      <c r="D646" s="121" t="s">
        <v>833</v>
      </c>
      <c r="E646" s="121" t="s">
        <v>46</v>
      </c>
      <c r="F646" s="122">
        <v>182226.0</v>
      </c>
      <c r="G646" s="121" t="s">
        <v>37</v>
      </c>
      <c r="H646" s="120"/>
      <c r="I646" s="120"/>
      <c r="J646" s="120"/>
      <c r="K646" s="120"/>
      <c r="L646" s="120"/>
      <c r="M646" s="120"/>
      <c r="N646" s="120"/>
      <c r="O646" s="120"/>
      <c r="P646" s="120"/>
      <c r="Q646" s="120"/>
      <c r="R646" s="120"/>
      <c r="S646" s="120"/>
      <c r="T646" s="120"/>
      <c r="U646" s="120"/>
      <c r="V646" s="120"/>
      <c r="W646" s="120"/>
      <c r="X646" s="120"/>
      <c r="Y646" s="120"/>
      <c r="Z646" s="120"/>
    </row>
    <row r="647" ht="15.75" hidden="1" customHeight="1">
      <c r="A647" s="121" t="s">
        <v>12</v>
      </c>
      <c r="B647" s="121" t="s">
        <v>345</v>
      </c>
      <c r="C647" s="121">
        <v>7455.0</v>
      </c>
      <c r="D647" s="121" t="s">
        <v>834</v>
      </c>
      <c r="E647" s="121" t="s">
        <v>46</v>
      </c>
      <c r="F647" s="122">
        <v>618800.0</v>
      </c>
      <c r="G647" s="121" t="s">
        <v>37</v>
      </c>
      <c r="H647" s="120"/>
      <c r="I647" s="120"/>
      <c r="J647" s="120"/>
      <c r="K647" s="120"/>
      <c r="L647" s="120"/>
      <c r="M647" s="120"/>
      <c r="N647" s="120"/>
      <c r="O647" s="120"/>
      <c r="P647" s="120"/>
      <c r="Q647" s="120"/>
      <c r="R647" s="120"/>
      <c r="S647" s="120"/>
      <c r="T647" s="120"/>
      <c r="U647" s="120"/>
      <c r="V647" s="120"/>
      <c r="W647" s="120"/>
      <c r="X647" s="120"/>
      <c r="Y647" s="120"/>
      <c r="Z647" s="120"/>
    </row>
    <row r="648" ht="15.75" hidden="1" customHeight="1">
      <c r="A648" s="121" t="s">
        <v>12</v>
      </c>
      <c r="B648" s="121" t="s">
        <v>84</v>
      </c>
      <c r="C648" s="121">
        <v>7457.0</v>
      </c>
      <c r="D648" s="121" t="s">
        <v>836</v>
      </c>
      <c r="E648" s="121" t="s">
        <v>61</v>
      </c>
      <c r="F648" s="122">
        <v>28821.0</v>
      </c>
      <c r="G648" s="121" t="s">
        <v>37</v>
      </c>
      <c r="H648" s="120"/>
      <c r="I648" s="120"/>
      <c r="J648" s="120"/>
      <c r="K648" s="120"/>
      <c r="L648" s="120"/>
      <c r="M648" s="120"/>
      <c r="N648" s="120"/>
      <c r="O648" s="120"/>
      <c r="P648" s="120"/>
      <c r="Q648" s="120"/>
      <c r="R648" s="120"/>
      <c r="S648" s="120"/>
      <c r="T648" s="120"/>
      <c r="U648" s="120"/>
      <c r="V648" s="120"/>
      <c r="W648" s="120"/>
      <c r="X648" s="120"/>
      <c r="Y648" s="120"/>
      <c r="Z648" s="120"/>
    </row>
    <row r="649" ht="15.75" hidden="1" customHeight="1">
      <c r="A649" s="121" t="s">
        <v>12</v>
      </c>
      <c r="B649" s="121" t="s">
        <v>84</v>
      </c>
      <c r="C649" s="121">
        <v>7458.0</v>
      </c>
      <c r="D649" s="121" t="s">
        <v>837</v>
      </c>
      <c r="E649" s="121" t="s">
        <v>61</v>
      </c>
      <c r="F649" s="122">
        <v>44783.0</v>
      </c>
      <c r="G649" s="121" t="s">
        <v>37</v>
      </c>
      <c r="H649" s="120"/>
      <c r="I649" s="120"/>
      <c r="J649" s="120"/>
      <c r="K649" s="120"/>
      <c r="L649" s="120"/>
      <c r="M649" s="120"/>
      <c r="N649" s="120"/>
      <c r="O649" s="120"/>
      <c r="P649" s="120"/>
      <c r="Q649" s="120"/>
      <c r="R649" s="120"/>
      <c r="S649" s="120"/>
      <c r="T649" s="120"/>
      <c r="U649" s="120"/>
      <c r="V649" s="120"/>
      <c r="W649" s="120"/>
      <c r="X649" s="120"/>
      <c r="Y649" s="120"/>
      <c r="Z649" s="120"/>
    </row>
    <row r="650" ht="15.75" hidden="1" customHeight="1">
      <c r="A650" s="121" t="s">
        <v>12</v>
      </c>
      <c r="B650" s="121" t="s">
        <v>84</v>
      </c>
      <c r="C650" s="121">
        <v>7460.0</v>
      </c>
      <c r="D650" s="121" t="s">
        <v>838</v>
      </c>
      <c r="E650" s="121" t="s">
        <v>61</v>
      </c>
      <c r="F650" s="122">
        <v>39417.0</v>
      </c>
      <c r="G650" s="121" t="s">
        <v>37</v>
      </c>
      <c r="H650" s="120"/>
      <c r="I650" s="120"/>
      <c r="J650" s="120"/>
      <c r="K650" s="120"/>
      <c r="L650" s="120"/>
      <c r="M650" s="120"/>
      <c r="N650" s="120"/>
      <c r="O650" s="120"/>
      <c r="P650" s="120"/>
      <c r="Q650" s="120"/>
      <c r="R650" s="120"/>
      <c r="S650" s="120"/>
      <c r="T650" s="120"/>
      <c r="U650" s="120"/>
      <c r="V650" s="120"/>
      <c r="W650" s="120"/>
      <c r="X650" s="120"/>
      <c r="Y650" s="120"/>
      <c r="Z650" s="120"/>
    </row>
    <row r="651" ht="15.75" hidden="1" customHeight="1">
      <c r="A651" s="121" t="s">
        <v>12</v>
      </c>
      <c r="B651" s="121" t="s">
        <v>47</v>
      </c>
      <c r="C651" s="121">
        <v>7461.0</v>
      </c>
      <c r="D651" s="121" t="s">
        <v>839</v>
      </c>
      <c r="E651" s="121" t="s">
        <v>16</v>
      </c>
      <c r="F651" s="122">
        <v>89049.0</v>
      </c>
      <c r="G651" s="121" t="s">
        <v>17</v>
      </c>
      <c r="H651" s="120"/>
      <c r="I651" s="120"/>
      <c r="J651" s="120"/>
      <c r="K651" s="120"/>
      <c r="L651" s="120"/>
      <c r="M651" s="120"/>
      <c r="N651" s="120"/>
      <c r="O651" s="120"/>
      <c r="P651" s="120"/>
      <c r="Q651" s="120"/>
      <c r="R651" s="120"/>
      <c r="S651" s="120"/>
      <c r="T651" s="120"/>
      <c r="U651" s="120"/>
      <c r="V651" s="120"/>
      <c r="W651" s="120"/>
      <c r="X651" s="120"/>
      <c r="Y651" s="120"/>
      <c r="Z651" s="120"/>
    </row>
    <row r="652" ht="15.75" hidden="1" customHeight="1">
      <c r="A652" s="121" t="s">
        <v>12</v>
      </c>
      <c r="B652" s="121" t="s">
        <v>535</v>
      </c>
      <c r="C652" s="121">
        <v>7462.0</v>
      </c>
      <c r="D652" s="121" t="s">
        <v>840</v>
      </c>
      <c r="E652" s="121" t="s">
        <v>560</v>
      </c>
      <c r="F652" s="122">
        <v>1800.0</v>
      </c>
      <c r="G652" s="121" t="s">
        <v>17</v>
      </c>
      <c r="H652" s="120"/>
      <c r="I652" s="120"/>
      <c r="J652" s="120"/>
      <c r="K652" s="120"/>
      <c r="L652" s="120"/>
      <c r="M652" s="120"/>
      <c r="N652" s="120"/>
      <c r="O652" s="120"/>
      <c r="P652" s="120"/>
      <c r="Q652" s="120"/>
      <c r="R652" s="120"/>
      <c r="S652" s="120"/>
      <c r="T652" s="120"/>
      <c r="U652" s="120"/>
      <c r="V652" s="120"/>
      <c r="W652" s="120"/>
      <c r="X652" s="120"/>
      <c r="Y652" s="120"/>
      <c r="Z652" s="120"/>
    </row>
    <row r="653" ht="15.75" hidden="1" customHeight="1">
      <c r="A653" s="121" t="s">
        <v>12</v>
      </c>
      <c r="B653" s="121" t="s">
        <v>515</v>
      </c>
      <c r="C653" s="121">
        <v>7463.0</v>
      </c>
      <c r="D653" s="121" t="s">
        <v>841</v>
      </c>
      <c r="E653" s="121" t="s">
        <v>36</v>
      </c>
      <c r="F653" s="122">
        <v>5114.0</v>
      </c>
      <c r="G653" s="121" t="s">
        <v>37</v>
      </c>
      <c r="H653" s="120"/>
      <c r="I653" s="120"/>
      <c r="J653" s="120"/>
      <c r="K653" s="120"/>
      <c r="L653" s="120"/>
      <c r="M653" s="120"/>
      <c r="N653" s="120"/>
      <c r="O653" s="120"/>
      <c r="P653" s="120"/>
      <c r="Q653" s="120"/>
      <c r="R653" s="120"/>
      <c r="S653" s="120"/>
      <c r="T653" s="120"/>
      <c r="U653" s="120"/>
      <c r="V653" s="120"/>
      <c r="W653" s="120"/>
      <c r="X653" s="120"/>
      <c r="Y653" s="120"/>
      <c r="Z653" s="120"/>
    </row>
    <row r="654" ht="15.75" hidden="1" customHeight="1">
      <c r="A654" s="121" t="s">
        <v>12</v>
      </c>
      <c r="B654" s="121" t="s">
        <v>515</v>
      </c>
      <c r="C654" s="121">
        <v>7465.0</v>
      </c>
      <c r="D654" s="121" t="s">
        <v>842</v>
      </c>
      <c r="E654" s="121" t="s">
        <v>36</v>
      </c>
      <c r="F654" s="122">
        <v>5953.0</v>
      </c>
      <c r="G654" s="121" t="s">
        <v>37</v>
      </c>
      <c r="H654" s="120"/>
      <c r="I654" s="120"/>
      <c r="J654" s="120"/>
      <c r="K654" s="120"/>
      <c r="L654" s="120"/>
      <c r="M654" s="120"/>
      <c r="N654" s="120"/>
      <c r="O654" s="120"/>
      <c r="P654" s="120"/>
      <c r="Q654" s="120"/>
      <c r="R654" s="120"/>
      <c r="S654" s="120"/>
      <c r="T654" s="120"/>
      <c r="U654" s="120"/>
      <c r="V654" s="120"/>
      <c r="W654" s="120"/>
      <c r="X654" s="120"/>
      <c r="Y654" s="120"/>
      <c r="Z654" s="120"/>
    </row>
    <row r="655" ht="15.75" hidden="1" customHeight="1">
      <c r="A655" s="121" t="s">
        <v>12</v>
      </c>
      <c r="B655" s="121" t="s">
        <v>515</v>
      </c>
      <c r="C655" s="121">
        <v>7467.0</v>
      </c>
      <c r="D655" s="121" t="s">
        <v>843</v>
      </c>
      <c r="E655" s="121" t="s">
        <v>36</v>
      </c>
      <c r="F655" s="122">
        <v>7205.0</v>
      </c>
      <c r="G655" s="121" t="s">
        <v>37</v>
      </c>
      <c r="H655" s="120"/>
      <c r="I655" s="120"/>
      <c r="J655" s="120"/>
      <c r="K655" s="120"/>
      <c r="L655" s="120"/>
      <c r="M655" s="120"/>
      <c r="N655" s="120"/>
      <c r="O655" s="120"/>
      <c r="P655" s="120"/>
      <c r="Q655" s="120"/>
      <c r="R655" s="120"/>
      <c r="S655" s="120"/>
      <c r="T655" s="120"/>
      <c r="U655" s="120"/>
      <c r="V655" s="120"/>
      <c r="W655" s="120"/>
      <c r="X655" s="120"/>
      <c r="Y655" s="120"/>
      <c r="Z655" s="120"/>
    </row>
    <row r="656" ht="15.75" hidden="1" customHeight="1">
      <c r="A656" s="121" t="s">
        <v>12</v>
      </c>
      <c r="B656" s="121" t="s">
        <v>515</v>
      </c>
      <c r="C656" s="121">
        <v>7468.0</v>
      </c>
      <c r="D656" s="121" t="s">
        <v>844</v>
      </c>
      <c r="E656" s="121" t="s">
        <v>36</v>
      </c>
      <c r="F656" s="122">
        <v>7426.0</v>
      </c>
      <c r="G656" s="121" t="s">
        <v>37</v>
      </c>
      <c r="H656" s="120"/>
      <c r="I656" s="120"/>
      <c r="J656" s="120"/>
      <c r="K656" s="120"/>
      <c r="L656" s="120"/>
      <c r="M656" s="120"/>
      <c r="N656" s="120"/>
      <c r="O656" s="120"/>
      <c r="P656" s="120"/>
      <c r="Q656" s="120"/>
      <c r="R656" s="120"/>
      <c r="S656" s="120"/>
      <c r="T656" s="120"/>
      <c r="U656" s="120"/>
      <c r="V656" s="120"/>
      <c r="W656" s="120"/>
      <c r="X656" s="120"/>
      <c r="Y656" s="120"/>
      <c r="Z656" s="120"/>
    </row>
    <row r="657" ht="15.75" hidden="1" customHeight="1">
      <c r="A657" s="121" t="s">
        <v>12</v>
      </c>
      <c r="B657" s="121" t="s">
        <v>845</v>
      </c>
      <c r="C657" s="121">
        <v>7471.0</v>
      </c>
      <c r="D657" s="121" t="s">
        <v>846</v>
      </c>
      <c r="E657" s="121" t="s">
        <v>46</v>
      </c>
      <c r="F657" s="122">
        <v>96000.0</v>
      </c>
      <c r="G657" s="121" t="s">
        <v>37</v>
      </c>
      <c r="H657" s="120"/>
      <c r="I657" s="120"/>
      <c r="J657" s="120"/>
      <c r="K657" s="120"/>
      <c r="L657" s="120"/>
      <c r="M657" s="120"/>
      <c r="N657" s="120"/>
      <c r="O657" s="120"/>
      <c r="P657" s="120"/>
      <c r="Q657" s="120"/>
      <c r="R657" s="120"/>
      <c r="S657" s="120"/>
      <c r="T657" s="120"/>
      <c r="U657" s="120"/>
      <c r="V657" s="120"/>
      <c r="W657" s="120"/>
      <c r="X657" s="120"/>
      <c r="Y657" s="120"/>
      <c r="Z657" s="120"/>
    </row>
    <row r="658" ht="15.75" hidden="1" customHeight="1">
      <c r="A658" s="121" t="s">
        <v>12</v>
      </c>
      <c r="B658" s="121" t="s">
        <v>845</v>
      </c>
      <c r="C658" s="121">
        <v>7472.0</v>
      </c>
      <c r="D658" s="121" t="s">
        <v>847</v>
      </c>
      <c r="E658" s="121" t="s">
        <v>46</v>
      </c>
      <c r="F658" s="122">
        <v>101150.0</v>
      </c>
      <c r="G658" s="121" t="s">
        <v>37</v>
      </c>
      <c r="H658" s="120"/>
      <c r="I658" s="120"/>
      <c r="J658" s="120"/>
      <c r="K658" s="120"/>
      <c r="L658" s="120"/>
      <c r="M658" s="120"/>
      <c r="N658" s="120"/>
      <c r="O658" s="120"/>
      <c r="P658" s="120"/>
      <c r="Q658" s="120"/>
      <c r="R658" s="120"/>
      <c r="S658" s="120"/>
      <c r="T658" s="120"/>
      <c r="U658" s="120"/>
      <c r="V658" s="120"/>
      <c r="W658" s="120"/>
      <c r="X658" s="120"/>
      <c r="Y658" s="120"/>
      <c r="Z658" s="120"/>
    </row>
    <row r="659" ht="15.75" hidden="1" customHeight="1">
      <c r="A659" s="121" t="s">
        <v>12</v>
      </c>
      <c r="B659" s="121" t="s">
        <v>848</v>
      </c>
      <c r="C659" s="121">
        <v>7482.0</v>
      </c>
      <c r="D659" s="121" t="s">
        <v>849</v>
      </c>
      <c r="E659" s="121" t="s">
        <v>46</v>
      </c>
      <c r="F659" s="122">
        <v>123311.0</v>
      </c>
      <c r="G659" s="121" t="s">
        <v>37</v>
      </c>
      <c r="H659" s="120"/>
      <c r="I659" s="120"/>
      <c r="J659" s="120"/>
      <c r="K659" s="120"/>
      <c r="L659" s="120"/>
      <c r="M659" s="120"/>
      <c r="N659" s="120"/>
      <c r="O659" s="120"/>
      <c r="P659" s="120"/>
      <c r="Q659" s="120"/>
      <c r="R659" s="120"/>
      <c r="S659" s="120"/>
      <c r="T659" s="120"/>
      <c r="U659" s="120"/>
      <c r="V659" s="120"/>
      <c r="W659" s="120"/>
      <c r="X659" s="120"/>
      <c r="Y659" s="120"/>
      <c r="Z659" s="120"/>
    </row>
    <row r="660" ht="15.75" hidden="1" customHeight="1">
      <c r="A660" s="121" t="s">
        <v>12</v>
      </c>
      <c r="B660" s="121" t="s">
        <v>850</v>
      </c>
      <c r="C660" s="121">
        <v>7485.0</v>
      </c>
      <c r="D660" s="121" t="s">
        <v>851</v>
      </c>
      <c r="E660" s="121" t="s">
        <v>46</v>
      </c>
      <c r="F660" s="122">
        <v>160650.0</v>
      </c>
      <c r="G660" s="121" t="s">
        <v>37</v>
      </c>
      <c r="H660" s="120"/>
      <c r="I660" s="120"/>
      <c r="J660" s="120"/>
      <c r="K660" s="120"/>
      <c r="L660" s="120"/>
      <c r="M660" s="120"/>
      <c r="N660" s="120"/>
      <c r="O660" s="120"/>
      <c r="P660" s="120"/>
      <c r="Q660" s="120"/>
      <c r="R660" s="120"/>
      <c r="S660" s="120"/>
      <c r="T660" s="120"/>
      <c r="U660" s="120"/>
      <c r="V660" s="120"/>
      <c r="W660" s="120"/>
      <c r="X660" s="120"/>
      <c r="Y660" s="120"/>
      <c r="Z660" s="120"/>
    </row>
    <row r="661" ht="15.75" hidden="1" customHeight="1">
      <c r="A661" s="121" t="s">
        <v>12</v>
      </c>
      <c r="B661" s="121" t="s">
        <v>850</v>
      </c>
      <c r="C661" s="121">
        <v>7487.0</v>
      </c>
      <c r="D661" s="121" t="s">
        <v>852</v>
      </c>
      <c r="E661" s="121" t="s">
        <v>46</v>
      </c>
      <c r="F661" s="122">
        <v>208000.0</v>
      </c>
      <c r="G661" s="121" t="s">
        <v>37</v>
      </c>
      <c r="H661" s="120"/>
      <c r="I661" s="120"/>
      <c r="J661" s="120"/>
      <c r="K661" s="120"/>
      <c r="L661" s="120"/>
      <c r="M661" s="120"/>
      <c r="N661" s="120"/>
      <c r="O661" s="120"/>
      <c r="P661" s="120"/>
      <c r="Q661" s="120"/>
      <c r="R661" s="120"/>
      <c r="S661" s="120"/>
      <c r="T661" s="120"/>
      <c r="U661" s="120"/>
      <c r="V661" s="120"/>
      <c r="W661" s="120"/>
      <c r="X661" s="120"/>
      <c r="Y661" s="120"/>
      <c r="Z661" s="120"/>
    </row>
    <row r="662" ht="15.75" hidden="1" customHeight="1">
      <c r="A662" s="121" t="s">
        <v>12</v>
      </c>
      <c r="B662" s="121" t="s">
        <v>848</v>
      </c>
      <c r="C662" s="121">
        <v>7488.0</v>
      </c>
      <c r="D662" s="121" t="s">
        <v>853</v>
      </c>
      <c r="E662" s="121" t="s">
        <v>46</v>
      </c>
      <c r="F662" s="122">
        <v>12519.0</v>
      </c>
      <c r="G662" s="121" t="s">
        <v>37</v>
      </c>
      <c r="H662" s="120"/>
      <c r="I662" s="120"/>
      <c r="J662" s="120"/>
      <c r="K662" s="120"/>
      <c r="L662" s="120"/>
      <c r="M662" s="120"/>
      <c r="N662" s="120"/>
      <c r="O662" s="120"/>
      <c r="P662" s="120"/>
      <c r="Q662" s="120"/>
      <c r="R662" s="120"/>
      <c r="S662" s="120"/>
      <c r="T662" s="120"/>
      <c r="U662" s="120"/>
      <c r="V662" s="120"/>
      <c r="W662" s="120"/>
      <c r="X662" s="120"/>
      <c r="Y662" s="120"/>
      <c r="Z662" s="120"/>
    </row>
    <row r="663" ht="15.75" hidden="1" customHeight="1">
      <c r="A663" s="121" t="s">
        <v>12</v>
      </c>
      <c r="B663" s="121" t="s">
        <v>848</v>
      </c>
      <c r="C663" s="121">
        <v>7489.0</v>
      </c>
      <c r="D663" s="121" t="s">
        <v>854</v>
      </c>
      <c r="E663" s="121" t="s">
        <v>46</v>
      </c>
      <c r="F663" s="122">
        <v>37485.0</v>
      </c>
      <c r="G663" s="121" t="s">
        <v>37</v>
      </c>
      <c r="H663" s="120"/>
      <c r="I663" s="120"/>
      <c r="J663" s="120"/>
      <c r="K663" s="120"/>
      <c r="L663" s="120"/>
      <c r="M663" s="120"/>
      <c r="N663" s="120"/>
      <c r="O663" s="120"/>
      <c r="P663" s="120"/>
      <c r="Q663" s="120"/>
      <c r="R663" s="120"/>
      <c r="S663" s="120"/>
      <c r="T663" s="120"/>
      <c r="U663" s="120"/>
      <c r="V663" s="120"/>
      <c r="W663" s="120"/>
      <c r="X663" s="120"/>
      <c r="Y663" s="120"/>
      <c r="Z663" s="120"/>
    </row>
    <row r="664" ht="15.75" hidden="1" customHeight="1">
      <c r="A664" s="121" t="s">
        <v>12</v>
      </c>
      <c r="B664" s="121" t="s">
        <v>848</v>
      </c>
      <c r="C664" s="121">
        <v>7490.0</v>
      </c>
      <c r="D664" s="121" t="s">
        <v>856</v>
      </c>
      <c r="E664" s="121" t="s">
        <v>46</v>
      </c>
      <c r="F664" s="122">
        <v>148750.0</v>
      </c>
      <c r="G664" s="121" t="s">
        <v>37</v>
      </c>
      <c r="H664" s="120"/>
      <c r="I664" s="120"/>
      <c r="J664" s="120"/>
      <c r="K664" s="120"/>
      <c r="L664" s="120"/>
      <c r="M664" s="120"/>
      <c r="N664" s="120"/>
      <c r="O664" s="120"/>
      <c r="P664" s="120"/>
      <c r="Q664" s="120"/>
      <c r="R664" s="120"/>
      <c r="S664" s="120"/>
      <c r="T664" s="120"/>
      <c r="U664" s="120"/>
      <c r="V664" s="120"/>
      <c r="W664" s="120"/>
      <c r="X664" s="120"/>
      <c r="Y664" s="120"/>
      <c r="Z664" s="120"/>
    </row>
    <row r="665" ht="15.75" hidden="1" customHeight="1">
      <c r="A665" s="121" t="s">
        <v>12</v>
      </c>
      <c r="B665" s="121" t="s">
        <v>850</v>
      </c>
      <c r="C665" s="121">
        <v>7493.0</v>
      </c>
      <c r="D665" s="121" t="s">
        <v>857</v>
      </c>
      <c r="E665" s="121" t="s">
        <v>46</v>
      </c>
      <c r="F665" s="122">
        <v>50694.0</v>
      </c>
      <c r="G665" s="121" t="s">
        <v>37</v>
      </c>
      <c r="H665" s="120"/>
      <c r="I665" s="120"/>
      <c r="J665" s="120"/>
      <c r="K665" s="120"/>
      <c r="L665" s="120"/>
      <c r="M665" s="120"/>
      <c r="N665" s="120"/>
      <c r="O665" s="120"/>
      <c r="P665" s="120"/>
      <c r="Q665" s="120"/>
      <c r="R665" s="120"/>
      <c r="S665" s="120"/>
      <c r="T665" s="120"/>
      <c r="U665" s="120"/>
      <c r="V665" s="120"/>
      <c r="W665" s="120"/>
      <c r="X665" s="120"/>
      <c r="Y665" s="120"/>
      <c r="Z665" s="120"/>
    </row>
    <row r="666" ht="15.75" hidden="1" customHeight="1">
      <c r="A666" s="121" t="s">
        <v>12</v>
      </c>
      <c r="B666" s="121" t="s">
        <v>848</v>
      </c>
      <c r="C666" s="121">
        <v>7494.0</v>
      </c>
      <c r="D666" s="121" t="s">
        <v>858</v>
      </c>
      <c r="E666" s="121" t="s">
        <v>46</v>
      </c>
      <c r="F666" s="122">
        <v>71222.0</v>
      </c>
      <c r="G666" s="121" t="s">
        <v>37</v>
      </c>
      <c r="H666" s="120"/>
      <c r="I666" s="120"/>
      <c r="J666" s="120"/>
      <c r="K666" s="120"/>
      <c r="L666" s="120"/>
      <c r="M666" s="120"/>
      <c r="N666" s="120"/>
      <c r="O666" s="120"/>
      <c r="P666" s="120"/>
      <c r="Q666" s="120"/>
      <c r="R666" s="120"/>
      <c r="S666" s="120"/>
      <c r="T666" s="120"/>
      <c r="U666" s="120"/>
      <c r="V666" s="120"/>
      <c r="W666" s="120"/>
      <c r="X666" s="120"/>
      <c r="Y666" s="120"/>
      <c r="Z666" s="120"/>
    </row>
    <row r="667" ht="15.75" hidden="1" customHeight="1">
      <c r="A667" s="121" t="s">
        <v>12</v>
      </c>
      <c r="B667" s="121" t="s">
        <v>848</v>
      </c>
      <c r="C667" s="121">
        <v>7496.0</v>
      </c>
      <c r="D667" s="121" t="s">
        <v>859</v>
      </c>
      <c r="E667" s="121" t="s">
        <v>46</v>
      </c>
      <c r="F667" s="122">
        <v>84490.0</v>
      </c>
      <c r="G667" s="121" t="s">
        <v>37</v>
      </c>
      <c r="H667" s="120"/>
      <c r="I667" s="120"/>
      <c r="J667" s="120"/>
      <c r="K667" s="120"/>
      <c r="L667" s="120"/>
      <c r="M667" s="120"/>
      <c r="N667" s="120"/>
      <c r="O667" s="120"/>
      <c r="P667" s="120"/>
      <c r="Q667" s="120"/>
      <c r="R667" s="120"/>
      <c r="S667" s="120"/>
      <c r="T667" s="120"/>
      <c r="U667" s="120"/>
      <c r="V667" s="120"/>
      <c r="W667" s="120"/>
      <c r="X667" s="120"/>
      <c r="Y667" s="120"/>
      <c r="Z667" s="120"/>
    </row>
    <row r="668" ht="15.75" hidden="1" customHeight="1">
      <c r="A668" s="121" t="s">
        <v>12</v>
      </c>
      <c r="B668" s="121" t="s">
        <v>848</v>
      </c>
      <c r="C668" s="121">
        <v>7497.0</v>
      </c>
      <c r="D668" s="121" t="s">
        <v>860</v>
      </c>
      <c r="E668" s="121" t="s">
        <v>46</v>
      </c>
      <c r="F668" s="122">
        <v>82110.0</v>
      </c>
      <c r="G668" s="121" t="s">
        <v>37</v>
      </c>
      <c r="H668" s="120"/>
      <c r="I668" s="120"/>
      <c r="J668" s="120"/>
      <c r="K668" s="120"/>
      <c r="L668" s="120"/>
      <c r="M668" s="120"/>
      <c r="N668" s="120"/>
      <c r="O668" s="120"/>
      <c r="P668" s="120"/>
      <c r="Q668" s="120"/>
      <c r="R668" s="120"/>
      <c r="S668" s="120"/>
      <c r="T668" s="120"/>
      <c r="U668" s="120"/>
      <c r="V668" s="120"/>
      <c r="W668" s="120"/>
      <c r="X668" s="120"/>
      <c r="Y668" s="120"/>
      <c r="Z668" s="120"/>
    </row>
    <row r="669" ht="15.75" hidden="1" customHeight="1">
      <c r="A669" s="121" t="s">
        <v>12</v>
      </c>
      <c r="B669" s="121" t="s">
        <v>848</v>
      </c>
      <c r="C669" s="121">
        <v>7501.0</v>
      </c>
      <c r="D669" s="121" t="s">
        <v>861</v>
      </c>
      <c r="E669" s="121" t="s">
        <v>46</v>
      </c>
      <c r="F669" s="122">
        <v>339150.0</v>
      </c>
      <c r="G669" s="121" t="s">
        <v>37</v>
      </c>
      <c r="H669" s="120"/>
      <c r="I669" s="120"/>
      <c r="J669" s="120"/>
      <c r="K669" s="120"/>
      <c r="L669" s="120"/>
      <c r="M669" s="120"/>
      <c r="N669" s="120"/>
      <c r="O669" s="120"/>
      <c r="P669" s="120"/>
      <c r="Q669" s="120"/>
      <c r="R669" s="120"/>
      <c r="S669" s="120"/>
      <c r="T669" s="120"/>
      <c r="U669" s="120"/>
      <c r="V669" s="120"/>
      <c r="W669" s="120"/>
      <c r="X669" s="120"/>
      <c r="Y669" s="120"/>
      <c r="Z669" s="120"/>
    </row>
    <row r="670" ht="15.75" hidden="1" customHeight="1">
      <c r="A670" s="121" t="s">
        <v>12</v>
      </c>
      <c r="B670" s="121" t="s">
        <v>848</v>
      </c>
      <c r="C670" s="121">
        <v>7502.0</v>
      </c>
      <c r="D670" s="121" t="s">
        <v>862</v>
      </c>
      <c r="E670" s="121" t="s">
        <v>46</v>
      </c>
      <c r="F670" s="122">
        <v>737800.0</v>
      </c>
      <c r="G670" s="121" t="s">
        <v>37</v>
      </c>
      <c r="H670" s="120"/>
      <c r="I670" s="120"/>
      <c r="J670" s="120"/>
      <c r="K670" s="120"/>
      <c r="L670" s="120"/>
      <c r="M670" s="120"/>
      <c r="N670" s="120"/>
      <c r="O670" s="120"/>
      <c r="P670" s="120"/>
      <c r="Q670" s="120"/>
      <c r="R670" s="120"/>
      <c r="S670" s="120"/>
      <c r="T670" s="120"/>
      <c r="U670" s="120"/>
      <c r="V670" s="120"/>
      <c r="W670" s="120"/>
      <c r="X670" s="120"/>
      <c r="Y670" s="120"/>
      <c r="Z670" s="120"/>
    </row>
    <row r="671" ht="15.75" hidden="1" customHeight="1">
      <c r="A671" s="121" t="s">
        <v>12</v>
      </c>
      <c r="B671" s="121" t="s">
        <v>848</v>
      </c>
      <c r="C671" s="121">
        <v>7503.0</v>
      </c>
      <c r="D671" s="121" t="s">
        <v>863</v>
      </c>
      <c r="E671" s="121" t="s">
        <v>46</v>
      </c>
      <c r="F671" s="122">
        <v>890120.0</v>
      </c>
      <c r="G671" s="121" t="s">
        <v>37</v>
      </c>
      <c r="H671" s="120"/>
      <c r="I671" s="120"/>
      <c r="J671" s="120"/>
      <c r="K671" s="120"/>
      <c r="L671" s="120"/>
      <c r="M671" s="120"/>
      <c r="N671" s="120"/>
      <c r="O671" s="120"/>
      <c r="P671" s="120"/>
      <c r="Q671" s="120"/>
      <c r="R671" s="120"/>
      <c r="S671" s="120"/>
      <c r="T671" s="120"/>
      <c r="U671" s="120"/>
      <c r="V671" s="120"/>
      <c r="W671" s="120"/>
      <c r="X671" s="120"/>
      <c r="Y671" s="120"/>
      <c r="Z671" s="120"/>
    </row>
    <row r="672" ht="15.75" hidden="1" customHeight="1">
      <c r="A672" s="121" t="s">
        <v>12</v>
      </c>
      <c r="B672" s="121" t="s">
        <v>848</v>
      </c>
      <c r="C672" s="121">
        <v>7511.0</v>
      </c>
      <c r="D672" s="121" t="s">
        <v>864</v>
      </c>
      <c r="E672" s="121" t="s">
        <v>46</v>
      </c>
      <c r="F672" s="122">
        <v>311780.0</v>
      </c>
      <c r="G672" s="121" t="s">
        <v>37</v>
      </c>
      <c r="H672" s="120"/>
      <c r="I672" s="120"/>
      <c r="J672" s="120"/>
      <c r="K672" s="120"/>
      <c r="L672" s="120"/>
      <c r="M672" s="120"/>
      <c r="N672" s="120"/>
      <c r="O672" s="120"/>
      <c r="P672" s="120"/>
      <c r="Q672" s="120"/>
      <c r="R672" s="120"/>
      <c r="S672" s="120"/>
      <c r="T672" s="120"/>
      <c r="U672" s="120"/>
      <c r="V672" s="120"/>
      <c r="W672" s="120"/>
      <c r="X672" s="120"/>
      <c r="Y672" s="120"/>
      <c r="Z672" s="120"/>
    </row>
    <row r="673" ht="15.75" hidden="1" customHeight="1">
      <c r="A673" s="121" t="s">
        <v>12</v>
      </c>
      <c r="B673" s="121" t="s">
        <v>848</v>
      </c>
      <c r="C673" s="121">
        <v>7520.0</v>
      </c>
      <c r="D673" s="121" t="s">
        <v>865</v>
      </c>
      <c r="E673" s="121" t="s">
        <v>46</v>
      </c>
      <c r="F673" s="122">
        <v>126140.0</v>
      </c>
      <c r="G673" s="121" t="s">
        <v>37</v>
      </c>
      <c r="H673" s="120"/>
      <c r="I673" s="120"/>
      <c r="J673" s="120"/>
      <c r="K673" s="120"/>
      <c r="L673" s="120"/>
      <c r="M673" s="120"/>
      <c r="N673" s="120"/>
      <c r="O673" s="120"/>
      <c r="P673" s="120"/>
      <c r="Q673" s="120"/>
      <c r="R673" s="120"/>
      <c r="S673" s="120"/>
      <c r="T673" s="120"/>
      <c r="U673" s="120"/>
      <c r="V673" s="120"/>
      <c r="W673" s="120"/>
      <c r="X673" s="120"/>
      <c r="Y673" s="120"/>
      <c r="Z673" s="120"/>
    </row>
    <row r="674" ht="15.75" hidden="1" customHeight="1">
      <c r="A674" s="121" t="s">
        <v>12</v>
      </c>
      <c r="B674" s="121" t="s">
        <v>866</v>
      </c>
      <c r="C674" s="121">
        <v>7523.0</v>
      </c>
      <c r="D674" s="121" t="s">
        <v>867</v>
      </c>
      <c r="E674" s="121" t="s">
        <v>46</v>
      </c>
      <c r="F674" s="122">
        <v>211820.0</v>
      </c>
      <c r="G674" s="121" t="s">
        <v>37</v>
      </c>
      <c r="H674" s="120"/>
      <c r="I674" s="120"/>
      <c r="J674" s="120"/>
      <c r="K674" s="120"/>
      <c r="L674" s="120"/>
      <c r="M674" s="120"/>
      <c r="N674" s="120"/>
      <c r="O674" s="120"/>
      <c r="P674" s="120"/>
      <c r="Q674" s="120"/>
      <c r="R674" s="120"/>
      <c r="S674" s="120"/>
      <c r="T674" s="120"/>
      <c r="U674" s="120"/>
      <c r="V674" s="120"/>
      <c r="W674" s="120"/>
      <c r="X674" s="120"/>
      <c r="Y674" s="120"/>
      <c r="Z674" s="120"/>
    </row>
    <row r="675" ht="15.75" hidden="1" customHeight="1">
      <c r="A675" s="121" t="s">
        <v>12</v>
      </c>
      <c r="B675" s="121" t="s">
        <v>866</v>
      </c>
      <c r="C675" s="121">
        <v>7524.0</v>
      </c>
      <c r="D675" s="121" t="s">
        <v>868</v>
      </c>
      <c r="E675" s="121" t="s">
        <v>46</v>
      </c>
      <c r="F675" s="122">
        <v>211820.0</v>
      </c>
      <c r="G675" s="121" t="s">
        <v>37</v>
      </c>
      <c r="H675" s="120"/>
      <c r="I675" s="120"/>
      <c r="J675" s="120"/>
      <c r="K675" s="120"/>
      <c r="L675" s="120"/>
      <c r="M675" s="120"/>
      <c r="N675" s="120"/>
      <c r="O675" s="120"/>
      <c r="P675" s="120"/>
      <c r="Q675" s="120"/>
      <c r="R675" s="120"/>
      <c r="S675" s="120"/>
      <c r="T675" s="120"/>
      <c r="U675" s="120"/>
      <c r="V675" s="120"/>
      <c r="W675" s="120"/>
      <c r="X675" s="120"/>
      <c r="Y675" s="120"/>
      <c r="Z675" s="120"/>
    </row>
    <row r="676" ht="15.75" hidden="1" customHeight="1">
      <c r="A676" s="121" t="s">
        <v>12</v>
      </c>
      <c r="B676" s="121" t="s">
        <v>869</v>
      </c>
      <c r="C676" s="121">
        <v>7530.0</v>
      </c>
      <c r="D676" s="121" t="s">
        <v>870</v>
      </c>
      <c r="E676" s="121" t="s">
        <v>46</v>
      </c>
      <c r="F676" s="122">
        <v>130900.0</v>
      </c>
      <c r="G676" s="121" t="s">
        <v>37</v>
      </c>
      <c r="H676" s="120"/>
      <c r="I676" s="120"/>
      <c r="J676" s="120"/>
      <c r="K676" s="120"/>
      <c r="L676" s="120"/>
      <c r="M676" s="120"/>
      <c r="N676" s="120"/>
      <c r="O676" s="120"/>
      <c r="P676" s="120"/>
      <c r="Q676" s="120"/>
      <c r="R676" s="120"/>
      <c r="S676" s="120"/>
      <c r="T676" s="120"/>
      <c r="U676" s="120"/>
      <c r="V676" s="120"/>
      <c r="W676" s="120"/>
      <c r="X676" s="120"/>
      <c r="Y676" s="120"/>
      <c r="Z676" s="120"/>
    </row>
    <row r="677" ht="15.75" hidden="1" customHeight="1">
      <c r="A677" s="121" t="s">
        <v>12</v>
      </c>
      <c r="B677" s="121" t="s">
        <v>871</v>
      </c>
      <c r="C677" s="121">
        <v>7542.0</v>
      </c>
      <c r="D677" s="121" t="s">
        <v>873</v>
      </c>
      <c r="E677" s="121" t="s">
        <v>46</v>
      </c>
      <c r="F677" s="122">
        <v>10115.0</v>
      </c>
      <c r="G677" s="121" t="s">
        <v>37</v>
      </c>
      <c r="H677" s="120"/>
      <c r="I677" s="120"/>
      <c r="J677" s="120"/>
      <c r="K677" s="120"/>
      <c r="L677" s="120"/>
      <c r="M677" s="120"/>
      <c r="N677" s="120"/>
      <c r="O677" s="120"/>
      <c r="P677" s="120"/>
      <c r="Q677" s="120"/>
      <c r="R677" s="120"/>
      <c r="S677" s="120"/>
      <c r="T677" s="120"/>
      <c r="U677" s="120"/>
      <c r="V677" s="120"/>
      <c r="W677" s="120"/>
      <c r="X677" s="120"/>
      <c r="Y677" s="120"/>
      <c r="Z677" s="120"/>
    </row>
    <row r="678" ht="15.75" hidden="1" customHeight="1">
      <c r="A678" s="121" t="s">
        <v>12</v>
      </c>
      <c r="B678" s="121" t="s">
        <v>871</v>
      </c>
      <c r="C678" s="121">
        <v>7544.0</v>
      </c>
      <c r="D678" s="121" t="s">
        <v>874</v>
      </c>
      <c r="E678" s="121" t="s">
        <v>46</v>
      </c>
      <c r="F678" s="122">
        <v>21420.0</v>
      </c>
      <c r="G678" s="121" t="s">
        <v>37</v>
      </c>
      <c r="H678" s="120"/>
      <c r="I678" s="120"/>
      <c r="J678" s="120"/>
      <c r="K678" s="120"/>
      <c r="L678" s="120"/>
      <c r="M678" s="120"/>
      <c r="N678" s="120"/>
      <c r="O678" s="120"/>
      <c r="P678" s="120"/>
      <c r="Q678" s="120"/>
      <c r="R678" s="120"/>
      <c r="S678" s="120"/>
      <c r="T678" s="120"/>
      <c r="U678" s="120"/>
      <c r="V678" s="120"/>
      <c r="W678" s="120"/>
      <c r="X678" s="120"/>
      <c r="Y678" s="120"/>
      <c r="Z678" s="120"/>
    </row>
    <row r="679" ht="15.75" hidden="1" customHeight="1">
      <c r="A679" s="121" t="s">
        <v>12</v>
      </c>
      <c r="B679" s="121" t="s">
        <v>875</v>
      </c>
      <c r="C679" s="121">
        <v>7550.0</v>
      </c>
      <c r="D679" s="121" t="s">
        <v>876</v>
      </c>
      <c r="E679" s="121" t="s">
        <v>46</v>
      </c>
      <c r="F679" s="122">
        <v>165291.0</v>
      </c>
      <c r="G679" s="121" t="s">
        <v>37</v>
      </c>
      <c r="H679" s="120"/>
      <c r="I679" s="120"/>
      <c r="J679" s="120"/>
      <c r="K679" s="120"/>
      <c r="L679" s="120"/>
      <c r="M679" s="120"/>
      <c r="N679" s="120"/>
      <c r="O679" s="120"/>
      <c r="P679" s="120"/>
      <c r="Q679" s="120"/>
      <c r="R679" s="120"/>
      <c r="S679" s="120"/>
      <c r="T679" s="120"/>
      <c r="U679" s="120"/>
      <c r="V679" s="120"/>
      <c r="W679" s="120"/>
      <c r="X679" s="120"/>
      <c r="Y679" s="120"/>
      <c r="Z679" s="120"/>
    </row>
    <row r="680" ht="15.75" hidden="1" customHeight="1">
      <c r="A680" s="121" t="s">
        <v>12</v>
      </c>
      <c r="B680" s="121" t="s">
        <v>877</v>
      </c>
      <c r="C680" s="121">
        <v>7551.0</v>
      </c>
      <c r="D680" s="121" t="s">
        <v>878</v>
      </c>
      <c r="E680" s="121" t="s">
        <v>46</v>
      </c>
      <c r="F680" s="122">
        <v>78778.0</v>
      </c>
      <c r="G680" s="121" t="s">
        <v>37</v>
      </c>
      <c r="H680" s="120"/>
      <c r="I680" s="120"/>
      <c r="J680" s="120"/>
      <c r="K680" s="120"/>
      <c r="L680" s="120"/>
      <c r="M680" s="120"/>
      <c r="N680" s="120"/>
      <c r="O680" s="120"/>
      <c r="P680" s="120"/>
      <c r="Q680" s="120"/>
      <c r="R680" s="120"/>
      <c r="S680" s="120"/>
      <c r="T680" s="120"/>
      <c r="U680" s="120"/>
      <c r="V680" s="120"/>
      <c r="W680" s="120"/>
      <c r="X680" s="120"/>
      <c r="Y680" s="120"/>
      <c r="Z680" s="120"/>
    </row>
    <row r="681" ht="15.75" hidden="1" customHeight="1">
      <c r="A681" s="121" t="s">
        <v>12</v>
      </c>
      <c r="B681" s="121" t="s">
        <v>451</v>
      </c>
      <c r="C681" s="121">
        <v>7554.0</v>
      </c>
      <c r="D681" s="121" t="s">
        <v>879</v>
      </c>
      <c r="E681" s="121" t="s">
        <v>46</v>
      </c>
      <c r="F681" s="122">
        <v>46520.0</v>
      </c>
      <c r="G681" s="121" t="s">
        <v>37</v>
      </c>
      <c r="H681" s="120"/>
      <c r="I681" s="120"/>
      <c r="J681" s="120"/>
      <c r="K681" s="120"/>
      <c r="L681" s="120"/>
      <c r="M681" s="120"/>
      <c r="N681" s="120"/>
      <c r="O681" s="120"/>
      <c r="P681" s="120"/>
      <c r="Q681" s="120"/>
      <c r="R681" s="120"/>
      <c r="S681" s="120"/>
      <c r="T681" s="120"/>
      <c r="U681" s="120"/>
      <c r="V681" s="120"/>
      <c r="W681" s="120"/>
      <c r="X681" s="120"/>
      <c r="Y681" s="120"/>
      <c r="Z681" s="120"/>
    </row>
    <row r="682" ht="15.75" hidden="1" customHeight="1">
      <c r="A682" s="121" t="s">
        <v>12</v>
      </c>
      <c r="B682" s="121" t="s">
        <v>451</v>
      </c>
      <c r="C682" s="121">
        <v>7555.0</v>
      </c>
      <c r="D682" s="121" t="s">
        <v>880</v>
      </c>
      <c r="E682" s="121" t="s">
        <v>46</v>
      </c>
      <c r="F682" s="122">
        <v>42090.0</v>
      </c>
      <c r="G682" s="121" t="s">
        <v>37</v>
      </c>
      <c r="H682" s="120"/>
      <c r="I682" s="120"/>
      <c r="J682" s="120"/>
      <c r="K682" s="120"/>
      <c r="L682" s="120"/>
      <c r="M682" s="120"/>
      <c r="N682" s="120"/>
      <c r="O682" s="120"/>
      <c r="P682" s="120"/>
      <c r="Q682" s="120"/>
      <c r="R682" s="120"/>
      <c r="S682" s="120"/>
      <c r="T682" s="120"/>
      <c r="U682" s="120"/>
      <c r="V682" s="120"/>
      <c r="W682" s="120"/>
      <c r="X682" s="120"/>
      <c r="Y682" s="120"/>
      <c r="Z682" s="120"/>
    </row>
    <row r="683" ht="15.75" hidden="1" customHeight="1">
      <c r="A683" s="121" t="s">
        <v>12</v>
      </c>
      <c r="B683" s="121" t="s">
        <v>819</v>
      </c>
      <c r="C683" s="121">
        <v>7556.0</v>
      </c>
      <c r="D683" s="121" t="s">
        <v>881</v>
      </c>
      <c r="E683" s="121" t="s">
        <v>36</v>
      </c>
      <c r="F683" s="122">
        <v>1728.0</v>
      </c>
      <c r="G683" s="121" t="s">
        <v>37</v>
      </c>
      <c r="H683" s="120"/>
      <c r="I683" s="120"/>
      <c r="J683" s="120"/>
      <c r="K683" s="120"/>
      <c r="L683" s="120"/>
      <c r="M683" s="120"/>
      <c r="N683" s="120"/>
      <c r="O683" s="120"/>
      <c r="P683" s="120"/>
      <c r="Q683" s="120"/>
      <c r="R683" s="120"/>
      <c r="S683" s="120"/>
      <c r="T683" s="120"/>
      <c r="U683" s="120"/>
      <c r="V683" s="120"/>
      <c r="W683" s="120"/>
      <c r="X683" s="120"/>
      <c r="Y683" s="120"/>
      <c r="Z683" s="120"/>
    </row>
    <row r="684" ht="15.75" hidden="1" customHeight="1">
      <c r="A684" s="121" t="s">
        <v>12</v>
      </c>
      <c r="B684" s="121" t="s">
        <v>819</v>
      </c>
      <c r="C684" s="121">
        <v>7557.0</v>
      </c>
      <c r="D684" s="121" t="s">
        <v>882</v>
      </c>
      <c r="E684" s="121" t="s">
        <v>46</v>
      </c>
      <c r="F684" s="122">
        <v>2810.0</v>
      </c>
      <c r="G684" s="121" t="s">
        <v>37</v>
      </c>
      <c r="H684" s="120"/>
      <c r="I684" s="120"/>
      <c r="J684" s="120"/>
      <c r="K684" s="120"/>
      <c r="L684" s="120"/>
      <c r="M684" s="120"/>
      <c r="N684" s="120"/>
      <c r="O684" s="120"/>
      <c r="P684" s="120"/>
      <c r="Q684" s="120"/>
      <c r="R684" s="120"/>
      <c r="S684" s="120"/>
      <c r="T684" s="120"/>
      <c r="U684" s="120"/>
      <c r="V684" s="120"/>
      <c r="W684" s="120"/>
      <c r="X684" s="120"/>
      <c r="Y684" s="120"/>
      <c r="Z684" s="120"/>
    </row>
    <row r="685" ht="15.75" hidden="1" customHeight="1">
      <c r="A685" s="121" t="s">
        <v>12</v>
      </c>
      <c r="B685" s="121" t="s">
        <v>883</v>
      </c>
      <c r="C685" s="121">
        <v>7558.0</v>
      </c>
      <c r="D685" s="121" t="s">
        <v>884</v>
      </c>
      <c r="E685" s="121" t="s">
        <v>885</v>
      </c>
      <c r="F685" s="122">
        <v>856800.0</v>
      </c>
      <c r="G685" s="121" t="s">
        <v>37</v>
      </c>
      <c r="H685" s="120"/>
      <c r="I685" s="120"/>
      <c r="J685" s="120"/>
      <c r="K685" s="120"/>
      <c r="L685" s="120"/>
      <c r="M685" s="120"/>
      <c r="N685" s="120"/>
      <c r="O685" s="120"/>
      <c r="P685" s="120"/>
      <c r="Q685" s="120"/>
      <c r="R685" s="120"/>
      <c r="S685" s="120"/>
      <c r="T685" s="120"/>
      <c r="U685" s="120"/>
      <c r="V685" s="120"/>
      <c r="W685" s="120"/>
      <c r="X685" s="120"/>
      <c r="Y685" s="120"/>
      <c r="Z685" s="120"/>
    </row>
    <row r="686" ht="15.75" hidden="1" customHeight="1">
      <c r="A686" s="121" t="s">
        <v>12</v>
      </c>
      <c r="B686" s="121" t="s">
        <v>451</v>
      </c>
      <c r="C686" s="121">
        <v>7559.0</v>
      </c>
      <c r="D686" s="121" t="s">
        <v>886</v>
      </c>
      <c r="E686" s="121" t="s">
        <v>36</v>
      </c>
      <c r="F686" s="122">
        <v>2763.0</v>
      </c>
      <c r="G686" s="121" t="s">
        <v>37</v>
      </c>
      <c r="H686" s="120"/>
      <c r="I686" s="120"/>
      <c r="J686" s="120"/>
      <c r="K686" s="120"/>
      <c r="L686" s="120"/>
      <c r="M686" s="120"/>
      <c r="N686" s="120"/>
      <c r="O686" s="120"/>
      <c r="P686" s="120"/>
      <c r="Q686" s="120"/>
      <c r="R686" s="120"/>
      <c r="S686" s="120"/>
      <c r="T686" s="120"/>
      <c r="U686" s="120"/>
      <c r="V686" s="120"/>
      <c r="W686" s="120"/>
      <c r="X686" s="120"/>
      <c r="Y686" s="120"/>
      <c r="Z686" s="120"/>
    </row>
    <row r="687" ht="15.75" hidden="1" customHeight="1">
      <c r="A687" s="121" t="s">
        <v>12</v>
      </c>
      <c r="B687" s="121" t="s">
        <v>451</v>
      </c>
      <c r="C687" s="121">
        <v>7560.0</v>
      </c>
      <c r="D687" s="121" t="s">
        <v>887</v>
      </c>
      <c r="E687" s="121" t="s">
        <v>36</v>
      </c>
      <c r="F687" s="122">
        <v>3247.0</v>
      </c>
      <c r="G687" s="121" t="s">
        <v>37</v>
      </c>
      <c r="H687" s="120"/>
      <c r="I687" s="120"/>
      <c r="J687" s="120"/>
      <c r="K687" s="120"/>
      <c r="L687" s="120"/>
      <c r="M687" s="120"/>
      <c r="N687" s="120"/>
      <c r="O687" s="120"/>
      <c r="P687" s="120"/>
      <c r="Q687" s="120"/>
      <c r="R687" s="120"/>
      <c r="S687" s="120"/>
      <c r="T687" s="120"/>
      <c r="U687" s="120"/>
      <c r="V687" s="120"/>
      <c r="W687" s="120"/>
      <c r="X687" s="120"/>
      <c r="Y687" s="120"/>
      <c r="Z687" s="120"/>
    </row>
    <row r="688" ht="15.75" hidden="1" customHeight="1">
      <c r="A688" s="121" t="s">
        <v>12</v>
      </c>
      <c r="B688" s="121" t="s">
        <v>451</v>
      </c>
      <c r="C688" s="121">
        <v>7561.0</v>
      </c>
      <c r="D688" s="121" t="s">
        <v>888</v>
      </c>
      <c r="E688" s="121" t="s">
        <v>36</v>
      </c>
      <c r="F688" s="122">
        <v>1852.0</v>
      </c>
      <c r="G688" s="121" t="s">
        <v>37</v>
      </c>
      <c r="H688" s="120"/>
      <c r="I688" s="120"/>
      <c r="J688" s="120"/>
      <c r="K688" s="120"/>
      <c r="L688" s="120"/>
      <c r="M688" s="120"/>
      <c r="N688" s="120"/>
      <c r="O688" s="120"/>
      <c r="P688" s="120"/>
      <c r="Q688" s="120"/>
      <c r="R688" s="120"/>
      <c r="S688" s="120"/>
      <c r="T688" s="120"/>
      <c r="U688" s="120"/>
      <c r="V688" s="120"/>
      <c r="W688" s="120"/>
      <c r="X688" s="120"/>
      <c r="Y688" s="120"/>
      <c r="Z688" s="120"/>
    </row>
    <row r="689" ht="15.75" hidden="1" customHeight="1">
      <c r="A689" s="121" t="s">
        <v>12</v>
      </c>
      <c r="B689" s="121" t="s">
        <v>683</v>
      </c>
      <c r="C689" s="121">
        <v>7562.0</v>
      </c>
      <c r="D689" s="121" t="s">
        <v>889</v>
      </c>
      <c r="E689" s="121" t="s">
        <v>61</v>
      </c>
      <c r="F689" s="122">
        <v>22180.0</v>
      </c>
      <c r="G689" s="121" t="s">
        <v>37</v>
      </c>
      <c r="H689" s="120"/>
      <c r="I689" s="120"/>
      <c r="J689" s="120"/>
      <c r="K689" s="120"/>
      <c r="L689" s="120"/>
      <c r="M689" s="120"/>
      <c r="N689" s="120"/>
      <c r="O689" s="120"/>
      <c r="P689" s="120"/>
      <c r="Q689" s="120"/>
      <c r="R689" s="120"/>
      <c r="S689" s="120"/>
      <c r="T689" s="120"/>
      <c r="U689" s="120"/>
      <c r="V689" s="120"/>
      <c r="W689" s="120"/>
      <c r="X689" s="120"/>
      <c r="Y689" s="120"/>
      <c r="Z689" s="120"/>
    </row>
    <row r="690" ht="15.75" hidden="1" customHeight="1">
      <c r="A690" s="121" t="s">
        <v>12</v>
      </c>
      <c r="B690" s="121" t="s">
        <v>451</v>
      </c>
      <c r="C690" s="121">
        <v>7567.0</v>
      </c>
      <c r="D690" s="121" t="s">
        <v>890</v>
      </c>
      <c r="E690" s="121" t="s">
        <v>46</v>
      </c>
      <c r="F690" s="122">
        <v>95994.0</v>
      </c>
      <c r="G690" s="121" t="s">
        <v>37</v>
      </c>
      <c r="H690" s="120"/>
      <c r="I690" s="120"/>
      <c r="J690" s="120"/>
      <c r="K690" s="120"/>
      <c r="L690" s="120"/>
      <c r="M690" s="120"/>
      <c r="N690" s="120"/>
      <c r="O690" s="120"/>
      <c r="P690" s="120"/>
      <c r="Q690" s="120"/>
      <c r="R690" s="120"/>
      <c r="S690" s="120"/>
      <c r="T690" s="120"/>
      <c r="U690" s="120"/>
      <c r="V690" s="120"/>
      <c r="W690" s="120"/>
      <c r="X690" s="120"/>
      <c r="Y690" s="120"/>
      <c r="Z690" s="120"/>
    </row>
    <row r="691" ht="15.75" hidden="1" customHeight="1">
      <c r="A691" s="121" t="s">
        <v>12</v>
      </c>
      <c r="B691" s="121" t="s">
        <v>891</v>
      </c>
      <c r="C691" s="121">
        <v>7568.0</v>
      </c>
      <c r="D691" s="121" t="s">
        <v>892</v>
      </c>
      <c r="E691" s="121" t="s">
        <v>46</v>
      </c>
      <c r="F691" s="122">
        <v>45220.0</v>
      </c>
      <c r="G691" s="121" t="s">
        <v>37</v>
      </c>
      <c r="H691" s="120"/>
      <c r="I691" s="120"/>
      <c r="J691" s="120"/>
      <c r="K691" s="120"/>
      <c r="L691" s="120"/>
      <c r="M691" s="120"/>
      <c r="N691" s="120"/>
      <c r="O691" s="120"/>
      <c r="P691" s="120"/>
      <c r="Q691" s="120"/>
      <c r="R691" s="120"/>
      <c r="S691" s="120"/>
      <c r="T691" s="120"/>
      <c r="U691" s="120"/>
      <c r="V691" s="120"/>
      <c r="W691" s="120"/>
      <c r="X691" s="120"/>
      <c r="Y691" s="120"/>
      <c r="Z691" s="120"/>
    </row>
    <row r="692" ht="15.75" hidden="1" customHeight="1">
      <c r="A692" s="121" t="s">
        <v>12</v>
      </c>
      <c r="B692" s="121" t="s">
        <v>451</v>
      </c>
      <c r="C692" s="121">
        <v>7571.0</v>
      </c>
      <c r="D692" s="121" t="s">
        <v>893</v>
      </c>
      <c r="E692" s="121" t="s">
        <v>46</v>
      </c>
      <c r="F692" s="122">
        <v>83781.0</v>
      </c>
      <c r="G692" s="121" t="s">
        <v>37</v>
      </c>
      <c r="H692" s="120"/>
      <c r="I692" s="120"/>
      <c r="J692" s="120"/>
      <c r="K692" s="120"/>
      <c r="L692" s="120"/>
      <c r="M692" s="120"/>
      <c r="N692" s="120"/>
      <c r="O692" s="120"/>
      <c r="P692" s="120"/>
      <c r="Q692" s="120"/>
      <c r="R692" s="120"/>
      <c r="S692" s="120"/>
      <c r="T692" s="120"/>
      <c r="U692" s="120"/>
      <c r="V692" s="120"/>
      <c r="W692" s="120"/>
      <c r="X692" s="120"/>
      <c r="Y692" s="120"/>
      <c r="Z692" s="120"/>
    </row>
    <row r="693" ht="15.75" hidden="1" customHeight="1">
      <c r="A693" s="121" t="s">
        <v>12</v>
      </c>
      <c r="B693" s="121" t="s">
        <v>891</v>
      </c>
      <c r="C693" s="121">
        <v>7575.0</v>
      </c>
      <c r="D693" s="121" t="s">
        <v>894</v>
      </c>
      <c r="E693" s="121" t="s">
        <v>46</v>
      </c>
      <c r="F693" s="122">
        <v>34050.0</v>
      </c>
      <c r="G693" s="121" t="s">
        <v>37</v>
      </c>
      <c r="H693" s="120"/>
      <c r="I693" s="120"/>
      <c r="J693" s="120"/>
      <c r="K693" s="120"/>
      <c r="L693" s="120"/>
      <c r="M693" s="120"/>
      <c r="N693" s="120"/>
      <c r="O693" s="120"/>
      <c r="P693" s="120"/>
      <c r="Q693" s="120"/>
      <c r="R693" s="120"/>
      <c r="S693" s="120"/>
      <c r="T693" s="120"/>
      <c r="U693" s="120"/>
      <c r="V693" s="120"/>
      <c r="W693" s="120"/>
      <c r="X693" s="120"/>
      <c r="Y693" s="120"/>
      <c r="Z693" s="120"/>
    </row>
    <row r="694" ht="15.75" hidden="1" customHeight="1">
      <c r="A694" s="121" t="s">
        <v>12</v>
      </c>
      <c r="B694" s="121" t="s">
        <v>891</v>
      </c>
      <c r="C694" s="121">
        <v>7576.0</v>
      </c>
      <c r="D694" s="121" t="s">
        <v>895</v>
      </c>
      <c r="E694" s="121" t="s">
        <v>46</v>
      </c>
      <c r="F694" s="122">
        <v>2000.0</v>
      </c>
      <c r="G694" s="121" t="s">
        <v>37</v>
      </c>
      <c r="H694" s="120"/>
      <c r="I694" s="120"/>
      <c r="J694" s="120"/>
      <c r="K694" s="120"/>
      <c r="L694" s="120"/>
      <c r="M694" s="120"/>
      <c r="N694" s="120"/>
      <c r="O694" s="120"/>
      <c r="P694" s="120"/>
      <c r="Q694" s="120"/>
      <c r="R694" s="120"/>
      <c r="S694" s="120"/>
      <c r="T694" s="120"/>
      <c r="U694" s="120"/>
      <c r="V694" s="120"/>
      <c r="W694" s="120"/>
      <c r="X694" s="120"/>
      <c r="Y694" s="120"/>
      <c r="Z694" s="120"/>
    </row>
    <row r="695" ht="15.75" hidden="1" customHeight="1">
      <c r="A695" s="121" t="s">
        <v>12</v>
      </c>
      <c r="B695" s="121" t="s">
        <v>891</v>
      </c>
      <c r="C695" s="121">
        <v>7577.0</v>
      </c>
      <c r="D695" s="121" t="s">
        <v>896</v>
      </c>
      <c r="E695" s="121" t="s">
        <v>46</v>
      </c>
      <c r="F695" s="122">
        <v>8000.0</v>
      </c>
      <c r="G695" s="121" t="s">
        <v>37</v>
      </c>
      <c r="H695" s="120"/>
      <c r="I695" s="120"/>
      <c r="J695" s="120"/>
      <c r="K695" s="120"/>
      <c r="L695" s="120"/>
      <c r="M695" s="120"/>
      <c r="N695" s="120"/>
      <c r="O695" s="120"/>
      <c r="P695" s="120"/>
      <c r="Q695" s="120"/>
      <c r="R695" s="120"/>
      <c r="S695" s="120"/>
      <c r="T695" s="120"/>
      <c r="U695" s="120"/>
      <c r="V695" s="120"/>
      <c r="W695" s="120"/>
      <c r="X695" s="120"/>
      <c r="Y695" s="120"/>
      <c r="Z695" s="120"/>
    </row>
    <row r="696" ht="15.75" hidden="1" customHeight="1">
      <c r="A696" s="121" t="s">
        <v>12</v>
      </c>
      <c r="B696" s="121" t="s">
        <v>891</v>
      </c>
      <c r="C696" s="121">
        <v>7578.0</v>
      </c>
      <c r="D696" s="121" t="s">
        <v>897</v>
      </c>
      <c r="E696" s="121" t="s">
        <v>46</v>
      </c>
      <c r="F696" s="122">
        <v>9055.0</v>
      </c>
      <c r="G696" s="121" t="s">
        <v>37</v>
      </c>
      <c r="H696" s="120"/>
      <c r="I696" s="120"/>
      <c r="J696" s="120"/>
      <c r="K696" s="120"/>
      <c r="L696" s="120"/>
      <c r="M696" s="120"/>
      <c r="N696" s="120"/>
      <c r="O696" s="120"/>
      <c r="P696" s="120"/>
      <c r="Q696" s="120"/>
      <c r="R696" s="120"/>
      <c r="S696" s="120"/>
      <c r="T696" s="120"/>
      <c r="U696" s="120"/>
      <c r="V696" s="120"/>
      <c r="W696" s="120"/>
      <c r="X696" s="120"/>
      <c r="Y696" s="120"/>
      <c r="Z696" s="120"/>
    </row>
    <row r="697" ht="15.75" hidden="1" customHeight="1">
      <c r="A697" s="121" t="s">
        <v>12</v>
      </c>
      <c r="B697" s="121" t="s">
        <v>891</v>
      </c>
      <c r="C697" s="121">
        <v>7579.0</v>
      </c>
      <c r="D697" s="121" t="s">
        <v>899</v>
      </c>
      <c r="E697" s="121" t="s">
        <v>46</v>
      </c>
      <c r="F697" s="122">
        <v>750.0</v>
      </c>
      <c r="G697" s="121" t="s">
        <v>37</v>
      </c>
      <c r="H697" s="120"/>
      <c r="I697" s="120"/>
      <c r="J697" s="120"/>
      <c r="K697" s="120"/>
      <c r="L697" s="120"/>
      <c r="M697" s="120"/>
      <c r="N697" s="120"/>
      <c r="O697" s="120"/>
      <c r="P697" s="120"/>
      <c r="Q697" s="120"/>
      <c r="R697" s="120"/>
      <c r="S697" s="120"/>
      <c r="T697" s="120"/>
      <c r="U697" s="120"/>
      <c r="V697" s="120"/>
      <c r="W697" s="120"/>
      <c r="X697" s="120"/>
      <c r="Y697" s="120"/>
      <c r="Z697" s="120"/>
    </row>
    <row r="698" ht="15.75" hidden="1" customHeight="1">
      <c r="A698" s="121" t="s">
        <v>12</v>
      </c>
      <c r="B698" s="121" t="s">
        <v>891</v>
      </c>
      <c r="C698" s="121">
        <v>7580.0</v>
      </c>
      <c r="D698" s="121" t="s">
        <v>900</v>
      </c>
      <c r="E698" s="121" t="s">
        <v>46</v>
      </c>
      <c r="F698" s="122">
        <v>23000.0</v>
      </c>
      <c r="G698" s="121" t="s">
        <v>37</v>
      </c>
      <c r="H698" s="120"/>
      <c r="I698" s="120"/>
      <c r="J698" s="120"/>
      <c r="K698" s="120"/>
      <c r="L698" s="120"/>
      <c r="M698" s="120"/>
      <c r="N698" s="120"/>
      <c r="O698" s="120"/>
      <c r="P698" s="120"/>
      <c r="Q698" s="120"/>
      <c r="R698" s="120"/>
      <c r="S698" s="120"/>
      <c r="T698" s="120"/>
      <c r="U698" s="120"/>
      <c r="V698" s="120"/>
      <c r="W698" s="120"/>
      <c r="X698" s="120"/>
      <c r="Y698" s="120"/>
      <c r="Z698" s="120"/>
    </row>
    <row r="699" ht="15.75" hidden="1" customHeight="1">
      <c r="A699" s="121" t="s">
        <v>12</v>
      </c>
      <c r="B699" s="121" t="s">
        <v>891</v>
      </c>
      <c r="C699" s="121">
        <v>7582.0</v>
      </c>
      <c r="D699" s="121" t="s">
        <v>901</v>
      </c>
      <c r="E699" s="121" t="s">
        <v>46</v>
      </c>
      <c r="F699" s="122">
        <v>25000.0</v>
      </c>
      <c r="G699" s="121" t="s">
        <v>37</v>
      </c>
      <c r="H699" s="120"/>
      <c r="I699" s="120"/>
      <c r="J699" s="120"/>
      <c r="K699" s="120"/>
      <c r="L699" s="120"/>
      <c r="M699" s="120"/>
      <c r="N699" s="120"/>
      <c r="O699" s="120"/>
      <c r="P699" s="120"/>
      <c r="Q699" s="120"/>
      <c r="R699" s="120"/>
      <c r="S699" s="120"/>
      <c r="T699" s="120"/>
      <c r="U699" s="120"/>
      <c r="V699" s="120"/>
      <c r="W699" s="120"/>
      <c r="X699" s="120"/>
      <c r="Y699" s="120"/>
      <c r="Z699" s="120"/>
    </row>
    <row r="700" ht="15.75" hidden="1" customHeight="1">
      <c r="A700" s="121" t="s">
        <v>12</v>
      </c>
      <c r="B700" s="121" t="s">
        <v>891</v>
      </c>
      <c r="C700" s="121">
        <v>7583.0</v>
      </c>
      <c r="D700" s="121" t="s">
        <v>902</v>
      </c>
      <c r="E700" s="121" t="s">
        <v>46</v>
      </c>
      <c r="F700" s="122">
        <v>29750.0</v>
      </c>
      <c r="G700" s="121" t="s">
        <v>37</v>
      </c>
      <c r="H700" s="120"/>
      <c r="I700" s="120"/>
      <c r="J700" s="120"/>
      <c r="K700" s="120"/>
      <c r="L700" s="120"/>
      <c r="M700" s="120"/>
      <c r="N700" s="120"/>
      <c r="O700" s="120"/>
      <c r="P700" s="120"/>
      <c r="Q700" s="120"/>
      <c r="R700" s="120"/>
      <c r="S700" s="120"/>
      <c r="T700" s="120"/>
      <c r="U700" s="120"/>
      <c r="V700" s="120"/>
      <c r="W700" s="120"/>
      <c r="X700" s="120"/>
      <c r="Y700" s="120"/>
      <c r="Z700" s="120"/>
    </row>
    <row r="701" ht="15.75" hidden="1" customHeight="1">
      <c r="A701" s="121" t="s">
        <v>12</v>
      </c>
      <c r="B701" s="121" t="s">
        <v>120</v>
      </c>
      <c r="C701" s="121">
        <v>7585.0</v>
      </c>
      <c r="D701" s="121" t="s">
        <v>903</v>
      </c>
      <c r="E701" s="121" t="s">
        <v>61</v>
      </c>
      <c r="F701" s="122">
        <v>37163.0</v>
      </c>
      <c r="G701" s="121" t="s">
        <v>17</v>
      </c>
      <c r="H701" s="120"/>
      <c r="I701" s="120"/>
      <c r="J701" s="120"/>
      <c r="K701" s="120"/>
      <c r="L701" s="120"/>
      <c r="M701" s="120"/>
      <c r="N701" s="120"/>
      <c r="O701" s="120"/>
      <c r="P701" s="120"/>
      <c r="Q701" s="120"/>
      <c r="R701" s="120"/>
      <c r="S701" s="120"/>
      <c r="T701" s="120"/>
      <c r="U701" s="120"/>
      <c r="V701" s="120"/>
      <c r="W701" s="120"/>
      <c r="X701" s="120"/>
      <c r="Y701" s="120"/>
      <c r="Z701" s="120"/>
    </row>
    <row r="702" ht="15.75" hidden="1" customHeight="1">
      <c r="A702" s="121" t="s">
        <v>12</v>
      </c>
      <c r="B702" s="121" t="s">
        <v>451</v>
      </c>
      <c r="C702" s="121">
        <v>7586.0</v>
      </c>
      <c r="D702" s="121" t="s">
        <v>904</v>
      </c>
      <c r="E702" s="121" t="s">
        <v>46</v>
      </c>
      <c r="F702" s="122">
        <v>3413.0</v>
      </c>
      <c r="G702" s="121" t="s">
        <v>37</v>
      </c>
      <c r="H702" s="120"/>
      <c r="I702" s="120"/>
      <c r="J702" s="120"/>
      <c r="K702" s="120"/>
      <c r="L702" s="120"/>
      <c r="M702" s="120"/>
      <c r="N702" s="120"/>
      <c r="O702" s="120"/>
      <c r="P702" s="120"/>
      <c r="Q702" s="120"/>
      <c r="R702" s="120"/>
      <c r="S702" s="120"/>
      <c r="T702" s="120"/>
      <c r="U702" s="120"/>
      <c r="V702" s="120"/>
      <c r="W702" s="120"/>
      <c r="X702" s="120"/>
      <c r="Y702" s="120"/>
      <c r="Z702" s="120"/>
    </row>
    <row r="703" ht="15.75" hidden="1" customHeight="1">
      <c r="A703" s="121" t="s">
        <v>12</v>
      </c>
      <c r="B703" s="121" t="s">
        <v>733</v>
      </c>
      <c r="C703" s="121">
        <v>7587.0</v>
      </c>
      <c r="D703" s="121" t="s">
        <v>905</v>
      </c>
      <c r="E703" s="121" t="s">
        <v>43</v>
      </c>
      <c r="F703" s="122">
        <v>153769.0</v>
      </c>
      <c r="G703" s="121" t="s">
        <v>37</v>
      </c>
      <c r="H703" s="120"/>
      <c r="I703" s="120"/>
      <c r="J703" s="120"/>
      <c r="K703" s="120"/>
      <c r="L703" s="120"/>
      <c r="M703" s="120"/>
      <c r="N703" s="120"/>
      <c r="O703" s="120"/>
      <c r="P703" s="120"/>
      <c r="Q703" s="120"/>
      <c r="R703" s="120"/>
      <c r="S703" s="120"/>
      <c r="T703" s="120"/>
      <c r="U703" s="120"/>
      <c r="V703" s="120"/>
      <c r="W703" s="120"/>
      <c r="X703" s="120"/>
      <c r="Y703" s="120"/>
      <c r="Z703" s="120"/>
    </row>
    <row r="704" ht="15.75" hidden="1" customHeight="1">
      <c r="A704" s="121" t="s">
        <v>12</v>
      </c>
      <c r="B704" s="121" t="s">
        <v>98</v>
      </c>
      <c r="C704" s="121">
        <v>7596.0</v>
      </c>
      <c r="D704" s="121" t="s">
        <v>906</v>
      </c>
      <c r="E704" s="121" t="s">
        <v>100</v>
      </c>
      <c r="F704" s="122">
        <v>52107.0</v>
      </c>
      <c r="G704" s="121" t="s">
        <v>37</v>
      </c>
      <c r="H704" s="120"/>
      <c r="I704" s="120"/>
      <c r="J704" s="120"/>
      <c r="K704" s="120"/>
      <c r="L704" s="120"/>
      <c r="M704" s="120"/>
      <c r="N704" s="120"/>
      <c r="O704" s="120"/>
      <c r="P704" s="120"/>
      <c r="Q704" s="120"/>
      <c r="R704" s="120"/>
      <c r="S704" s="120"/>
      <c r="T704" s="120"/>
      <c r="U704" s="120"/>
      <c r="V704" s="120"/>
      <c r="W704" s="120"/>
      <c r="X704" s="120"/>
      <c r="Y704" s="120"/>
      <c r="Z704" s="120"/>
    </row>
    <row r="705" ht="15.75" hidden="1" customHeight="1">
      <c r="A705" s="121" t="s">
        <v>12</v>
      </c>
      <c r="B705" s="121" t="s">
        <v>47</v>
      </c>
      <c r="C705" s="121">
        <v>7598.0</v>
      </c>
      <c r="D705" s="121" t="s">
        <v>907</v>
      </c>
      <c r="E705" s="121" t="s">
        <v>16</v>
      </c>
      <c r="F705" s="122">
        <v>90440.0</v>
      </c>
      <c r="G705" s="121" t="s">
        <v>17</v>
      </c>
      <c r="H705" s="120"/>
      <c r="I705" s="120"/>
      <c r="J705" s="120"/>
      <c r="K705" s="120"/>
      <c r="L705" s="120"/>
      <c r="M705" s="120"/>
      <c r="N705" s="120"/>
      <c r="O705" s="120"/>
      <c r="P705" s="120"/>
      <c r="Q705" s="120"/>
      <c r="R705" s="120"/>
      <c r="S705" s="120"/>
      <c r="T705" s="120"/>
      <c r="U705" s="120"/>
      <c r="V705" s="120"/>
      <c r="W705" s="120"/>
      <c r="X705" s="120"/>
      <c r="Y705" s="120"/>
      <c r="Z705" s="120"/>
    </row>
    <row r="706" ht="15.75" hidden="1" customHeight="1">
      <c r="A706" s="121" t="s">
        <v>12</v>
      </c>
      <c r="B706" s="121" t="s">
        <v>908</v>
      </c>
      <c r="C706" s="121">
        <v>7603.0</v>
      </c>
      <c r="D706" s="121" t="s">
        <v>909</v>
      </c>
      <c r="E706" s="121" t="s">
        <v>61</v>
      </c>
      <c r="F706" s="122">
        <v>386587.0</v>
      </c>
      <c r="G706" s="121" t="s">
        <v>37</v>
      </c>
      <c r="H706" s="120"/>
      <c r="I706" s="120"/>
      <c r="J706" s="120"/>
      <c r="K706" s="120"/>
      <c r="L706" s="120"/>
      <c r="M706" s="120"/>
      <c r="N706" s="120"/>
      <c r="O706" s="120"/>
      <c r="P706" s="120"/>
      <c r="Q706" s="120"/>
      <c r="R706" s="120"/>
      <c r="S706" s="120"/>
      <c r="T706" s="120"/>
      <c r="U706" s="120"/>
      <c r="V706" s="120"/>
      <c r="W706" s="120"/>
      <c r="X706" s="120"/>
      <c r="Y706" s="120"/>
      <c r="Z706" s="120"/>
    </row>
    <row r="707" ht="15.75" hidden="1" customHeight="1">
      <c r="A707" s="121" t="s">
        <v>12</v>
      </c>
      <c r="B707" s="121" t="s">
        <v>908</v>
      </c>
      <c r="C707" s="121">
        <v>7604.0</v>
      </c>
      <c r="D707" s="121" t="s">
        <v>910</v>
      </c>
      <c r="E707" s="121" t="s">
        <v>61</v>
      </c>
      <c r="F707" s="122">
        <v>466632.0</v>
      </c>
      <c r="G707" s="121" t="s">
        <v>37</v>
      </c>
      <c r="H707" s="120"/>
      <c r="I707" s="120"/>
      <c r="J707" s="120"/>
      <c r="K707" s="120"/>
      <c r="L707" s="120"/>
      <c r="M707" s="120"/>
      <c r="N707" s="120"/>
      <c r="O707" s="120"/>
      <c r="P707" s="120"/>
      <c r="Q707" s="120"/>
      <c r="R707" s="120"/>
      <c r="S707" s="120"/>
      <c r="T707" s="120"/>
      <c r="U707" s="120"/>
      <c r="V707" s="120"/>
      <c r="W707" s="120"/>
      <c r="X707" s="120"/>
      <c r="Y707" s="120"/>
      <c r="Z707" s="120"/>
    </row>
    <row r="708" ht="15.75" hidden="1" customHeight="1">
      <c r="A708" s="121" t="s">
        <v>12</v>
      </c>
      <c r="B708" s="121" t="s">
        <v>908</v>
      </c>
      <c r="C708" s="121">
        <v>7606.0</v>
      </c>
      <c r="D708" s="121" t="s">
        <v>911</v>
      </c>
      <c r="E708" s="121" t="s">
        <v>61</v>
      </c>
      <c r="F708" s="122">
        <v>595966.0</v>
      </c>
      <c r="G708" s="121" t="s">
        <v>37</v>
      </c>
      <c r="H708" s="120"/>
      <c r="I708" s="120"/>
      <c r="J708" s="120"/>
      <c r="K708" s="120"/>
      <c r="L708" s="120"/>
      <c r="M708" s="120"/>
      <c r="N708" s="120"/>
      <c r="O708" s="120"/>
      <c r="P708" s="120"/>
      <c r="Q708" s="120"/>
      <c r="R708" s="120"/>
      <c r="S708" s="120"/>
      <c r="T708" s="120"/>
      <c r="U708" s="120"/>
      <c r="V708" s="120"/>
      <c r="W708" s="120"/>
      <c r="X708" s="120"/>
      <c r="Y708" s="120"/>
      <c r="Z708" s="120"/>
    </row>
    <row r="709" ht="15.75" hidden="1" customHeight="1">
      <c r="A709" s="121" t="s">
        <v>12</v>
      </c>
      <c r="B709" s="121" t="s">
        <v>908</v>
      </c>
      <c r="C709" s="121">
        <v>7607.0</v>
      </c>
      <c r="D709" s="121" t="s">
        <v>913</v>
      </c>
      <c r="E709" s="121" t="s">
        <v>61</v>
      </c>
      <c r="F709" s="122">
        <v>657040.0</v>
      </c>
      <c r="G709" s="121" t="s">
        <v>37</v>
      </c>
      <c r="H709" s="120"/>
      <c r="I709" s="120"/>
      <c r="J709" s="120"/>
      <c r="K709" s="120"/>
      <c r="L709" s="120"/>
      <c r="M709" s="120"/>
      <c r="N709" s="120"/>
      <c r="O709" s="120"/>
      <c r="P709" s="120"/>
      <c r="Q709" s="120"/>
      <c r="R709" s="120"/>
      <c r="S709" s="120"/>
      <c r="T709" s="120"/>
      <c r="U709" s="120"/>
      <c r="V709" s="120"/>
      <c r="W709" s="120"/>
      <c r="X709" s="120"/>
      <c r="Y709" s="120"/>
      <c r="Z709" s="120"/>
    </row>
    <row r="710" ht="15.75" hidden="1" customHeight="1">
      <c r="A710" s="121" t="s">
        <v>12</v>
      </c>
      <c r="B710" s="121" t="s">
        <v>908</v>
      </c>
      <c r="C710" s="121">
        <v>7608.0</v>
      </c>
      <c r="D710" s="121" t="s">
        <v>914</v>
      </c>
      <c r="E710" s="121" t="s">
        <v>61</v>
      </c>
      <c r="F710" s="122">
        <v>803045.0</v>
      </c>
      <c r="G710" s="121" t="s">
        <v>37</v>
      </c>
      <c r="H710" s="120"/>
      <c r="I710" s="120"/>
      <c r="J710" s="120"/>
      <c r="K710" s="120"/>
      <c r="L710" s="120"/>
      <c r="M710" s="120"/>
      <c r="N710" s="120"/>
      <c r="O710" s="120"/>
      <c r="P710" s="120"/>
      <c r="Q710" s="120"/>
      <c r="R710" s="120"/>
      <c r="S710" s="120"/>
      <c r="T710" s="120"/>
      <c r="U710" s="120"/>
      <c r="V710" s="120"/>
      <c r="W710" s="120"/>
      <c r="X710" s="120"/>
      <c r="Y710" s="120"/>
      <c r="Z710" s="120"/>
    </row>
    <row r="711" ht="15.75" hidden="1" customHeight="1">
      <c r="A711" s="121" t="s">
        <v>12</v>
      </c>
      <c r="B711" s="121" t="s">
        <v>515</v>
      </c>
      <c r="C711" s="121">
        <v>7610.0</v>
      </c>
      <c r="D711" s="121" t="s">
        <v>915</v>
      </c>
      <c r="E711" s="121" t="s">
        <v>36</v>
      </c>
      <c r="F711" s="122">
        <v>9663.0</v>
      </c>
      <c r="G711" s="121" t="s">
        <v>37</v>
      </c>
      <c r="H711" s="120"/>
      <c r="I711" s="120"/>
      <c r="J711" s="120"/>
      <c r="K711" s="120"/>
      <c r="L711" s="120"/>
      <c r="M711" s="120"/>
      <c r="N711" s="120"/>
      <c r="O711" s="120"/>
      <c r="P711" s="120"/>
      <c r="Q711" s="120"/>
      <c r="R711" s="120"/>
      <c r="S711" s="120"/>
      <c r="T711" s="120"/>
      <c r="U711" s="120"/>
      <c r="V711" s="120"/>
      <c r="W711" s="120"/>
      <c r="X711" s="120"/>
      <c r="Y711" s="120"/>
      <c r="Z711" s="120"/>
    </row>
    <row r="712" ht="15.75" hidden="1" customHeight="1">
      <c r="A712" s="121" t="s">
        <v>12</v>
      </c>
      <c r="B712" s="121" t="s">
        <v>908</v>
      </c>
      <c r="C712" s="121">
        <v>7613.0</v>
      </c>
      <c r="D712" s="121" t="s">
        <v>916</v>
      </c>
      <c r="E712" s="121" t="s">
        <v>61</v>
      </c>
      <c r="F712" s="122">
        <v>947968.0</v>
      </c>
      <c r="G712" s="121" t="s">
        <v>37</v>
      </c>
      <c r="H712" s="120"/>
      <c r="I712" s="120"/>
      <c r="J712" s="120"/>
      <c r="K712" s="120"/>
      <c r="L712" s="120"/>
      <c r="M712" s="120"/>
      <c r="N712" s="120"/>
      <c r="O712" s="120"/>
      <c r="P712" s="120"/>
      <c r="Q712" s="120"/>
      <c r="R712" s="120"/>
      <c r="S712" s="120"/>
      <c r="T712" s="120"/>
      <c r="U712" s="120"/>
      <c r="V712" s="120"/>
      <c r="W712" s="120"/>
      <c r="X712" s="120"/>
      <c r="Y712" s="120"/>
      <c r="Z712" s="120"/>
    </row>
    <row r="713" ht="15.75" hidden="1" customHeight="1">
      <c r="A713" s="121" t="s">
        <v>12</v>
      </c>
      <c r="B713" s="121" t="s">
        <v>908</v>
      </c>
      <c r="C713" s="121">
        <v>7614.0</v>
      </c>
      <c r="D713" s="121" t="s">
        <v>917</v>
      </c>
      <c r="E713" s="121" t="s">
        <v>61</v>
      </c>
      <c r="F713" s="122">
        <v>1199074.0</v>
      </c>
      <c r="G713" s="121" t="s">
        <v>37</v>
      </c>
      <c r="H713" s="120"/>
      <c r="I713" s="120"/>
      <c r="J713" s="120"/>
      <c r="K713" s="120"/>
      <c r="L713" s="120"/>
      <c r="M713" s="120"/>
      <c r="N713" s="120"/>
      <c r="O713" s="120"/>
      <c r="P713" s="120"/>
      <c r="Q713" s="120"/>
      <c r="R713" s="120"/>
      <c r="S713" s="120"/>
      <c r="T713" s="120"/>
      <c r="U713" s="120"/>
      <c r="V713" s="120"/>
      <c r="W713" s="120"/>
      <c r="X713" s="120"/>
      <c r="Y713" s="120"/>
      <c r="Z713" s="120"/>
    </row>
    <row r="714" ht="15.75" hidden="1" customHeight="1">
      <c r="A714" s="121" t="s">
        <v>12</v>
      </c>
      <c r="B714" s="121" t="s">
        <v>908</v>
      </c>
      <c r="C714" s="121">
        <v>7615.0</v>
      </c>
      <c r="D714" s="121" t="s">
        <v>918</v>
      </c>
      <c r="E714" s="121" t="s">
        <v>61</v>
      </c>
      <c r="F714" s="122">
        <v>1517165.0</v>
      </c>
      <c r="G714" s="121" t="s">
        <v>37</v>
      </c>
      <c r="H714" s="120"/>
      <c r="I714" s="120"/>
      <c r="J714" s="120"/>
      <c r="K714" s="120"/>
      <c r="L714" s="120"/>
      <c r="M714" s="120"/>
      <c r="N714" s="120"/>
      <c r="O714" s="120"/>
      <c r="P714" s="120"/>
      <c r="Q714" s="120"/>
      <c r="R714" s="120"/>
      <c r="S714" s="120"/>
      <c r="T714" s="120"/>
      <c r="U714" s="120"/>
      <c r="V714" s="120"/>
      <c r="W714" s="120"/>
      <c r="X714" s="120"/>
      <c r="Y714" s="120"/>
      <c r="Z714" s="120"/>
    </row>
    <row r="715" ht="15.75" hidden="1" customHeight="1">
      <c r="A715" s="121" t="s">
        <v>12</v>
      </c>
      <c r="B715" s="121" t="s">
        <v>908</v>
      </c>
      <c r="C715" s="121">
        <v>7616.0</v>
      </c>
      <c r="D715" s="121" t="s">
        <v>920</v>
      </c>
      <c r="E715" s="121" t="s">
        <v>61</v>
      </c>
      <c r="F715" s="122">
        <v>1719584.0</v>
      </c>
      <c r="G715" s="121" t="s">
        <v>37</v>
      </c>
      <c r="H715" s="120"/>
      <c r="I715" s="120"/>
      <c r="J715" s="120"/>
      <c r="K715" s="120"/>
      <c r="L715" s="120"/>
      <c r="M715" s="120"/>
      <c r="N715" s="120"/>
      <c r="O715" s="120"/>
      <c r="P715" s="120"/>
      <c r="Q715" s="120"/>
      <c r="R715" s="120"/>
      <c r="S715" s="120"/>
      <c r="T715" s="120"/>
      <c r="U715" s="120"/>
      <c r="V715" s="120"/>
      <c r="W715" s="120"/>
      <c r="X715" s="120"/>
      <c r="Y715" s="120"/>
      <c r="Z715" s="120"/>
    </row>
    <row r="716" ht="15.75" hidden="1" customHeight="1">
      <c r="A716" s="121" t="s">
        <v>12</v>
      </c>
      <c r="B716" s="121" t="s">
        <v>908</v>
      </c>
      <c r="C716" s="121">
        <v>7617.0</v>
      </c>
      <c r="D716" s="121" t="s">
        <v>921</v>
      </c>
      <c r="E716" s="121" t="s">
        <v>61</v>
      </c>
      <c r="F716" s="122">
        <v>1922003.0</v>
      </c>
      <c r="G716" s="121" t="s">
        <v>37</v>
      </c>
      <c r="H716" s="120"/>
      <c r="I716" s="120"/>
      <c r="J716" s="120"/>
      <c r="K716" s="120"/>
      <c r="L716" s="120"/>
      <c r="M716" s="120"/>
      <c r="N716" s="120"/>
      <c r="O716" s="120"/>
      <c r="P716" s="120"/>
      <c r="Q716" s="120"/>
      <c r="R716" s="120"/>
      <c r="S716" s="120"/>
      <c r="T716" s="120"/>
      <c r="U716" s="120"/>
      <c r="V716" s="120"/>
      <c r="W716" s="120"/>
      <c r="X716" s="120"/>
      <c r="Y716" s="120"/>
      <c r="Z716" s="120"/>
    </row>
    <row r="717" ht="15.75" hidden="1" customHeight="1">
      <c r="A717" s="121" t="s">
        <v>12</v>
      </c>
      <c r="B717" s="121" t="s">
        <v>908</v>
      </c>
      <c r="C717" s="121">
        <v>7618.0</v>
      </c>
      <c r="D717" s="121" t="s">
        <v>922</v>
      </c>
      <c r="E717" s="121" t="s">
        <v>61</v>
      </c>
      <c r="F717" s="122">
        <v>2159846.0</v>
      </c>
      <c r="G717" s="121" t="s">
        <v>37</v>
      </c>
      <c r="H717" s="120"/>
      <c r="I717" s="120"/>
      <c r="J717" s="120"/>
      <c r="K717" s="120"/>
      <c r="L717" s="120"/>
      <c r="M717" s="120"/>
      <c r="N717" s="120"/>
      <c r="O717" s="120"/>
      <c r="P717" s="120"/>
      <c r="Q717" s="120"/>
      <c r="R717" s="120"/>
      <c r="S717" s="120"/>
      <c r="T717" s="120"/>
      <c r="U717" s="120"/>
      <c r="V717" s="120"/>
      <c r="W717" s="120"/>
      <c r="X717" s="120"/>
      <c r="Y717" s="120"/>
      <c r="Z717" s="120"/>
    </row>
    <row r="718" ht="15.75" hidden="1" customHeight="1">
      <c r="A718" s="121" t="s">
        <v>12</v>
      </c>
      <c r="B718" s="121" t="s">
        <v>908</v>
      </c>
      <c r="C718" s="121">
        <v>7619.0</v>
      </c>
      <c r="D718" s="121" t="s">
        <v>923</v>
      </c>
      <c r="E718" s="121" t="s">
        <v>61</v>
      </c>
      <c r="F718" s="122">
        <v>2762417.0</v>
      </c>
      <c r="G718" s="121" t="s">
        <v>37</v>
      </c>
      <c r="H718" s="120"/>
      <c r="I718" s="120"/>
      <c r="J718" s="120"/>
      <c r="K718" s="120"/>
      <c r="L718" s="120"/>
      <c r="M718" s="120"/>
      <c r="N718" s="120"/>
      <c r="O718" s="120"/>
      <c r="P718" s="120"/>
      <c r="Q718" s="120"/>
      <c r="R718" s="120"/>
      <c r="S718" s="120"/>
      <c r="T718" s="120"/>
      <c r="U718" s="120"/>
      <c r="V718" s="120"/>
      <c r="W718" s="120"/>
      <c r="X718" s="120"/>
      <c r="Y718" s="120"/>
      <c r="Z718" s="120"/>
    </row>
    <row r="719" ht="15.75" hidden="1" customHeight="1">
      <c r="A719" s="121" t="s">
        <v>12</v>
      </c>
      <c r="B719" s="121" t="s">
        <v>908</v>
      </c>
      <c r="C719" s="121">
        <v>7620.0</v>
      </c>
      <c r="D719" s="121" t="s">
        <v>924</v>
      </c>
      <c r="E719" s="121" t="s">
        <v>61</v>
      </c>
      <c r="F719" s="122">
        <v>3060985.0</v>
      </c>
      <c r="G719" s="121" t="s">
        <v>37</v>
      </c>
      <c r="H719" s="120"/>
      <c r="I719" s="120"/>
      <c r="J719" s="120"/>
      <c r="K719" s="120"/>
      <c r="L719" s="120"/>
      <c r="M719" s="120"/>
      <c r="N719" s="120"/>
      <c r="O719" s="120"/>
      <c r="P719" s="120"/>
      <c r="Q719" s="120"/>
      <c r="R719" s="120"/>
      <c r="S719" s="120"/>
      <c r="T719" s="120"/>
      <c r="U719" s="120"/>
      <c r="V719" s="120"/>
      <c r="W719" s="120"/>
      <c r="X719" s="120"/>
      <c r="Y719" s="120"/>
      <c r="Z719" s="120"/>
    </row>
    <row r="720" ht="15.75" hidden="1" customHeight="1">
      <c r="A720" s="121" t="s">
        <v>12</v>
      </c>
      <c r="B720" s="121" t="s">
        <v>908</v>
      </c>
      <c r="C720" s="121">
        <v>7621.0</v>
      </c>
      <c r="D720" s="121" t="s">
        <v>925</v>
      </c>
      <c r="E720" s="121" t="s">
        <v>61</v>
      </c>
      <c r="F720" s="122">
        <v>3384856.0</v>
      </c>
      <c r="G720" s="121" t="s">
        <v>37</v>
      </c>
      <c r="H720" s="120"/>
      <c r="I720" s="120"/>
      <c r="J720" s="120"/>
      <c r="K720" s="120"/>
      <c r="L720" s="120"/>
      <c r="M720" s="120"/>
      <c r="N720" s="120"/>
      <c r="O720" s="120"/>
      <c r="P720" s="120"/>
      <c r="Q720" s="120"/>
      <c r="R720" s="120"/>
      <c r="S720" s="120"/>
      <c r="T720" s="120"/>
      <c r="U720" s="120"/>
      <c r="V720" s="120"/>
      <c r="W720" s="120"/>
      <c r="X720" s="120"/>
      <c r="Y720" s="120"/>
      <c r="Z720" s="120"/>
    </row>
    <row r="721" ht="15.75" hidden="1" customHeight="1">
      <c r="A721" s="121" t="s">
        <v>12</v>
      </c>
      <c r="B721" s="121" t="s">
        <v>908</v>
      </c>
      <c r="C721" s="121">
        <v>7622.0</v>
      </c>
      <c r="D721" s="121" t="s">
        <v>926</v>
      </c>
      <c r="E721" s="121" t="s">
        <v>61</v>
      </c>
      <c r="F721" s="122">
        <v>3708726.0</v>
      </c>
      <c r="G721" s="121" t="s">
        <v>37</v>
      </c>
      <c r="H721" s="120"/>
      <c r="I721" s="120"/>
      <c r="J721" s="120"/>
      <c r="K721" s="120"/>
      <c r="L721" s="120"/>
      <c r="M721" s="120"/>
      <c r="N721" s="120"/>
      <c r="O721" s="120"/>
      <c r="P721" s="120"/>
      <c r="Q721" s="120"/>
      <c r="R721" s="120"/>
      <c r="S721" s="120"/>
      <c r="T721" s="120"/>
      <c r="U721" s="120"/>
      <c r="V721" s="120"/>
      <c r="W721" s="120"/>
      <c r="X721" s="120"/>
      <c r="Y721" s="120"/>
      <c r="Z721" s="120"/>
    </row>
    <row r="722" ht="15.75" hidden="1" customHeight="1">
      <c r="A722" s="121" t="s">
        <v>12</v>
      </c>
      <c r="B722" s="121" t="s">
        <v>908</v>
      </c>
      <c r="C722" s="121">
        <v>7626.0</v>
      </c>
      <c r="D722" s="121" t="s">
        <v>928</v>
      </c>
      <c r="E722" s="121" t="s">
        <v>46</v>
      </c>
      <c r="F722" s="122">
        <v>623931.0</v>
      </c>
      <c r="G722" s="121" t="s">
        <v>37</v>
      </c>
      <c r="H722" s="120"/>
      <c r="I722" s="120"/>
      <c r="J722" s="120"/>
      <c r="K722" s="120"/>
      <c r="L722" s="120"/>
      <c r="M722" s="120"/>
      <c r="N722" s="120"/>
      <c r="O722" s="120"/>
      <c r="P722" s="120"/>
      <c r="Q722" s="120"/>
      <c r="R722" s="120"/>
      <c r="S722" s="120"/>
      <c r="T722" s="120"/>
      <c r="U722" s="120"/>
      <c r="V722" s="120"/>
      <c r="W722" s="120"/>
      <c r="X722" s="120"/>
      <c r="Y722" s="120"/>
      <c r="Z722" s="120"/>
    </row>
    <row r="723" ht="15.75" hidden="1" customHeight="1">
      <c r="A723" s="121" t="s">
        <v>12</v>
      </c>
      <c r="B723" s="121" t="s">
        <v>908</v>
      </c>
      <c r="C723" s="121">
        <v>7627.0</v>
      </c>
      <c r="D723" s="121" t="s">
        <v>929</v>
      </c>
      <c r="E723" s="121" t="s">
        <v>46</v>
      </c>
      <c r="F723" s="122">
        <v>647170.0</v>
      </c>
      <c r="G723" s="121" t="s">
        <v>37</v>
      </c>
      <c r="H723" s="120"/>
      <c r="I723" s="120"/>
      <c r="J723" s="120"/>
      <c r="K723" s="120"/>
      <c r="L723" s="120"/>
      <c r="M723" s="120"/>
      <c r="N723" s="120"/>
      <c r="O723" s="120"/>
      <c r="P723" s="120"/>
      <c r="Q723" s="120"/>
      <c r="R723" s="120"/>
      <c r="S723" s="120"/>
      <c r="T723" s="120"/>
      <c r="U723" s="120"/>
      <c r="V723" s="120"/>
      <c r="W723" s="120"/>
      <c r="X723" s="120"/>
      <c r="Y723" s="120"/>
      <c r="Z723" s="120"/>
    </row>
    <row r="724" ht="15.75" hidden="1" customHeight="1">
      <c r="A724" s="121" t="s">
        <v>12</v>
      </c>
      <c r="B724" s="121" t="s">
        <v>908</v>
      </c>
      <c r="C724" s="121">
        <v>7628.0</v>
      </c>
      <c r="D724" s="121" t="s">
        <v>930</v>
      </c>
      <c r="E724" s="121" t="s">
        <v>46</v>
      </c>
      <c r="F724" s="122">
        <v>669423.0</v>
      </c>
      <c r="G724" s="121" t="s">
        <v>37</v>
      </c>
      <c r="H724" s="120"/>
      <c r="I724" s="120"/>
      <c r="J724" s="120"/>
      <c r="K724" s="120"/>
      <c r="L724" s="120"/>
      <c r="M724" s="120"/>
      <c r="N724" s="120"/>
      <c r="O724" s="120"/>
      <c r="P724" s="120"/>
      <c r="Q724" s="120"/>
      <c r="R724" s="120"/>
      <c r="S724" s="120"/>
      <c r="T724" s="120"/>
      <c r="U724" s="120"/>
      <c r="V724" s="120"/>
      <c r="W724" s="120"/>
      <c r="X724" s="120"/>
      <c r="Y724" s="120"/>
      <c r="Z724" s="120"/>
    </row>
    <row r="725" ht="15.75" hidden="1" customHeight="1">
      <c r="A725" s="121" t="s">
        <v>12</v>
      </c>
      <c r="B725" s="121" t="s">
        <v>908</v>
      </c>
      <c r="C725" s="121">
        <v>7630.0</v>
      </c>
      <c r="D725" s="121" t="s">
        <v>931</v>
      </c>
      <c r="E725" s="121" t="s">
        <v>46</v>
      </c>
      <c r="F725" s="122">
        <v>705256.0</v>
      </c>
      <c r="G725" s="121" t="s">
        <v>37</v>
      </c>
      <c r="H725" s="120"/>
      <c r="I725" s="120"/>
      <c r="J725" s="120"/>
      <c r="K725" s="120"/>
      <c r="L725" s="120"/>
      <c r="M725" s="120"/>
      <c r="N725" s="120"/>
      <c r="O725" s="120"/>
      <c r="P725" s="120"/>
      <c r="Q725" s="120"/>
      <c r="R725" s="120"/>
      <c r="S725" s="120"/>
      <c r="T725" s="120"/>
      <c r="U725" s="120"/>
      <c r="V725" s="120"/>
      <c r="W725" s="120"/>
      <c r="X725" s="120"/>
      <c r="Y725" s="120"/>
      <c r="Z725" s="120"/>
    </row>
    <row r="726" ht="15.75" hidden="1" customHeight="1">
      <c r="A726" s="121" t="s">
        <v>12</v>
      </c>
      <c r="B726" s="121" t="s">
        <v>908</v>
      </c>
      <c r="C726" s="121">
        <v>7631.0</v>
      </c>
      <c r="D726" s="121" t="s">
        <v>932</v>
      </c>
      <c r="E726" s="121" t="s">
        <v>46</v>
      </c>
      <c r="F726" s="122">
        <v>905521.0</v>
      </c>
      <c r="G726" s="121" t="s">
        <v>37</v>
      </c>
      <c r="H726" s="120"/>
      <c r="I726" s="120"/>
      <c r="J726" s="120"/>
      <c r="K726" s="120"/>
      <c r="L726" s="120"/>
      <c r="M726" s="120"/>
      <c r="N726" s="120"/>
      <c r="O726" s="120"/>
      <c r="P726" s="120"/>
      <c r="Q726" s="120"/>
      <c r="R726" s="120"/>
      <c r="S726" s="120"/>
      <c r="T726" s="120"/>
      <c r="U726" s="120"/>
      <c r="V726" s="120"/>
      <c r="W726" s="120"/>
      <c r="X726" s="120"/>
      <c r="Y726" s="120"/>
      <c r="Z726" s="120"/>
    </row>
    <row r="727" ht="15.75" hidden="1" customHeight="1">
      <c r="A727" s="121" t="s">
        <v>12</v>
      </c>
      <c r="B727" s="121" t="s">
        <v>908</v>
      </c>
      <c r="C727" s="121">
        <v>7632.0</v>
      </c>
      <c r="D727" s="121" t="s">
        <v>933</v>
      </c>
      <c r="E727" s="121" t="s">
        <v>46</v>
      </c>
      <c r="F727" s="122">
        <v>968595.0</v>
      </c>
      <c r="G727" s="121" t="s">
        <v>37</v>
      </c>
      <c r="H727" s="120"/>
      <c r="I727" s="120"/>
      <c r="J727" s="120"/>
      <c r="K727" s="120"/>
      <c r="L727" s="120"/>
      <c r="M727" s="120"/>
      <c r="N727" s="120"/>
      <c r="O727" s="120"/>
      <c r="P727" s="120"/>
      <c r="Q727" s="120"/>
      <c r="R727" s="120"/>
      <c r="S727" s="120"/>
      <c r="T727" s="120"/>
      <c r="U727" s="120"/>
      <c r="V727" s="120"/>
      <c r="W727" s="120"/>
      <c r="X727" s="120"/>
      <c r="Y727" s="120"/>
      <c r="Z727" s="120"/>
    </row>
    <row r="728" ht="15.75" hidden="1" customHeight="1">
      <c r="A728" s="121" t="s">
        <v>12</v>
      </c>
      <c r="B728" s="121" t="s">
        <v>908</v>
      </c>
      <c r="C728" s="121">
        <v>7633.0</v>
      </c>
      <c r="D728" s="121" t="s">
        <v>934</v>
      </c>
      <c r="E728" s="121" t="s">
        <v>46</v>
      </c>
      <c r="F728" s="122">
        <v>1046753.0</v>
      </c>
      <c r="G728" s="121" t="s">
        <v>37</v>
      </c>
      <c r="H728" s="120"/>
      <c r="I728" s="120"/>
      <c r="J728" s="120"/>
      <c r="K728" s="120"/>
      <c r="L728" s="120"/>
      <c r="M728" s="120"/>
      <c r="N728" s="120"/>
      <c r="O728" s="120"/>
      <c r="P728" s="120"/>
      <c r="Q728" s="120"/>
      <c r="R728" s="120"/>
      <c r="S728" s="120"/>
      <c r="T728" s="120"/>
      <c r="U728" s="120"/>
      <c r="V728" s="120"/>
      <c r="W728" s="120"/>
      <c r="X728" s="120"/>
      <c r="Y728" s="120"/>
      <c r="Z728" s="120"/>
    </row>
    <row r="729" ht="15.75" hidden="1" customHeight="1">
      <c r="A729" s="121" t="s">
        <v>12</v>
      </c>
      <c r="B729" s="121" t="s">
        <v>908</v>
      </c>
      <c r="C729" s="121">
        <v>7634.0</v>
      </c>
      <c r="D729" s="121" t="s">
        <v>935</v>
      </c>
      <c r="E729" s="121" t="s">
        <v>46</v>
      </c>
      <c r="F729" s="122">
        <v>1126845.0</v>
      </c>
      <c r="G729" s="121" t="s">
        <v>37</v>
      </c>
      <c r="H729" s="120"/>
      <c r="I729" s="120"/>
      <c r="J729" s="120"/>
      <c r="K729" s="120"/>
      <c r="L729" s="120"/>
      <c r="M729" s="120"/>
      <c r="N729" s="120"/>
      <c r="O729" s="120"/>
      <c r="P729" s="120"/>
      <c r="Q729" s="120"/>
      <c r="R729" s="120"/>
      <c r="S729" s="120"/>
      <c r="T729" s="120"/>
      <c r="U729" s="120"/>
      <c r="V729" s="120"/>
      <c r="W729" s="120"/>
      <c r="X729" s="120"/>
      <c r="Y729" s="120"/>
      <c r="Z729" s="120"/>
    </row>
    <row r="730" ht="15.75" hidden="1" customHeight="1">
      <c r="A730" s="121" t="s">
        <v>12</v>
      </c>
      <c r="B730" s="121" t="s">
        <v>908</v>
      </c>
      <c r="C730" s="121">
        <v>7635.0</v>
      </c>
      <c r="D730" s="121" t="s">
        <v>936</v>
      </c>
      <c r="E730" s="121" t="s">
        <v>46</v>
      </c>
      <c r="F730" s="122">
        <v>921007.0</v>
      </c>
      <c r="G730" s="121" t="s">
        <v>37</v>
      </c>
      <c r="H730" s="120"/>
      <c r="I730" s="120"/>
      <c r="J730" s="120"/>
      <c r="K730" s="120"/>
      <c r="L730" s="120"/>
      <c r="M730" s="120"/>
      <c r="N730" s="120"/>
      <c r="O730" s="120"/>
      <c r="P730" s="120"/>
      <c r="Q730" s="120"/>
      <c r="R730" s="120"/>
      <c r="S730" s="120"/>
      <c r="T730" s="120"/>
      <c r="U730" s="120"/>
      <c r="V730" s="120"/>
      <c r="W730" s="120"/>
      <c r="X730" s="120"/>
      <c r="Y730" s="120"/>
      <c r="Z730" s="120"/>
    </row>
    <row r="731" ht="15.75" hidden="1" customHeight="1">
      <c r="A731" s="121" t="s">
        <v>12</v>
      </c>
      <c r="B731" s="121" t="s">
        <v>908</v>
      </c>
      <c r="C731" s="121">
        <v>7636.0</v>
      </c>
      <c r="D731" s="121" t="s">
        <v>937</v>
      </c>
      <c r="E731" s="121" t="s">
        <v>46</v>
      </c>
      <c r="F731" s="122">
        <v>961491.0</v>
      </c>
      <c r="G731" s="121" t="s">
        <v>37</v>
      </c>
      <c r="H731" s="120"/>
      <c r="I731" s="120"/>
      <c r="J731" s="120"/>
      <c r="K731" s="120"/>
      <c r="L731" s="120"/>
      <c r="M731" s="120"/>
      <c r="N731" s="120"/>
      <c r="O731" s="120"/>
      <c r="P731" s="120"/>
      <c r="Q731" s="120"/>
      <c r="R731" s="120"/>
      <c r="S731" s="120"/>
      <c r="T731" s="120"/>
      <c r="U731" s="120"/>
      <c r="V731" s="120"/>
      <c r="W731" s="120"/>
      <c r="X731" s="120"/>
      <c r="Y731" s="120"/>
      <c r="Z731" s="120"/>
    </row>
    <row r="732" ht="15.75" hidden="1" customHeight="1">
      <c r="A732" s="121" t="s">
        <v>12</v>
      </c>
      <c r="B732" s="121" t="s">
        <v>908</v>
      </c>
      <c r="C732" s="121">
        <v>7637.0</v>
      </c>
      <c r="D732" s="121" t="s">
        <v>938</v>
      </c>
      <c r="E732" s="121" t="s">
        <v>46</v>
      </c>
      <c r="F732" s="122">
        <v>1072821.0</v>
      </c>
      <c r="G732" s="121" t="s">
        <v>37</v>
      </c>
      <c r="H732" s="120"/>
      <c r="I732" s="120"/>
      <c r="J732" s="120"/>
      <c r="K732" s="120"/>
      <c r="L732" s="120"/>
      <c r="M732" s="120"/>
      <c r="N732" s="120"/>
      <c r="O732" s="120"/>
      <c r="P732" s="120"/>
      <c r="Q732" s="120"/>
      <c r="R732" s="120"/>
      <c r="S732" s="120"/>
      <c r="T732" s="120"/>
      <c r="U732" s="120"/>
      <c r="V732" s="120"/>
      <c r="W732" s="120"/>
      <c r="X732" s="120"/>
      <c r="Y732" s="120"/>
      <c r="Z732" s="120"/>
    </row>
    <row r="733" ht="15.75" hidden="1" customHeight="1">
      <c r="A733" s="121" t="s">
        <v>12</v>
      </c>
      <c r="B733" s="121" t="s">
        <v>908</v>
      </c>
      <c r="C733" s="121">
        <v>7638.0</v>
      </c>
      <c r="D733" s="121" t="s">
        <v>939</v>
      </c>
      <c r="E733" s="121" t="s">
        <v>46</v>
      </c>
      <c r="F733" s="122">
        <v>1300543.0</v>
      </c>
      <c r="G733" s="121" t="s">
        <v>37</v>
      </c>
      <c r="H733" s="120"/>
      <c r="I733" s="120"/>
      <c r="J733" s="120"/>
      <c r="K733" s="120"/>
      <c r="L733" s="120"/>
      <c r="M733" s="120"/>
      <c r="N733" s="120"/>
      <c r="O733" s="120"/>
      <c r="P733" s="120"/>
      <c r="Q733" s="120"/>
      <c r="R733" s="120"/>
      <c r="S733" s="120"/>
      <c r="T733" s="120"/>
      <c r="U733" s="120"/>
      <c r="V733" s="120"/>
      <c r="W733" s="120"/>
      <c r="X733" s="120"/>
      <c r="Y733" s="120"/>
      <c r="Z733" s="120"/>
    </row>
    <row r="734" ht="15.75" hidden="1" customHeight="1">
      <c r="A734" s="121" t="s">
        <v>12</v>
      </c>
      <c r="B734" s="121" t="s">
        <v>908</v>
      </c>
      <c r="C734" s="121">
        <v>7639.0</v>
      </c>
      <c r="D734" s="121" t="s">
        <v>940</v>
      </c>
      <c r="E734" s="121" t="s">
        <v>46</v>
      </c>
      <c r="F734" s="122">
        <v>1361269.0</v>
      </c>
      <c r="G734" s="121" t="s">
        <v>37</v>
      </c>
      <c r="H734" s="120"/>
      <c r="I734" s="120"/>
      <c r="J734" s="120"/>
      <c r="K734" s="120"/>
      <c r="L734" s="120"/>
      <c r="M734" s="120"/>
      <c r="N734" s="120"/>
      <c r="O734" s="120"/>
      <c r="P734" s="120"/>
      <c r="Q734" s="120"/>
      <c r="R734" s="120"/>
      <c r="S734" s="120"/>
      <c r="T734" s="120"/>
      <c r="U734" s="120"/>
      <c r="V734" s="120"/>
      <c r="W734" s="120"/>
      <c r="X734" s="120"/>
      <c r="Y734" s="120"/>
      <c r="Z734" s="120"/>
    </row>
    <row r="735" ht="15.75" hidden="1" customHeight="1">
      <c r="A735" s="121" t="s">
        <v>12</v>
      </c>
      <c r="B735" s="121" t="s">
        <v>908</v>
      </c>
      <c r="C735" s="121">
        <v>7640.0</v>
      </c>
      <c r="D735" s="121" t="s">
        <v>941</v>
      </c>
      <c r="E735" s="121" t="s">
        <v>46</v>
      </c>
      <c r="F735" s="122">
        <v>1457417.0</v>
      </c>
      <c r="G735" s="121" t="s">
        <v>37</v>
      </c>
      <c r="H735" s="120"/>
      <c r="I735" s="120"/>
      <c r="J735" s="120"/>
      <c r="K735" s="120"/>
      <c r="L735" s="120"/>
      <c r="M735" s="120"/>
      <c r="N735" s="120"/>
      <c r="O735" s="120"/>
      <c r="P735" s="120"/>
      <c r="Q735" s="120"/>
      <c r="R735" s="120"/>
      <c r="S735" s="120"/>
      <c r="T735" s="120"/>
      <c r="U735" s="120"/>
      <c r="V735" s="120"/>
      <c r="W735" s="120"/>
      <c r="X735" s="120"/>
      <c r="Y735" s="120"/>
      <c r="Z735" s="120"/>
    </row>
    <row r="736" ht="15.75" hidden="1" customHeight="1">
      <c r="A736" s="121" t="s">
        <v>12</v>
      </c>
      <c r="B736" s="121" t="s">
        <v>908</v>
      </c>
      <c r="C736" s="121">
        <v>7641.0</v>
      </c>
      <c r="D736" s="121" t="s">
        <v>942</v>
      </c>
      <c r="E736" s="121" t="s">
        <v>46</v>
      </c>
      <c r="F736" s="122">
        <v>1644655.0</v>
      </c>
      <c r="G736" s="121" t="s">
        <v>37</v>
      </c>
      <c r="H736" s="120"/>
      <c r="I736" s="120"/>
      <c r="J736" s="120"/>
      <c r="K736" s="120"/>
      <c r="L736" s="120"/>
      <c r="M736" s="120"/>
      <c r="N736" s="120"/>
      <c r="O736" s="120"/>
      <c r="P736" s="120"/>
      <c r="Q736" s="120"/>
      <c r="R736" s="120"/>
      <c r="S736" s="120"/>
      <c r="T736" s="120"/>
      <c r="U736" s="120"/>
      <c r="V736" s="120"/>
      <c r="W736" s="120"/>
      <c r="X736" s="120"/>
      <c r="Y736" s="120"/>
      <c r="Z736" s="120"/>
    </row>
    <row r="737" ht="15.75" hidden="1" customHeight="1">
      <c r="A737" s="121" t="s">
        <v>12</v>
      </c>
      <c r="B737" s="121" t="s">
        <v>908</v>
      </c>
      <c r="C737" s="121">
        <v>7642.0</v>
      </c>
      <c r="D737" s="121" t="s">
        <v>943</v>
      </c>
      <c r="E737" s="121" t="s">
        <v>46</v>
      </c>
      <c r="F737" s="122">
        <v>1705381.0</v>
      </c>
      <c r="G737" s="121" t="s">
        <v>37</v>
      </c>
      <c r="H737" s="120"/>
      <c r="I737" s="120"/>
      <c r="J737" s="120"/>
      <c r="K737" s="120"/>
      <c r="L737" s="120"/>
      <c r="M737" s="120"/>
      <c r="N737" s="120"/>
      <c r="O737" s="120"/>
      <c r="P737" s="120"/>
      <c r="Q737" s="120"/>
      <c r="R737" s="120"/>
      <c r="S737" s="120"/>
      <c r="T737" s="120"/>
      <c r="U737" s="120"/>
      <c r="V737" s="120"/>
      <c r="W737" s="120"/>
      <c r="X737" s="120"/>
      <c r="Y737" s="120"/>
      <c r="Z737" s="120"/>
    </row>
    <row r="738" ht="15.75" hidden="1" customHeight="1">
      <c r="A738" s="121" t="s">
        <v>12</v>
      </c>
      <c r="B738" s="121" t="s">
        <v>908</v>
      </c>
      <c r="C738" s="121">
        <v>7643.0</v>
      </c>
      <c r="D738" s="121" t="s">
        <v>944</v>
      </c>
      <c r="E738" s="121" t="s">
        <v>46</v>
      </c>
      <c r="F738" s="122">
        <v>1978647.0</v>
      </c>
      <c r="G738" s="121" t="s">
        <v>37</v>
      </c>
      <c r="H738" s="120"/>
      <c r="I738" s="120"/>
      <c r="J738" s="120"/>
      <c r="K738" s="120"/>
      <c r="L738" s="120"/>
      <c r="M738" s="120"/>
      <c r="N738" s="120"/>
      <c r="O738" s="120"/>
      <c r="P738" s="120"/>
      <c r="Q738" s="120"/>
      <c r="R738" s="120"/>
      <c r="S738" s="120"/>
      <c r="T738" s="120"/>
      <c r="U738" s="120"/>
      <c r="V738" s="120"/>
      <c r="W738" s="120"/>
      <c r="X738" s="120"/>
      <c r="Y738" s="120"/>
      <c r="Z738" s="120"/>
    </row>
    <row r="739" ht="15.75" hidden="1" customHeight="1">
      <c r="A739" s="121" t="s">
        <v>12</v>
      </c>
      <c r="B739" s="121" t="s">
        <v>908</v>
      </c>
      <c r="C739" s="121">
        <v>7644.0</v>
      </c>
      <c r="D739" s="121" t="s">
        <v>946</v>
      </c>
      <c r="E739" s="121" t="s">
        <v>46</v>
      </c>
      <c r="F739" s="122">
        <v>2105158.0</v>
      </c>
      <c r="G739" s="121" t="s">
        <v>37</v>
      </c>
      <c r="H739" s="120"/>
      <c r="I739" s="120"/>
      <c r="J739" s="120"/>
      <c r="K739" s="120"/>
      <c r="L739" s="120"/>
      <c r="M739" s="120"/>
      <c r="N739" s="120"/>
      <c r="O739" s="120"/>
      <c r="P739" s="120"/>
      <c r="Q739" s="120"/>
      <c r="R739" s="120"/>
      <c r="S739" s="120"/>
      <c r="T739" s="120"/>
      <c r="U739" s="120"/>
      <c r="V739" s="120"/>
      <c r="W739" s="120"/>
      <c r="X739" s="120"/>
      <c r="Y739" s="120"/>
      <c r="Z739" s="120"/>
    </row>
    <row r="740" ht="15.75" hidden="1" customHeight="1">
      <c r="A740" s="121" t="s">
        <v>12</v>
      </c>
      <c r="B740" s="121" t="s">
        <v>908</v>
      </c>
      <c r="C740" s="121">
        <v>7645.0</v>
      </c>
      <c r="D740" s="121" t="s">
        <v>947</v>
      </c>
      <c r="E740" s="121" t="s">
        <v>61</v>
      </c>
      <c r="F740" s="122">
        <v>4093322.0</v>
      </c>
      <c r="G740" s="121" t="s">
        <v>37</v>
      </c>
      <c r="H740" s="120"/>
      <c r="I740" s="120"/>
      <c r="J740" s="120"/>
      <c r="K740" s="120"/>
      <c r="L740" s="120"/>
      <c r="M740" s="120"/>
      <c r="N740" s="120"/>
      <c r="O740" s="120"/>
      <c r="P740" s="120"/>
      <c r="Q740" s="120"/>
      <c r="R740" s="120"/>
      <c r="S740" s="120"/>
      <c r="T740" s="120"/>
      <c r="U740" s="120"/>
      <c r="V740" s="120"/>
      <c r="W740" s="120"/>
      <c r="X740" s="120"/>
      <c r="Y740" s="120"/>
      <c r="Z740" s="120"/>
    </row>
    <row r="741" ht="15.75" hidden="1" customHeight="1">
      <c r="A741" s="121" t="s">
        <v>12</v>
      </c>
      <c r="B741" s="121" t="s">
        <v>908</v>
      </c>
      <c r="C741" s="121">
        <v>7646.0</v>
      </c>
      <c r="D741" s="121" t="s">
        <v>948</v>
      </c>
      <c r="E741" s="121" t="s">
        <v>61</v>
      </c>
      <c r="F741" s="122">
        <v>4832151.0</v>
      </c>
      <c r="G741" s="121" t="s">
        <v>37</v>
      </c>
      <c r="H741" s="120"/>
      <c r="I741" s="120"/>
      <c r="J741" s="120"/>
      <c r="K741" s="120"/>
      <c r="L741" s="120"/>
      <c r="M741" s="120"/>
      <c r="N741" s="120"/>
      <c r="O741" s="120"/>
      <c r="P741" s="120"/>
      <c r="Q741" s="120"/>
      <c r="R741" s="120"/>
      <c r="S741" s="120"/>
      <c r="T741" s="120"/>
      <c r="U741" s="120"/>
      <c r="V741" s="120"/>
      <c r="W741" s="120"/>
      <c r="X741" s="120"/>
      <c r="Y741" s="120"/>
      <c r="Z741" s="120"/>
    </row>
    <row r="742" ht="15.75" hidden="1" customHeight="1">
      <c r="A742" s="121" t="s">
        <v>12</v>
      </c>
      <c r="B742" s="121" t="s">
        <v>908</v>
      </c>
      <c r="C742" s="121">
        <v>7647.0</v>
      </c>
      <c r="D742" s="121" t="s">
        <v>949</v>
      </c>
      <c r="E742" s="121" t="s">
        <v>46</v>
      </c>
      <c r="F742" s="122">
        <v>2423969.0</v>
      </c>
      <c r="G742" s="121" t="s">
        <v>37</v>
      </c>
      <c r="H742" s="120"/>
      <c r="I742" s="120"/>
      <c r="J742" s="120"/>
      <c r="K742" s="120"/>
      <c r="L742" s="120"/>
      <c r="M742" s="120"/>
      <c r="N742" s="120"/>
      <c r="O742" s="120"/>
      <c r="P742" s="120"/>
      <c r="Q742" s="120"/>
      <c r="R742" s="120"/>
      <c r="S742" s="120"/>
      <c r="T742" s="120"/>
      <c r="U742" s="120"/>
      <c r="V742" s="120"/>
      <c r="W742" s="120"/>
      <c r="X742" s="120"/>
      <c r="Y742" s="120"/>
      <c r="Z742" s="120"/>
    </row>
    <row r="743" ht="15.75" hidden="1" customHeight="1">
      <c r="A743" s="121" t="s">
        <v>12</v>
      </c>
      <c r="B743" s="121" t="s">
        <v>908</v>
      </c>
      <c r="C743" s="121">
        <v>7648.0</v>
      </c>
      <c r="D743" s="121" t="s">
        <v>950</v>
      </c>
      <c r="E743" s="121" t="s">
        <v>61</v>
      </c>
      <c r="F743" s="122">
        <v>6593197.0</v>
      </c>
      <c r="G743" s="121" t="s">
        <v>37</v>
      </c>
      <c r="H743" s="120"/>
      <c r="I743" s="120"/>
      <c r="J743" s="120"/>
      <c r="K743" s="120"/>
      <c r="L743" s="120"/>
      <c r="M743" s="120"/>
      <c r="N743" s="120"/>
      <c r="O743" s="120"/>
      <c r="P743" s="120"/>
      <c r="Q743" s="120"/>
      <c r="R743" s="120"/>
      <c r="S743" s="120"/>
      <c r="T743" s="120"/>
      <c r="U743" s="120"/>
      <c r="V743" s="120"/>
      <c r="W743" s="120"/>
      <c r="X743" s="120"/>
      <c r="Y743" s="120"/>
      <c r="Z743" s="120"/>
    </row>
    <row r="744" ht="15.75" hidden="1" customHeight="1">
      <c r="A744" s="121" t="s">
        <v>12</v>
      </c>
      <c r="B744" s="121" t="s">
        <v>140</v>
      </c>
      <c r="C744" s="121">
        <v>7650.0</v>
      </c>
      <c r="D744" s="121" t="s">
        <v>952</v>
      </c>
      <c r="E744" s="121" t="s">
        <v>95</v>
      </c>
      <c r="F744" s="122">
        <v>217786.0</v>
      </c>
      <c r="G744" s="121" t="s">
        <v>37</v>
      </c>
      <c r="H744" s="120"/>
      <c r="I744" s="120"/>
      <c r="J744" s="120"/>
      <c r="K744" s="120"/>
      <c r="L744" s="120"/>
      <c r="M744" s="120"/>
      <c r="N744" s="120"/>
      <c r="O744" s="120"/>
      <c r="P744" s="120"/>
      <c r="Q744" s="120"/>
      <c r="R744" s="120"/>
      <c r="S744" s="120"/>
      <c r="T744" s="120"/>
      <c r="U744" s="120"/>
      <c r="V744" s="120"/>
      <c r="W744" s="120"/>
      <c r="X744" s="120"/>
      <c r="Y744" s="120"/>
      <c r="Z744" s="120"/>
    </row>
    <row r="745" ht="15.75" hidden="1" customHeight="1">
      <c r="A745" s="121" t="s">
        <v>12</v>
      </c>
      <c r="B745" s="121" t="s">
        <v>140</v>
      </c>
      <c r="C745" s="121">
        <v>7651.0</v>
      </c>
      <c r="D745" s="121" t="s">
        <v>953</v>
      </c>
      <c r="E745" s="121" t="s">
        <v>95</v>
      </c>
      <c r="F745" s="122">
        <v>281697.0</v>
      </c>
      <c r="G745" s="121" t="s">
        <v>37</v>
      </c>
      <c r="H745" s="120"/>
      <c r="I745" s="120"/>
      <c r="J745" s="120"/>
      <c r="K745" s="120"/>
      <c r="L745" s="120"/>
      <c r="M745" s="120"/>
      <c r="N745" s="120"/>
      <c r="O745" s="120"/>
      <c r="P745" s="120"/>
      <c r="Q745" s="120"/>
      <c r="R745" s="120"/>
      <c r="S745" s="120"/>
      <c r="T745" s="120"/>
      <c r="U745" s="120"/>
      <c r="V745" s="120"/>
      <c r="W745" s="120"/>
      <c r="X745" s="120"/>
      <c r="Y745" s="120"/>
      <c r="Z745" s="120"/>
    </row>
    <row r="746" ht="15.75" hidden="1" customHeight="1">
      <c r="A746" s="121" t="s">
        <v>12</v>
      </c>
      <c r="B746" s="121" t="s">
        <v>140</v>
      </c>
      <c r="C746" s="121">
        <v>7652.0</v>
      </c>
      <c r="D746" s="121" t="s">
        <v>954</v>
      </c>
      <c r="E746" s="121" t="s">
        <v>95</v>
      </c>
      <c r="F746" s="122">
        <v>253411.0</v>
      </c>
      <c r="G746" s="121" t="s">
        <v>37</v>
      </c>
      <c r="H746" s="120"/>
      <c r="I746" s="120"/>
      <c r="J746" s="120"/>
      <c r="K746" s="120"/>
      <c r="L746" s="120"/>
      <c r="M746" s="120"/>
      <c r="N746" s="120"/>
      <c r="O746" s="120"/>
      <c r="P746" s="120"/>
      <c r="Q746" s="120"/>
      <c r="R746" s="120"/>
      <c r="S746" s="120"/>
      <c r="T746" s="120"/>
      <c r="U746" s="120"/>
      <c r="V746" s="120"/>
      <c r="W746" s="120"/>
      <c r="X746" s="120"/>
      <c r="Y746" s="120"/>
      <c r="Z746" s="120"/>
    </row>
    <row r="747" ht="15.75" hidden="1" customHeight="1">
      <c r="A747" s="121" t="s">
        <v>12</v>
      </c>
      <c r="B747" s="121" t="s">
        <v>140</v>
      </c>
      <c r="C747" s="121">
        <v>7653.0</v>
      </c>
      <c r="D747" s="121" t="s">
        <v>955</v>
      </c>
      <c r="E747" s="121" t="s">
        <v>95</v>
      </c>
      <c r="F747" s="122">
        <v>360000.0</v>
      </c>
      <c r="G747" s="121" t="s">
        <v>37</v>
      </c>
      <c r="H747" s="120"/>
      <c r="I747" s="120"/>
      <c r="J747" s="120"/>
      <c r="K747" s="120"/>
      <c r="L747" s="120"/>
      <c r="M747" s="120"/>
      <c r="N747" s="120"/>
      <c r="O747" s="120"/>
      <c r="P747" s="120"/>
      <c r="Q747" s="120"/>
      <c r="R747" s="120"/>
      <c r="S747" s="120"/>
      <c r="T747" s="120"/>
      <c r="U747" s="120"/>
      <c r="V747" s="120"/>
      <c r="W747" s="120"/>
      <c r="X747" s="120"/>
      <c r="Y747" s="120"/>
      <c r="Z747" s="120"/>
    </row>
    <row r="748" ht="15.75" hidden="1" customHeight="1">
      <c r="A748" s="121" t="s">
        <v>12</v>
      </c>
      <c r="B748" s="121" t="s">
        <v>140</v>
      </c>
      <c r="C748" s="121">
        <v>7654.0</v>
      </c>
      <c r="D748" s="121" t="s">
        <v>956</v>
      </c>
      <c r="E748" s="121" t="s">
        <v>95</v>
      </c>
      <c r="F748" s="122">
        <v>68020.0</v>
      </c>
      <c r="G748" s="121" t="s">
        <v>37</v>
      </c>
      <c r="H748" s="120"/>
      <c r="I748" s="120"/>
      <c r="J748" s="120"/>
      <c r="K748" s="120"/>
      <c r="L748" s="120"/>
      <c r="M748" s="120"/>
      <c r="N748" s="120"/>
      <c r="O748" s="120"/>
      <c r="P748" s="120"/>
      <c r="Q748" s="120"/>
      <c r="R748" s="120"/>
      <c r="S748" s="120"/>
      <c r="T748" s="120"/>
      <c r="U748" s="120"/>
      <c r="V748" s="120"/>
      <c r="W748" s="120"/>
      <c r="X748" s="120"/>
      <c r="Y748" s="120"/>
      <c r="Z748" s="120"/>
    </row>
    <row r="749" ht="15.75" hidden="1" customHeight="1">
      <c r="A749" s="121" t="s">
        <v>12</v>
      </c>
      <c r="B749" s="121" t="s">
        <v>140</v>
      </c>
      <c r="C749" s="121">
        <v>7655.0</v>
      </c>
      <c r="D749" s="121" t="s">
        <v>958</v>
      </c>
      <c r="E749" s="121" t="s">
        <v>95</v>
      </c>
      <c r="F749" s="122">
        <v>90335.0</v>
      </c>
      <c r="G749" s="121" t="s">
        <v>37</v>
      </c>
      <c r="H749" s="120"/>
      <c r="I749" s="120"/>
      <c r="J749" s="120"/>
      <c r="K749" s="120"/>
      <c r="L749" s="120"/>
      <c r="M749" s="120"/>
      <c r="N749" s="120"/>
      <c r="O749" s="120"/>
      <c r="P749" s="120"/>
      <c r="Q749" s="120"/>
      <c r="R749" s="120"/>
      <c r="S749" s="120"/>
      <c r="T749" s="120"/>
      <c r="U749" s="120"/>
      <c r="V749" s="120"/>
      <c r="W749" s="120"/>
      <c r="X749" s="120"/>
      <c r="Y749" s="120"/>
      <c r="Z749" s="120"/>
    </row>
    <row r="750" ht="15.75" hidden="1" customHeight="1">
      <c r="A750" s="121" t="s">
        <v>12</v>
      </c>
      <c r="B750" s="121" t="s">
        <v>140</v>
      </c>
      <c r="C750" s="121">
        <v>7656.0</v>
      </c>
      <c r="D750" s="121" t="s">
        <v>959</v>
      </c>
      <c r="E750" s="121" t="s">
        <v>95</v>
      </c>
      <c r="F750" s="122">
        <v>181163.0</v>
      </c>
      <c r="G750" s="121" t="s">
        <v>37</v>
      </c>
      <c r="H750" s="120"/>
      <c r="I750" s="120"/>
      <c r="J750" s="120"/>
      <c r="K750" s="120"/>
      <c r="L750" s="120"/>
      <c r="M750" s="120"/>
      <c r="N750" s="120"/>
      <c r="O750" s="120"/>
      <c r="P750" s="120"/>
      <c r="Q750" s="120"/>
      <c r="R750" s="120"/>
      <c r="S750" s="120"/>
      <c r="T750" s="120"/>
      <c r="U750" s="120"/>
      <c r="V750" s="120"/>
      <c r="W750" s="120"/>
      <c r="X750" s="120"/>
      <c r="Y750" s="120"/>
      <c r="Z750" s="120"/>
    </row>
    <row r="751" ht="15.75" hidden="1" customHeight="1">
      <c r="A751" s="121" t="s">
        <v>12</v>
      </c>
      <c r="B751" s="121" t="s">
        <v>140</v>
      </c>
      <c r="C751" s="121">
        <v>7657.0</v>
      </c>
      <c r="D751" s="121" t="s">
        <v>960</v>
      </c>
      <c r="E751" s="121" t="s">
        <v>95</v>
      </c>
      <c r="F751" s="122">
        <v>127996.0</v>
      </c>
      <c r="G751" s="121" t="s">
        <v>37</v>
      </c>
      <c r="H751" s="120"/>
      <c r="I751" s="120"/>
      <c r="J751" s="120"/>
      <c r="K751" s="120"/>
      <c r="L751" s="120"/>
      <c r="M751" s="120"/>
      <c r="N751" s="120"/>
      <c r="O751" s="120"/>
      <c r="P751" s="120"/>
      <c r="Q751" s="120"/>
      <c r="R751" s="120"/>
      <c r="S751" s="120"/>
      <c r="T751" s="120"/>
      <c r="U751" s="120"/>
      <c r="V751" s="120"/>
      <c r="W751" s="120"/>
      <c r="X751" s="120"/>
      <c r="Y751" s="120"/>
      <c r="Z751" s="120"/>
    </row>
    <row r="752" ht="15.75" hidden="1" customHeight="1">
      <c r="A752" s="121" t="s">
        <v>12</v>
      </c>
      <c r="B752" s="121" t="s">
        <v>557</v>
      </c>
      <c r="C752" s="121">
        <v>7658.0</v>
      </c>
      <c r="D752" s="121" t="s">
        <v>961</v>
      </c>
      <c r="E752" s="121" t="s">
        <v>16</v>
      </c>
      <c r="F752" s="122">
        <v>1167963.0</v>
      </c>
      <c r="G752" s="121" t="s">
        <v>17</v>
      </c>
      <c r="H752" s="120"/>
      <c r="I752" s="120"/>
      <c r="J752" s="120"/>
      <c r="K752" s="120"/>
      <c r="L752" s="120"/>
      <c r="M752" s="120"/>
      <c r="N752" s="120"/>
      <c r="O752" s="120"/>
      <c r="P752" s="120"/>
      <c r="Q752" s="120"/>
      <c r="R752" s="120"/>
      <c r="S752" s="120"/>
      <c r="T752" s="120"/>
      <c r="U752" s="120"/>
      <c r="V752" s="120"/>
      <c r="W752" s="120"/>
      <c r="X752" s="120"/>
      <c r="Y752" s="120"/>
      <c r="Z752" s="120"/>
    </row>
    <row r="753" ht="15.75" hidden="1" customHeight="1">
      <c r="A753" s="121" t="s">
        <v>12</v>
      </c>
      <c r="B753" s="121" t="s">
        <v>451</v>
      </c>
      <c r="C753" s="121">
        <v>7664.0</v>
      </c>
      <c r="D753" s="121" t="s">
        <v>962</v>
      </c>
      <c r="E753" s="121" t="s">
        <v>46</v>
      </c>
      <c r="F753" s="122">
        <v>1163004.0</v>
      </c>
      <c r="G753" s="121" t="s">
        <v>37</v>
      </c>
      <c r="H753" s="120"/>
      <c r="I753" s="120"/>
      <c r="J753" s="120"/>
      <c r="K753" s="120"/>
      <c r="L753" s="120"/>
      <c r="M753" s="120"/>
      <c r="N753" s="120"/>
      <c r="O753" s="120"/>
      <c r="P753" s="120"/>
      <c r="Q753" s="120"/>
      <c r="R753" s="120"/>
      <c r="S753" s="120"/>
      <c r="T753" s="120"/>
      <c r="U753" s="120"/>
      <c r="V753" s="120"/>
      <c r="W753" s="120"/>
      <c r="X753" s="120"/>
      <c r="Y753" s="120"/>
      <c r="Z753" s="120"/>
    </row>
    <row r="754" ht="15.75" hidden="1" customHeight="1">
      <c r="A754" s="121" t="s">
        <v>12</v>
      </c>
      <c r="B754" s="121" t="s">
        <v>140</v>
      </c>
      <c r="C754" s="121">
        <v>7680.0</v>
      </c>
      <c r="D754" s="121" t="s">
        <v>963</v>
      </c>
      <c r="E754" s="121" t="s">
        <v>95</v>
      </c>
      <c r="F754" s="122">
        <v>83900.0</v>
      </c>
      <c r="G754" s="121" t="s">
        <v>37</v>
      </c>
      <c r="H754" s="120"/>
      <c r="I754" s="120"/>
      <c r="J754" s="120"/>
      <c r="K754" s="120"/>
      <c r="L754" s="120"/>
      <c r="M754" s="120"/>
      <c r="N754" s="120"/>
      <c r="O754" s="120"/>
      <c r="P754" s="120"/>
      <c r="Q754" s="120"/>
      <c r="R754" s="120"/>
      <c r="S754" s="120"/>
      <c r="T754" s="120"/>
      <c r="U754" s="120"/>
      <c r="V754" s="120"/>
      <c r="W754" s="120"/>
      <c r="X754" s="120"/>
      <c r="Y754" s="120"/>
      <c r="Z754" s="120"/>
    </row>
    <row r="755" ht="15.75" hidden="1" customHeight="1">
      <c r="A755" s="121" t="s">
        <v>12</v>
      </c>
      <c r="B755" s="121" t="s">
        <v>47</v>
      </c>
      <c r="C755" s="121">
        <v>7686.0</v>
      </c>
      <c r="D755" s="121" t="s">
        <v>964</v>
      </c>
      <c r="E755" s="121" t="s">
        <v>16</v>
      </c>
      <c r="F755" s="122">
        <v>81001.0</v>
      </c>
      <c r="G755" s="121" t="s">
        <v>17</v>
      </c>
      <c r="H755" s="120"/>
      <c r="I755" s="120"/>
      <c r="J755" s="120"/>
      <c r="K755" s="120"/>
      <c r="L755" s="120"/>
      <c r="M755" s="120"/>
      <c r="N755" s="120"/>
      <c r="O755" s="120"/>
      <c r="P755" s="120"/>
      <c r="Q755" s="120"/>
      <c r="R755" s="120"/>
      <c r="S755" s="120"/>
      <c r="T755" s="120"/>
      <c r="U755" s="120"/>
      <c r="V755" s="120"/>
      <c r="W755" s="120"/>
      <c r="X755" s="120"/>
      <c r="Y755" s="120"/>
      <c r="Z755" s="120"/>
    </row>
    <row r="756" ht="15.75" hidden="1" customHeight="1">
      <c r="A756" s="121" t="s">
        <v>12</v>
      </c>
      <c r="B756" s="121" t="s">
        <v>47</v>
      </c>
      <c r="C756" s="121">
        <v>7687.0</v>
      </c>
      <c r="D756" s="121" t="s">
        <v>965</v>
      </c>
      <c r="E756" s="121" t="s">
        <v>16</v>
      </c>
      <c r="F756" s="122">
        <v>94010.0</v>
      </c>
      <c r="G756" s="121" t="s">
        <v>17</v>
      </c>
      <c r="H756" s="120"/>
      <c r="I756" s="120"/>
      <c r="J756" s="120"/>
      <c r="K756" s="120"/>
      <c r="L756" s="120"/>
      <c r="M756" s="120"/>
      <c r="N756" s="120"/>
      <c r="O756" s="120"/>
      <c r="P756" s="120"/>
      <c r="Q756" s="120"/>
      <c r="R756" s="120"/>
      <c r="S756" s="120"/>
      <c r="T756" s="120"/>
      <c r="U756" s="120"/>
      <c r="V756" s="120"/>
      <c r="W756" s="120"/>
      <c r="X756" s="120"/>
      <c r="Y756" s="120"/>
      <c r="Z756" s="120"/>
    </row>
    <row r="757" ht="15.75" hidden="1" customHeight="1">
      <c r="A757" s="121" t="s">
        <v>12</v>
      </c>
      <c r="B757" s="121" t="s">
        <v>47</v>
      </c>
      <c r="C757" s="121">
        <v>7688.0</v>
      </c>
      <c r="D757" s="121" t="s">
        <v>967</v>
      </c>
      <c r="E757" s="121" t="s">
        <v>16</v>
      </c>
      <c r="F757" s="122">
        <v>74845.0</v>
      </c>
      <c r="G757" s="121" t="s">
        <v>17</v>
      </c>
      <c r="H757" s="120"/>
      <c r="I757" s="120"/>
      <c r="J757" s="120"/>
      <c r="K757" s="120"/>
      <c r="L757" s="120"/>
      <c r="M757" s="120"/>
      <c r="N757" s="120"/>
      <c r="O757" s="120"/>
      <c r="P757" s="120"/>
      <c r="Q757" s="120"/>
      <c r="R757" s="120"/>
      <c r="S757" s="120"/>
      <c r="T757" s="120"/>
      <c r="U757" s="120"/>
      <c r="V757" s="120"/>
      <c r="W757" s="120"/>
      <c r="X757" s="120"/>
      <c r="Y757" s="120"/>
      <c r="Z757" s="120"/>
    </row>
    <row r="758" ht="15.75" hidden="1" customHeight="1">
      <c r="A758" s="121" t="s">
        <v>12</v>
      </c>
      <c r="B758" s="121" t="s">
        <v>47</v>
      </c>
      <c r="C758" s="121">
        <v>7689.0</v>
      </c>
      <c r="D758" s="121" t="s">
        <v>968</v>
      </c>
      <c r="E758" s="121" t="s">
        <v>16</v>
      </c>
      <c r="F758" s="122">
        <v>73596.0</v>
      </c>
      <c r="G758" s="121" t="s">
        <v>17</v>
      </c>
      <c r="H758" s="120"/>
      <c r="I758" s="120"/>
      <c r="J758" s="120"/>
      <c r="K758" s="120"/>
      <c r="L758" s="120"/>
      <c r="M758" s="120"/>
      <c r="N758" s="120"/>
      <c r="O758" s="120"/>
      <c r="P758" s="120"/>
      <c r="Q758" s="120"/>
      <c r="R758" s="120"/>
      <c r="S758" s="120"/>
      <c r="T758" s="120"/>
      <c r="U758" s="120"/>
      <c r="V758" s="120"/>
      <c r="W758" s="120"/>
      <c r="X758" s="120"/>
      <c r="Y758" s="120"/>
      <c r="Z758" s="120"/>
    </row>
    <row r="759" ht="15.75" hidden="1" customHeight="1">
      <c r="A759" s="121" t="s">
        <v>12</v>
      </c>
      <c r="B759" s="121" t="s">
        <v>47</v>
      </c>
      <c r="C759" s="121">
        <v>7690.0</v>
      </c>
      <c r="D759" s="121" t="s">
        <v>969</v>
      </c>
      <c r="E759" s="121" t="s">
        <v>16</v>
      </c>
      <c r="F759" s="122">
        <v>71400.0</v>
      </c>
      <c r="G759" s="121" t="s">
        <v>17</v>
      </c>
      <c r="H759" s="120"/>
      <c r="I759" s="120"/>
      <c r="J759" s="120"/>
      <c r="K759" s="120"/>
      <c r="L759" s="120"/>
      <c r="M759" s="120"/>
      <c r="N759" s="120"/>
      <c r="O759" s="120"/>
      <c r="P759" s="120"/>
      <c r="Q759" s="120"/>
      <c r="R759" s="120"/>
      <c r="S759" s="120"/>
      <c r="T759" s="120"/>
      <c r="U759" s="120"/>
      <c r="V759" s="120"/>
      <c r="W759" s="120"/>
      <c r="X759" s="120"/>
      <c r="Y759" s="120"/>
      <c r="Z759" s="120"/>
    </row>
    <row r="760" ht="15.75" hidden="1" customHeight="1">
      <c r="A760" s="121" t="s">
        <v>12</v>
      </c>
      <c r="B760" s="121" t="s">
        <v>47</v>
      </c>
      <c r="C760" s="121">
        <v>7691.0</v>
      </c>
      <c r="D760" s="121" t="s">
        <v>970</v>
      </c>
      <c r="E760" s="121" t="s">
        <v>16</v>
      </c>
      <c r="F760" s="122">
        <v>65450.0</v>
      </c>
      <c r="G760" s="121" t="s">
        <v>17</v>
      </c>
      <c r="H760" s="120"/>
      <c r="I760" s="120"/>
      <c r="J760" s="120"/>
      <c r="K760" s="120"/>
      <c r="L760" s="120"/>
      <c r="M760" s="120"/>
      <c r="N760" s="120"/>
      <c r="O760" s="120"/>
      <c r="P760" s="120"/>
      <c r="Q760" s="120"/>
      <c r="R760" s="120"/>
      <c r="S760" s="120"/>
      <c r="T760" s="120"/>
      <c r="U760" s="120"/>
      <c r="V760" s="120"/>
      <c r="W760" s="120"/>
      <c r="X760" s="120"/>
      <c r="Y760" s="120"/>
      <c r="Z760" s="120"/>
    </row>
    <row r="761" ht="15.75" hidden="1" customHeight="1">
      <c r="A761" s="121" t="s">
        <v>12</v>
      </c>
      <c r="B761" s="121" t="s">
        <v>47</v>
      </c>
      <c r="C761" s="121">
        <v>7692.0</v>
      </c>
      <c r="D761" s="121" t="s">
        <v>971</v>
      </c>
      <c r="E761" s="121" t="s">
        <v>16</v>
      </c>
      <c r="F761" s="122">
        <v>85680.0</v>
      </c>
      <c r="G761" s="121" t="s">
        <v>17</v>
      </c>
      <c r="H761" s="120"/>
      <c r="I761" s="120"/>
      <c r="J761" s="120"/>
      <c r="K761" s="120"/>
      <c r="L761" s="120"/>
      <c r="M761" s="120"/>
      <c r="N761" s="120"/>
      <c r="O761" s="120"/>
      <c r="P761" s="120"/>
      <c r="Q761" s="120"/>
      <c r="R761" s="120"/>
      <c r="S761" s="120"/>
      <c r="T761" s="120"/>
      <c r="U761" s="120"/>
      <c r="V761" s="120"/>
      <c r="W761" s="120"/>
      <c r="X761" s="120"/>
      <c r="Y761" s="120"/>
      <c r="Z761" s="120"/>
    </row>
    <row r="762" ht="15.75" hidden="1" customHeight="1">
      <c r="A762" s="121" t="s">
        <v>12</v>
      </c>
      <c r="B762" s="121" t="s">
        <v>98</v>
      </c>
      <c r="C762" s="121">
        <v>7695.0</v>
      </c>
      <c r="D762" s="121" t="s">
        <v>972</v>
      </c>
      <c r="E762" s="121" t="s">
        <v>33</v>
      </c>
      <c r="F762" s="122">
        <v>2125.0</v>
      </c>
      <c r="G762" s="121" t="s">
        <v>37</v>
      </c>
      <c r="H762" s="120"/>
      <c r="I762" s="120"/>
      <c r="J762" s="120"/>
      <c r="K762" s="120"/>
      <c r="L762" s="120"/>
      <c r="M762" s="120"/>
      <c r="N762" s="120"/>
      <c r="O762" s="120"/>
      <c r="P762" s="120"/>
      <c r="Q762" s="120"/>
      <c r="R762" s="120"/>
      <c r="S762" s="120"/>
      <c r="T762" s="120"/>
      <c r="U762" s="120"/>
      <c r="V762" s="120"/>
      <c r="W762" s="120"/>
      <c r="X762" s="120"/>
      <c r="Y762" s="120"/>
      <c r="Z762" s="120"/>
    </row>
    <row r="763" ht="15.75" hidden="1" customHeight="1">
      <c r="A763" s="121" t="s">
        <v>12</v>
      </c>
      <c r="B763" s="121" t="s">
        <v>98</v>
      </c>
      <c r="C763" s="121">
        <v>7697.0</v>
      </c>
      <c r="D763" s="121" t="s">
        <v>973</v>
      </c>
      <c r="E763" s="121" t="s">
        <v>33</v>
      </c>
      <c r="F763" s="122">
        <v>12624.0</v>
      </c>
      <c r="G763" s="121" t="s">
        <v>37</v>
      </c>
      <c r="H763" s="120"/>
      <c r="I763" s="120"/>
      <c r="J763" s="120"/>
      <c r="K763" s="120"/>
      <c r="L763" s="120"/>
      <c r="M763" s="120"/>
      <c r="N763" s="120"/>
      <c r="O763" s="120"/>
      <c r="P763" s="120"/>
      <c r="Q763" s="120"/>
      <c r="R763" s="120"/>
      <c r="S763" s="120"/>
      <c r="T763" s="120"/>
      <c r="U763" s="120"/>
      <c r="V763" s="120"/>
      <c r="W763" s="120"/>
      <c r="X763" s="120"/>
      <c r="Y763" s="120"/>
      <c r="Z763" s="120"/>
    </row>
    <row r="764" ht="15.75" hidden="1" customHeight="1">
      <c r="A764" s="121" t="s">
        <v>12</v>
      </c>
      <c r="B764" s="121" t="s">
        <v>98</v>
      </c>
      <c r="C764" s="121">
        <v>7698.0</v>
      </c>
      <c r="D764" s="121" t="s">
        <v>974</v>
      </c>
      <c r="E764" s="121" t="s">
        <v>33</v>
      </c>
      <c r="F764" s="122">
        <v>2549.0</v>
      </c>
      <c r="G764" s="121" t="s">
        <v>37</v>
      </c>
      <c r="H764" s="120"/>
      <c r="I764" s="120"/>
      <c r="J764" s="120"/>
      <c r="K764" s="120"/>
      <c r="L764" s="120"/>
      <c r="M764" s="120"/>
      <c r="N764" s="120"/>
      <c r="O764" s="120"/>
      <c r="P764" s="120"/>
      <c r="Q764" s="120"/>
      <c r="R764" s="120"/>
      <c r="S764" s="120"/>
      <c r="T764" s="120"/>
      <c r="U764" s="120"/>
      <c r="V764" s="120"/>
      <c r="W764" s="120"/>
      <c r="X764" s="120"/>
      <c r="Y764" s="120"/>
      <c r="Z764" s="120"/>
    </row>
    <row r="765" ht="15.75" hidden="1" customHeight="1">
      <c r="A765" s="121" t="s">
        <v>12</v>
      </c>
      <c r="B765" s="121" t="s">
        <v>819</v>
      </c>
      <c r="C765" s="121">
        <v>7699.0</v>
      </c>
      <c r="D765" s="121" t="s">
        <v>976</v>
      </c>
      <c r="E765" s="121" t="s">
        <v>46</v>
      </c>
      <c r="F765" s="122">
        <v>4992.0</v>
      </c>
      <c r="G765" s="121" t="s">
        <v>37</v>
      </c>
      <c r="H765" s="120"/>
      <c r="I765" s="120"/>
      <c r="J765" s="120"/>
      <c r="K765" s="120"/>
      <c r="L765" s="120"/>
      <c r="M765" s="120"/>
      <c r="N765" s="120"/>
      <c r="O765" s="120"/>
      <c r="P765" s="120"/>
      <c r="Q765" s="120"/>
      <c r="R765" s="120"/>
      <c r="S765" s="120"/>
      <c r="T765" s="120"/>
      <c r="U765" s="120"/>
      <c r="V765" s="120"/>
      <c r="W765" s="120"/>
      <c r="X765" s="120"/>
      <c r="Y765" s="120"/>
      <c r="Z765" s="120"/>
    </row>
    <row r="766" ht="15.75" hidden="1" customHeight="1">
      <c r="A766" s="121" t="s">
        <v>12</v>
      </c>
      <c r="B766" s="121" t="s">
        <v>819</v>
      </c>
      <c r="C766" s="121">
        <v>7700.0</v>
      </c>
      <c r="D766" s="121" t="s">
        <v>977</v>
      </c>
      <c r="E766" s="121" t="s">
        <v>46</v>
      </c>
      <c r="F766" s="122">
        <v>8922.0</v>
      </c>
      <c r="G766" s="121" t="s">
        <v>37</v>
      </c>
      <c r="H766" s="120"/>
      <c r="I766" s="120"/>
      <c r="J766" s="120"/>
      <c r="K766" s="120"/>
      <c r="L766" s="120"/>
      <c r="M766" s="120"/>
      <c r="N766" s="120"/>
      <c r="O766" s="120"/>
      <c r="P766" s="120"/>
      <c r="Q766" s="120"/>
      <c r="R766" s="120"/>
      <c r="S766" s="120"/>
      <c r="T766" s="120"/>
      <c r="U766" s="120"/>
      <c r="V766" s="120"/>
      <c r="W766" s="120"/>
      <c r="X766" s="120"/>
      <c r="Y766" s="120"/>
      <c r="Z766" s="120"/>
    </row>
    <row r="767" ht="15.75" hidden="1" customHeight="1">
      <c r="A767" s="121" t="s">
        <v>12</v>
      </c>
      <c r="B767" s="121" t="s">
        <v>98</v>
      </c>
      <c r="C767" s="121">
        <v>7701.0</v>
      </c>
      <c r="D767" s="121" t="s">
        <v>978</v>
      </c>
      <c r="E767" s="121" t="s">
        <v>33</v>
      </c>
      <c r="F767" s="122">
        <v>3363.0</v>
      </c>
      <c r="G767" s="121" t="s">
        <v>37</v>
      </c>
      <c r="H767" s="120"/>
      <c r="I767" s="120"/>
      <c r="J767" s="120"/>
      <c r="K767" s="120"/>
      <c r="L767" s="120"/>
      <c r="M767" s="120"/>
      <c r="N767" s="120"/>
      <c r="O767" s="120"/>
      <c r="P767" s="120"/>
      <c r="Q767" s="120"/>
      <c r="R767" s="120"/>
      <c r="S767" s="120"/>
      <c r="T767" s="120"/>
      <c r="U767" s="120"/>
      <c r="V767" s="120"/>
      <c r="W767" s="120"/>
      <c r="X767" s="120"/>
      <c r="Y767" s="120"/>
      <c r="Z767" s="120"/>
    </row>
    <row r="768" ht="15.75" hidden="1" customHeight="1">
      <c r="A768" s="121" t="s">
        <v>12</v>
      </c>
      <c r="B768" s="121" t="s">
        <v>98</v>
      </c>
      <c r="C768" s="121">
        <v>7707.0</v>
      </c>
      <c r="D768" s="121" t="s">
        <v>979</v>
      </c>
      <c r="E768" s="121" t="s">
        <v>100</v>
      </c>
      <c r="F768" s="122">
        <v>79213.0</v>
      </c>
      <c r="G768" s="121" t="s">
        <v>37</v>
      </c>
      <c r="H768" s="120"/>
      <c r="I768" s="120"/>
      <c r="J768" s="120"/>
      <c r="K768" s="120"/>
      <c r="L768" s="120"/>
      <c r="M768" s="120"/>
      <c r="N768" s="120"/>
      <c r="O768" s="120"/>
      <c r="P768" s="120"/>
      <c r="Q768" s="120"/>
      <c r="R768" s="120"/>
      <c r="S768" s="120"/>
      <c r="T768" s="120"/>
      <c r="U768" s="120"/>
      <c r="V768" s="120"/>
      <c r="W768" s="120"/>
      <c r="X768" s="120"/>
      <c r="Y768" s="120"/>
      <c r="Z768" s="120"/>
    </row>
    <row r="769" ht="15.75" hidden="1" customHeight="1">
      <c r="A769" s="121" t="s">
        <v>12</v>
      </c>
      <c r="B769" s="121" t="s">
        <v>50</v>
      </c>
      <c r="C769" s="121">
        <v>7710.0</v>
      </c>
      <c r="D769" s="121" t="s">
        <v>980</v>
      </c>
      <c r="E769" s="121" t="s">
        <v>46</v>
      </c>
      <c r="F769" s="122">
        <v>57596.0</v>
      </c>
      <c r="G769" s="121" t="s">
        <v>17</v>
      </c>
      <c r="H769" s="120"/>
      <c r="I769" s="120"/>
      <c r="J769" s="120"/>
      <c r="K769" s="120"/>
      <c r="L769" s="120"/>
      <c r="M769" s="120"/>
      <c r="N769" s="120"/>
      <c r="O769" s="120"/>
      <c r="P769" s="120"/>
      <c r="Q769" s="120"/>
      <c r="R769" s="120"/>
      <c r="S769" s="120"/>
      <c r="T769" s="120"/>
      <c r="U769" s="120"/>
      <c r="V769" s="120"/>
      <c r="W769" s="120"/>
      <c r="X769" s="120"/>
      <c r="Y769" s="120"/>
      <c r="Z769" s="120"/>
    </row>
    <row r="770" ht="15.75" hidden="1" customHeight="1">
      <c r="A770" s="121" t="s">
        <v>12</v>
      </c>
      <c r="B770" s="121" t="s">
        <v>65</v>
      </c>
      <c r="C770" s="121">
        <v>7713.0</v>
      </c>
      <c r="D770" s="121" t="s">
        <v>981</v>
      </c>
      <c r="E770" s="121" t="s">
        <v>46</v>
      </c>
      <c r="F770" s="122">
        <v>11566.0</v>
      </c>
      <c r="G770" s="121" t="s">
        <v>17</v>
      </c>
      <c r="H770" s="120"/>
      <c r="I770" s="120"/>
      <c r="J770" s="120"/>
      <c r="K770" s="120"/>
      <c r="L770" s="120"/>
      <c r="M770" s="120"/>
      <c r="N770" s="120"/>
      <c r="O770" s="120"/>
      <c r="P770" s="120"/>
      <c r="Q770" s="120"/>
      <c r="R770" s="120"/>
      <c r="S770" s="120"/>
      <c r="T770" s="120"/>
      <c r="U770" s="120"/>
      <c r="V770" s="120"/>
      <c r="W770" s="120"/>
      <c r="X770" s="120"/>
      <c r="Y770" s="120"/>
      <c r="Z770" s="120"/>
    </row>
    <row r="771" ht="15.75" customHeight="1">
      <c r="A771" s="121" t="s">
        <v>12</v>
      </c>
      <c r="B771" s="121" t="s">
        <v>34</v>
      </c>
      <c r="C771" s="121">
        <v>7714.0</v>
      </c>
      <c r="D771" s="121" t="s">
        <v>982</v>
      </c>
      <c r="E771" s="121" t="s">
        <v>36</v>
      </c>
      <c r="F771" s="122">
        <v>59247.0</v>
      </c>
      <c r="G771" s="121" t="s">
        <v>37</v>
      </c>
      <c r="H771" s="120"/>
      <c r="I771" s="120"/>
      <c r="J771" s="120"/>
      <c r="K771" s="120"/>
      <c r="L771" s="120"/>
      <c r="M771" s="120"/>
      <c r="N771" s="120"/>
      <c r="O771" s="120"/>
      <c r="P771" s="120"/>
      <c r="Q771" s="120"/>
      <c r="R771" s="120"/>
      <c r="S771" s="120"/>
      <c r="T771" s="120"/>
      <c r="U771" s="120"/>
      <c r="V771" s="120"/>
      <c r="W771" s="120"/>
      <c r="X771" s="120"/>
      <c r="Y771" s="120"/>
      <c r="Z771" s="120"/>
    </row>
    <row r="772" ht="15.75" customHeight="1">
      <c r="A772" s="121" t="s">
        <v>12</v>
      </c>
      <c r="B772" s="121" t="s">
        <v>34</v>
      </c>
      <c r="C772" s="121">
        <v>7715.0</v>
      </c>
      <c r="D772" s="121" t="s">
        <v>983</v>
      </c>
      <c r="E772" s="121" t="s">
        <v>36</v>
      </c>
      <c r="F772" s="122">
        <v>53106.0</v>
      </c>
      <c r="G772" s="121" t="s">
        <v>37</v>
      </c>
      <c r="H772" s="120"/>
      <c r="I772" s="120"/>
      <c r="J772" s="120"/>
      <c r="K772" s="120"/>
      <c r="L772" s="120"/>
      <c r="M772" s="120"/>
      <c r="N772" s="120"/>
      <c r="O772" s="120"/>
      <c r="P772" s="120"/>
      <c r="Q772" s="120"/>
      <c r="R772" s="120"/>
      <c r="S772" s="120"/>
      <c r="T772" s="120"/>
      <c r="U772" s="120"/>
      <c r="V772" s="120"/>
      <c r="W772" s="120"/>
      <c r="X772" s="120"/>
      <c r="Y772" s="120"/>
      <c r="Z772" s="120"/>
    </row>
    <row r="773" ht="15.75" customHeight="1">
      <c r="A773" s="121" t="s">
        <v>12</v>
      </c>
      <c r="B773" s="121" t="s">
        <v>34</v>
      </c>
      <c r="C773" s="121">
        <v>7717.0</v>
      </c>
      <c r="D773" s="121" t="s">
        <v>984</v>
      </c>
      <c r="E773" s="121" t="s">
        <v>46</v>
      </c>
      <c r="F773" s="122">
        <v>185641.0</v>
      </c>
      <c r="G773" s="121" t="s">
        <v>37</v>
      </c>
      <c r="H773" s="120"/>
      <c r="I773" s="120"/>
      <c r="J773" s="120"/>
      <c r="K773" s="120"/>
      <c r="L773" s="120"/>
      <c r="M773" s="120"/>
      <c r="N773" s="120"/>
      <c r="O773" s="120"/>
      <c r="P773" s="120"/>
      <c r="Q773" s="120"/>
      <c r="R773" s="120"/>
      <c r="S773" s="120"/>
      <c r="T773" s="120"/>
      <c r="U773" s="120"/>
      <c r="V773" s="120"/>
      <c r="W773" s="120"/>
      <c r="X773" s="120"/>
      <c r="Y773" s="120"/>
      <c r="Z773" s="120"/>
    </row>
    <row r="774" ht="15.75" customHeight="1">
      <c r="A774" s="121" t="s">
        <v>12</v>
      </c>
      <c r="B774" s="121" t="s">
        <v>34</v>
      </c>
      <c r="C774" s="121">
        <v>7718.0</v>
      </c>
      <c r="D774" s="121" t="s">
        <v>986</v>
      </c>
      <c r="E774" s="121" t="s">
        <v>46</v>
      </c>
      <c r="F774" s="122">
        <v>107873.0</v>
      </c>
      <c r="G774" s="121" t="s">
        <v>37</v>
      </c>
      <c r="H774" s="120"/>
      <c r="I774" s="120"/>
      <c r="J774" s="120"/>
      <c r="K774" s="120"/>
      <c r="L774" s="120"/>
      <c r="M774" s="120"/>
      <c r="N774" s="120"/>
      <c r="O774" s="120"/>
      <c r="P774" s="120"/>
      <c r="Q774" s="120"/>
      <c r="R774" s="120"/>
      <c r="S774" s="120"/>
      <c r="T774" s="120"/>
      <c r="U774" s="120"/>
      <c r="V774" s="120"/>
      <c r="W774" s="120"/>
      <c r="X774" s="120"/>
      <c r="Y774" s="120"/>
      <c r="Z774" s="120"/>
    </row>
    <row r="775" ht="15.75" customHeight="1">
      <c r="A775" s="121" t="s">
        <v>12</v>
      </c>
      <c r="B775" s="121" t="s">
        <v>34</v>
      </c>
      <c r="C775" s="121">
        <v>7720.0</v>
      </c>
      <c r="D775" s="121" t="s">
        <v>987</v>
      </c>
      <c r="E775" s="121" t="s">
        <v>46</v>
      </c>
      <c r="F775" s="122">
        <v>169183.0</v>
      </c>
      <c r="G775" s="121" t="s">
        <v>37</v>
      </c>
      <c r="H775" s="120"/>
      <c r="I775" s="120"/>
      <c r="J775" s="120"/>
      <c r="K775" s="120"/>
      <c r="L775" s="120"/>
      <c r="M775" s="120"/>
      <c r="N775" s="120"/>
      <c r="O775" s="120"/>
      <c r="P775" s="120"/>
      <c r="Q775" s="120"/>
      <c r="R775" s="120"/>
      <c r="S775" s="120"/>
      <c r="T775" s="120"/>
      <c r="U775" s="120"/>
      <c r="V775" s="120"/>
      <c r="W775" s="120"/>
      <c r="X775" s="120"/>
      <c r="Y775" s="120"/>
      <c r="Z775" s="120"/>
    </row>
    <row r="776" ht="15.75" hidden="1" customHeight="1">
      <c r="A776" s="121" t="s">
        <v>12</v>
      </c>
      <c r="B776" s="121" t="s">
        <v>65</v>
      </c>
      <c r="C776" s="121">
        <v>7722.0</v>
      </c>
      <c r="D776" s="121" t="s">
        <v>988</v>
      </c>
      <c r="E776" s="121" t="s">
        <v>61</v>
      </c>
      <c r="F776" s="122">
        <v>16703.0</v>
      </c>
      <c r="G776" s="121" t="s">
        <v>17</v>
      </c>
      <c r="H776" s="120"/>
      <c r="I776" s="120"/>
      <c r="J776" s="120"/>
      <c r="K776" s="120"/>
      <c r="L776" s="120"/>
      <c r="M776" s="120"/>
      <c r="N776" s="120"/>
      <c r="O776" s="120"/>
      <c r="P776" s="120"/>
      <c r="Q776" s="120"/>
      <c r="R776" s="120"/>
      <c r="S776" s="120"/>
      <c r="T776" s="120"/>
      <c r="U776" s="120"/>
      <c r="V776" s="120"/>
      <c r="W776" s="120"/>
      <c r="X776" s="120"/>
      <c r="Y776" s="120"/>
      <c r="Z776" s="120"/>
    </row>
    <row r="777" ht="15.75" hidden="1" customHeight="1">
      <c r="A777" s="121" t="s">
        <v>12</v>
      </c>
      <c r="B777" s="121" t="s">
        <v>34</v>
      </c>
      <c r="C777" s="121">
        <v>7723.0</v>
      </c>
      <c r="D777" s="121" t="s">
        <v>989</v>
      </c>
      <c r="E777" s="121" t="s">
        <v>46</v>
      </c>
      <c r="F777" s="122">
        <v>1052900.0</v>
      </c>
      <c r="G777" s="121" t="s">
        <v>37</v>
      </c>
      <c r="H777" s="120"/>
      <c r="I777" s="120"/>
      <c r="J777" s="120"/>
      <c r="K777" s="120"/>
      <c r="L777" s="120"/>
      <c r="M777" s="120"/>
      <c r="N777" s="120"/>
      <c r="O777" s="120"/>
      <c r="P777" s="120"/>
      <c r="Q777" s="120"/>
      <c r="R777" s="120"/>
      <c r="S777" s="120"/>
      <c r="T777" s="120"/>
      <c r="U777" s="120"/>
      <c r="V777" s="120"/>
      <c r="W777" s="120"/>
      <c r="X777" s="120"/>
      <c r="Y777" s="120"/>
      <c r="Z777" s="120"/>
    </row>
    <row r="778" ht="15.75" hidden="1" customHeight="1">
      <c r="A778" s="121" t="s">
        <v>12</v>
      </c>
      <c r="B778" s="121" t="s">
        <v>34</v>
      </c>
      <c r="C778" s="121">
        <v>7724.0</v>
      </c>
      <c r="D778" s="121" t="s">
        <v>990</v>
      </c>
      <c r="E778" s="121" t="s">
        <v>46</v>
      </c>
      <c r="F778" s="122">
        <v>1579350.0</v>
      </c>
      <c r="G778" s="121" t="s">
        <v>37</v>
      </c>
      <c r="H778" s="120"/>
      <c r="I778" s="120"/>
      <c r="J778" s="120"/>
      <c r="K778" s="120"/>
      <c r="L778" s="120"/>
      <c r="M778" s="120"/>
      <c r="N778" s="120"/>
      <c r="O778" s="120"/>
      <c r="P778" s="120"/>
      <c r="Q778" s="120"/>
      <c r="R778" s="120"/>
      <c r="S778" s="120"/>
      <c r="T778" s="120"/>
      <c r="U778" s="120"/>
      <c r="V778" s="120"/>
      <c r="W778" s="120"/>
      <c r="X778" s="120"/>
      <c r="Y778" s="120"/>
      <c r="Z778" s="120"/>
    </row>
    <row r="779" ht="15.75" hidden="1" customHeight="1">
      <c r="A779" s="121" t="s">
        <v>12</v>
      </c>
      <c r="B779" s="121" t="s">
        <v>34</v>
      </c>
      <c r="C779" s="121">
        <v>7725.0</v>
      </c>
      <c r="D779" s="121" t="s">
        <v>991</v>
      </c>
      <c r="E779" s="121" t="s">
        <v>46</v>
      </c>
      <c r="F779" s="122">
        <v>2105800.0</v>
      </c>
      <c r="G779" s="121" t="s">
        <v>37</v>
      </c>
      <c r="H779" s="120"/>
      <c r="I779" s="120"/>
      <c r="J779" s="120"/>
      <c r="K779" s="120"/>
      <c r="L779" s="120"/>
      <c r="M779" s="120"/>
      <c r="N779" s="120"/>
      <c r="O779" s="120"/>
      <c r="P779" s="120"/>
      <c r="Q779" s="120"/>
      <c r="R779" s="120"/>
      <c r="S779" s="120"/>
      <c r="T779" s="120"/>
      <c r="U779" s="120"/>
      <c r="V779" s="120"/>
      <c r="W779" s="120"/>
      <c r="X779" s="120"/>
      <c r="Y779" s="120"/>
      <c r="Z779" s="120"/>
    </row>
    <row r="780" ht="15.75" hidden="1" customHeight="1">
      <c r="A780" s="121" t="s">
        <v>12</v>
      </c>
      <c r="B780" s="121" t="s">
        <v>992</v>
      </c>
      <c r="C780" s="121">
        <v>7727.0</v>
      </c>
      <c r="D780" s="121" t="s">
        <v>993</v>
      </c>
      <c r="E780" s="121" t="s">
        <v>61</v>
      </c>
      <c r="F780" s="122">
        <v>92820.0</v>
      </c>
      <c r="G780" s="121" t="s">
        <v>37</v>
      </c>
      <c r="H780" s="120"/>
      <c r="I780" s="120"/>
      <c r="J780" s="120"/>
      <c r="K780" s="120"/>
      <c r="L780" s="120"/>
      <c r="M780" s="120"/>
      <c r="N780" s="120"/>
      <c r="O780" s="120"/>
      <c r="P780" s="120"/>
      <c r="Q780" s="120"/>
      <c r="R780" s="120"/>
      <c r="S780" s="120"/>
      <c r="T780" s="120"/>
      <c r="U780" s="120"/>
      <c r="V780" s="120"/>
      <c r="W780" s="120"/>
      <c r="X780" s="120"/>
      <c r="Y780" s="120"/>
      <c r="Z780" s="120"/>
    </row>
    <row r="781" ht="15.75" hidden="1" customHeight="1">
      <c r="A781" s="121" t="s">
        <v>12</v>
      </c>
      <c r="B781" s="121" t="s">
        <v>992</v>
      </c>
      <c r="C781" s="121">
        <v>7729.0</v>
      </c>
      <c r="D781" s="121" t="s">
        <v>994</v>
      </c>
      <c r="E781" s="121" t="s">
        <v>61</v>
      </c>
      <c r="F781" s="122">
        <v>314160.0</v>
      </c>
      <c r="G781" s="121" t="s">
        <v>37</v>
      </c>
      <c r="H781" s="120"/>
      <c r="I781" s="120"/>
      <c r="J781" s="120"/>
      <c r="K781" s="120"/>
      <c r="L781" s="120"/>
      <c r="M781" s="120"/>
      <c r="N781" s="120"/>
      <c r="O781" s="120"/>
      <c r="P781" s="120"/>
      <c r="Q781" s="120"/>
      <c r="R781" s="120"/>
      <c r="S781" s="120"/>
      <c r="T781" s="120"/>
      <c r="U781" s="120"/>
      <c r="V781" s="120"/>
      <c r="W781" s="120"/>
      <c r="X781" s="120"/>
      <c r="Y781" s="120"/>
      <c r="Z781" s="120"/>
    </row>
    <row r="782" ht="15.75" hidden="1" customHeight="1">
      <c r="A782" s="121" t="s">
        <v>12</v>
      </c>
      <c r="B782" s="121" t="s">
        <v>992</v>
      </c>
      <c r="C782" s="121">
        <v>7730.0</v>
      </c>
      <c r="D782" s="121" t="s">
        <v>995</v>
      </c>
      <c r="E782" s="121" t="s">
        <v>61</v>
      </c>
      <c r="F782" s="122">
        <v>568860.0</v>
      </c>
      <c r="G782" s="121" t="s">
        <v>37</v>
      </c>
      <c r="H782" s="120"/>
      <c r="I782" s="120"/>
      <c r="J782" s="120"/>
      <c r="K782" s="120"/>
      <c r="L782" s="120"/>
      <c r="M782" s="120"/>
      <c r="N782" s="120"/>
      <c r="O782" s="120"/>
      <c r="P782" s="120"/>
      <c r="Q782" s="120"/>
      <c r="R782" s="120"/>
      <c r="S782" s="120"/>
      <c r="T782" s="120"/>
      <c r="U782" s="120"/>
      <c r="V782" s="120"/>
      <c r="W782" s="120"/>
      <c r="X782" s="120"/>
      <c r="Y782" s="120"/>
      <c r="Z782" s="120"/>
    </row>
    <row r="783" ht="15.75" hidden="1" customHeight="1">
      <c r="A783" s="121" t="s">
        <v>12</v>
      </c>
      <c r="B783" s="121" t="s">
        <v>850</v>
      </c>
      <c r="C783" s="121">
        <v>7737.0</v>
      </c>
      <c r="D783" s="121" t="s">
        <v>996</v>
      </c>
      <c r="E783" s="121" t="s">
        <v>46</v>
      </c>
      <c r="F783" s="122">
        <v>98899.0</v>
      </c>
      <c r="G783" s="121" t="s">
        <v>37</v>
      </c>
      <c r="H783" s="120"/>
      <c r="I783" s="120"/>
      <c r="J783" s="120"/>
      <c r="K783" s="120"/>
      <c r="L783" s="120"/>
      <c r="M783" s="120"/>
      <c r="N783" s="120"/>
      <c r="O783" s="120"/>
      <c r="P783" s="120"/>
      <c r="Q783" s="120"/>
      <c r="R783" s="120"/>
      <c r="S783" s="120"/>
      <c r="T783" s="120"/>
      <c r="U783" s="120"/>
      <c r="V783" s="120"/>
      <c r="W783" s="120"/>
      <c r="X783" s="120"/>
      <c r="Y783" s="120"/>
      <c r="Z783" s="120"/>
    </row>
    <row r="784" ht="15.75" hidden="1" customHeight="1">
      <c r="A784" s="121" t="s">
        <v>12</v>
      </c>
      <c r="B784" s="121" t="s">
        <v>850</v>
      </c>
      <c r="C784" s="121">
        <v>7738.0</v>
      </c>
      <c r="D784" s="121" t="s">
        <v>997</v>
      </c>
      <c r="E784" s="121" t="s">
        <v>46</v>
      </c>
      <c r="F784" s="122">
        <v>145180.0</v>
      </c>
      <c r="G784" s="121" t="s">
        <v>37</v>
      </c>
      <c r="H784" s="120"/>
      <c r="I784" s="120"/>
      <c r="J784" s="120"/>
      <c r="K784" s="120"/>
      <c r="L784" s="120"/>
      <c r="M784" s="120"/>
      <c r="N784" s="120"/>
      <c r="O784" s="120"/>
      <c r="P784" s="120"/>
      <c r="Q784" s="120"/>
      <c r="R784" s="120"/>
      <c r="S784" s="120"/>
      <c r="T784" s="120"/>
      <c r="U784" s="120"/>
      <c r="V784" s="120"/>
      <c r="W784" s="120"/>
      <c r="X784" s="120"/>
      <c r="Y784" s="120"/>
      <c r="Z784" s="120"/>
    </row>
    <row r="785" ht="15.75" hidden="1" customHeight="1">
      <c r="A785" s="121" t="s">
        <v>12</v>
      </c>
      <c r="B785" s="121" t="s">
        <v>850</v>
      </c>
      <c r="C785" s="121">
        <v>7743.0</v>
      </c>
      <c r="D785" s="121" t="s">
        <v>998</v>
      </c>
      <c r="E785" s="121" t="s">
        <v>46</v>
      </c>
      <c r="F785" s="122">
        <v>77469.0</v>
      </c>
      <c r="G785" s="121" t="s">
        <v>37</v>
      </c>
      <c r="H785" s="120"/>
      <c r="I785" s="120"/>
      <c r="J785" s="120"/>
      <c r="K785" s="120"/>
      <c r="L785" s="120"/>
      <c r="M785" s="120"/>
      <c r="N785" s="120"/>
      <c r="O785" s="120"/>
      <c r="P785" s="120"/>
      <c r="Q785" s="120"/>
      <c r="R785" s="120"/>
      <c r="S785" s="120"/>
      <c r="T785" s="120"/>
      <c r="U785" s="120"/>
      <c r="V785" s="120"/>
      <c r="W785" s="120"/>
      <c r="X785" s="120"/>
      <c r="Y785" s="120"/>
      <c r="Z785" s="120"/>
    </row>
    <row r="786" ht="15.75" hidden="1" customHeight="1">
      <c r="A786" s="121" t="s">
        <v>12</v>
      </c>
      <c r="B786" s="121" t="s">
        <v>850</v>
      </c>
      <c r="C786" s="121">
        <v>7744.0</v>
      </c>
      <c r="D786" s="121" t="s">
        <v>999</v>
      </c>
      <c r="E786" s="121" t="s">
        <v>46</v>
      </c>
      <c r="F786" s="122">
        <v>128163.0</v>
      </c>
      <c r="G786" s="121" t="s">
        <v>37</v>
      </c>
      <c r="H786" s="120"/>
      <c r="I786" s="120"/>
      <c r="J786" s="120"/>
      <c r="K786" s="120"/>
      <c r="L786" s="120"/>
      <c r="M786" s="120"/>
      <c r="N786" s="120"/>
      <c r="O786" s="120"/>
      <c r="P786" s="120"/>
      <c r="Q786" s="120"/>
      <c r="R786" s="120"/>
      <c r="S786" s="120"/>
      <c r="T786" s="120"/>
      <c r="U786" s="120"/>
      <c r="V786" s="120"/>
      <c r="W786" s="120"/>
      <c r="X786" s="120"/>
      <c r="Y786" s="120"/>
      <c r="Z786" s="120"/>
    </row>
    <row r="787" ht="15.75" hidden="1" customHeight="1">
      <c r="A787" s="121" t="s">
        <v>12</v>
      </c>
      <c r="B787" s="121" t="s">
        <v>850</v>
      </c>
      <c r="C787" s="121">
        <v>7750.0</v>
      </c>
      <c r="D787" s="121" t="s">
        <v>1000</v>
      </c>
      <c r="E787" s="121" t="s">
        <v>46</v>
      </c>
      <c r="F787" s="122">
        <v>92820.0</v>
      </c>
      <c r="G787" s="121" t="s">
        <v>37</v>
      </c>
      <c r="H787" s="120"/>
      <c r="I787" s="120"/>
      <c r="J787" s="120"/>
      <c r="K787" s="120"/>
      <c r="L787" s="120"/>
      <c r="M787" s="120"/>
      <c r="N787" s="120"/>
      <c r="O787" s="120"/>
      <c r="P787" s="120"/>
      <c r="Q787" s="120"/>
      <c r="R787" s="120"/>
      <c r="S787" s="120"/>
      <c r="T787" s="120"/>
      <c r="U787" s="120"/>
      <c r="V787" s="120"/>
      <c r="W787" s="120"/>
      <c r="X787" s="120"/>
      <c r="Y787" s="120"/>
      <c r="Z787" s="120"/>
    </row>
    <row r="788" ht="15.75" hidden="1" customHeight="1">
      <c r="A788" s="121" t="s">
        <v>12</v>
      </c>
      <c r="B788" s="121" t="s">
        <v>875</v>
      </c>
      <c r="C788" s="121">
        <v>7752.0</v>
      </c>
      <c r="D788" s="121" t="s">
        <v>1001</v>
      </c>
      <c r="E788" s="121" t="s">
        <v>46</v>
      </c>
      <c r="F788" s="122">
        <v>122000.0</v>
      </c>
      <c r="G788" s="121" t="s">
        <v>37</v>
      </c>
      <c r="H788" s="120"/>
      <c r="I788" s="120"/>
      <c r="J788" s="120"/>
      <c r="K788" s="120"/>
      <c r="L788" s="120"/>
      <c r="M788" s="120"/>
      <c r="N788" s="120"/>
      <c r="O788" s="120"/>
      <c r="P788" s="120"/>
      <c r="Q788" s="120"/>
      <c r="R788" s="120"/>
      <c r="S788" s="120"/>
      <c r="T788" s="120"/>
      <c r="U788" s="120"/>
      <c r="V788" s="120"/>
      <c r="W788" s="120"/>
      <c r="X788" s="120"/>
      <c r="Y788" s="120"/>
      <c r="Z788" s="120"/>
    </row>
    <row r="789" ht="15.75" hidden="1" customHeight="1">
      <c r="A789" s="121" t="s">
        <v>12</v>
      </c>
      <c r="B789" s="121" t="s">
        <v>875</v>
      </c>
      <c r="C789" s="121">
        <v>7754.0</v>
      </c>
      <c r="D789" s="121" t="s">
        <v>1002</v>
      </c>
      <c r="E789" s="121" t="s">
        <v>46</v>
      </c>
      <c r="F789" s="122">
        <v>157000.0</v>
      </c>
      <c r="G789" s="121" t="s">
        <v>37</v>
      </c>
      <c r="H789" s="120"/>
      <c r="I789" s="120"/>
      <c r="J789" s="120"/>
      <c r="K789" s="120"/>
      <c r="L789" s="120"/>
      <c r="M789" s="120"/>
      <c r="N789" s="120"/>
      <c r="O789" s="120"/>
      <c r="P789" s="120"/>
      <c r="Q789" s="120"/>
      <c r="R789" s="120"/>
      <c r="S789" s="120"/>
      <c r="T789" s="120"/>
      <c r="U789" s="120"/>
      <c r="V789" s="120"/>
      <c r="W789" s="120"/>
      <c r="X789" s="120"/>
      <c r="Y789" s="120"/>
      <c r="Z789" s="120"/>
    </row>
    <row r="790" ht="15.75" hidden="1" customHeight="1">
      <c r="A790" s="121" t="s">
        <v>12</v>
      </c>
      <c r="B790" s="121" t="s">
        <v>877</v>
      </c>
      <c r="C790" s="121">
        <v>7755.0</v>
      </c>
      <c r="D790" s="121" t="s">
        <v>1003</v>
      </c>
      <c r="E790" s="121" t="s">
        <v>46</v>
      </c>
      <c r="F790" s="122">
        <v>996863.0</v>
      </c>
      <c r="G790" s="121" t="s">
        <v>37</v>
      </c>
      <c r="H790" s="120"/>
      <c r="I790" s="120"/>
      <c r="J790" s="120"/>
      <c r="K790" s="120"/>
      <c r="L790" s="120"/>
      <c r="M790" s="120"/>
      <c r="N790" s="120"/>
      <c r="O790" s="120"/>
      <c r="P790" s="120"/>
      <c r="Q790" s="120"/>
      <c r="R790" s="120"/>
      <c r="S790" s="120"/>
      <c r="T790" s="120"/>
      <c r="U790" s="120"/>
      <c r="V790" s="120"/>
      <c r="W790" s="120"/>
      <c r="X790" s="120"/>
      <c r="Y790" s="120"/>
      <c r="Z790" s="120"/>
    </row>
    <row r="791" ht="15.75" hidden="1" customHeight="1">
      <c r="A791" s="121" t="s">
        <v>12</v>
      </c>
      <c r="B791" s="121" t="s">
        <v>877</v>
      </c>
      <c r="C791" s="121">
        <v>7758.0</v>
      </c>
      <c r="D791" s="121" t="s">
        <v>1004</v>
      </c>
      <c r="E791" s="121" t="s">
        <v>46</v>
      </c>
      <c r="F791" s="122">
        <v>1785000.0</v>
      </c>
      <c r="G791" s="121" t="s">
        <v>37</v>
      </c>
      <c r="H791" s="120"/>
      <c r="I791" s="120"/>
      <c r="J791" s="120"/>
      <c r="K791" s="120"/>
      <c r="L791" s="120"/>
      <c r="M791" s="120"/>
      <c r="N791" s="120"/>
      <c r="O791" s="120"/>
      <c r="P791" s="120"/>
      <c r="Q791" s="120"/>
      <c r="R791" s="120"/>
      <c r="S791" s="120"/>
      <c r="T791" s="120"/>
      <c r="U791" s="120"/>
      <c r="V791" s="120"/>
      <c r="W791" s="120"/>
      <c r="X791" s="120"/>
      <c r="Y791" s="120"/>
      <c r="Z791" s="120"/>
    </row>
    <row r="792" ht="15.75" hidden="1" customHeight="1">
      <c r="A792" s="121" t="s">
        <v>12</v>
      </c>
      <c r="B792" s="121" t="s">
        <v>871</v>
      </c>
      <c r="C792" s="121">
        <v>7762.0</v>
      </c>
      <c r="D792" s="121" t="s">
        <v>1005</v>
      </c>
      <c r="E792" s="121" t="s">
        <v>46</v>
      </c>
      <c r="F792" s="122">
        <v>273700.0</v>
      </c>
      <c r="G792" s="121" t="s">
        <v>37</v>
      </c>
      <c r="H792" s="120"/>
      <c r="I792" s="120"/>
      <c r="J792" s="120"/>
      <c r="K792" s="120"/>
      <c r="L792" s="120"/>
      <c r="M792" s="120"/>
      <c r="N792" s="120"/>
      <c r="O792" s="120"/>
      <c r="P792" s="120"/>
      <c r="Q792" s="120"/>
      <c r="R792" s="120"/>
      <c r="S792" s="120"/>
      <c r="T792" s="120"/>
      <c r="U792" s="120"/>
      <c r="V792" s="120"/>
      <c r="W792" s="120"/>
      <c r="X792" s="120"/>
      <c r="Y792" s="120"/>
      <c r="Z792" s="120"/>
    </row>
    <row r="793" ht="15.75" hidden="1" customHeight="1">
      <c r="A793" s="121" t="s">
        <v>12</v>
      </c>
      <c r="B793" s="121" t="s">
        <v>875</v>
      </c>
      <c r="C793" s="121">
        <v>7766.0</v>
      </c>
      <c r="D793" s="121" t="s">
        <v>1006</v>
      </c>
      <c r="E793" s="121" t="s">
        <v>46</v>
      </c>
      <c r="F793" s="122">
        <v>166600.0</v>
      </c>
      <c r="G793" s="121" t="s">
        <v>37</v>
      </c>
      <c r="H793" s="120"/>
      <c r="I793" s="120"/>
      <c r="J793" s="120"/>
      <c r="K793" s="120"/>
      <c r="L793" s="120"/>
      <c r="M793" s="120"/>
      <c r="N793" s="120"/>
      <c r="O793" s="120"/>
      <c r="P793" s="120"/>
      <c r="Q793" s="120"/>
      <c r="R793" s="120"/>
      <c r="S793" s="120"/>
      <c r="T793" s="120"/>
      <c r="U793" s="120"/>
      <c r="V793" s="120"/>
      <c r="W793" s="120"/>
      <c r="X793" s="120"/>
      <c r="Y793" s="120"/>
      <c r="Z793" s="120"/>
    </row>
    <row r="794" ht="15.75" hidden="1" customHeight="1">
      <c r="A794" s="121" t="s">
        <v>12</v>
      </c>
      <c r="B794" s="121" t="s">
        <v>38</v>
      </c>
      <c r="C794" s="121">
        <v>7767.0</v>
      </c>
      <c r="D794" s="121" t="s">
        <v>1007</v>
      </c>
      <c r="E794" s="121" t="s">
        <v>100</v>
      </c>
      <c r="F794" s="122">
        <v>1190.0</v>
      </c>
      <c r="G794" s="121" t="s">
        <v>17</v>
      </c>
      <c r="H794" s="120"/>
      <c r="I794" s="120"/>
      <c r="J794" s="120"/>
      <c r="K794" s="120"/>
      <c r="L794" s="120"/>
      <c r="M794" s="120"/>
      <c r="N794" s="120"/>
      <c r="O794" s="120"/>
      <c r="P794" s="120"/>
      <c r="Q794" s="120"/>
      <c r="R794" s="120"/>
      <c r="S794" s="120"/>
      <c r="T794" s="120"/>
      <c r="U794" s="120"/>
      <c r="V794" s="120"/>
      <c r="W794" s="120"/>
      <c r="X794" s="120"/>
      <c r="Y794" s="120"/>
      <c r="Z794" s="120"/>
    </row>
    <row r="795" ht="15.75" hidden="1" customHeight="1">
      <c r="A795" s="121" t="s">
        <v>12</v>
      </c>
      <c r="B795" s="121" t="s">
        <v>38</v>
      </c>
      <c r="C795" s="121">
        <v>7769.0</v>
      </c>
      <c r="D795" s="121" t="s">
        <v>1008</v>
      </c>
      <c r="E795" s="121" t="s">
        <v>100</v>
      </c>
      <c r="F795" s="122">
        <v>2975.0</v>
      </c>
      <c r="G795" s="121" t="s">
        <v>17</v>
      </c>
      <c r="H795" s="120"/>
      <c r="I795" s="120"/>
      <c r="J795" s="120"/>
      <c r="K795" s="120"/>
      <c r="L795" s="120"/>
      <c r="M795" s="120"/>
      <c r="N795" s="120"/>
      <c r="O795" s="120"/>
      <c r="P795" s="120"/>
      <c r="Q795" s="120"/>
      <c r="R795" s="120"/>
      <c r="S795" s="120"/>
      <c r="T795" s="120"/>
      <c r="U795" s="120"/>
      <c r="V795" s="120"/>
      <c r="W795" s="120"/>
      <c r="X795" s="120"/>
      <c r="Y795" s="120"/>
      <c r="Z795" s="120"/>
    </row>
    <row r="796" ht="15.75" hidden="1" customHeight="1">
      <c r="A796" s="121" t="s">
        <v>12</v>
      </c>
      <c r="B796" s="121" t="s">
        <v>877</v>
      </c>
      <c r="C796" s="121">
        <v>7770.0</v>
      </c>
      <c r="D796" s="121" t="s">
        <v>1009</v>
      </c>
      <c r="E796" s="121" t="s">
        <v>46</v>
      </c>
      <c r="F796" s="122">
        <v>1937000.0</v>
      </c>
      <c r="G796" s="121" t="s">
        <v>37</v>
      </c>
      <c r="H796" s="120"/>
      <c r="I796" s="120"/>
      <c r="J796" s="120"/>
      <c r="K796" s="120"/>
      <c r="L796" s="120"/>
      <c r="M796" s="120"/>
      <c r="N796" s="120"/>
      <c r="O796" s="120"/>
      <c r="P796" s="120"/>
      <c r="Q796" s="120"/>
      <c r="R796" s="120"/>
      <c r="S796" s="120"/>
      <c r="T796" s="120"/>
      <c r="U796" s="120"/>
      <c r="V796" s="120"/>
      <c r="W796" s="120"/>
      <c r="X796" s="120"/>
      <c r="Y796" s="120"/>
      <c r="Z796" s="120"/>
    </row>
    <row r="797" ht="15.75" hidden="1" customHeight="1">
      <c r="A797" s="121" t="s">
        <v>12</v>
      </c>
      <c r="B797" s="121" t="s">
        <v>1010</v>
      </c>
      <c r="C797" s="121">
        <v>7772.0</v>
      </c>
      <c r="D797" s="121" t="s">
        <v>1011</v>
      </c>
      <c r="E797" s="121" t="s">
        <v>46</v>
      </c>
      <c r="F797" s="122">
        <v>57001.0</v>
      </c>
      <c r="G797" s="121" t="s">
        <v>37</v>
      </c>
      <c r="H797" s="120"/>
      <c r="I797" s="120"/>
      <c r="J797" s="120"/>
      <c r="K797" s="120"/>
      <c r="L797" s="120"/>
      <c r="M797" s="120"/>
      <c r="N797" s="120"/>
      <c r="O797" s="120"/>
      <c r="P797" s="120"/>
      <c r="Q797" s="120"/>
      <c r="R797" s="120"/>
      <c r="S797" s="120"/>
      <c r="T797" s="120"/>
      <c r="U797" s="120"/>
      <c r="V797" s="120"/>
      <c r="W797" s="120"/>
      <c r="X797" s="120"/>
      <c r="Y797" s="120"/>
      <c r="Z797" s="120"/>
    </row>
    <row r="798" ht="15.75" hidden="1" customHeight="1">
      <c r="A798" s="121" t="s">
        <v>12</v>
      </c>
      <c r="B798" s="121" t="s">
        <v>1010</v>
      </c>
      <c r="C798" s="121">
        <v>7773.0</v>
      </c>
      <c r="D798" s="121" t="s">
        <v>1012</v>
      </c>
      <c r="E798" s="121" t="s">
        <v>46</v>
      </c>
      <c r="F798" s="122">
        <v>58310.0</v>
      </c>
      <c r="G798" s="121" t="s">
        <v>37</v>
      </c>
      <c r="H798" s="120"/>
      <c r="I798" s="120"/>
      <c r="J798" s="120"/>
      <c r="K798" s="120"/>
      <c r="L798" s="120"/>
      <c r="M798" s="120"/>
      <c r="N798" s="120"/>
      <c r="O798" s="120"/>
      <c r="P798" s="120"/>
      <c r="Q798" s="120"/>
      <c r="R798" s="120"/>
      <c r="S798" s="120"/>
      <c r="T798" s="120"/>
      <c r="U798" s="120"/>
      <c r="V798" s="120"/>
      <c r="W798" s="120"/>
      <c r="X798" s="120"/>
      <c r="Y798" s="120"/>
      <c r="Z798" s="120"/>
    </row>
    <row r="799" ht="15.75" hidden="1" customHeight="1">
      <c r="A799" s="121" t="s">
        <v>12</v>
      </c>
      <c r="B799" s="121" t="s">
        <v>1010</v>
      </c>
      <c r="C799" s="121">
        <v>7774.0</v>
      </c>
      <c r="D799" s="121" t="s">
        <v>1013</v>
      </c>
      <c r="E799" s="121" t="s">
        <v>46</v>
      </c>
      <c r="F799" s="122">
        <v>17574.0</v>
      </c>
      <c r="G799" s="121" t="s">
        <v>37</v>
      </c>
      <c r="H799" s="120"/>
      <c r="I799" s="120"/>
      <c r="J799" s="120"/>
      <c r="K799" s="120"/>
      <c r="L799" s="120"/>
      <c r="M799" s="120"/>
      <c r="N799" s="120"/>
      <c r="O799" s="120"/>
      <c r="P799" s="120"/>
      <c r="Q799" s="120"/>
      <c r="R799" s="120"/>
      <c r="S799" s="120"/>
      <c r="T799" s="120"/>
      <c r="U799" s="120"/>
      <c r="V799" s="120"/>
      <c r="W799" s="120"/>
      <c r="X799" s="120"/>
      <c r="Y799" s="120"/>
      <c r="Z799" s="120"/>
    </row>
    <row r="800" ht="15.75" hidden="1" customHeight="1">
      <c r="A800" s="121" t="s">
        <v>12</v>
      </c>
      <c r="B800" s="121" t="s">
        <v>1010</v>
      </c>
      <c r="C800" s="121">
        <v>7775.0</v>
      </c>
      <c r="D800" s="121" t="s">
        <v>1014</v>
      </c>
      <c r="E800" s="121" t="s">
        <v>46</v>
      </c>
      <c r="F800" s="122">
        <v>58310.0</v>
      </c>
      <c r="G800" s="121" t="s">
        <v>37</v>
      </c>
      <c r="H800" s="120"/>
      <c r="I800" s="120"/>
      <c r="J800" s="120"/>
      <c r="K800" s="120"/>
      <c r="L800" s="120"/>
      <c r="M800" s="120"/>
      <c r="N800" s="120"/>
      <c r="O800" s="120"/>
      <c r="P800" s="120"/>
      <c r="Q800" s="120"/>
      <c r="R800" s="120"/>
      <c r="S800" s="120"/>
      <c r="T800" s="120"/>
      <c r="U800" s="120"/>
      <c r="V800" s="120"/>
      <c r="W800" s="120"/>
      <c r="X800" s="120"/>
      <c r="Y800" s="120"/>
      <c r="Z800" s="120"/>
    </row>
    <row r="801" ht="15.75" hidden="1" customHeight="1">
      <c r="A801" s="121" t="s">
        <v>12</v>
      </c>
      <c r="B801" s="121" t="s">
        <v>1010</v>
      </c>
      <c r="C801" s="121">
        <v>7776.0</v>
      </c>
      <c r="D801" s="121" t="s">
        <v>1015</v>
      </c>
      <c r="E801" s="121" t="s">
        <v>46</v>
      </c>
      <c r="F801" s="122">
        <v>29750.0</v>
      </c>
      <c r="G801" s="121" t="s">
        <v>37</v>
      </c>
      <c r="H801" s="120"/>
      <c r="I801" s="120"/>
      <c r="J801" s="120"/>
      <c r="K801" s="120"/>
      <c r="L801" s="120"/>
      <c r="M801" s="120"/>
      <c r="N801" s="120"/>
      <c r="O801" s="120"/>
      <c r="P801" s="120"/>
      <c r="Q801" s="120"/>
      <c r="R801" s="120"/>
      <c r="S801" s="120"/>
      <c r="T801" s="120"/>
      <c r="U801" s="120"/>
      <c r="V801" s="120"/>
      <c r="W801" s="120"/>
      <c r="X801" s="120"/>
      <c r="Y801" s="120"/>
      <c r="Z801" s="120"/>
    </row>
    <row r="802" ht="15.75" hidden="1" customHeight="1">
      <c r="A802" s="121" t="s">
        <v>12</v>
      </c>
      <c r="B802" s="121" t="s">
        <v>1010</v>
      </c>
      <c r="C802" s="121">
        <v>7777.0</v>
      </c>
      <c r="D802" s="121" t="s">
        <v>1016</v>
      </c>
      <c r="E802" s="121" t="s">
        <v>46</v>
      </c>
      <c r="F802" s="122">
        <v>58715.0</v>
      </c>
      <c r="G802" s="121" t="s">
        <v>37</v>
      </c>
      <c r="H802" s="120"/>
      <c r="I802" s="120"/>
      <c r="J802" s="120"/>
      <c r="K802" s="120"/>
      <c r="L802" s="120"/>
      <c r="M802" s="120"/>
      <c r="N802" s="120"/>
      <c r="O802" s="120"/>
      <c r="P802" s="120"/>
      <c r="Q802" s="120"/>
      <c r="R802" s="120"/>
      <c r="S802" s="120"/>
      <c r="T802" s="120"/>
      <c r="U802" s="120"/>
      <c r="V802" s="120"/>
      <c r="W802" s="120"/>
      <c r="X802" s="120"/>
      <c r="Y802" s="120"/>
      <c r="Z802" s="120"/>
    </row>
    <row r="803" ht="15.75" hidden="1" customHeight="1">
      <c r="A803" s="121" t="s">
        <v>12</v>
      </c>
      <c r="B803" s="121" t="s">
        <v>1010</v>
      </c>
      <c r="C803" s="121">
        <v>7778.0</v>
      </c>
      <c r="D803" s="121" t="s">
        <v>1017</v>
      </c>
      <c r="E803" s="121" t="s">
        <v>46</v>
      </c>
      <c r="F803" s="122">
        <v>52598.0</v>
      </c>
      <c r="G803" s="121" t="s">
        <v>37</v>
      </c>
      <c r="H803" s="120"/>
      <c r="I803" s="120"/>
      <c r="J803" s="120"/>
      <c r="K803" s="120"/>
      <c r="L803" s="120"/>
      <c r="M803" s="120"/>
      <c r="N803" s="120"/>
      <c r="O803" s="120"/>
      <c r="P803" s="120"/>
      <c r="Q803" s="120"/>
      <c r="R803" s="120"/>
      <c r="S803" s="120"/>
      <c r="T803" s="120"/>
      <c r="U803" s="120"/>
      <c r="V803" s="120"/>
      <c r="W803" s="120"/>
      <c r="X803" s="120"/>
      <c r="Y803" s="120"/>
      <c r="Z803" s="120"/>
    </row>
    <row r="804" ht="15.75" hidden="1" customHeight="1">
      <c r="A804" s="121" t="s">
        <v>12</v>
      </c>
      <c r="B804" s="121" t="s">
        <v>1010</v>
      </c>
      <c r="C804" s="121">
        <v>7780.0</v>
      </c>
      <c r="D804" s="121" t="s">
        <v>1018</v>
      </c>
      <c r="E804" s="121" t="s">
        <v>46</v>
      </c>
      <c r="F804" s="122">
        <v>34510.0</v>
      </c>
      <c r="G804" s="121" t="s">
        <v>37</v>
      </c>
      <c r="H804" s="120"/>
      <c r="I804" s="120"/>
      <c r="J804" s="120"/>
      <c r="K804" s="120"/>
      <c r="L804" s="120"/>
      <c r="M804" s="120"/>
      <c r="N804" s="120"/>
      <c r="O804" s="120"/>
      <c r="P804" s="120"/>
      <c r="Q804" s="120"/>
      <c r="R804" s="120"/>
      <c r="S804" s="120"/>
      <c r="T804" s="120"/>
      <c r="U804" s="120"/>
      <c r="V804" s="120"/>
      <c r="W804" s="120"/>
      <c r="X804" s="120"/>
      <c r="Y804" s="120"/>
      <c r="Z804" s="120"/>
    </row>
    <row r="805" ht="15.75" hidden="1" customHeight="1">
      <c r="A805" s="121" t="s">
        <v>12</v>
      </c>
      <c r="B805" s="121" t="s">
        <v>1010</v>
      </c>
      <c r="C805" s="121">
        <v>7781.0</v>
      </c>
      <c r="D805" s="121" t="s">
        <v>1019</v>
      </c>
      <c r="E805" s="121" t="s">
        <v>46</v>
      </c>
      <c r="F805" s="122">
        <v>14280.0</v>
      </c>
      <c r="G805" s="121" t="s">
        <v>37</v>
      </c>
      <c r="H805" s="120"/>
      <c r="I805" s="120"/>
      <c r="J805" s="120"/>
      <c r="K805" s="120"/>
      <c r="L805" s="120"/>
      <c r="M805" s="120"/>
      <c r="N805" s="120"/>
      <c r="O805" s="120"/>
      <c r="P805" s="120"/>
      <c r="Q805" s="120"/>
      <c r="R805" s="120"/>
      <c r="S805" s="120"/>
      <c r="T805" s="120"/>
      <c r="U805" s="120"/>
      <c r="V805" s="120"/>
      <c r="W805" s="120"/>
      <c r="X805" s="120"/>
      <c r="Y805" s="120"/>
      <c r="Z805" s="120"/>
    </row>
    <row r="806" ht="15.75" hidden="1" customHeight="1">
      <c r="A806" s="121" t="s">
        <v>12</v>
      </c>
      <c r="B806" s="121" t="s">
        <v>1010</v>
      </c>
      <c r="C806" s="121">
        <v>7782.0</v>
      </c>
      <c r="D806" s="121" t="s">
        <v>1020</v>
      </c>
      <c r="E806" s="121" t="s">
        <v>46</v>
      </c>
      <c r="F806" s="122">
        <v>18374.0</v>
      </c>
      <c r="G806" s="121" t="s">
        <v>37</v>
      </c>
      <c r="H806" s="120"/>
      <c r="I806" s="120"/>
      <c r="J806" s="120"/>
      <c r="K806" s="120"/>
      <c r="L806" s="120"/>
      <c r="M806" s="120"/>
      <c r="N806" s="120"/>
      <c r="O806" s="120"/>
      <c r="P806" s="120"/>
      <c r="Q806" s="120"/>
      <c r="R806" s="120"/>
      <c r="S806" s="120"/>
      <c r="T806" s="120"/>
      <c r="U806" s="120"/>
      <c r="V806" s="120"/>
      <c r="W806" s="120"/>
      <c r="X806" s="120"/>
      <c r="Y806" s="120"/>
      <c r="Z806" s="120"/>
    </row>
    <row r="807" ht="15.75" hidden="1" customHeight="1">
      <c r="A807" s="121" t="s">
        <v>12</v>
      </c>
      <c r="B807" s="121" t="s">
        <v>1010</v>
      </c>
      <c r="C807" s="121">
        <v>7783.0</v>
      </c>
      <c r="D807" s="121" t="s">
        <v>1021</v>
      </c>
      <c r="E807" s="121" t="s">
        <v>46</v>
      </c>
      <c r="F807" s="122">
        <v>8783.0</v>
      </c>
      <c r="G807" s="121" t="s">
        <v>37</v>
      </c>
      <c r="H807" s="120"/>
      <c r="I807" s="120"/>
      <c r="J807" s="120"/>
      <c r="K807" s="120"/>
      <c r="L807" s="120"/>
      <c r="M807" s="120"/>
      <c r="N807" s="120"/>
      <c r="O807" s="120"/>
      <c r="P807" s="120"/>
      <c r="Q807" s="120"/>
      <c r="R807" s="120"/>
      <c r="S807" s="120"/>
      <c r="T807" s="120"/>
      <c r="U807" s="120"/>
      <c r="V807" s="120"/>
      <c r="W807" s="120"/>
      <c r="X807" s="120"/>
      <c r="Y807" s="120"/>
      <c r="Z807" s="120"/>
    </row>
    <row r="808" ht="15.75" hidden="1" customHeight="1">
      <c r="A808" s="121" t="s">
        <v>12</v>
      </c>
      <c r="B808" s="121" t="s">
        <v>1010</v>
      </c>
      <c r="C808" s="121">
        <v>7784.0</v>
      </c>
      <c r="D808" s="121" t="s">
        <v>1022</v>
      </c>
      <c r="E808" s="121" t="s">
        <v>46</v>
      </c>
      <c r="F808" s="122">
        <v>65450.0</v>
      </c>
      <c r="G808" s="121" t="s">
        <v>37</v>
      </c>
      <c r="H808" s="120"/>
      <c r="I808" s="120"/>
      <c r="J808" s="120"/>
      <c r="K808" s="120"/>
      <c r="L808" s="120"/>
      <c r="M808" s="120"/>
      <c r="N808" s="120"/>
      <c r="O808" s="120"/>
      <c r="P808" s="120"/>
      <c r="Q808" s="120"/>
      <c r="R808" s="120"/>
      <c r="S808" s="120"/>
      <c r="T808" s="120"/>
      <c r="U808" s="120"/>
      <c r="V808" s="120"/>
      <c r="W808" s="120"/>
      <c r="X808" s="120"/>
      <c r="Y808" s="120"/>
      <c r="Z808" s="120"/>
    </row>
    <row r="809" ht="15.75" hidden="1" customHeight="1">
      <c r="A809" s="121" t="s">
        <v>12</v>
      </c>
      <c r="B809" s="121" t="s">
        <v>1010</v>
      </c>
      <c r="C809" s="121">
        <v>7785.0</v>
      </c>
      <c r="D809" s="121" t="s">
        <v>1023</v>
      </c>
      <c r="E809" s="121" t="s">
        <v>46</v>
      </c>
      <c r="F809" s="122">
        <v>24777.0</v>
      </c>
      <c r="G809" s="121" t="s">
        <v>37</v>
      </c>
      <c r="H809" s="120"/>
      <c r="I809" s="120"/>
      <c r="J809" s="120"/>
      <c r="K809" s="120"/>
      <c r="L809" s="120"/>
      <c r="M809" s="120"/>
      <c r="N809" s="120"/>
      <c r="O809" s="120"/>
      <c r="P809" s="120"/>
      <c r="Q809" s="120"/>
      <c r="R809" s="120"/>
      <c r="S809" s="120"/>
      <c r="T809" s="120"/>
      <c r="U809" s="120"/>
      <c r="V809" s="120"/>
      <c r="W809" s="120"/>
      <c r="X809" s="120"/>
      <c r="Y809" s="120"/>
      <c r="Z809" s="120"/>
    </row>
    <row r="810" ht="15.75" hidden="1" customHeight="1">
      <c r="A810" s="121" t="s">
        <v>12</v>
      </c>
      <c r="B810" s="121" t="s">
        <v>1010</v>
      </c>
      <c r="C810" s="121">
        <v>7786.0</v>
      </c>
      <c r="D810" s="121" t="s">
        <v>1024</v>
      </c>
      <c r="E810" s="121" t="s">
        <v>46</v>
      </c>
      <c r="F810" s="122">
        <v>21935.0</v>
      </c>
      <c r="G810" s="121" t="s">
        <v>37</v>
      </c>
      <c r="H810" s="120"/>
      <c r="I810" s="120"/>
      <c r="J810" s="120"/>
      <c r="K810" s="120"/>
      <c r="L810" s="120"/>
      <c r="M810" s="120"/>
      <c r="N810" s="120"/>
      <c r="O810" s="120"/>
      <c r="P810" s="120"/>
      <c r="Q810" s="120"/>
      <c r="R810" s="120"/>
      <c r="S810" s="120"/>
      <c r="T810" s="120"/>
      <c r="U810" s="120"/>
      <c r="V810" s="120"/>
      <c r="W810" s="120"/>
      <c r="X810" s="120"/>
      <c r="Y810" s="120"/>
      <c r="Z810" s="120"/>
    </row>
    <row r="811" ht="15.75" hidden="1" customHeight="1">
      <c r="A811" s="121" t="s">
        <v>12</v>
      </c>
      <c r="B811" s="121" t="s">
        <v>1010</v>
      </c>
      <c r="C811" s="121">
        <v>7787.0</v>
      </c>
      <c r="D811" s="121" t="s">
        <v>1025</v>
      </c>
      <c r="E811" s="121" t="s">
        <v>46</v>
      </c>
      <c r="F811" s="122">
        <v>27643.0</v>
      </c>
      <c r="G811" s="121" t="s">
        <v>37</v>
      </c>
      <c r="H811" s="120"/>
      <c r="I811" s="120"/>
      <c r="J811" s="120"/>
      <c r="K811" s="120"/>
      <c r="L811" s="120"/>
      <c r="M811" s="120"/>
      <c r="N811" s="120"/>
      <c r="O811" s="120"/>
      <c r="P811" s="120"/>
      <c r="Q811" s="120"/>
      <c r="R811" s="120"/>
      <c r="S811" s="120"/>
      <c r="T811" s="120"/>
      <c r="U811" s="120"/>
      <c r="V811" s="120"/>
      <c r="W811" s="120"/>
      <c r="X811" s="120"/>
      <c r="Y811" s="120"/>
      <c r="Z811" s="120"/>
    </row>
    <row r="812" ht="15.75" hidden="1" customHeight="1">
      <c r="A812" s="121" t="s">
        <v>12</v>
      </c>
      <c r="B812" s="121" t="s">
        <v>1010</v>
      </c>
      <c r="C812" s="121">
        <v>7788.0</v>
      </c>
      <c r="D812" s="121" t="s">
        <v>1026</v>
      </c>
      <c r="E812" s="121" t="s">
        <v>46</v>
      </c>
      <c r="F812" s="122">
        <v>9106.0</v>
      </c>
      <c r="G812" s="121" t="s">
        <v>37</v>
      </c>
      <c r="H812" s="120"/>
      <c r="I812" s="120"/>
      <c r="J812" s="120"/>
      <c r="K812" s="120"/>
      <c r="L812" s="120"/>
      <c r="M812" s="120"/>
      <c r="N812" s="120"/>
      <c r="O812" s="120"/>
      <c r="P812" s="120"/>
      <c r="Q812" s="120"/>
      <c r="R812" s="120"/>
      <c r="S812" s="120"/>
      <c r="T812" s="120"/>
      <c r="U812" s="120"/>
      <c r="V812" s="120"/>
      <c r="W812" s="120"/>
      <c r="X812" s="120"/>
      <c r="Y812" s="120"/>
      <c r="Z812" s="120"/>
    </row>
    <row r="813" ht="15.75" hidden="1" customHeight="1">
      <c r="A813" s="121" t="s">
        <v>12</v>
      </c>
      <c r="B813" s="121" t="s">
        <v>1010</v>
      </c>
      <c r="C813" s="121">
        <v>7798.0</v>
      </c>
      <c r="D813" s="121" t="s">
        <v>1027</v>
      </c>
      <c r="E813" s="121" t="s">
        <v>46</v>
      </c>
      <c r="F813" s="122">
        <v>5950.0</v>
      </c>
      <c r="G813" s="121" t="s">
        <v>37</v>
      </c>
      <c r="H813" s="120"/>
      <c r="I813" s="120"/>
      <c r="J813" s="120"/>
      <c r="K813" s="120"/>
      <c r="L813" s="120"/>
      <c r="M813" s="120"/>
      <c r="N813" s="120"/>
      <c r="O813" s="120"/>
      <c r="P813" s="120"/>
      <c r="Q813" s="120"/>
      <c r="R813" s="120"/>
      <c r="S813" s="120"/>
      <c r="T813" s="120"/>
      <c r="U813" s="120"/>
      <c r="V813" s="120"/>
      <c r="W813" s="120"/>
      <c r="X813" s="120"/>
      <c r="Y813" s="120"/>
      <c r="Z813" s="120"/>
    </row>
    <row r="814" ht="15.75" hidden="1" customHeight="1">
      <c r="A814" s="121" t="s">
        <v>12</v>
      </c>
      <c r="B814" s="121" t="s">
        <v>1010</v>
      </c>
      <c r="C814" s="121">
        <v>7800.0</v>
      </c>
      <c r="D814" s="121" t="s">
        <v>1028</v>
      </c>
      <c r="E814" s="121" t="s">
        <v>46</v>
      </c>
      <c r="F814" s="122">
        <v>3181.0</v>
      </c>
      <c r="G814" s="121" t="s">
        <v>37</v>
      </c>
      <c r="H814" s="120"/>
      <c r="I814" s="120"/>
      <c r="J814" s="120"/>
      <c r="K814" s="120"/>
      <c r="L814" s="120"/>
      <c r="M814" s="120"/>
      <c r="N814" s="120"/>
      <c r="O814" s="120"/>
      <c r="P814" s="120"/>
      <c r="Q814" s="120"/>
      <c r="R814" s="120"/>
      <c r="S814" s="120"/>
      <c r="T814" s="120"/>
      <c r="U814" s="120"/>
      <c r="V814" s="120"/>
      <c r="W814" s="120"/>
      <c r="X814" s="120"/>
      <c r="Y814" s="120"/>
      <c r="Z814" s="120"/>
    </row>
    <row r="815" ht="15.75" hidden="1" customHeight="1">
      <c r="A815" s="121" t="s">
        <v>12</v>
      </c>
      <c r="B815" s="121" t="s">
        <v>1010</v>
      </c>
      <c r="C815" s="121">
        <v>7801.0</v>
      </c>
      <c r="D815" s="121" t="s">
        <v>1029</v>
      </c>
      <c r="E815" s="121" t="s">
        <v>46</v>
      </c>
      <c r="F815" s="122">
        <v>14110.0</v>
      </c>
      <c r="G815" s="121" t="s">
        <v>37</v>
      </c>
      <c r="H815" s="120"/>
      <c r="I815" s="120"/>
      <c r="J815" s="120"/>
      <c r="K815" s="120"/>
      <c r="L815" s="120"/>
      <c r="M815" s="120"/>
      <c r="N815" s="120"/>
      <c r="O815" s="120"/>
      <c r="P815" s="120"/>
      <c r="Q815" s="120"/>
      <c r="R815" s="120"/>
      <c r="S815" s="120"/>
      <c r="T815" s="120"/>
      <c r="U815" s="120"/>
      <c r="V815" s="120"/>
      <c r="W815" s="120"/>
      <c r="X815" s="120"/>
      <c r="Y815" s="120"/>
      <c r="Z815" s="120"/>
    </row>
    <row r="816" ht="15.75" hidden="1" customHeight="1">
      <c r="A816" s="121" t="s">
        <v>12</v>
      </c>
      <c r="B816" s="121" t="s">
        <v>819</v>
      </c>
      <c r="C816" s="121">
        <v>7811.0</v>
      </c>
      <c r="D816" s="121" t="s">
        <v>1030</v>
      </c>
      <c r="E816" s="121" t="s">
        <v>46</v>
      </c>
      <c r="F816" s="122">
        <v>16483.0</v>
      </c>
      <c r="G816" s="121" t="s">
        <v>37</v>
      </c>
      <c r="H816" s="120"/>
      <c r="I816" s="120"/>
      <c r="J816" s="120"/>
      <c r="K816" s="120"/>
      <c r="L816" s="120"/>
      <c r="M816" s="120"/>
      <c r="N816" s="120"/>
      <c r="O816" s="120"/>
      <c r="P816" s="120"/>
      <c r="Q816" s="120"/>
      <c r="R816" s="120"/>
      <c r="S816" s="120"/>
      <c r="T816" s="120"/>
      <c r="U816" s="120"/>
      <c r="V816" s="120"/>
      <c r="W816" s="120"/>
      <c r="X816" s="120"/>
      <c r="Y816" s="120"/>
      <c r="Z816" s="120"/>
    </row>
    <row r="817" ht="15.75" hidden="1" customHeight="1">
      <c r="A817" s="121" t="s">
        <v>12</v>
      </c>
      <c r="B817" s="121" t="s">
        <v>891</v>
      </c>
      <c r="C817" s="121">
        <v>7819.0</v>
      </c>
      <c r="D817" s="121" t="s">
        <v>1031</v>
      </c>
      <c r="E817" s="121" t="s">
        <v>46</v>
      </c>
      <c r="F817" s="122">
        <v>93900.0</v>
      </c>
      <c r="G817" s="121" t="s">
        <v>37</v>
      </c>
      <c r="H817" s="120"/>
      <c r="I817" s="120"/>
      <c r="J817" s="120"/>
      <c r="K817" s="120"/>
      <c r="L817" s="120"/>
      <c r="M817" s="120"/>
      <c r="N817" s="120"/>
      <c r="O817" s="120"/>
      <c r="P817" s="120"/>
      <c r="Q817" s="120"/>
      <c r="R817" s="120"/>
      <c r="S817" s="120"/>
      <c r="T817" s="120"/>
      <c r="U817" s="120"/>
      <c r="V817" s="120"/>
      <c r="W817" s="120"/>
      <c r="X817" s="120"/>
      <c r="Y817" s="120"/>
      <c r="Z817" s="120"/>
    </row>
    <row r="818" ht="15.75" hidden="1" customHeight="1">
      <c r="A818" s="121" t="s">
        <v>12</v>
      </c>
      <c r="B818" s="121" t="s">
        <v>891</v>
      </c>
      <c r="C818" s="121">
        <v>7821.0</v>
      </c>
      <c r="D818" s="121" t="s">
        <v>1032</v>
      </c>
      <c r="E818" s="121" t="s">
        <v>1033</v>
      </c>
      <c r="F818" s="122">
        <v>176120.0</v>
      </c>
      <c r="G818" s="121" t="s">
        <v>37</v>
      </c>
      <c r="H818" s="120"/>
      <c r="I818" s="120"/>
      <c r="J818" s="120"/>
      <c r="K818" s="120"/>
      <c r="L818" s="120"/>
      <c r="M818" s="120"/>
      <c r="N818" s="120"/>
      <c r="O818" s="120"/>
      <c r="P818" s="120"/>
      <c r="Q818" s="120"/>
      <c r="R818" s="120"/>
      <c r="S818" s="120"/>
      <c r="T818" s="120"/>
      <c r="U818" s="120"/>
      <c r="V818" s="120"/>
      <c r="W818" s="120"/>
      <c r="X818" s="120"/>
      <c r="Y818" s="120"/>
      <c r="Z818" s="120"/>
    </row>
    <row r="819" ht="15.75" hidden="1" customHeight="1">
      <c r="A819" s="121" t="s">
        <v>12</v>
      </c>
      <c r="B819" s="121" t="s">
        <v>891</v>
      </c>
      <c r="C819" s="121">
        <v>7822.0</v>
      </c>
      <c r="D819" s="121" t="s">
        <v>1034</v>
      </c>
      <c r="E819" s="121" t="s">
        <v>1033</v>
      </c>
      <c r="F819" s="122">
        <v>96900.0</v>
      </c>
      <c r="G819" s="121" t="s">
        <v>37</v>
      </c>
      <c r="H819" s="120"/>
      <c r="I819" s="120"/>
      <c r="J819" s="120"/>
      <c r="K819" s="120"/>
      <c r="L819" s="120"/>
      <c r="M819" s="120"/>
      <c r="N819" s="120"/>
      <c r="O819" s="120"/>
      <c r="P819" s="120"/>
      <c r="Q819" s="120"/>
      <c r="R819" s="120"/>
      <c r="S819" s="120"/>
      <c r="T819" s="120"/>
      <c r="U819" s="120"/>
      <c r="V819" s="120"/>
      <c r="W819" s="120"/>
      <c r="X819" s="120"/>
      <c r="Y819" s="120"/>
      <c r="Z819" s="120"/>
    </row>
    <row r="820" ht="15.75" hidden="1" customHeight="1">
      <c r="A820" s="121" t="s">
        <v>12</v>
      </c>
      <c r="B820" s="121" t="s">
        <v>891</v>
      </c>
      <c r="C820" s="121">
        <v>7823.0</v>
      </c>
      <c r="D820" s="121" t="s">
        <v>1035</v>
      </c>
      <c r="E820" s="121" t="s">
        <v>1033</v>
      </c>
      <c r="F820" s="122">
        <v>130000.0</v>
      </c>
      <c r="G820" s="121" t="s">
        <v>37</v>
      </c>
      <c r="H820" s="120"/>
      <c r="I820" s="120"/>
      <c r="J820" s="120"/>
      <c r="K820" s="120"/>
      <c r="L820" s="120"/>
      <c r="M820" s="120"/>
      <c r="N820" s="120"/>
      <c r="O820" s="120"/>
      <c r="P820" s="120"/>
      <c r="Q820" s="120"/>
      <c r="R820" s="120"/>
      <c r="S820" s="120"/>
      <c r="T820" s="120"/>
      <c r="U820" s="120"/>
      <c r="V820" s="120"/>
      <c r="W820" s="120"/>
      <c r="X820" s="120"/>
      <c r="Y820" s="120"/>
      <c r="Z820" s="120"/>
    </row>
    <row r="821" ht="15.75" hidden="1" customHeight="1">
      <c r="A821" s="121" t="s">
        <v>12</v>
      </c>
      <c r="B821" s="121" t="s">
        <v>891</v>
      </c>
      <c r="C821" s="121">
        <v>7824.0</v>
      </c>
      <c r="D821" s="121" t="s">
        <v>1036</v>
      </c>
      <c r="E821" s="121" t="s">
        <v>1033</v>
      </c>
      <c r="F821" s="122">
        <v>827.0</v>
      </c>
      <c r="G821" s="121" t="s">
        <v>37</v>
      </c>
      <c r="H821" s="120"/>
      <c r="I821" s="120"/>
      <c r="J821" s="120"/>
      <c r="K821" s="120"/>
      <c r="L821" s="120"/>
      <c r="M821" s="120"/>
      <c r="N821" s="120"/>
      <c r="O821" s="120"/>
      <c r="P821" s="120"/>
      <c r="Q821" s="120"/>
      <c r="R821" s="120"/>
      <c r="S821" s="120"/>
      <c r="T821" s="120"/>
      <c r="U821" s="120"/>
      <c r="V821" s="120"/>
      <c r="W821" s="120"/>
      <c r="X821" s="120"/>
      <c r="Y821" s="120"/>
      <c r="Z821" s="120"/>
    </row>
    <row r="822" ht="15.75" hidden="1" customHeight="1">
      <c r="A822" s="121" t="s">
        <v>12</v>
      </c>
      <c r="B822" s="121" t="s">
        <v>891</v>
      </c>
      <c r="C822" s="121">
        <v>7825.0</v>
      </c>
      <c r="D822" s="121" t="s">
        <v>1037</v>
      </c>
      <c r="E822" s="121" t="s">
        <v>46</v>
      </c>
      <c r="F822" s="122">
        <v>4400.0</v>
      </c>
      <c r="G822" s="121" t="s">
        <v>37</v>
      </c>
      <c r="H822" s="120"/>
      <c r="I822" s="120"/>
      <c r="J822" s="120"/>
      <c r="K822" s="120"/>
      <c r="L822" s="120"/>
      <c r="M822" s="120"/>
      <c r="N822" s="120"/>
      <c r="O822" s="120"/>
      <c r="P822" s="120"/>
      <c r="Q822" s="120"/>
      <c r="R822" s="120"/>
      <c r="S822" s="120"/>
      <c r="T822" s="120"/>
      <c r="U822" s="120"/>
      <c r="V822" s="120"/>
      <c r="W822" s="120"/>
      <c r="X822" s="120"/>
      <c r="Y822" s="120"/>
      <c r="Z822" s="120"/>
    </row>
    <row r="823" ht="15.75" hidden="1" customHeight="1">
      <c r="A823" s="121" t="s">
        <v>12</v>
      </c>
      <c r="B823" s="121" t="s">
        <v>891</v>
      </c>
      <c r="C823" s="121">
        <v>7826.0</v>
      </c>
      <c r="D823" s="121" t="s">
        <v>1038</v>
      </c>
      <c r="E823" s="121" t="s">
        <v>46</v>
      </c>
      <c r="F823" s="122">
        <v>9600.0</v>
      </c>
      <c r="G823" s="121" t="s">
        <v>37</v>
      </c>
      <c r="H823" s="120"/>
      <c r="I823" s="120"/>
      <c r="J823" s="120"/>
      <c r="K823" s="120"/>
      <c r="L823" s="120"/>
      <c r="M823" s="120"/>
      <c r="N823" s="120"/>
      <c r="O823" s="120"/>
      <c r="P823" s="120"/>
      <c r="Q823" s="120"/>
      <c r="R823" s="120"/>
      <c r="S823" s="120"/>
      <c r="T823" s="120"/>
      <c r="U823" s="120"/>
      <c r="V823" s="120"/>
      <c r="W823" s="120"/>
      <c r="X823" s="120"/>
      <c r="Y823" s="120"/>
      <c r="Z823" s="120"/>
    </row>
    <row r="824" ht="15.75" hidden="1" customHeight="1">
      <c r="A824" s="121" t="s">
        <v>12</v>
      </c>
      <c r="B824" s="121" t="s">
        <v>891</v>
      </c>
      <c r="C824" s="121">
        <v>7827.0</v>
      </c>
      <c r="D824" s="121" t="s">
        <v>1039</v>
      </c>
      <c r="E824" s="121" t="s">
        <v>1033</v>
      </c>
      <c r="F824" s="122">
        <v>2142.0</v>
      </c>
      <c r="G824" s="121" t="s">
        <v>37</v>
      </c>
      <c r="H824" s="120"/>
      <c r="I824" s="120"/>
      <c r="J824" s="120"/>
      <c r="K824" s="120"/>
      <c r="L824" s="120"/>
      <c r="M824" s="120"/>
      <c r="N824" s="120"/>
      <c r="O824" s="120"/>
      <c r="P824" s="120"/>
      <c r="Q824" s="120"/>
      <c r="R824" s="120"/>
      <c r="S824" s="120"/>
      <c r="T824" s="120"/>
      <c r="U824" s="120"/>
      <c r="V824" s="120"/>
      <c r="W824" s="120"/>
      <c r="X824" s="120"/>
      <c r="Y824" s="120"/>
      <c r="Z824" s="120"/>
    </row>
    <row r="825" ht="15.75" hidden="1" customHeight="1">
      <c r="A825" s="121" t="s">
        <v>12</v>
      </c>
      <c r="B825" s="121" t="s">
        <v>891</v>
      </c>
      <c r="C825" s="121">
        <v>7832.0</v>
      </c>
      <c r="D825" s="121" t="s">
        <v>1040</v>
      </c>
      <c r="E825" s="121" t="s">
        <v>46</v>
      </c>
      <c r="F825" s="122">
        <v>6188.0</v>
      </c>
      <c r="G825" s="121" t="s">
        <v>37</v>
      </c>
      <c r="H825" s="120"/>
      <c r="I825" s="120"/>
      <c r="J825" s="120"/>
      <c r="K825" s="120"/>
      <c r="L825" s="120"/>
      <c r="M825" s="120"/>
      <c r="N825" s="120"/>
      <c r="O825" s="120"/>
      <c r="P825" s="120"/>
      <c r="Q825" s="120"/>
      <c r="R825" s="120"/>
      <c r="S825" s="120"/>
      <c r="T825" s="120"/>
      <c r="U825" s="120"/>
      <c r="V825" s="120"/>
      <c r="W825" s="120"/>
      <c r="X825" s="120"/>
      <c r="Y825" s="120"/>
      <c r="Z825" s="120"/>
    </row>
    <row r="826" ht="15.75" hidden="1" customHeight="1">
      <c r="A826" s="121" t="s">
        <v>12</v>
      </c>
      <c r="B826" s="121" t="s">
        <v>891</v>
      </c>
      <c r="C826" s="121">
        <v>7836.0</v>
      </c>
      <c r="D826" s="121" t="s">
        <v>1041</v>
      </c>
      <c r="E826" s="121" t="s">
        <v>46</v>
      </c>
      <c r="F826" s="122">
        <v>185938.0</v>
      </c>
      <c r="G826" s="121" t="s">
        <v>37</v>
      </c>
      <c r="H826" s="120"/>
      <c r="I826" s="120"/>
      <c r="J826" s="120"/>
      <c r="K826" s="120"/>
      <c r="L826" s="120"/>
      <c r="M826" s="120"/>
      <c r="N826" s="120"/>
      <c r="O826" s="120"/>
      <c r="P826" s="120"/>
      <c r="Q826" s="120"/>
      <c r="R826" s="120"/>
      <c r="S826" s="120"/>
      <c r="T826" s="120"/>
      <c r="U826" s="120"/>
      <c r="V826" s="120"/>
      <c r="W826" s="120"/>
      <c r="X826" s="120"/>
      <c r="Y826" s="120"/>
      <c r="Z826" s="120"/>
    </row>
    <row r="827" ht="15.75" hidden="1" customHeight="1">
      <c r="A827" s="121" t="s">
        <v>12</v>
      </c>
      <c r="B827" s="121" t="s">
        <v>891</v>
      </c>
      <c r="C827" s="121">
        <v>7837.0</v>
      </c>
      <c r="D827" s="121" t="s">
        <v>1042</v>
      </c>
      <c r="E827" s="121" t="s">
        <v>46</v>
      </c>
      <c r="F827" s="122">
        <v>254898.0</v>
      </c>
      <c r="G827" s="121" t="s">
        <v>37</v>
      </c>
      <c r="H827" s="120"/>
      <c r="I827" s="120"/>
      <c r="J827" s="120"/>
      <c r="K827" s="120"/>
      <c r="L827" s="120"/>
      <c r="M827" s="120"/>
      <c r="N827" s="120"/>
      <c r="O827" s="120"/>
      <c r="P827" s="120"/>
      <c r="Q827" s="120"/>
      <c r="R827" s="120"/>
      <c r="S827" s="120"/>
      <c r="T827" s="120"/>
      <c r="U827" s="120"/>
      <c r="V827" s="120"/>
      <c r="W827" s="120"/>
      <c r="X827" s="120"/>
      <c r="Y827" s="120"/>
      <c r="Z827" s="120"/>
    </row>
    <row r="828" ht="15.75" hidden="1" customHeight="1">
      <c r="A828" s="121" t="s">
        <v>12</v>
      </c>
      <c r="B828" s="121" t="s">
        <v>891</v>
      </c>
      <c r="C828" s="121">
        <v>7838.0</v>
      </c>
      <c r="D828" s="121" t="s">
        <v>1043</v>
      </c>
      <c r="E828" s="121" t="s">
        <v>46</v>
      </c>
      <c r="F828" s="122">
        <v>51051.0</v>
      </c>
      <c r="G828" s="121" t="s">
        <v>37</v>
      </c>
      <c r="H828" s="120"/>
      <c r="I828" s="120"/>
      <c r="J828" s="120"/>
      <c r="K828" s="120"/>
      <c r="L828" s="120"/>
      <c r="M828" s="120"/>
      <c r="N828" s="120"/>
      <c r="O828" s="120"/>
      <c r="P828" s="120"/>
      <c r="Q828" s="120"/>
      <c r="R828" s="120"/>
      <c r="S828" s="120"/>
      <c r="T828" s="120"/>
      <c r="U828" s="120"/>
      <c r="V828" s="120"/>
      <c r="W828" s="120"/>
      <c r="X828" s="120"/>
      <c r="Y828" s="120"/>
      <c r="Z828" s="120"/>
    </row>
    <row r="829" ht="15.75" hidden="1" customHeight="1">
      <c r="A829" s="121" t="s">
        <v>12</v>
      </c>
      <c r="B829" s="121" t="s">
        <v>891</v>
      </c>
      <c r="C829" s="121">
        <v>7839.0</v>
      </c>
      <c r="D829" s="121" t="s">
        <v>1044</v>
      </c>
      <c r="E829" s="121" t="s">
        <v>46</v>
      </c>
      <c r="F829" s="122">
        <v>57715.0</v>
      </c>
      <c r="G829" s="121" t="s">
        <v>37</v>
      </c>
      <c r="H829" s="120"/>
      <c r="I829" s="120"/>
      <c r="J829" s="120"/>
      <c r="K829" s="120"/>
      <c r="L829" s="120"/>
      <c r="M829" s="120"/>
      <c r="N829" s="120"/>
      <c r="O829" s="120"/>
      <c r="P829" s="120"/>
      <c r="Q829" s="120"/>
      <c r="R829" s="120"/>
      <c r="S829" s="120"/>
      <c r="T829" s="120"/>
      <c r="U829" s="120"/>
      <c r="V829" s="120"/>
      <c r="W829" s="120"/>
      <c r="X829" s="120"/>
      <c r="Y829" s="120"/>
      <c r="Z829" s="120"/>
    </row>
    <row r="830" ht="15.75" hidden="1" customHeight="1">
      <c r="A830" s="121" t="s">
        <v>12</v>
      </c>
      <c r="B830" s="121" t="s">
        <v>891</v>
      </c>
      <c r="C830" s="121">
        <v>7844.0</v>
      </c>
      <c r="D830" s="121" t="s">
        <v>1045</v>
      </c>
      <c r="E830" s="121" t="s">
        <v>1033</v>
      </c>
      <c r="F830" s="122">
        <v>10591.0</v>
      </c>
      <c r="G830" s="121" t="s">
        <v>37</v>
      </c>
      <c r="H830" s="120"/>
      <c r="I830" s="120"/>
      <c r="J830" s="120"/>
      <c r="K830" s="120"/>
      <c r="L830" s="120"/>
      <c r="M830" s="120"/>
      <c r="N830" s="120"/>
      <c r="O830" s="120"/>
      <c r="P830" s="120"/>
      <c r="Q830" s="120"/>
      <c r="R830" s="120"/>
      <c r="S830" s="120"/>
      <c r="T830" s="120"/>
      <c r="U830" s="120"/>
      <c r="V830" s="120"/>
      <c r="W830" s="120"/>
      <c r="X830" s="120"/>
      <c r="Y830" s="120"/>
      <c r="Z830" s="120"/>
    </row>
    <row r="831" ht="15.75" hidden="1" customHeight="1">
      <c r="A831" s="121" t="s">
        <v>12</v>
      </c>
      <c r="B831" s="121" t="s">
        <v>891</v>
      </c>
      <c r="C831" s="121">
        <v>7846.0</v>
      </c>
      <c r="D831" s="121" t="s">
        <v>1046</v>
      </c>
      <c r="E831" s="121" t="s">
        <v>1033</v>
      </c>
      <c r="F831" s="122">
        <v>10591.0</v>
      </c>
      <c r="G831" s="121" t="s">
        <v>37</v>
      </c>
      <c r="H831" s="120"/>
      <c r="I831" s="120"/>
      <c r="J831" s="120"/>
      <c r="K831" s="120"/>
      <c r="L831" s="120"/>
      <c r="M831" s="120"/>
      <c r="N831" s="120"/>
      <c r="O831" s="120"/>
      <c r="P831" s="120"/>
      <c r="Q831" s="120"/>
      <c r="R831" s="120"/>
      <c r="S831" s="120"/>
      <c r="T831" s="120"/>
      <c r="U831" s="120"/>
      <c r="V831" s="120"/>
      <c r="W831" s="120"/>
      <c r="X831" s="120"/>
      <c r="Y831" s="120"/>
      <c r="Z831" s="120"/>
    </row>
    <row r="832" ht="15.75" hidden="1" customHeight="1">
      <c r="A832" s="121" t="s">
        <v>12</v>
      </c>
      <c r="B832" s="121" t="s">
        <v>451</v>
      </c>
      <c r="C832" s="121">
        <v>7850.0</v>
      </c>
      <c r="D832" s="121" t="s">
        <v>1047</v>
      </c>
      <c r="E832" s="121" t="s">
        <v>1048</v>
      </c>
      <c r="F832" s="122">
        <v>26009.0</v>
      </c>
      <c r="G832" s="121" t="s">
        <v>37</v>
      </c>
      <c r="H832" s="120"/>
      <c r="I832" s="120"/>
      <c r="J832" s="120"/>
      <c r="K832" s="120"/>
      <c r="L832" s="120"/>
      <c r="M832" s="120"/>
      <c r="N832" s="120"/>
      <c r="O832" s="120"/>
      <c r="P832" s="120"/>
      <c r="Q832" s="120"/>
      <c r="R832" s="120"/>
      <c r="S832" s="120"/>
      <c r="T832" s="120"/>
      <c r="U832" s="120"/>
      <c r="V832" s="120"/>
      <c r="W832" s="120"/>
      <c r="X832" s="120"/>
      <c r="Y832" s="120"/>
      <c r="Z832" s="120"/>
    </row>
    <row r="833" ht="15.75" hidden="1" customHeight="1">
      <c r="A833" s="121" t="s">
        <v>12</v>
      </c>
      <c r="B833" s="121" t="s">
        <v>819</v>
      </c>
      <c r="C833" s="121">
        <v>7852.0</v>
      </c>
      <c r="D833" s="121" t="s">
        <v>1049</v>
      </c>
      <c r="E833" s="121" t="s">
        <v>61</v>
      </c>
      <c r="F833" s="122">
        <v>2924.0</v>
      </c>
      <c r="G833" s="121" t="s">
        <v>37</v>
      </c>
      <c r="H833" s="120"/>
      <c r="I833" s="120"/>
      <c r="J833" s="120"/>
      <c r="K833" s="120"/>
      <c r="L833" s="120"/>
      <c r="M833" s="120"/>
      <c r="N833" s="120"/>
      <c r="O833" s="120"/>
      <c r="P833" s="120"/>
      <c r="Q833" s="120"/>
      <c r="R833" s="120"/>
      <c r="S833" s="120"/>
      <c r="T833" s="120"/>
      <c r="U833" s="120"/>
      <c r="V833" s="120"/>
      <c r="W833" s="120"/>
      <c r="X833" s="120"/>
      <c r="Y833" s="120"/>
      <c r="Z833" s="120"/>
    </row>
    <row r="834" ht="15.75" hidden="1" customHeight="1">
      <c r="A834" s="121" t="s">
        <v>12</v>
      </c>
      <c r="B834" s="121" t="s">
        <v>1050</v>
      </c>
      <c r="C834" s="121">
        <v>7870.0</v>
      </c>
      <c r="D834" s="121" t="s">
        <v>1051</v>
      </c>
      <c r="E834" s="121" t="s">
        <v>100</v>
      </c>
      <c r="F834" s="122">
        <v>100862.0</v>
      </c>
      <c r="G834" s="121" t="s">
        <v>37</v>
      </c>
      <c r="H834" s="120"/>
      <c r="I834" s="120"/>
      <c r="J834" s="120"/>
      <c r="K834" s="120"/>
      <c r="L834" s="120"/>
      <c r="M834" s="120"/>
      <c r="N834" s="120"/>
      <c r="O834" s="120"/>
      <c r="P834" s="120"/>
      <c r="Q834" s="120"/>
      <c r="R834" s="120"/>
      <c r="S834" s="120"/>
      <c r="T834" s="120"/>
      <c r="U834" s="120"/>
      <c r="V834" s="120"/>
      <c r="W834" s="120"/>
      <c r="X834" s="120"/>
      <c r="Y834" s="120"/>
      <c r="Z834" s="120"/>
    </row>
    <row r="835" ht="15.75" hidden="1" customHeight="1">
      <c r="A835" s="121" t="s">
        <v>12</v>
      </c>
      <c r="B835" s="121" t="s">
        <v>877</v>
      </c>
      <c r="C835" s="121">
        <v>7874.0</v>
      </c>
      <c r="D835" s="121" t="s">
        <v>1052</v>
      </c>
      <c r="E835" s="121" t="s">
        <v>46</v>
      </c>
      <c r="F835" s="122">
        <v>51170.0</v>
      </c>
      <c r="G835" s="121" t="s">
        <v>37</v>
      </c>
      <c r="H835" s="120"/>
      <c r="I835" s="120"/>
      <c r="J835" s="120"/>
      <c r="K835" s="120"/>
      <c r="L835" s="120"/>
      <c r="M835" s="120"/>
      <c r="N835" s="120"/>
      <c r="O835" s="120"/>
      <c r="P835" s="120"/>
      <c r="Q835" s="120"/>
      <c r="R835" s="120"/>
      <c r="S835" s="120"/>
      <c r="T835" s="120"/>
      <c r="U835" s="120"/>
      <c r="V835" s="120"/>
      <c r="W835" s="120"/>
      <c r="X835" s="120"/>
      <c r="Y835" s="120"/>
      <c r="Z835" s="120"/>
    </row>
    <row r="836" ht="15.75" hidden="1" customHeight="1">
      <c r="A836" s="121" t="s">
        <v>12</v>
      </c>
      <c r="B836" s="121" t="s">
        <v>877</v>
      </c>
      <c r="C836" s="121">
        <v>7876.0</v>
      </c>
      <c r="D836" s="121" t="s">
        <v>1053</v>
      </c>
      <c r="E836" s="121" t="s">
        <v>46</v>
      </c>
      <c r="F836" s="122">
        <v>185279.0</v>
      </c>
      <c r="G836" s="121" t="s">
        <v>37</v>
      </c>
      <c r="H836" s="120"/>
      <c r="I836" s="120"/>
      <c r="J836" s="120"/>
      <c r="K836" s="120"/>
      <c r="L836" s="120"/>
      <c r="M836" s="120"/>
      <c r="N836" s="120"/>
      <c r="O836" s="120"/>
      <c r="P836" s="120"/>
      <c r="Q836" s="120"/>
      <c r="R836" s="120"/>
      <c r="S836" s="120"/>
      <c r="T836" s="120"/>
      <c r="U836" s="120"/>
      <c r="V836" s="120"/>
      <c r="W836" s="120"/>
      <c r="X836" s="120"/>
      <c r="Y836" s="120"/>
      <c r="Z836" s="120"/>
    </row>
    <row r="837" ht="15.75" hidden="1" customHeight="1">
      <c r="A837" s="121" t="s">
        <v>12</v>
      </c>
      <c r="B837" s="121" t="s">
        <v>871</v>
      </c>
      <c r="C837" s="121">
        <v>7877.0</v>
      </c>
      <c r="D837" s="121" t="s">
        <v>1054</v>
      </c>
      <c r="E837" s="121" t="s">
        <v>46</v>
      </c>
      <c r="F837" s="122">
        <v>41650.0</v>
      </c>
      <c r="G837" s="121" t="s">
        <v>37</v>
      </c>
      <c r="H837" s="120"/>
      <c r="I837" s="120"/>
      <c r="J837" s="120"/>
      <c r="K837" s="120"/>
      <c r="L837" s="120"/>
      <c r="M837" s="120"/>
      <c r="N837" s="120"/>
      <c r="O837" s="120"/>
      <c r="P837" s="120"/>
      <c r="Q837" s="120"/>
      <c r="R837" s="120"/>
      <c r="S837" s="120"/>
      <c r="T837" s="120"/>
      <c r="U837" s="120"/>
      <c r="V837" s="120"/>
      <c r="W837" s="120"/>
      <c r="X837" s="120"/>
      <c r="Y837" s="120"/>
      <c r="Z837" s="120"/>
    </row>
    <row r="838" ht="15.75" hidden="1" customHeight="1">
      <c r="A838" s="121" t="s">
        <v>12</v>
      </c>
      <c r="B838" s="121" t="s">
        <v>120</v>
      </c>
      <c r="C838" s="121">
        <v>7884.0</v>
      </c>
      <c r="D838" s="121" t="s">
        <v>1055</v>
      </c>
      <c r="E838" s="121" t="s">
        <v>46</v>
      </c>
      <c r="F838" s="122">
        <v>80000.0</v>
      </c>
      <c r="G838" s="121" t="s">
        <v>17</v>
      </c>
      <c r="H838" s="120"/>
      <c r="I838" s="120"/>
      <c r="J838" s="120"/>
      <c r="K838" s="120"/>
      <c r="L838" s="120"/>
      <c r="M838" s="120"/>
      <c r="N838" s="120"/>
      <c r="O838" s="120"/>
      <c r="P838" s="120"/>
      <c r="Q838" s="120"/>
      <c r="R838" s="120"/>
      <c r="S838" s="120"/>
      <c r="T838" s="120"/>
      <c r="U838" s="120"/>
      <c r="V838" s="120"/>
      <c r="W838" s="120"/>
      <c r="X838" s="120"/>
      <c r="Y838" s="120"/>
      <c r="Z838" s="120"/>
    </row>
    <row r="839" ht="15.75" hidden="1" customHeight="1">
      <c r="A839" s="121" t="s">
        <v>12</v>
      </c>
      <c r="B839" s="121" t="s">
        <v>140</v>
      </c>
      <c r="C839" s="121">
        <v>7891.0</v>
      </c>
      <c r="D839" s="121" t="s">
        <v>1056</v>
      </c>
      <c r="E839" s="121" t="s">
        <v>95</v>
      </c>
      <c r="F839" s="122">
        <v>146452.0</v>
      </c>
      <c r="G839" s="121" t="s">
        <v>37</v>
      </c>
      <c r="H839" s="120"/>
      <c r="I839" s="120"/>
      <c r="J839" s="120"/>
      <c r="K839" s="120"/>
      <c r="L839" s="120"/>
      <c r="M839" s="120"/>
      <c r="N839" s="120"/>
      <c r="O839" s="120"/>
      <c r="P839" s="120"/>
      <c r="Q839" s="120"/>
      <c r="R839" s="120"/>
      <c r="S839" s="120"/>
      <c r="T839" s="120"/>
      <c r="U839" s="120"/>
      <c r="V839" s="120"/>
      <c r="W839" s="120"/>
      <c r="X839" s="120"/>
      <c r="Y839" s="120"/>
      <c r="Z839" s="120"/>
    </row>
    <row r="840" ht="15.75" hidden="1" customHeight="1">
      <c r="A840" s="121" t="s">
        <v>12</v>
      </c>
      <c r="B840" s="121" t="s">
        <v>1057</v>
      </c>
      <c r="C840" s="121">
        <v>7892.0</v>
      </c>
      <c r="D840" s="121" t="s">
        <v>1058</v>
      </c>
      <c r="E840" s="121" t="s">
        <v>33</v>
      </c>
      <c r="F840" s="122">
        <v>380000.0</v>
      </c>
      <c r="G840" s="121" t="s">
        <v>37</v>
      </c>
      <c r="H840" s="120"/>
      <c r="I840" s="120"/>
      <c r="J840" s="120"/>
      <c r="K840" s="120"/>
      <c r="L840" s="120"/>
      <c r="M840" s="120"/>
      <c r="N840" s="120"/>
      <c r="O840" s="120"/>
      <c r="P840" s="120"/>
      <c r="Q840" s="120"/>
      <c r="R840" s="120"/>
      <c r="S840" s="120"/>
      <c r="T840" s="120"/>
      <c r="U840" s="120"/>
      <c r="V840" s="120"/>
      <c r="W840" s="120"/>
      <c r="X840" s="120"/>
      <c r="Y840" s="120"/>
      <c r="Z840" s="120"/>
    </row>
    <row r="841" ht="15.75" hidden="1" customHeight="1">
      <c r="A841" s="121" t="s">
        <v>12</v>
      </c>
      <c r="B841" s="121" t="s">
        <v>1059</v>
      </c>
      <c r="C841" s="121">
        <v>7896.0</v>
      </c>
      <c r="D841" s="121" t="s">
        <v>1060</v>
      </c>
      <c r="E841" s="121" t="s">
        <v>46</v>
      </c>
      <c r="F841" s="122">
        <v>161.0</v>
      </c>
      <c r="G841" s="121" t="s">
        <v>37</v>
      </c>
      <c r="H841" s="120"/>
      <c r="I841" s="120"/>
      <c r="J841" s="120"/>
      <c r="K841" s="120"/>
      <c r="L841" s="120"/>
      <c r="M841" s="120"/>
      <c r="N841" s="120"/>
      <c r="O841" s="120"/>
      <c r="P841" s="120"/>
      <c r="Q841" s="120"/>
      <c r="R841" s="120"/>
      <c r="S841" s="120"/>
      <c r="T841" s="120"/>
      <c r="U841" s="120"/>
      <c r="V841" s="120"/>
      <c r="W841" s="120"/>
      <c r="X841" s="120"/>
      <c r="Y841" s="120"/>
      <c r="Z841" s="120"/>
    </row>
    <row r="842" ht="15.75" hidden="1" customHeight="1">
      <c r="A842" s="121" t="s">
        <v>12</v>
      </c>
      <c r="B842" s="121" t="s">
        <v>1059</v>
      </c>
      <c r="C842" s="121">
        <v>7897.0</v>
      </c>
      <c r="D842" s="121" t="s">
        <v>1061</v>
      </c>
      <c r="E842" s="121" t="s">
        <v>46</v>
      </c>
      <c r="F842" s="122">
        <v>1345.0</v>
      </c>
      <c r="G842" s="121" t="s">
        <v>37</v>
      </c>
      <c r="H842" s="120"/>
      <c r="I842" s="120"/>
      <c r="J842" s="120"/>
      <c r="K842" s="120"/>
      <c r="L842" s="120"/>
      <c r="M842" s="120"/>
      <c r="N842" s="120"/>
      <c r="O842" s="120"/>
      <c r="P842" s="120"/>
      <c r="Q842" s="120"/>
      <c r="R842" s="120"/>
      <c r="S842" s="120"/>
      <c r="T842" s="120"/>
      <c r="U842" s="120"/>
      <c r="V842" s="120"/>
      <c r="W842" s="120"/>
      <c r="X842" s="120"/>
      <c r="Y842" s="120"/>
      <c r="Z842" s="120"/>
    </row>
    <row r="843" ht="15.75" hidden="1" customHeight="1">
      <c r="A843" s="121" t="s">
        <v>12</v>
      </c>
      <c r="B843" s="121" t="s">
        <v>1059</v>
      </c>
      <c r="C843" s="121">
        <v>7898.0</v>
      </c>
      <c r="D843" s="121" t="s">
        <v>1062</v>
      </c>
      <c r="E843" s="121" t="s">
        <v>46</v>
      </c>
      <c r="F843" s="122">
        <v>719.0</v>
      </c>
      <c r="G843" s="121" t="s">
        <v>37</v>
      </c>
      <c r="H843" s="120"/>
      <c r="I843" s="120"/>
      <c r="J843" s="120"/>
      <c r="K843" s="120"/>
      <c r="L843" s="120"/>
      <c r="M843" s="120"/>
      <c r="N843" s="120"/>
      <c r="O843" s="120"/>
      <c r="P843" s="120"/>
      <c r="Q843" s="120"/>
      <c r="R843" s="120"/>
      <c r="S843" s="120"/>
      <c r="T843" s="120"/>
      <c r="U843" s="120"/>
      <c r="V843" s="120"/>
      <c r="W843" s="120"/>
      <c r="X843" s="120"/>
      <c r="Y843" s="120"/>
      <c r="Z843" s="120"/>
    </row>
    <row r="844" ht="15.75" hidden="1" customHeight="1">
      <c r="A844" s="121" t="s">
        <v>12</v>
      </c>
      <c r="B844" s="121" t="s">
        <v>1059</v>
      </c>
      <c r="C844" s="121">
        <v>7900.0</v>
      </c>
      <c r="D844" s="121" t="s">
        <v>1063</v>
      </c>
      <c r="E844" s="121" t="s">
        <v>46</v>
      </c>
      <c r="F844" s="122">
        <v>352.0</v>
      </c>
      <c r="G844" s="121" t="s">
        <v>37</v>
      </c>
      <c r="H844" s="120"/>
      <c r="I844" s="120"/>
      <c r="J844" s="120"/>
      <c r="K844" s="120"/>
      <c r="L844" s="120"/>
      <c r="M844" s="120"/>
      <c r="N844" s="120"/>
      <c r="O844" s="120"/>
      <c r="P844" s="120"/>
      <c r="Q844" s="120"/>
      <c r="R844" s="120"/>
      <c r="S844" s="120"/>
      <c r="T844" s="120"/>
      <c r="U844" s="120"/>
      <c r="V844" s="120"/>
      <c r="W844" s="120"/>
      <c r="X844" s="120"/>
      <c r="Y844" s="120"/>
      <c r="Z844" s="120"/>
    </row>
    <row r="845" ht="15.75" hidden="1" customHeight="1">
      <c r="A845" s="121" t="s">
        <v>12</v>
      </c>
      <c r="B845" s="121" t="s">
        <v>1059</v>
      </c>
      <c r="C845" s="121">
        <v>7901.0</v>
      </c>
      <c r="D845" s="121" t="s">
        <v>1064</v>
      </c>
      <c r="E845" s="121" t="s">
        <v>46</v>
      </c>
      <c r="F845" s="122">
        <v>143.0</v>
      </c>
      <c r="G845" s="121" t="s">
        <v>37</v>
      </c>
      <c r="H845" s="120"/>
      <c r="I845" s="120"/>
      <c r="J845" s="120"/>
      <c r="K845" s="120"/>
      <c r="L845" s="120"/>
      <c r="M845" s="120"/>
      <c r="N845" s="120"/>
      <c r="O845" s="120"/>
      <c r="P845" s="120"/>
      <c r="Q845" s="120"/>
      <c r="R845" s="120"/>
      <c r="S845" s="120"/>
      <c r="T845" s="120"/>
      <c r="U845" s="120"/>
      <c r="V845" s="120"/>
      <c r="W845" s="120"/>
      <c r="X845" s="120"/>
      <c r="Y845" s="120"/>
      <c r="Z845" s="120"/>
    </row>
    <row r="846" ht="15.75" hidden="1" customHeight="1">
      <c r="A846" s="121" t="s">
        <v>12</v>
      </c>
      <c r="B846" s="121" t="s">
        <v>1065</v>
      </c>
      <c r="C846" s="121">
        <v>7904.0</v>
      </c>
      <c r="D846" s="121" t="s">
        <v>1066</v>
      </c>
      <c r="E846" s="121" t="s">
        <v>46</v>
      </c>
      <c r="F846" s="122">
        <v>33000.0</v>
      </c>
      <c r="G846" s="121" t="s">
        <v>37</v>
      </c>
      <c r="H846" s="120"/>
      <c r="I846" s="120"/>
      <c r="J846" s="120"/>
      <c r="K846" s="120"/>
      <c r="L846" s="120"/>
      <c r="M846" s="120"/>
      <c r="N846" s="120"/>
      <c r="O846" s="120"/>
      <c r="P846" s="120"/>
      <c r="Q846" s="120"/>
      <c r="R846" s="120"/>
      <c r="S846" s="120"/>
      <c r="T846" s="120"/>
      <c r="U846" s="120"/>
      <c r="V846" s="120"/>
      <c r="W846" s="120"/>
      <c r="X846" s="120"/>
      <c r="Y846" s="120"/>
      <c r="Z846" s="120"/>
    </row>
    <row r="847" ht="15.75" hidden="1" customHeight="1">
      <c r="A847" s="121" t="s">
        <v>12</v>
      </c>
      <c r="B847" s="121" t="s">
        <v>1065</v>
      </c>
      <c r="C847" s="121">
        <v>7906.0</v>
      </c>
      <c r="D847" s="121" t="s">
        <v>1067</v>
      </c>
      <c r="E847" s="121" t="s">
        <v>46</v>
      </c>
      <c r="F847" s="122">
        <v>25000.0</v>
      </c>
      <c r="G847" s="121" t="s">
        <v>37</v>
      </c>
      <c r="H847" s="120"/>
      <c r="I847" s="120"/>
      <c r="J847" s="120"/>
      <c r="K847" s="120"/>
      <c r="L847" s="120"/>
      <c r="M847" s="120"/>
      <c r="N847" s="120"/>
      <c r="O847" s="120"/>
      <c r="P847" s="120"/>
      <c r="Q847" s="120"/>
      <c r="R847" s="120"/>
      <c r="S847" s="120"/>
      <c r="T847" s="120"/>
      <c r="U847" s="120"/>
      <c r="V847" s="120"/>
      <c r="W847" s="120"/>
      <c r="X847" s="120"/>
      <c r="Y847" s="120"/>
      <c r="Z847" s="120"/>
    </row>
    <row r="848" ht="15.75" hidden="1" customHeight="1">
      <c r="A848" s="121" t="s">
        <v>12</v>
      </c>
      <c r="B848" s="121" t="s">
        <v>1065</v>
      </c>
      <c r="C848" s="121">
        <v>7908.0</v>
      </c>
      <c r="D848" s="121" t="s">
        <v>1068</v>
      </c>
      <c r="E848" s="121" t="s">
        <v>46</v>
      </c>
      <c r="F848" s="122">
        <v>25600.0</v>
      </c>
      <c r="G848" s="121" t="s">
        <v>37</v>
      </c>
      <c r="H848" s="120"/>
      <c r="I848" s="120"/>
      <c r="J848" s="120"/>
      <c r="K848" s="120"/>
      <c r="L848" s="120"/>
      <c r="M848" s="120"/>
      <c r="N848" s="120"/>
      <c r="O848" s="120"/>
      <c r="P848" s="120"/>
      <c r="Q848" s="120"/>
      <c r="R848" s="120"/>
      <c r="S848" s="120"/>
      <c r="T848" s="120"/>
      <c r="U848" s="120"/>
      <c r="V848" s="120"/>
      <c r="W848" s="120"/>
      <c r="X848" s="120"/>
      <c r="Y848" s="120"/>
      <c r="Z848" s="120"/>
    </row>
    <row r="849" ht="15.75" hidden="1" customHeight="1">
      <c r="A849" s="121" t="s">
        <v>12</v>
      </c>
      <c r="B849" s="121" t="s">
        <v>1065</v>
      </c>
      <c r="C849" s="121">
        <v>7910.0</v>
      </c>
      <c r="D849" s="121" t="s">
        <v>1069</v>
      </c>
      <c r="E849" s="121" t="s">
        <v>46</v>
      </c>
      <c r="F849" s="122">
        <v>30000.0</v>
      </c>
      <c r="G849" s="121" t="s">
        <v>37</v>
      </c>
      <c r="H849" s="120"/>
      <c r="I849" s="120"/>
      <c r="J849" s="120"/>
      <c r="K849" s="120"/>
      <c r="L849" s="120"/>
      <c r="M849" s="120"/>
      <c r="N849" s="120"/>
      <c r="O849" s="120"/>
      <c r="P849" s="120"/>
      <c r="Q849" s="120"/>
      <c r="R849" s="120"/>
      <c r="S849" s="120"/>
      <c r="T849" s="120"/>
      <c r="U849" s="120"/>
      <c r="V849" s="120"/>
      <c r="W849" s="120"/>
      <c r="X849" s="120"/>
      <c r="Y849" s="120"/>
      <c r="Z849" s="120"/>
    </row>
    <row r="850" ht="15.75" hidden="1" customHeight="1">
      <c r="A850" s="121" t="s">
        <v>12</v>
      </c>
      <c r="B850" s="121" t="s">
        <v>98</v>
      </c>
      <c r="C850" s="121">
        <v>7919.0</v>
      </c>
      <c r="D850" s="121" t="s">
        <v>1070</v>
      </c>
      <c r="E850" s="121" t="s">
        <v>100</v>
      </c>
      <c r="F850" s="122">
        <v>43468.0</v>
      </c>
      <c r="G850" s="121" t="s">
        <v>37</v>
      </c>
      <c r="H850" s="120"/>
      <c r="I850" s="120"/>
      <c r="J850" s="120"/>
      <c r="K850" s="120"/>
      <c r="L850" s="120"/>
      <c r="M850" s="120"/>
      <c r="N850" s="120"/>
      <c r="O850" s="120"/>
      <c r="P850" s="120"/>
      <c r="Q850" s="120"/>
      <c r="R850" s="120"/>
      <c r="S850" s="120"/>
      <c r="T850" s="120"/>
      <c r="U850" s="120"/>
      <c r="V850" s="120"/>
      <c r="W850" s="120"/>
      <c r="X850" s="120"/>
      <c r="Y850" s="120"/>
      <c r="Z850" s="120"/>
    </row>
    <row r="851" ht="15.75" hidden="1" customHeight="1">
      <c r="A851" s="121" t="s">
        <v>12</v>
      </c>
      <c r="B851" s="121" t="s">
        <v>14</v>
      </c>
      <c r="C851" s="121">
        <v>7921.0</v>
      </c>
      <c r="D851" s="121" t="s">
        <v>1071</v>
      </c>
      <c r="E851" s="121" t="s">
        <v>16</v>
      </c>
      <c r="F851" s="122">
        <v>798017.0</v>
      </c>
      <c r="G851" s="121" t="s">
        <v>17</v>
      </c>
      <c r="H851" s="120"/>
      <c r="I851" s="120"/>
      <c r="J851" s="120"/>
      <c r="K851" s="120"/>
      <c r="L851" s="120"/>
      <c r="M851" s="120"/>
      <c r="N851" s="120"/>
      <c r="O851" s="120"/>
      <c r="P851" s="120"/>
      <c r="Q851" s="120"/>
      <c r="R851" s="120"/>
      <c r="S851" s="120"/>
      <c r="T851" s="120"/>
      <c r="U851" s="120"/>
      <c r="V851" s="120"/>
      <c r="W851" s="120"/>
      <c r="X851" s="120"/>
      <c r="Y851" s="120"/>
      <c r="Z851" s="120"/>
    </row>
    <row r="852" ht="15.75" hidden="1" customHeight="1">
      <c r="A852" s="121" t="s">
        <v>12</v>
      </c>
      <c r="B852" s="121" t="s">
        <v>98</v>
      </c>
      <c r="C852" s="121">
        <v>7922.0</v>
      </c>
      <c r="D852" s="121" t="s">
        <v>1072</v>
      </c>
      <c r="E852" s="121" t="s">
        <v>33</v>
      </c>
      <c r="F852" s="122">
        <v>8878.0</v>
      </c>
      <c r="G852" s="121" t="s">
        <v>37</v>
      </c>
      <c r="H852" s="120"/>
      <c r="I852" s="120"/>
      <c r="J852" s="120"/>
      <c r="K852" s="120"/>
      <c r="L852" s="120"/>
      <c r="M852" s="120"/>
      <c r="N852" s="120"/>
      <c r="O852" s="120"/>
      <c r="P852" s="120"/>
      <c r="Q852" s="120"/>
      <c r="R852" s="120"/>
      <c r="S852" s="120"/>
      <c r="T852" s="120"/>
      <c r="U852" s="120"/>
      <c r="V852" s="120"/>
      <c r="W852" s="120"/>
      <c r="X852" s="120"/>
      <c r="Y852" s="120"/>
      <c r="Z852" s="120"/>
    </row>
    <row r="853" ht="15.75" hidden="1" customHeight="1">
      <c r="A853" s="121" t="s">
        <v>12</v>
      </c>
      <c r="B853" s="121" t="s">
        <v>1073</v>
      </c>
      <c r="C853" s="121">
        <v>7923.0</v>
      </c>
      <c r="D853" s="121" t="s">
        <v>1074</v>
      </c>
      <c r="E853" s="121" t="s">
        <v>43</v>
      </c>
      <c r="F853" s="122">
        <v>7238.0</v>
      </c>
      <c r="G853" s="121" t="s">
        <v>37</v>
      </c>
      <c r="H853" s="120"/>
      <c r="I853" s="120"/>
      <c r="J853" s="120"/>
      <c r="K853" s="120"/>
      <c r="L853" s="120"/>
      <c r="M853" s="120"/>
      <c r="N853" s="120"/>
      <c r="O853" s="120"/>
      <c r="P853" s="120"/>
      <c r="Q853" s="120"/>
      <c r="R853" s="120"/>
      <c r="S853" s="120"/>
      <c r="T853" s="120"/>
      <c r="U853" s="120"/>
      <c r="V853" s="120"/>
      <c r="W853" s="120"/>
      <c r="X853" s="120"/>
      <c r="Y853" s="120"/>
      <c r="Z853" s="120"/>
    </row>
    <row r="854" ht="15.75" hidden="1" customHeight="1">
      <c r="A854" s="121" t="s">
        <v>12</v>
      </c>
      <c r="B854" s="121" t="s">
        <v>451</v>
      </c>
      <c r="C854" s="121">
        <v>7926.0</v>
      </c>
      <c r="D854" s="121" t="s">
        <v>1075</v>
      </c>
      <c r="E854" s="121" t="s">
        <v>46</v>
      </c>
      <c r="F854" s="122">
        <v>34323.0</v>
      </c>
      <c r="G854" s="121" t="s">
        <v>37</v>
      </c>
      <c r="H854" s="120"/>
      <c r="I854" s="120"/>
      <c r="J854" s="120"/>
      <c r="K854" s="120"/>
      <c r="L854" s="120"/>
      <c r="M854" s="120"/>
      <c r="N854" s="120"/>
      <c r="O854" s="120"/>
      <c r="P854" s="120"/>
      <c r="Q854" s="120"/>
      <c r="R854" s="120"/>
      <c r="S854" s="120"/>
      <c r="T854" s="120"/>
      <c r="U854" s="120"/>
      <c r="V854" s="120"/>
      <c r="W854" s="120"/>
      <c r="X854" s="120"/>
      <c r="Y854" s="120"/>
      <c r="Z854" s="120"/>
    </row>
    <row r="855" ht="15.75" hidden="1" customHeight="1">
      <c r="A855" s="121" t="s">
        <v>12</v>
      </c>
      <c r="B855" s="121" t="s">
        <v>65</v>
      </c>
      <c r="C855" s="121">
        <v>7932.0</v>
      </c>
      <c r="D855" s="121" t="s">
        <v>1076</v>
      </c>
      <c r="E855" s="121" t="s">
        <v>61</v>
      </c>
      <c r="F855" s="122">
        <v>5726.0</v>
      </c>
      <c r="G855" s="121" t="s">
        <v>17</v>
      </c>
      <c r="H855" s="120"/>
      <c r="I855" s="120"/>
      <c r="J855" s="120"/>
      <c r="K855" s="120"/>
      <c r="L855" s="120"/>
      <c r="M855" s="120"/>
      <c r="N855" s="120"/>
      <c r="O855" s="120"/>
      <c r="P855" s="120"/>
      <c r="Q855" s="120"/>
      <c r="R855" s="120"/>
      <c r="S855" s="120"/>
      <c r="T855" s="120"/>
      <c r="U855" s="120"/>
      <c r="V855" s="120"/>
      <c r="W855" s="120"/>
      <c r="X855" s="120"/>
      <c r="Y855" s="120"/>
      <c r="Z855" s="120"/>
    </row>
    <row r="856" ht="15.75" hidden="1" customHeight="1">
      <c r="A856" s="121" t="s">
        <v>12</v>
      </c>
      <c r="B856" s="121" t="s">
        <v>345</v>
      </c>
      <c r="C856" s="121">
        <v>7934.0</v>
      </c>
      <c r="D856" s="121" t="s">
        <v>1077</v>
      </c>
      <c r="E856" s="121" t="s">
        <v>46</v>
      </c>
      <c r="F856" s="122">
        <v>1259020.0</v>
      </c>
      <c r="G856" s="121" t="s">
        <v>37</v>
      </c>
      <c r="H856" s="120"/>
      <c r="I856" s="120"/>
      <c r="J856" s="120"/>
      <c r="K856" s="120"/>
      <c r="L856" s="120"/>
      <c r="M856" s="120"/>
      <c r="N856" s="120"/>
      <c r="O856" s="120"/>
      <c r="P856" s="120"/>
      <c r="Q856" s="120"/>
      <c r="R856" s="120"/>
      <c r="S856" s="120"/>
      <c r="T856" s="120"/>
      <c r="U856" s="120"/>
      <c r="V856" s="120"/>
      <c r="W856" s="120"/>
      <c r="X856" s="120"/>
      <c r="Y856" s="120"/>
      <c r="Z856" s="120"/>
    </row>
    <row r="857" ht="15.75" hidden="1" customHeight="1">
      <c r="A857" s="121" t="s">
        <v>12</v>
      </c>
      <c r="B857" s="121" t="s">
        <v>345</v>
      </c>
      <c r="C857" s="121">
        <v>7939.0</v>
      </c>
      <c r="D857" s="121" t="s">
        <v>1078</v>
      </c>
      <c r="E857" s="121" t="s">
        <v>46</v>
      </c>
      <c r="F857" s="122">
        <v>166600.0</v>
      </c>
      <c r="G857" s="121" t="s">
        <v>37</v>
      </c>
      <c r="H857" s="120"/>
      <c r="I857" s="120"/>
      <c r="J857" s="120"/>
      <c r="K857" s="120"/>
      <c r="L857" s="120"/>
      <c r="M857" s="120"/>
      <c r="N857" s="120"/>
      <c r="O857" s="120"/>
      <c r="P857" s="120"/>
      <c r="Q857" s="120"/>
      <c r="R857" s="120"/>
      <c r="S857" s="120"/>
      <c r="T857" s="120"/>
      <c r="U857" s="120"/>
      <c r="V857" s="120"/>
      <c r="W857" s="120"/>
      <c r="X857" s="120"/>
      <c r="Y857" s="120"/>
      <c r="Z857" s="120"/>
    </row>
    <row r="858" ht="15.75" hidden="1" customHeight="1">
      <c r="A858" s="121" t="s">
        <v>12</v>
      </c>
      <c r="B858" s="121" t="s">
        <v>345</v>
      </c>
      <c r="C858" s="121">
        <v>7941.0</v>
      </c>
      <c r="D858" s="121" t="s">
        <v>1079</v>
      </c>
      <c r="E858" s="121" t="s">
        <v>46</v>
      </c>
      <c r="F858" s="122">
        <v>440300.0</v>
      </c>
      <c r="G858" s="121" t="s">
        <v>37</v>
      </c>
      <c r="H858" s="120"/>
      <c r="I858" s="120"/>
      <c r="J858" s="120"/>
      <c r="K858" s="120"/>
      <c r="L858" s="120"/>
      <c r="M858" s="120"/>
      <c r="N858" s="120"/>
      <c r="O858" s="120"/>
      <c r="P858" s="120"/>
      <c r="Q858" s="120"/>
      <c r="R858" s="120"/>
      <c r="S858" s="120"/>
      <c r="T858" s="120"/>
      <c r="U858" s="120"/>
      <c r="V858" s="120"/>
      <c r="W858" s="120"/>
      <c r="X858" s="120"/>
      <c r="Y858" s="120"/>
      <c r="Z858" s="120"/>
    </row>
    <row r="859" ht="15.75" hidden="1" customHeight="1">
      <c r="A859" s="121" t="s">
        <v>12</v>
      </c>
      <c r="B859" s="121" t="s">
        <v>345</v>
      </c>
      <c r="C859" s="121">
        <v>7942.0</v>
      </c>
      <c r="D859" s="121" t="s">
        <v>1080</v>
      </c>
      <c r="E859" s="121" t="s">
        <v>46</v>
      </c>
      <c r="F859" s="122">
        <v>158270.0</v>
      </c>
      <c r="G859" s="121" t="s">
        <v>37</v>
      </c>
      <c r="H859" s="120"/>
      <c r="I859" s="120"/>
      <c r="J859" s="120"/>
      <c r="K859" s="120"/>
      <c r="L859" s="120"/>
      <c r="M859" s="120"/>
      <c r="N859" s="120"/>
      <c r="O859" s="120"/>
      <c r="P859" s="120"/>
      <c r="Q859" s="120"/>
      <c r="R859" s="120"/>
      <c r="S859" s="120"/>
      <c r="T859" s="120"/>
      <c r="U859" s="120"/>
      <c r="V859" s="120"/>
      <c r="W859" s="120"/>
      <c r="X859" s="120"/>
      <c r="Y859" s="120"/>
      <c r="Z859" s="120"/>
    </row>
    <row r="860" ht="15.75" hidden="1" customHeight="1">
      <c r="A860" s="121" t="s">
        <v>12</v>
      </c>
      <c r="B860" s="121" t="s">
        <v>819</v>
      </c>
      <c r="C860" s="121">
        <v>7945.0</v>
      </c>
      <c r="D860" s="121" t="s">
        <v>1081</v>
      </c>
      <c r="E860" s="121" t="s">
        <v>61</v>
      </c>
      <c r="F860" s="122">
        <v>125.0</v>
      </c>
      <c r="G860" s="121" t="s">
        <v>37</v>
      </c>
      <c r="H860" s="120"/>
      <c r="I860" s="120"/>
      <c r="J860" s="120"/>
      <c r="K860" s="120"/>
      <c r="L860" s="120"/>
      <c r="M860" s="120"/>
      <c r="N860" s="120"/>
      <c r="O860" s="120"/>
      <c r="P860" s="120"/>
      <c r="Q860" s="120"/>
      <c r="R860" s="120"/>
      <c r="S860" s="120"/>
      <c r="T860" s="120"/>
      <c r="U860" s="120"/>
      <c r="V860" s="120"/>
      <c r="W860" s="120"/>
      <c r="X860" s="120"/>
      <c r="Y860" s="120"/>
      <c r="Z860" s="120"/>
    </row>
    <row r="861" ht="15.75" hidden="1" customHeight="1">
      <c r="A861" s="121" t="s">
        <v>12</v>
      </c>
      <c r="B861" s="121" t="s">
        <v>733</v>
      </c>
      <c r="C861" s="121">
        <v>7946.0</v>
      </c>
      <c r="D861" s="121" t="s">
        <v>1082</v>
      </c>
      <c r="E861" s="121" t="s">
        <v>1083</v>
      </c>
      <c r="F861" s="122">
        <v>99628.0</v>
      </c>
      <c r="G861" s="121" t="s">
        <v>37</v>
      </c>
      <c r="H861" s="120"/>
      <c r="I861" s="120"/>
      <c r="J861" s="120"/>
      <c r="K861" s="120"/>
      <c r="L861" s="120"/>
      <c r="M861" s="120"/>
      <c r="N861" s="120"/>
      <c r="O861" s="120"/>
      <c r="P861" s="120"/>
      <c r="Q861" s="120"/>
      <c r="R861" s="120"/>
      <c r="S861" s="120"/>
      <c r="T861" s="120"/>
      <c r="U861" s="120"/>
      <c r="V861" s="120"/>
      <c r="W861" s="120"/>
      <c r="X861" s="120"/>
      <c r="Y861" s="120"/>
      <c r="Z861" s="120"/>
    </row>
    <row r="862" ht="15.75" hidden="1" customHeight="1">
      <c r="A862" s="121" t="s">
        <v>12</v>
      </c>
      <c r="B862" s="121" t="s">
        <v>50</v>
      </c>
      <c r="C862" s="121">
        <v>7947.0</v>
      </c>
      <c r="D862" s="121" t="s">
        <v>1084</v>
      </c>
      <c r="E862" s="121" t="s">
        <v>46</v>
      </c>
      <c r="F862" s="122">
        <v>337960.0</v>
      </c>
      <c r="G862" s="121" t="s">
        <v>17</v>
      </c>
      <c r="H862" s="120"/>
      <c r="I862" s="120"/>
      <c r="J862" s="120"/>
      <c r="K862" s="120"/>
      <c r="L862" s="120"/>
      <c r="M862" s="120"/>
      <c r="N862" s="120"/>
      <c r="O862" s="120"/>
      <c r="P862" s="120"/>
      <c r="Q862" s="120"/>
      <c r="R862" s="120"/>
      <c r="S862" s="120"/>
      <c r="T862" s="120"/>
      <c r="U862" s="120"/>
      <c r="V862" s="120"/>
      <c r="W862" s="120"/>
      <c r="X862" s="120"/>
      <c r="Y862" s="120"/>
      <c r="Z862" s="120"/>
    </row>
    <row r="863" ht="15.75" hidden="1" customHeight="1">
      <c r="A863" s="121" t="s">
        <v>12</v>
      </c>
      <c r="B863" s="121" t="s">
        <v>1085</v>
      </c>
      <c r="C863" s="121">
        <v>7948.0</v>
      </c>
      <c r="D863" s="121" t="s">
        <v>1086</v>
      </c>
      <c r="E863" s="121" t="s">
        <v>61</v>
      </c>
      <c r="F863" s="122">
        <v>24871.0</v>
      </c>
      <c r="G863" s="121" t="s">
        <v>37</v>
      </c>
      <c r="H863" s="120"/>
      <c r="I863" s="120"/>
      <c r="J863" s="120"/>
      <c r="K863" s="120"/>
      <c r="L863" s="120"/>
      <c r="M863" s="120"/>
      <c r="N863" s="120"/>
      <c r="O863" s="120"/>
      <c r="P863" s="120"/>
      <c r="Q863" s="120"/>
      <c r="R863" s="120"/>
      <c r="S863" s="120"/>
      <c r="T863" s="120"/>
      <c r="U863" s="120"/>
      <c r="V863" s="120"/>
      <c r="W863" s="120"/>
      <c r="X863" s="120"/>
      <c r="Y863" s="120"/>
      <c r="Z863" s="120"/>
    </row>
    <row r="864" ht="15.75" hidden="1" customHeight="1">
      <c r="A864" s="121" t="s">
        <v>12</v>
      </c>
      <c r="B864" s="121" t="s">
        <v>129</v>
      </c>
      <c r="C864" s="121">
        <v>7949.0</v>
      </c>
      <c r="D864" s="121" t="s">
        <v>1087</v>
      </c>
      <c r="E864" s="121" t="s">
        <v>46</v>
      </c>
      <c r="F864" s="122">
        <v>217902.0</v>
      </c>
      <c r="G864" s="121" t="s">
        <v>17</v>
      </c>
      <c r="H864" s="120"/>
      <c r="I864" s="120"/>
      <c r="J864" s="120"/>
      <c r="K864" s="120"/>
      <c r="L864" s="120"/>
      <c r="M864" s="120"/>
      <c r="N864" s="120"/>
      <c r="O864" s="120"/>
      <c r="P864" s="120"/>
      <c r="Q864" s="120"/>
      <c r="R864" s="120"/>
      <c r="S864" s="120"/>
      <c r="T864" s="120"/>
      <c r="U864" s="120"/>
      <c r="V864" s="120"/>
      <c r="W864" s="120"/>
      <c r="X864" s="120"/>
      <c r="Y864" s="120"/>
      <c r="Z864" s="120"/>
    </row>
    <row r="865" ht="15.75" hidden="1" customHeight="1">
      <c r="A865" s="121" t="s">
        <v>12</v>
      </c>
      <c r="B865" s="121" t="s">
        <v>129</v>
      </c>
      <c r="C865" s="121">
        <v>7950.0</v>
      </c>
      <c r="D865" s="121" t="s">
        <v>1088</v>
      </c>
      <c r="E865" s="121" t="s">
        <v>46</v>
      </c>
      <c r="F865" s="122">
        <v>370391.0</v>
      </c>
      <c r="G865" s="121" t="s">
        <v>17</v>
      </c>
      <c r="H865" s="120"/>
      <c r="I865" s="120"/>
      <c r="J865" s="120"/>
      <c r="K865" s="120"/>
      <c r="L865" s="120"/>
      <c r="M865" s="120"/>
      <c r="N865" s="120"/>
      <c r="O865" s="120"/>
      <c r="P865" s="120"/>
      <c r="Q865" s="120"/>
      <c r="R865" s="120"/>
      <c r="S865" s="120"/>
      <c r="T865" s="120"/>
      <c r="U865" s="120"/>
      <c r="V865" s="120"/>
      <c r="W865" s="120"/>
      <c r="X865" s="120"/>
      <c r="Y865" s="120"/>
      <c r="Z865" s="120"/>
    </row>
    <row r="866" ht="15.75" hidden="1" customHeight="1">
      <c r="A866" s="121" t="s">
        <v>12</v>
      </c>
      <c r="B866" s="121" t="s">
        <v>34</v>
      </c>
      <c r="C866" s="121">
        <v>7953.0</v>
      </c>
      <c r="D866" s="121" t="s">
        <v>1089</v>
      </c>
      <c r="E866" s="121" t="s">
        <v>36</v>
      </c>
      <c r="F866" s="122">
        <v>11617.0</v>
      </c>
      <c r="G866" s="121" t="s">
        <v>37</v>
      </c>
      <c r="H866" s="120"/>
      <c r="I866" s="120"/>
      <c r="J866" s="120"/>
      <c r="K866" s="120"/>
      <c r="L866" s="120"/>
      <c r="M866" s="120"/>
      <c r="N866" s="120"/>
      <c r="O866" s="120"/>
      <c r="P866" s="120"/>
      <c r="Q866" s="120"/>
      <c r="R866" s="120"/>
      <c r="S866" s="120"/>
      <c r="T866" s="120"/>
      <c r="U866" s="120"/>
      <c r="V866" s="120"/>
      <c r="W866" s="120"/>
      <c r="X866" s="120"/>
      <c r="Y866" s="120"/>
      <c r="Z866" s="120"/>
    </row>
    <row r="867" ht="15.75" customHeight="1">
      <c r="A867" s="121" t="s">
        <v>12</v>
      </c>
      <c r="B867" s="121" t="s">
        <v>34</v>
      </c>
      <c r="C867" s="121">
        <v>7955.0</v>
      </c>
      <c r="D867" s="121" t="s">
        <v>1090</v>
      </c>
      <c r="E867" s="121" t="s">
        <v>46</v>
      </c>
      <c r="F867" s="122">
        <v>142613.0</v>
      </c>
      <c r="G867" s="121" t="s">
        <v>37</v>
      </c>
      <c r="H867" s="120"/>
      <c r="I867" s="120"/>
      <c r="J867" s="120"/>
      <c r="K867" s="120"/>
      <c r="L867" s="120"/>
      <c r="M867" s="120"/>
      <c r="N867" s="120"/>
      <c r="O867" s="120"/>
      <c r="P867" s="120"/>
      <c r="Q867" s="120"/>
      <c r="R867" s="120"/>
      <c r="S867" s="120"/>
      <c r="T867" s="120"/>
      <c r="U867" s="120"/>
      <c r="V867" s="120"/>
      <c r="W867" s="120"/>
      <c r="X867" s="120"/>
      <c r="Y867" s="120"/>
      <c r="Z867" s="120"/>
    </row>
    <row r="868" ht="15.75" customHeight="1">
      <c r="A868" s="121" t="s">
        <v>12</v>
      </c>
      <c r="B868" s="121" t="s">
        <v>34</v>
      </c>
      <c r="C868" s="121">
        <v>7956.0</v>
      </c>
      <c r="D868" s="121" t="s">
        <v>1091</v>
      </c>
      <c r="E868" s="121" t="s">
        <v>46</v>
      </c>
      <c r="F868" s="122">
        <v>149915.0</v>
      </c>
      <c r="G868" s="121" t="s">
        <v>37</v>
      </c>
      <c r="H868" s="120"/>
      <c r="I868" s="120"/>
      <c r="J868" s="120"/>
      <c r="K868" s="120"/>
      <c r="L868" s="120"/>
      <c r="M868" s="120"/>
      <c r="N868" s="120"/>
      <c r="O868" s="120"/>
      <c r="P868" s="120"/>
      <c r="Q868" s="120"/>
      <c r="R868" s="120"/>
      <c r="S868" s="120"/>
      <c r="T868" s="120"/>
      <c r="U868" s="120"/>
      <c r="V868" s="120"/>
      <c r="W868" s="120"/>
      <c r="X868" s="120"/>
      <c r="Y868" s="120"/>
      <c r="Z868" s="120"/>
    </row>
    <row r="869" ht="15.75" customHeight="1">
      <c r="A869" s="121" t="s">
        <v>12</v>
      </c>
      <c r="B869" s="121" t="s">
        <v>34</v>
      </c>
      <c r="C869" s="121">
        <v>7957.0</v>
      </c>
      <c r="D869" s="121" t="s">
        <v>1092</v>
      </c>
      <c r="E869" s="121" t="s">
        <v>46</v>
      </c>
      <c r="F869" s="122">
        <v>181691.0</v>
      </c>
      <c r="G869" s="121" t="s">
        <v>37</v>
      </c>
      <c r="H869" s="120"/>
      <c r="I869" s="120"/>
      <c r="J869" s="120"/>
      <c r="K869" s="120"/>
      <c r="L869" s="120"/>
      <c r="M869" s="120"/>
      <c r="N869" s="120"/>
      <c r="O869" s="120"/>
      <c r="P869" s="120"/>
      <c r="Q869" s="120"/>
      <c r="R869" s="120"/>
      <c r="S869" s="120"/>
      <c r="T869" s="120"/>
      <c r="U869" s="120"/>
      <c r="V869" s="120"/>
      <c r="W869" s="120"/>
      <c r="X869" s="120"/>
      <c r="Y869" s="120"/>
      <c r="Z869" s="120"/>
    </row>
    <row r="870" ht="15.75" customHeight="1">
      <c r="A870" s="121" t="s">
        <v>12</v>
      </c>
      <c r="B870" s="121" t="s">
        <v>34</v>
      </c>
      <c r="C870" s="121">
        <v>7958.0</v>
      </c>
      <c r="D870" s="121" t="s">
        <v>1093</v>
      </c>
      <c r="E870" s="121" t="s">
        <v>46</v>
      </c>
      <c r="F870" s="122">
        <v>470215.0</v>
      </c>
      <c r="G870" s="121" t="s">
        <v>37</v>
      </c>
      <c r="H870" s="120"/>
      <c r="I870" s="120"/>
      <c r="J870" s="120"/>
      <c r="K870" s="120"/>
      <c r="L870" s="120"/>
      <c r="M870" s="120"/>
      <c r="N870" s="120"/>
      <c r="O870" s="120"/>
      <c r="P870" s="120"/>
      <c r="Q870" s="120"/>
      <c r="R870" s="120"/>
      <c r="S870" s="120"/>
      <c r="T870" s="120"/>
      <c r="U870" s="120"/>
      <c r="V870" s="120"/>
      <c r="W870" s="120"/>
      <c r="X870" s="120"/>
      <c r="Y870" s="120"/>
      <c r="Z870" s="120"/>
    </row>
    <row r="871" ht="15.75" customHeight="1">
      <c r="A871" s="121" t="s">
        <v>12</v>
      </c>
      <c r="B871" s="121" t="s">
        <v>34</v>
      </c>
      <c r="C871" s="121">
        <v>7959.0</v>
      </c>
      <c r="D871" s="121" t="s">
        <v>1094</v>
      </c>
      <c r="E871" s="121" t="s">
        <v>46</v>
      </c>
      <c r="F871" s="122">
        <v>171816.0</v>
      </c>
      <c r="G871" s="121" t="s">
        <v>37</v>
      </c>
      <c r="H871" s="120"/>
      <c r="I871" s="120"/>
      <c r="J871" s="120"/>
      <c r="K871" s="120"/>
      <c r="L871" s="120"/>
      <c r="M871" s="120"/>
      <c r="N871" s="120"/>
      <c r="O871" s="120"/>
      <c r="P871" s="120"/>
      <c r="Q871" s="120"/>
      <c r="R871" s="120"/>
      <c r="S871" s="120"/>
      <c r="T871" s="120"/>
      <c r="U871" s="120"/>
      <c r="V871" s="120"/>
      <c r="W871" s="120"/>
      <c r="X871" s="120"/>
      <c r="Y871" s="120"/>
      <c r="Z871" s="120"/>
    </row>
    <row r="872" ht="15.75" hidden="1" customHeight="1">
      <c r="A872" s="121" t="s">
        <v>12</v>
      </c>
      <c r="B872" s="121" t="s">
        <v>143</v>
      </c>
      <c r="C872" s="121">
        <v>7961.0</v>
      </c>
      <c r="D872" s="121" t="s">
        <v>1095</v>
      </c>
      <c r="E872" s="121" t="s">
        <v>61</v>
      </c>
      <c r="F872" s="122">
        <v>341734.0</v>
      </c>
      <c r="G872" s="121" t="s">
        <v>17</v>
      </c>
      <c r="H872" s="120"/>
      <c r="I872" s="120"/>
      <c r="J872" s="120"/>
      <c r="K872" s="120"/>
      <c r="L872" s="120"/>
      <c r="M872" s="120"/>
      <c r="N872" s="120"/>
      <c r="O872" s="120"/>
      <c r="P872" s="120"/>
      <c r="Q872" s="120"/>
      <c r="R872" s="120"/>
      <c r="S872" s="120"/>
      <c r="T872" s="120"/>
      <c r="U872" s="120"/>
      <c r="V872" s="120"/>
      <c r="W872" s="120"/>
      <c r="X872" s="120"/>
      <c r="Y872" s="120"/>
      <c r="Z872" s="120"/>
    </row>
    <row r="873" ht="15.75" hidden="1" customHeight="1">
      <c r="A873" s="121" t="s">
        <v>12</v>
      </c>
      <c r="B873" s="121" t="s">
        <v>143</v>
      </c>
      <c r="C873" s="121">
        <v>7962.0</v>
      </c>
      <c r="D873" s="121" t="s">
        <v>1096</v>
      </c>
      <c r="E873" s="121" t="s">
        <v>61</v>
      </c>
      <c r="F873" s="122">
        <v>414613.0</v>
      </c>
      <c r="G873" s="121" t="s">
        <v>17</v>
      </c>
      <c r="H873" s="120"/>
      <c r="I873" s="120"/>
      <c r="J873" s="120"/>
      <c r="K873" s="120"/>
      <c r="L873" s="120"/>
      <c r="M873" s="120"/>
      <c r="N873" s="120"/>
      <c r="O873" s="120"/>
      <c r="P873" s="120"/>
      <c r="Q873" s="120"/>
      <c r="R873" s="120"/>
      <c r="S873" s="120"/>
      <c r="T873" s="120"/>
      <c r="U873" s="120"/>
      <c r="V873" s="120"/>
      <c r="W873" s="120"/>
      <c r="X873" s="120"/>
      <c r="Y873" s="120"/>
      <c r="Z873" s="120"/>
    </row>
    <row r="874" ht="15.75" hidden="1" customHeight="1">
      <c r="A874" s="121" t="s">
        <v>12</v>
      </c>
      <c r="B874" s="121" t="s">
        <v>143</v>
      </c>
      <c r="C874" s="121">
        <v>7963.0</v>
      </c>
      <c r="D874" s="121" t="s">
        <v>1097</v>
      </c>
      <c r="E874" s="121" t="s">
        <v>61</v>
      </c>
      <c r="F874" s="122">
        <v>507298.0</v>
      </c>
      <c r="G874" s="121" t="s">
        <v>17</v>
      </c>
      <c r="H874" s="120"/>
      <c r="I874" s="120"/>
      <c r="J874" s="120"/>
      <c r="K874" s="120"/>
      <c r="L874" s="120"/>
      <c r="M874" s="120"/>
      <c r="N874" s="120"/>
      <c r="O874" s="120"/>
      <c r="P874" s="120"/>
      <c r="Q874" s="120"/>
      <c r="R874" s="120"/>
      <c r="S874" s="120"/>
      <c r="T874" s="120"/>
      <c r="U874" s="120"/>
      <c r="V874" s="120"/>
      <c r="W874" s="120"/>
      <c r="X874" s="120"/>
      <c r="Y874" s="120"/>
      <c r="Z874" s="120"/>
    </row>
    <row r="875" ht="15.75" hidden="1" customHeight="1">
      <c r="A875" s="121" t="s">
        <v>12</v>
      </c>
      <c r="B875" s="121" t="s">
        <v>345</v>
      </c>
      <c r="C875" s="121">
        <v>7965.0</v>
      </c>
      <c r="D875" s="121" t="s">
        <v>1098</v>
      </c>
      <c r="E875" s="121" t="s">
        <v>46</v>
      </c>
      <c r="F875" s="122">
        <v>183260.0</v>
      </c>
      <c r="G875" s="121" t="s">
        <v>37</v>
      </c>
      <c r="H875" s="120"/>
      <c r="I875" s="120"/>
      <c r="J875" s="120"/>
      <c r="K875" s="120"/>
      <c r="L875" s="120"/>
      <c r="M875" s="120"/>
      <c r="N875" s="120"/>
      <c r="O875" s="120"/>
      <c r="P875" s="120"/>
      <c r="Q875" s="120"/>
      <c r="R875" s="120"/>
      <c r="S875" s="120"/>
      <c r="T875" s="120"/>
      <c r="U875" s="120"/>
      <c r="V875" s="120"/>
      <c r="W875" s="120"/>
      <c r="X875" s="120"/>
      <c r="Y875" s="120"/>
      <c r="Z875" s="120"/>
    </row>
    <row r="876" ht="15.75" hidden="1" customHeight="1">
      <c r="A876" s="121" t="s">
        <v>12</v>
      </c>
      <c r="B876" s="121" t="s">
        <v>345</v>
      </c>
      <c r="C876" s="121">
        <v>7966.0</v>
      </c>
      <c r="D876" s="121" t="s">
        <v>1099</v>
      </c>
      <c r="E876" s="121" t="s">
        <v>46</v>
      </c>
      <c r="F876" s="122">
        <v>592620.0</v>
      </c>
      <c r="G876" s="121" t="s">
        <v>37</v>
      </c>
      <c r="H876" s="120"/>
      <c r="I876" s="120"/>
      <c r="J876" s="120"/>
      <c r="K876" s="120"/>
      <c r="L876" s="120"/>
      <c r="M876" s="120"/>
      <c r="N876" s="120"/>
      <c r="O876" s="120"/>
      <c r="P876" s="120"/>
      <c r="Q876" s="120"/>
      <c r="R876" s="120"/>
      <c r="S876" s="120"/>
      <c r="T876" s="120"/>
      <c r="U876" s="120"/>
      <c r="V876" s="120"/>
      <c r="W876" s="120"/>
      <c r="X876" s="120"/>
      <c r="Y876" s="120"/>
      <c r="Z876" s="120"/>
    </row>
    <row r="877" ht="15.75" hidden="1" customHeight="1">
      <c r="A877" s="121" t="s">
        <v>12</v>
      </c>
      <c r="B877" s="121" t="s">
        <v>345</v>
      </c>
      <c r="C877" s="121">
        <v>7967.0</v>
      </c>
      <c r="D877" s="121" t="s">
        <v>1100</v>
      </c>
      <c r="E877" s="121" t="s">
        <v>46</v>
      </c>
      <c r="F877" s="122">
        <v>1259020.0</v>
      </c>
      <c r="G877" s="121" t="s">
        <v>37</v>
      </c>
      <c r="H877" s="120"/>
      <c r="I877" s="120"/>
      <c r="J877" s="120"/>
      <c r="K877" s="120"/>
      <c r="L877" s="120"/>
      <c r="M877" s="120"/>
      <c r="N877" s="120"/>
      <c r="O877" s="120"/>
      <c r="P877" s="120"/>
      <c r="Q877" s="120"/>
      <c r="R877" s="120"/>
      <c r="S877" s="120"/>
      <c r="T877" s="120"/>
      <c r="U877" s="120"/>
      <c r="V877" s="120"/>
      <c r="W877" s="120"/>
      <c r="X877" s="120"/>
      <c r="Y877" s="120"/>
      <c r="Z877" s="120"/>
    </row>
    <row r="878" ht="15.75" hidden="1" customHeight="1">
      <c r="A878" s="121" t="s">
        <v>12</v>
      </c>
      <c r="B878" s="121" t="s">
        <v>38</v>
      </c>
      <c r="C878" s="121">
        <v>7968.0</v>
      </c>
      <c r="D878" s="121" t="s">
        <v>1101</v>
      </c>
      <c r="E878" s="121" t="s">
        <v>46</v>
      </c>
      <c r="F878" s="122">
        <v>380000.0</v>
      </c>
      <c r="G878" s="121" t="s">
        <v>17</v>
      </c>
      <c r="H878" s="120"/>
      <c r="I878" s="120"/>
      <c r="J878" s="120"/>
      <c r="K878" s="120"/>
      <c r="L878" s="120"/>
      <c r="M878" s="120"/>
      <c r="N878" s="120"/>
      <c r="O878" s="120"/>
      <c r="P878" s="120"/>
      <c r="Q878" s="120"/>
      <c r="R878" s="120"/>
      <c r="S878" s="120"/>
      <c r="T878" s="120"/>
      <c r="U878" s="120"/>
      <c r="V878" s="120"/>
      <c r="W878" s="120"/>
      <c r="X878" s="120"/>
      <c r="Y878" s="120"/>
      <c r="Z878" s="120"/>
    </row>
    <row r="879" ht="15.75" hidden="1" customHeight="1">
      <c r="A879" s="121" t="s">
        <v>12</v>
      </c>
      <c r="B879" s="121" t="s">
        <v>563</v>
      </c>
      <c r="C879" s="121">
        <v>7969.0</v>
      </c>
      <c r="D879" s="121" t="s">
        <v>1102</v>
      </c>
      <c r="E879" s="121" t="s">
        <v>36</v>
      </c>
      <c r="F879" s="122">
        <v>10577.0</v>
      </c>
      <c r="G879" s="121" t="s">
        <v>37</v>
      </c>
      <c r="H879" s="120"/>
      <c r="I879" s="120"/>
      <c r="J879" s="120"/>
      <c r="K879" s="120"/>
      <c r="L879" s="120"/>
      <c r="M879" s="120"/>
      <c r="N879" s="120"/>
      <c r="O879" s="120"/>
      <c r="P879" s="120"/>
      <c r="Q879" s="120"/>
      <c r="R879" s="120"/>
      <c r="S879" s="120"/>
      <c r="T879" s="120"/>
      <c r="U879" s="120"/>
      <c r="V879" s="120"/>
      <c r="W879" s="120"/>
      <c r="X879" s="120"/>
      <c r="Y879" s="120"/>
      <c r="Z879" s="120"/>
    </row>
    <row r="880" ht="15.75" hidden="1" customHeight="1">
      <c r="A880" s="121" t="s">
        <v>12</v>
      </c>
      <c r="B880" s="121" t="s">
        <v>563</v>
      </c>
      <c r="C880" s="121">
        <v>7970.0</v>
      </c>
      <c r="D880" s="121" t="s">
        <v>1103</v>
      </c>
      <c r="E880" s="121" t="s">
        <v>36</v>
      </c>
      <c r="F880" s="122">
        <v>4355.0</v>
      </c>
      <c r="G880" s="121" t="s">
        <v>37</v>
      </c>
      <c r="H880" s="120"/>
      <c r="I880" s="120"/>
      <c r="J880" s="120"/>
      <c r="K880" s="120"/>
      <c r="L880" s="120"/>
      <c r="M880" s="120"/>
      <c r="N880" s="120"/>
      <c r="O880" s="120"/>
      <c r="P880" s="120"/>
      <c r="Q880" s="120"/>
      <c r="R880" s="120"/>
      <c r="S880" s="120"/>
      <c r="T880" s="120"/>
      <c r="U880" s="120"/>
      <c r="V880" s="120"/>
      <c r="W880" s="120"/>
      <c r="X880" s="120"/>
      <c r="Y880" s="120"/>
      <c r="Z880" s="120"/>
    </row>
    <row r="881" ht="15.75" hidden="1" customHeight="1">
      <c r="A881" s="121" t="s">
        <v>12</v>
      </c>
      <c r="B881" s="121" t="s">
        <v>563</v>
      </c>
      <c r="C881" s="121">
        <v>7971.0</v>
      </c>
      <c r="D881" s="121" t="s">
        <v>1104</v>
      </c>
      <c r="E881" s="121" t="s">
        <v>36</v>
      </c>
      <c r="F881" s="122">
        <v>7000.0</v>
      </c>
      <c r="G881" s="121" t="s">
        <v>37</v>
      </c>
      <c r="H881" s="120"/>
      <c r="I881" s="120"/>
      <c r="J881" s="120"/>
      <c r="K881" s="120"/>
      <c r="L881" s="120"/>
      <c r="M881" s="120"/>
      <c r="N881" s="120"/>
      <c r="O881" s="120"/>
      <c r="P881" s="120"/>
      <c r="Q881" s="120"/>
      <c r="R881" s="120"/>
      <c r="S881" s="120"/>
      <c r="T881" s="120"/>
      <c r="U881" s="120"/>
      <c r="V881" s="120"/>
      <c r="W881" s="120"/>
      <c r="X881" s="120"/>
      <c r="Y881" s="120"/>
      <c r="Z881" s="120"/>
    </row>
    <row r="882" ht="15.75" hidden="1" customHeight="1">
      <c r="A882" s="121" t="s">
        <v>12</v>
      </c>
      <c r="B882" s="121" t="s">
        <v>563</v>
      </c>
      <c r="C882" s="121">
        <v>7973.0</v>
      </c>
      <c r="D882" s="121" t="s">
        <v>1105</v>
      </c>
      <c r="E882" s="121" t="s">
        <v>43</v>
      </c>
      <c r="F882" s="122">
        <v>46285.0</v>
      </c>
      <c r="G882" s="121" t="s">
        <v>37</v>
      </c>
      <c r="H882" s="120"/>
      <c r="I882" s="120"/>
      <c r="J882" s="120"/>
      <c r="K882" s="120"/>
      <c r="L882" s="120"/>
      <c r="M882" s="120"/>
      <c r="N882" s="120"/>
      <c r="O882" s="120"/>
      <c r="P882" s="120"/>
      <c r="Q882" s="120"/>
      <c r="R882" s="120"/>
      <c r="S882" s="120"/>
      <c r="T882" s="120"/>
      <c r="U882" s="120"/>
      <c r="V882" s="120"/>
      <c r="W882" s="120"/>
      <c r="X882" s="120"/>
      <c r="Y882" s="120"/>
      <c r="Z882" s="120"/>
    </row>
    <row r="883" ht="15.75" hidden="1" customHeight="1">
      <c r="A883" s="121" t="s">
        <v>12</v>
      </c>
      <c r="B883" s="121" t="s">
        <v>47</v>
      </c>
      <c r="C883" s="121">
        <v>7976.0</v>
      </c>
      <c r="D883" s="121" t="s">
        <v>1106</v>
      </c>
      <c r="E883" s="121" t="s">
        <v>16</v>
      </c>
      <c r="F883" s="122">
        <v>69020.0</v>
      </c>
      <c r="G883" s="121" t="s">
        <v>17</v>
      </c>
      <c r="H883" s="120"/>
      <c r="I883" s="120"/>
      <c r="J883" s="120"/>
      <c r="K883" s="120"/>
      <c r="L883" s="120"/>
      <c r="M883" s="120"/>
      <c r="N883" s="120"/>
      <c r="O883" s="120"/>
      <c r="P883" s="120"/>
      <c r="Q883" s="120"/>
      <c r="R883" s="120"/>
      <c r="S883" s="120"/>
      <c r="T883" s="120"/>
      <c r="U883" s="120"/>
      <c r="V883" s="120"/>
      <c r="W883" s="120"/>
      <c r="X883" s="120"/>
      <c r="Y883" s="120"/>
      <c r="Z883" s="120"/>
    </row>
    <row r="884" ht="15.75" hidden="1" customHeight="1">
      <c r="A884" s="121" t="s">
        <v>12</v>
      </c>
      <c r="B884" s="121" t="s">
        <v>47</v>
      </c>
      <c r="C884" s="121">
        <v>7977.0</v>
      </c>
      <c r="D884" s="121" t="s">
        <v>1107</v>
      </c>
      <c r="E884" s="121" t="s">
        <v>16</v>
      </c>
      <c r="F884" s="122">
        <v>30583.0</v>
      </c>
      <c r="G884" s="121" t="s">
        <v>17</v>
      </c>
      <c r="H884" s="120"/>
      <c r="I884" s="120"/>
      <c r="J884" s="120"/>
      <c r="K884" s="120"/>
      <c r="L884" s="120"/>
      <c r="M884" s="120"/>
      <c r="N884" s="120"/>
      <c r="O884" s="120"/>
      <c r="P884" s="120"/>
      <c r="Q884" s="120"/>
      <c r="R884" s="120"/>
      <c r="S884" s="120"/>
      <c r="T884" s="120"/>
      <c r="U884" s="120"/>
      <c r="V884" s="120"/>
      <c r="W884" s="120"/>
      <c r="X884" s="120"/>
      <c r="Y884" s="120"/>
      <c r="Z884" s="120"/>
    </row>
    <row r="885" ht="15.75" hidden="1" customHeight="1">
      <c r="A885" s="121" t="s">
        <v>12</v>
      </c>
      <c r="B885" s="121" t="s">
        <v>819</v>
      </c>
      <c r="C885" s="121">
        <v>7979.0</v>
      </c>
      <c r="D885" s="121" t="s">
        <v>1108</v>
      </c>
      <c r="E885" s="121" t="s">
        <v>46</v>
      </c>
      <c r="F885" s="122">
        <v>73013.0</v>
      </c>
      <c r="G885" s="121" t="s">
        <v>37</v>
      </c>
      <c r="H885" s="120"/>
      <c r="I885" s="120"/>
      <c r="J885" s="120"/>
      <c r="K885" s="120"/>
      <c r="L885" s="120"/>
      <c r="M885" s="120"/>
      <c r="N885" s="120"/>
      <c r="O885" s="120"/>
      <c r="P885" s="120"/>
      <c r="Q885" s="120"/>
      <c r="R885" s="120"/>
      <c r="S885" s="120"/>
      <c r="T885" s="120"/>
      <c r="U885" s="120"/>
      <c r="V885" s="120"/>
      <c r="W885" s="120"/>
      <c r="X885" s="120"/>
      <c r="Y885" s="120"/>
      <c r="Z885" s="120"/>
    </row>
    <row r="886" ht="15.75" hidden="1" customHeight="1">
      <c r="A886" s="121" t="s">
        <v>12</v>
      </c>
      <c r="B886" s="121" t="s">
        <v>1109</v>
      </c>
      <c r="C886" s="121">
        <v>7983.0</v>
      </c>
      <c r="D886" s="121" t="s">
        <v>1110</v>
      </c>
      <c r="E886" s="121" t="s">
        <v>100</v>
      </c>
      <c r="F886" s="122">
        <v>219000.0</v>
      </c>
      <c r="G886" s="121" t="s">
        <v>112</v>
      </c>
      <c r="H886" s="120"/>
      <c r="I886" s="120"/>
      <c r="J886" s="120"/>
      <c r="K886" s="120"/>
      <c r="L886" s="120"/>
      <c r="M886" s="120"/>
      <c r="N886" s="120"/>
      <c r="O886" s="120"/>
      <c r="P886" s="120"/>
      <c r="Q886" s="120"/>
      <c r="R886" s="120"/>
      <c r="S886" s="120"/>
      <c r="T886" s="120"/>
      <c r="U886" s="120"/>
      <c r="V886" s="120"/>
      <c r="W886" s="120"/>
      <c r="X886" s="120"/>
      <c r="Y886" s="120"/>
      <c r="Z886" s="120"/>
    </row>
    <row r="887" ht="15.75" hidden="1" customHeight="1">
      <c r="A887" s="121" t="s">
        <v>12</v>
      </c>
      <c r="B887" s="121" t="s">
        <v>31</v>
      </c>
      <c r="C887" s="121">
        <v>7984.0</v>
      </c>
      <c r="D887" s="121" t="s">
        <v>1111</v>
      </c>
      <c r="E887" s="121" t="s">
        <v>33</v>
      </c>
      <c r="F887" s="122">
        <v>104125.0</v>
      </c>
      <c r="G887" s="121" t="s">
        <v>17</v>
      </c>
      <c r="H887" s="120"/>
      <c r="I887" s="120"/>
      <c r="J887" s="120"/>
      <c r="K887" s="120"/>
      <c r="L887" s="120"/>
      <c r="M887" s="120"/>
      <c r="N887" s="120"/>
      <c r="O887" s="120"/>
      <c r="P887" s="120"/>
      <c r="Q887" s="120"/>
      <c r="R887" s="120"/>
      <c r="S887" s="120"/>
      <c r="T887" s="120"/>
      <c r="U887" s="120"/>
      <c r="V887" s="120"/>
      <c r="W887" s="120"/>
      <c r="X887" s="120"/>
      <c r="Y887" s="120"/>
      <c r="Z887" s="120"/>
    </row>
    <row r="888" ht="15.75" hidden="1" customHeight="1">
      <c r="A888" s="121" t="s">
        <v>12</v>
      </c>
      <c r="B888" s="121" t="s">
        <v>1109</v>
      </c>
      <c r="C888" s="121">
        <v>7989.0</v>
      </c>
      <c r="D888" s="121" t="s">
        <v>1112</v>
      </c>
      <c r="E888" s="121" t="s">
        <v>736</v>
      </c>
      <c r="F888" s="122">
        <v>1.279575E7</v>
      </c>
      <c r="G888" s="121" t="s">
        <v>112</v>
      </c>
      <c r="H888" s="120"/>
      <c r="I888" s="120"/>
      <c r="J888" s="120"/>
      <c r="K888" s="120"/>
      <c r="L888" s="120"/>
      <c r="M888" s="120"/>
      <c r="N888" s="120"/>
      <c r="O888" s="120"/>
      <c r="P888" s="120"/>
      <c r="Q888" s="120"/>
      <c r="R888" s="120"/>
      <c r="S888" s="120"/>
      <c r="T888" s="120"/>
      <c r="U888" s="120"/>
      <c r="V888" s="120"/>
      <c r="W888" s="120"/>
      <c r="X888" s="120"/>
      <c r="Y888" s="120"/>
      <c r="Z888" s="120"/>
    </row>
    <row r="889" ht="15.75" hidden="1" customHeight="1">
      <c r="A889" s="121" t="s">
        <v>12</v>
      </c>
      <c r="B889" s="121" t="s">
        <v>1113</v>
      </c>
      <c r="C889" s="121">
        <v>7993.0</v>
      </c>
      <c r="D889" s="121" t="s">
        <v>1114</v>
      </c>
      <c r="E889" s="121" t="s">
        <v>46</v>
      </c>
      <c r="F889" s="122">
        <v>2040850.0</v>
      </c>
      <c r="G889" s="121" t="s">
        <v>37</v>
      </c>
      <c r="H889" s="120"/>
      <c r="I889" s="120"/>
      <c r="J889" s="120"/>
      <c r="K889" s="120"/>
      <c r="L889" s="120"/>
      <c r="M889" s="120"/>
      <c r="N889" s="120"/>
      <c r="O889" s="120"/>
      <c r="P889" s="120"/>
      <c r="Q889" s="120"/>
      <c r="R889" s="120"/>
      <c r="S889" s="120"/>
      <c r="T889" s="120"/>
      <c r="U889" s="120"/>
      <c r="V889" s="120"/>
      <c r="W889" s="120"/>
      <c r="X889" s="120"/>
      <c r="Y889" s="120"/>
      <c r="Z889" s="120"/>
    </row>
    <row r="890" ht="15.75" hidden="1" customHeight="1">
      <c r="A890" s="121" t="s">
        <v>12</v>
      </c>
      <c r="B890" s="121" t="s">
        <v>41</v>
      </c>
      <c r="C890" s="121">
        <v>7994.0</v>
      </c>
      <c r="D890" s="121" t="s">
        <v>1115</v>
      </c>
      <c r="E890" s="121" t="s">
        <v>36</v>
      </c>
      <c r="F890" s="122">
        <v>2495.0</v>
      </c>
      <c r="G890" s="121" t="s">
        <v>17</v>
      </c>
      <c r="H890" s="120"/>
      <c r="I890" s="120"/>
      <c r="J890" s="120"/>
      <c r="K890" s="120"/>
      <c r="L890" s="120"/>
      <c r="M890" s="120"/>
      <c r="N890" s="120"/>
      <c r="O890" s="120"/>
      <c r="P890" s="120"/>
      <c r="Q890" s="120"/>
      <c r="R890" s="120"/>
      <c r="S890" s="120"/>
      <c r="T890" s="120"/>
      <c r="U890" s="120"/>
      <c r="V890" s="120"/>
      <c r="W890" s="120"/>
      <c r="X890" s="120"/>
      <c r="Y890" s="120"/>
      <c r="Z890" s="120"/>
    </row>
    <row r="891" ht="15.75" hidden="1" customHeight="1">
      <c r="A891" s="121" t="s">
        <v>12</v>
      </c>
      <c r="B891" s="121" t="s">
        <v>563</v>
      </c>
      <c r="C891" s="121">
        <v>7999.0</v>
      </c>
      <c r="D891" s="121" t="s">
        <v>1116</v>
      </c>
      <c r="E891" s="121" t="s">
        <v>43</v>
      </c>
      <c r="F891" s="122">
        <v>7013.0</v>
      </c>
      <c r="G891" s="121" t="s">
        <v>37</v>
      </c>
      <c r="H891" s="120"/>
      <c r="I891" s="120"/>
      <c r="J891" s="120"/>
      <c r="K891" s="120"/>
      <c r="L891" s="120"/>
      <c r="M891" s="120"/>
      <c r="N891" s="120"/>
      <c r="O891" s="120"/>
      <c r="P891" s="120"/>
      <c r="Q891" s="120"/>
      <c r="R891" s="120"/>
      <c r="S891" s="120"/>
      <c r="T891" s="120"/>
      <c r="U891" s="120"/>
      <c r="V891" s="120"/>
      <c r="W891" s="120"/>
      <c r="X891" s="120"/>
      <c r="Y891" s="120"/>
      <c r="Z891" s="120"/>
    </row>
    <row r="892" ht="15.75" customHeight="1">
      <c r="A892" s="121" t="s">
        <v>12</v>
      </c>
      <c r="B892" s="121" t="s">
        <v>1057</v>
      </c>
      <c r="C892" s="121">
        <v>8000.0</v>
      </c>
      <c r="D892" s="121" t="s">
        <v>1117</v>
      </c>
      <c r="E892" s="121" t="s">
        <v>61</v>
      </c>
      <c r="F892" s="122">
        <v>13090.0</v>
      </c>
      <c r="G892" s="121" t="s">
        <v>37</v>
      </c>
      <c r="H892" s="120"/>
      <c r="I892" s="120"/>
      <c r="J892" s="120"/>
      <c r="K892" s="120"/>
      <c r="L892" s="120"/>
      <c r="M892" s="120"/>
      <c r="N892" s="120"/>
      <c r="O892" s="120"/>
      <c r="P892" s="120"/>
      <c r="Q892" s="120"/>
      <c r="R892" s="120"/>
      <c r="S892" s="120"/>
      <c r="T892" s="120"/>
      <c r="U892" s="120"/>
      <c r="V892" s="120"/>
      <c r="W892" s="120"/>
      <c r="X892" s="120"/>
      <c r="Y892" s="120"/>
      <c r="Z892" s="120"/>
    </row>
    <row r="893" ht="15.75" customHeight="1">
      <c r="A893" s="121" t="s">
        <v>12</v>
      </c>
      <c r="B893" s="121" t="s">
        <v>1057</v>
      </c>
      <c r="C893" s="121">
        <v>8001.0</v>
      </c>
      <c r="D893" s="121" t="s">
        <v>1118</v>
      </c>
      <c r="E893" s="121" t="s">
        <v>61</v>
      </c>
      <c r="F893" s="122">
        <v>15500.0</v>
      </c>
      <c r="G893" s="121" t="s">
        <v>37</v>
      </c>
      <c r="H893" s="120"/>
      <c r="I893" s="120"/>
      <c r="J893" s="120"/>
      <c r="K893" s="120"/>
      <c r="L893" s="120"/>
      <c r="M893" s="120"/>
      <c r="N893" s="120"/>
      <c r="O893" s="120"/>
      <c r="P893" s="120"/>
      <c r="Q893" s="120"/>
      <c r="R893" s="120"/>
      <c r="S893" s="120"/>
      <c r="T893" s="120"/>
      <c r="U893" s="120"/>
      <c r="V893" s="120"/>
      <c r="W893" s="120"/>
      <c r="X893" s="120"/>
      <c r="Y893" s="120"/>
      <c r="Z893" s="120"/>
    </row>
    <row r="894" ht="15.75" customHeight="1">
      <c r="A894" s="121" t="s">
        <v>12</v>
      </c>
      <c r="B894" s="121" t="s">
        <v>1057</v>
      </c>
      <c r="C894" s="121">
        <v>8002.0</v>
      </c>
      <c r="D894" s="121" t="s">
        <v>1119</v>
      </c>
      <c r="E894" s="121" t="s">
        <v>61</v>
      </c>
      <c r="F894" s="122">
        <v>20205.0</v>
      </c>
      <c r="G894" s="121" t="s">
        <v>37</v>
      </c>
      <c r="H894" s="120"/>
      <c r="I894" s="120"/>
      <c r="J894" s="120"/>
      <c r="K894" s="120"/>
      <c r="L894" s="120"/>
      <c r="M894" s="120"/>
      <c r="N894" s="120"/>
      <c r="O894" s="120"/>
      <c r="P894" s="120"/>
      <c r="Q894" s="120"/>
      <c r="R894" s="120"/>
      <c r="S894" s="120"/>
      <c r="T894" s="120"/>
      <c r="U894" s="120"/>
      <c r="V894" s="120"/>
      <c r="W894" s="120"/>
      <c r="X894" s="120"/>
      <c r="Y894" s="120"/>
      <c r="Z894" s="120"/>
    </row>
    <row r="895" ht="15.75" customHeight="1">
      <c r="A895" s="121" t="s">
        <v>12</v>
      </c>
      <c r="B895" s="121" t="s">
        <v>1057</v>
      </c>
      <c r="C895" s="121">
        <v>8003.0</v>
      </c>
      <c r="D895" s="121" t="s">
        <v>1120</v>
      </c>
      <c r="E895" s="121" t="s">
        <v>61</v>
      </c>
      <c r="F895" s="122">
        <v>21734.0</v>
      </c>
      <c r="G895" s="121" t="s">
        <v>37</v>
      </c>
      <c r="H895" s="120"/>
      <c r="I895" s="120"/>
      <c r="J895" s="120"/>
      <c r="K895" s="120"/>
      <c r="L895" s="120"/>
      <c r="M895" s="120"/>
      <c r="N895" s="120"/>
      <c r="O895" s="120"/>
      <c r="P895" s="120"/>
      <c r="Q895" s="120"/>
      <c r="R895" s="120"/>
      <c r="S895" s="120"/>
      <c r="T895" s="120"/>
      <c r="U895" s="120"/>
      <c r="V895" s="120"/>
      <c r="W895" s="120"/>
      <c r="X895" s="120"/>
      <c r="Y895" s="120"/>
      <c r="Z895" s="120"/>
    </row>
    <row r="896" ht="15.75" hidden="1" customHeight="1">
      <c r="A896" s="121" t="s">
        <v>12</v>
      </c>
      <c r="B896" s="121" t="s">
        <v>848</v>
      </c>
      <c r="C896" s="121">
        <v>8011.0</v>
      </c>
      <c r="D896" s="121" t="s">
        <v>1121</v>
      </c>
      <c r="E896" s="121" t="s">
        <v>46</v>
      </c>
      <c r="F896" s="122">
        <v>2397850.0</v>
      </c>
      <c r="G896" s="121" t="s">
        <v>37</v>
      </c>
      <c r="H896" s="120"/>
      <c r="I896" s="120"/>
      <c r="J896" s="120"/>
      <c r="K896" s="120"/>
      <c r="L896" s="120"/>
      <c r="M896" s="120"/>
      <c r="N896" s="120"/>
      <c r="O896" s="120"/>
      <c r="P896" s="120"/>
      <c r="Q896" s="120"/>
      <c r="R896" s="120"/>
      <c r="S896" s="120"/>
      <c r="T896" s="120"/>
      <c r="U896" s="120"/>
      <c r="V896" s="120"/>
      <c r="W896" s="120"/>
      <c r="X896" s="120"/>
      <c r="Y896" s="120"/>
      <c r="Z896" s="120"/>
    </row>
    <row r="897" ht="15.75" hidden="1" customHeight="1">
      <c r="A897" s="121" t="s">
        <v>12</v>
      </c>
      <c r="B897" s="121" t="s">
        <v>848</v>
      </c>
      <c r="C897" s="121">
        <v>8012.0</v>
      </c>
      <c r="D897" s="121" t="s">
        <v>1122</v>
      </c>
      <c r="E897" s="121" t="s">
        <v>46</v>
      </c>
      <c r="F897" s="122">
        <v>187068.0</v>
      </c>
      <c r="G897" s="121" t="s">
        <v>37</v>
      </c>
      <c r="H897" s="120"/>
      <c r="I897" s="120"/>
      <c r="J897" s="120"/>
      <c r="K897" s="120"/>
      <c r="L897" s="120"/>
      <c r="M897" s="120"/>
      <c r="N897" s="120"/>
      <c r="O897" s="120"/>
      <c r="P897" s="120"/>
      <c r="Q897" s="120"/>
      <c r="R897" s="120"/>
      <c r="S897" s="120"/>
      <c r="T897" s="120"/>
      <c r="U897" s="120"/>
      <c r="V897" s="120"/>
      <c r="W897" s="120"/>
      <c r="X897" s="120"/>
      <c r="Y897" s="120"/>
      <c r="Z897" s="120"/>
    </row>
    <row r="898" ht="15.75" hidden="1" customHeight="1">
      <c r="A898" s="121" t="s">
        <v>12</v>
      </c>
      <c r="B898" s="121" t="s">
        <v>848</v>
      </c>
      <c r="C898" s="121">
        <v>8015.0</v>
      </c>
      <c r="D898" s="121" t="s">
        <v>1123</v>
      </c>
      <c r="E898" s="121" t="s">
        <v>46</v>
      </c>
      <c r="F898" s="122">
        <v>79730.0</v>
      </c>
      <c r="G898" s="121" t="s">
        <v>37</v>
      </c>
      <c r="H898" s="120"/>
      <c r="I898" s="120"/>
      <c r="J898" s="120"/>
      <c r="K898" s="120"/>
      <c r="L898" s="120"/>
      <c r="M898" s="120"/>
      <c r="N898" s="120"/>
      <c r="O898" s="120"/>
      <c r="P898" s="120"/>
      <c r="Q898" s="120"/>
      <c r="R898" s="120"/>
      <c r="S898" s="120"/>
      <c r="T898" s="120"/>
      <c r="U898" s="120"/>
      <c r="V898" s="120"/>
      <c r="W898" s="120"/>
      <c r="X898" s="120"/>
      <c r="Y898" s="120"/>
      <c r="Z898" s="120"/>
    </row>
    <row r="899" ht="15.75" hidden="1" customHeight="1">
      <c r="A899" s="121" t="s">
        <v>12</v>
      </c>
      <c r="B899" s="121" t="s">
        <v>848</v>
      </c>
      <c r="C899" s="121">
        <v>8019.0</v>
      </c>
      <c r="D899" s="121" t="s">
        <v>1124</v>
      </c>
      <c r="E899" s="121" t="s">
        <v>46</v>
      </c>
      <c r="F899" s="122">
        <v>174013.0</v>
      </c>
      <c r="G899" s="121" t="s">
        <v>37</v>
      </c>
      <c r="H899" s="120"/>
      <c r="I899" s="120"/>
      <c r="J899" s="120"/>
      <c r="K899" s="120"/>
      <c r="L899" s="120"/>
      <c r="M899" s="120"/>
      <c r="N899" s="120"/>
      <c r="O899" s="120"/>
      <c r="P899" s="120"/>
      <c r="Q899" s="120"/>
      <c r="R899" s="120"/>
      <c r="S899" s="120"/>
      <c r="T899" s="120"/>
      <c r="U899" s="120"/>
      <c r="V899" s="120"/>
      <c r="W899" s="120"/>
      <c r="X899" s="120"/>
      <c r="Y899" s="120"/>
      <c r="Z899" s="120"/>
    </row>
    <row r="900" ht="15.75" hidden="1" customHeight="1">
      <c r="A900" s="121" t="s">
        <v>12</v>
      </c>
      <c r="B900" s="121" t="s">
        <v>866</v>
      </c>
      <c r="C900" s="121">
        <v>8025.0</v>
      </c>
      <c r="D900" s="121" t="s">
        <v>1125</v>
      </c>
      <c r="E900" s="121" t="s">
        <v>100</v>
      </c>
      <c r="F900" s="122">
        <v>989334.0</v>
      </c>
      <c r="G900" s="121" t="s">
        <v>37</v>
      </c>
      <c r="H900" s="120"/>
      <c r="I900" s="120"/>
      <c r="J900" s="120"/>
      <c r="K900" s="120"/>
      <c r="L900" s="120"/>
      <c r="M900" s="120"/>
      <c r="N900" s="120"/>
      <c r="O900" s="120"/>
      <c r="P900" s="120"/>
      <c r="Q900" s="120"/>
      <c r="R900" s="120"/>
      <c r="S900" s="120"/>
      <c r="T900" s="120"/>
      <c r="U900" s="120"/>
      <c r="V900" s="120"/>
      <c r="W900" s="120"/>
      <c r="X900" s="120"/>
      <c r="Y900" s="120"/>
      <c r="Z900" s="120"/>
    </row>
    <row r="901" ht="15.75" hidden="1" customHeight="1">
      <c r="A901" s="121" t="s">
        <v>12</v>
      </c>
      <c r="B901" s="121" t="s">
        <v>866</v>
      </c>
      <c r="C901" s="121">
        <v>8026.0</v>
      </c>
      <c r="D901" s="121" t="s">
        <v>1126</v>
      </c>
      <c r="E901" s="121" t="s">
        <v>46</v>
      </c>
      <c r="F901" s="122">
        <v>54264.0</v>
      </c>
      <c r="G901" s="121" t="s">
        <v>37</v>
      </c>
      <c r="H901" s="120"/>
      <c r="I901" s="120"/>
      <c r="J901" s="120"/>
      <c r="K901" s="120"/>
      <c r="L901" s="120"/>
      <c r="M901" s="120"/>
      <c r="N901" s="120"/>
      <c r="O901" s="120"/>
      <c r="P901" s="120"/>
      <c r="Q901" s="120"/>
      <c r="R901" s="120"/>
      <c r="S901" s="120"/>
      <c r="T901" s="120"/>
      <c r="U901" s="120"/>
      <c r="V901" s="120"/>
      <c r="W901" s="120"/>
      <c r="X901" s="120"/>
      <c r="Y901" s="120"/>
      <c r="Z901" s="120"/>
    </row>
    <row r="902" ht="15.75" hidden="1" customHeight="1">
      <c r="A902" s="121" t="s">
        <v>12</v>
      </c>
      <c r="B902" s="121" t="s">
        <v>866</v>
      </c>
      <c r="C902" s="121">
        <v>8028.0</v>
      </c>
      <c r="D902" s="121" t="s">
        <v>1127</v>
      </c>
      <c r="E902" s="121" t="s">
        <v>46</v>
      </c>
      <c r="F902" s="122">
        <v>107576.0</v>
      </c>
      <c r="G902" s="121" t="s">
        <v>37</v>
      </c>
      <c r="H902" s="120"/>
      <c r="I902" s="120"/>
      <c r="J902" s="120"/>
      <c r="K902" s="120"/>
      <c r="L902" s="120"/>
      <c r="M902" s="120"/>
      <c r="N902" s="120"/>
      <c r="O902" s="120"/>
      <c r="P902" s="120"/>
      <c r="Q902" s="120"/>
      <c r="R902" s="120"/>
      <c r="S902" s="120"/>
      <c r="T902" s="120"/>
      <c r="U902" s="120"/>
      <c r="V902" s="120"/>
      <c r="W902" s="120"/>
      <c r="X902" s="120"/>
      <c r="Y902" s="120"/>
      <c r="Z902" s="120"/>
    </row>
    <row r="903" ht="15.75" hidden="1" customHeight="1">
      <c r="A903" s="121" t="s">
        <v>12</v>
      </c>
      <c r="B903" s="121" t="s">
        <v>1128</v>
      </c>
      <c r="C903" s="121">
        <v>8033.0</v>
      </c>
      <c r="D903" s="121" t="s">
        <v>1129</v>
      </c>
      <c r="E903" s="121" t="s">
        <v>46</v>
      </c>
      <c r="F903" s="122">
        <v>4475685.0</v>
      </c>
      <c r="G903" s="121" t="s">
        <v>37</v>
      </c>
      <c r="H903" s="120"/>
      <c r="I903" s="120"/>
      <c r="J903" s="120"/>
      <c r="K903" s="120"/>
      <c r="L903" s="120"/>
      <c r="M903" s="120"/>
      <c r="N903" s="120"/>
      <c r="O903" s="120"/>
      <c r="P903" s="120"/>
      <c r="Q903" s="120"/>
      <c r="R903" s="120"/>
      <c r="S903" s="120"/>
      <c r="T903" s="120"/>
      <c r="U903" s="120"/>
      <c r="V903" s="120"/>
      <c r="W903" s="120"/>
      <c r="X903" s="120"/>
      <c r="Y903" s="120"/>
      <c r="Z903" s="120"/>
    </row>
    <row r="904" ht="15.75" hidden="1" customHeight="1">
      <c r="A904" s="121" t="s">
        <v>12</v>
      </c>
      <c r="B904" s="121" t="s">
        <v>1128</v>
      </c>
      <c r="C904" s="121">
        <v>8034.0</v>
      </c>
      <c r="D904" s="121" t="s">
        <v>1130</v>
      </c>
      <c r="E904" s="121" t="s">
        <v>46</v>
      </c>
      <c r="F904" s="122">
        <v>3163370.0</v>
      </c>
      <c r="G904" s="121" t="s">
        <v>37</v>
      </c>
      <c r="H904" s="120"/>
      <c r="I904" s="120"/>
      <c r="J904" s="120"/>
      <c r="K904" s="120"/>
      <c r="L904" s="120"/>
      <c r="M904" s="120"/>
      <c r="N904" s="120"/>
      <c r="O904" s="120"/>
      <c r="P904" s="120"/>
      <c r="Q904" s="120"/>
      <c r="R904" s="120"/>
      <c r="S904" s="120"/>
      <c r="T904" s="120"/>
      <c r="U904" s="120"/>
      <c r="V904" s="120"/>
      <c r="W904" s="120"/>
      <c r="X904" s="120"/>
      <c r="Y904" s="120"/>
      <c r="Z904" s="120"/>
    </row>
    <row r="905" ht="15.75" hidden="1" customHeight="1">
      <c r="A905" s="121" t="s">
        <v>12</v>
      </c>
      <c r="B905" s="121" t="s">
        <v>1128</v>
      </c>
      <c r="C905" s="121">
        <v>8035.0</v>
      </c>
      <c r="D905" s="121" t="s">
        <v>1131</v>
      </c>
      <c r="E905" s="121" t="s">
        <v>46</v>
      </c>
      <c r="F905" s="122">
        <v>3469618.0</v>
      </c>
      <c r="G905" s="121" t="s">
        <v>37</v>
      </c>
      <c r="H905" s="120"/>
      <c r="I905" s="120"/>
      <c r="J905" s="120"/>
      <c r="K905" s="120"/>
      <c r="L905" s="120"/>
      <c r="M905" s="120"/>
      <c r="N905" s="120"/>
      <c r="O905" s="120"/>
      <c r="P905" s="120"/>
      <c r="Q905" s="120"/>
      <c r="R905" s="120"/>
      <c r="S905" s="120"/>
      <c r="T905" s="120"/>
      <c r="U905" s="120"/>
      <c r="V905" s="120"/>
      <c r="W905" s="120"/>
      <c r="X905" s="120"/>
      <c r="Y905" s="120"/>
      <c r="Z905" s="120"/>
    </row>
    <row r="906" ht="15.75" hidden="1" customHeight="1">
      <c r="A906" s="121" t="s">
        <v>12</v>
      </c>
      <c r="B906" s="121" t="s">
        <v>1128</v>
      </c>
      <c r="C906" s="121">
        <v>8036.0</v>
      </c>
      <c r="D906" s="121" t="s">
        <v>1132</v>
      </c>
      <c r="E906" s="121" t="s">
        <v>46</v>
      </c>
      <c r="F906" s="122">
        <v>7712628.0</v>
      </c>
      <c r="G906" s="121" t="s">
        <v>37</v>
      </c>
      <c r="H906" s="120"/>
      <c r="I906" s="120"/>
      <c r="J906" s="120"/>
      <c r="K906" s="120"/>
      <c r="L906" s="120"/>
      <c r="M906" s="120"/>
      <c r="N906" s="120"/>
      <c r="O906" s="120"/>
      <c r="P906" s="120"/>
      <c r="Q906" s="120"/>
      <c r="R906" s="120"/>
      <c r="S906" s="120"/>
      <c r="T906" s="120"/>
      <c r="U906" s="120"/>
      <c r="V906" s="120"/>
      <c r="W906" s="120"/>
      <c r="X906" s="120"/>
      <c r="Y906" s="120"/>
      <c r="Z906" s="120"/>
    </row>
    <row r="907" ht="15.75" hidden="1" customHeight="1">
      <c r="A907" s="121" t="s">
        <v>12</v>
      </c>
      <c r="B907" s="121" t="s">
        <v>1128</v>
      </c>
      <c r="C907" s="121">
        <v>8037.0</v>
      </c>
      <c r="D907" s="121" t="s">
        <v>1133</v>
      </c>
      <c r="E907" s="121" t="s">
        <v>61</v>
      </c>
      <c r="F907" s="122">
        <v>26977.0</v>
      </c>
      <c r="G907" s="121" t="s">
        <v>37</v>
      </c>
      <c r="H907" s="120"/>
      <c r="I907" s="120"/>
      <c r="J907" s="120"/>
      <c r="K907" s="120"/>
      <c r="L907" s="120"/>
      <c r="M907" s="120"/>
      <c r="N907" s="120"/>
      <c r="O907" s="120"/>
      <c r="P907" s="120"/>
      <c r="Q907" s="120"/>
      <c r="R907" s="120"/>
      <c r="S907" s="120"/>
      <c r="T907" s="120"/>
      <c r="U907" s="120"/>
      <c r="V907" s="120"/>
      <c r="W907" s="120"/>
      <c r="X907" s="120"/>
      <c r="Y907" s="120"/>
      <c r="Z907" s="120"/>
    </row>
    <row r="908" ht="15.75" hidden="1" customHeight="1">
      <c r="A908" s="121" t="s">
        <v>12</v>
      </c>
      <c r="B908" s="121" t="s">
        <v>1128</v>
      </c>
      <c r="C908" s="121">
        <v>8038.0</v>
      </c>
      <c r="D908" s="121" t="s">
        <v>1134</v>
      </c>
      <c r="E908" s="121" t="s">
        <v>61</v>
      </c>
      <c r="F908" s="122">
        <v>23261.0</v>
      </c>
      <c r="G908" s="121" t="s">
        <v>37</v>
      </c>
      <c r="H908" s="120"/>
      <c r="I908" s="120"/>
      <c r="J908" s="120"/>
      <c r="K908" s="120"/>
      <c r="L908" s="120"/>
      <c r="M908" s="120"/>
      <c r="N908" s="120"/>
      <c r="O908" s="120"/>
      <c r="P908" s="120"/>
      <c r="Q908" s="120"/>
      <c r="R908" s="120"/>
      <c r="S908" s="120"/>
      <c r="T908" s="120"/>
      <c r="U908" s="120"/>
      <c r="V908" s="120"/>
      <c r="W908" s="120"/>
      <c r="X908" s="120"/>
      <c r="Y908" s="120"/>
      <c r="Z908" s="120"/>
    </row>
    <row r="909" ht="15.75" hidden="1" customHeight="1">
      <c r="A909" s="121" t="s">
        <v>12</v>
      </c>
      <c r="B909" s="121" t="s">
        <v>1135</v>
      </c>
      <c r="C909" s="121">
        <v>8039.0</v>
      </c>
      <c r="D909" s="121" t="s">
        <v>1136</v>
      </c>
      <c r="E909" s="121" t="s">
        <v>61</v>
      </c>
      <c r="F909" s="122">
        <v>22487.0</v>
      </c>
      <c r="G909" s="121" t="s">
        <v>37</v>
      </c>
      <c r="H909" s="120"/>
      <c r="I909" s="120"/>
      <c r="J909" s="120"/>
      <c r="K909" s="120"/>
      <c r="L909" s="120"/>
      <c r="M909" s="120"/>
      <c r="N909" s="120"/>
      <c r="O909" s="120"/>
      <c r="P909" s="120"/>
      <c r="Q909" s="120"/>
      <c r="R909" s="120"/>
      <c r="S909" s="120"/>
      <c r="T909" s="120"/>
      <c r="U909" s="120"/>
      <c r="V909" s="120"/>
      <c r="W909" s="120"/>
      <c r="X909" s="120"/>
      <c r="Y909" s="120"/>
      <c r="Z909" s="120"/>
    </row>
    <row r="910" ht="15.75" hidden="1" customHeight="1">
      <c r="A910" s="121" t="s">
        <v>12</v>
      </c>
      <c r="B910" s="121" t="s">
        <v>41</v>
      </c>
      <c r="C910" s="121">
        <v>8041.0</v>
      </c>
      <c r="D910" s="121" t="s">
        <v>1137</v>
      </c>
      <c r="E910" s="121" t="s">
        <v>43</v>
      </c>
      <c r="F910" s="122">
        <v>7557.0</v>
      </c>
      <c r="G910" s="121" t="s">
        <v>17</v>
      </c>
      <c r="H910" s="120"/>
      <c r="I910" s="120"/>
      <c r="J910" s="120"/>
      <c r="K910" s="120"/>
      <c r="L910" s="120"/>
      <c r="M910" s="120"/>
      <c r="N910" s="120"/>
      <c r="O910" s="120"/>
      <c r="P910" s="120"/>
      <c r="Q910" s="120"/>
      <c r="R910" s="120"/>
      <c r="S910" s="120"/>
      <c r="T910" s="120"/>
      <c r="U910" s="120"/>
      <c r="V910" s="120"/>
      <c r="W910" s="120"/>
      <c r="X910" s="120"/>
      <c r="Y910" s="120"/>
      <c r="Z910" s="120"/>
    </row>
    <row r="911" ht="15.75" hidden="1" customHeight="1">
      <c r="A911" s="121" t="s">
        <v>12</v>
      </c>
      <c r="B911" s="121" t="s">
        <v>38</v>
      </c>
      <c r="C911" s="121">
        <v>8044.0</v>
      </c>
      <c r="D911" s="121" t="s">
        <v>1138</v>
      </c>
      <c r="E911" s="121" t="s">
        <v>100</v>
      </c>
      <c r="F911" s="122">
        <v>7140.0</v>
      </c>
      <c r="G911" s="121" t="s">
        <v>17</v>
      </c>
      <c r="H911" s="120"/>
      <c r="I911" s="120"/>
      <c r="J911" s="120"/>
      <c r="K911" s="120"/>
      <c r="L911" s="120"/>
      <c r="M911" s="120"/>
      <c r="N911" s="120"/>
      <c r="O911" s="120"/>
      <c r="P911" s="120"/>
      <c r="Q911" s="120"/>
      <c r="R911" s="120"/>
      <c r="S911" s="120"/>
      <c r="T911" s="120"/>
      <c r="U911" s="120"/>
      <c r="V911" s="120"/>
      <c r="W911" s="120"/>
      <c r="X911" s="120"/>
      <c r="Y911" s="120"/>
      <c r="Z911" s="120"/>
    </row>
    <row r="912" ht="15.75" hidden="1" customHeight="1">
      <c r="A912" s="121" t="s">
        <v>12</v>
      </c>
      <c r="B912" s="121" t="s">
        <v>345</v>
      </c>
      <c r="C912" s="121">
        <v>8046.0</v>
      </c>
      <c r="D912" s="121" t="s">
        <v>1139</v>
      </c>
      <c r="E912" s="121" t="s">
        <v>46</v>
      </c>
      <c r="F912" s="122">
        <v>1142242.0</v>
      </c>
      <c r="G912" s="121" t="s">
        <v>37</v>
      </c>
      <c r="H912" s="120"/>
      <c r="I912" s="120"/>
      <c r="J912" s="120"/>
      <c r="K912" s="120"/>
      <c r="L912" s="120"/>
      <c r="M912" s="120"/>
      <c r="N912" s="120"/>
      <c r="O912" s="120"/>
      <c r="P912" s="120"/>
      <c r="Q912" s="120"/>
      <c r="R912" s="120"/>
      <c r="S912" s="120"/>
      <c r="T912" s="120"/>
      <c r="U912" s="120"/>
      <c r="V912" s="120"/>
      <c r="W912" s="120"/>
      <c r="X912" s="120"/>
      <c r="Y912" s="120"/>
      <c r="Z912" s="120"/>
    </row>
    <row r="913" ht="15.75" hidden="1" customHeight="1">
      <c r="A913" s="121" t="s">
        <v>12</v>
      </c>
      <c r="B913" s="121" t="s">
        <v>345</v>
      </c>
      <c r="C913" s="121">
        <v>8047.0</v>
      </c>
      <c r="D913" s="121" t="s">
        <v>1140</v>
      </c>
      <c r="E913" s="121" t="s">
        <v>46</v>
      </c>
      <c r="F913" s="122">
        <v>646170.0</v>
      </c>
      <c r="G913" s="121" t="s">
        <v>37</v>
      </c>
      <c r="H913" s="120"/>
      <c r="I913" s="120"/>
      <c r="J913" s="120"/>
      <c r="K913" s="120"/>
      <c r="L913" s="120"/>
      <c r="M913" s="120"/>
      <c r="N913" s="120"/>
      <c r="O913" s="120"/>
      <c r="P913" s="120"/>
      <c r="Q913" s="120"/>
      <c r="R913" s="120"/>
      <c r="S913" s="120"/>
      <c r="T913" s="120"/>
      <c r="U913" s="120"/>
      <c r="V913" s="120"/>
      <c r="W913" s="120"/>
      <c r="X913" s="120"/>
      <c r="Y913" s="120"/>
      <c r="Z913" s="120"/>
    </row>
    <row r="914" ht="15.75" hidden="1" customHeight="1">
      <c r="A914" s="121" t="s">
        <v>12</v>
      </c>
      <c r="B914" s="121" t="s">
        <v>345</v>
      </c>
      <c r="C914" s="121">
        <v>8048.0</v>
      </c>
      <c r="D914" s="121" t="s">
        <v>1141</v>
      </c>
      <c r="E914" s="121" t="s">
        <v>46</v>
      </c>
      <c r="F914" s="122">
        <v>1190000.0</v>
      </c>
      <c r="G914" s="121" t="s">
        <v>37</v>
      </c>
      <c r="H914" s="120"/>
      <c r="I914" s="120"/>
      <c r="J914" s="120"/>
      <c r="K914" s="120"/>
      <c r="L914" s="120"/>
      <c r="M914" s="120"/>
      <c r="N914" s="120"/>
      <c r="O914" s="120"/>
      <c r="P914" s="120"/>
      <c r="Q914" s="120"/>
      <c r="R914" s="120"/>
      <c r="S914" s="120"/>
      <c r="T914" s="120"/>
      <c r="U914" s="120"/>
      <c r="V914" s="120"/>
      <c r="W914" s="120"/>
      <c r="X914" s="120"/>
      <c r="Y914" s="120"/>
      <c r="Z914" s="120"/>
    </row>
    <row r="915" ht="15.75" hidden="1" customHeight="1">
      <c r="A915" s="121" t="s">
        <v>12</v>
      </c>
      <c r="B915" s="121" t="s">
        <v>38</v>
      </c>
      <c r="C915" s="121">
        <v>8050.0</v>
      </c>
      <c r="D915" s="121" t="s">
        <v>1142</v>
      </c>
      <c r="E915" s="121" t="s">
        <v>100</v>
      </c>
      <c r="F915" s="122">
        <v>207.0</v>
      </c>
      <c r="G915" s="121" t="s">
        <v>17</v>
      </c>
      <c r="H915" s="120"/>
      <c r="I915" s="120"/>
      <c r="J915" s="120"/>
      <c r="K915" s="120"/>
      <c r="L915" s="120"/>
      <c r="M915" s="120"/>
      <c r="N915" s="120"/>
      <c r="O915" s="120"/>
      <c r="P915" s="120"/>
      <c r="Q915" s="120"/>
      <c r="R915" s="120"/>
      <c r="S915" s="120"/>
      <c r="T915" s="120"/>
      <c r="U915" s="120"/>
      <c r="V915" s="120"/>
      <c r="W915" s="120"/>
      <c r="X915" s="120"/>
      <c r="Y915" s="120"/>
      <c r="Z915" s="120"/>
    </row>
    <row r="916" ht="15.75" hidden="1" customHeight="1">
      <c r="A916" s="121" t="s">
        <v>12</v>
      </c>
      <c r="B916" s="121" t="s">
        <v>1143</v>
      </c>
      <c r="C916" s="121">
        <v>8051.0</v>
      </c>
      <c r="D916" s="121" t="s">
        <v>1144</v>
      </c>
      <c r="E916" s="121" t="s">
        <v>46</v>
      </c>
      <c r="F916" s="122">
        <v>82840.0</v>
      </c>
      <c r="G916" s="121" t="s">
        <v>17</v>
      </c>
      <c r="H916" s="120"/>
      <c r="I916" s="120"/>
      <c r="J916" s="120"/>
      <c r="K916" s="120"/>
      <c r="L916" s="120"/>
      <c r="M916" s="120"/>
      <c r="N916" s="120"/>
      <c r="O916" s="120"/>
      <c r="P916" s="120"/>
      <c r="Q916" s="120"/>
      <c r="R916" s="120"/>
      <c r="S916" s="120"/>
      <c r="T916" s="120"/>
      <c r="U916" s="120"/>
      <c r="V916" s="120"/>
      <c r="W916" s="120"/>
      <c r="X916" s="120"/>
      <c r="Y916" s="120"/>
      <c r="Z916" s="120"/>
    </row>
    <row r="917" ht="15.75" hidden="1" customHeight="1">
      <c r="A917" s="121" t="s">
        <v>12</v>
      </c>
      <c r="B917" s="121" t="s">
        <v>345</v>
      </c>
      <c r="C917" s="121">
        <v>8052.0</v>
      </c>
      <c r="D917" s="121" t="s">
        <v>1145</v>
      </c>
      <c r="E917" s="121" t="s">
        <v>46</v>
      </c>
      <c r="F917" s="122">
        <v>32898.0</v>
      </c>
      <c r="G917" s="121" t="s">
        <v>37</v>
      </c>
      <c r="H917" s="120"/>
      <c r="I917" s="120"/>
      <c r="J917" s="120"/>
      <c r="K917" s="120"/>
      <c r="L917" s="120"/>
      <c r="M917" s="120"/>
      <c r="N917" s="120"/>
      <c r="O917" s="120"/>
      <c r="P917" s="120"/>
      <c r="Q917" s="120"/>
      <c r="R917" s="120"/>
      <c r="S917" s="120"/>
      <c r="T917" s="120"/>
      <c r="U917" s="120"/>
      <c r="V917" s="120"/>
      <c r="W917" s="120"/>
      <c r="X917" s="120"/>
      <c r="Y917" s="120"/>
      <c r="Z917" s="120"/>
    </row>
    <row r="918" ht="15.75" hidden="1" customHeight="1">
      <c r="A918" s="121" t="s">
        <v>12</v>
      </c>
      <c r="B918" s="121" t="s">
        <v>345</v>
      </c>
      <c r="C918" s="121">
        <v>8053.0</v>
      </c>
      <c r="D918" s="121" t="s">
        <v>1146</v>
      </c>
      <c r="E918" s="121" t="s">
        <v>46</v>
      </c>
      <c r="F918" s="122">
        <v>29259.0</v>
      </c>
      <c r="G918" s="121" t="s">
        <v>37</v>
      </c>
      <c r="H918" s="120"/>
      <c r="I918" s="120"/>
      <c r="J918" s="120"/>
      <c r="K918" s="120"/>
      <c r="L918" s="120"/>
      <c r="M918" s="120"/>
      <c r="N918" s="120"/>
      <c r="O918" s="120"/>
      <c r="P918" s="120"/>
      <c r="Q918" s="120"/>
      <c r="R918" s="120"/>
      <c r="S918" s="120"/>
      <c r="T918" s="120"/>
      <c r="U918" s="120"/>
      <c r="V918" s="120"/>
      <c r="W918" s="120"/>
      <c r="X918" s="120"/>
      <c r="Y918" s="120"/>
      <c r="Z918" s="120"/>
    </row>
    <row r="919" ht="15.75" hidden="1" customHeight="1">
      <c r="A919" s="121" t="s">
        <v>12</v>
      </c>
      <c r="B919" s="121" t="s">
        <v>65</v>
      </c>
      <c r="C919" s="121">
        <v>8054.0</v>
      </c>
      <c r="D919" s="121" t="s">
        <v>1147</v>
      </c>
      <c r="E919" s="121" t="s">
        <v>46</v>
      </c>
      <c r="F919" s="122">
        <v>654.0</v>
      </c>
      <c r="G919" s="121" t="s">
        <v>17</v>
      </c>
      <c r="H919" s="120"/>
      <c r="I919" s="120"/>
      <c r="J919" s="120"/>
      <c r="K919" s="120"/>
      <c r="L919" s="120"/>
      <c r="M919" s="120"/>
      <c r="N919" s="120"/>
      <c r="O919" s="120"/>
      <c r="P919" s="120"/>
      <c r="Q919" s="120"/>
      <c r="R919" s="120"/>
      <c r="S919" s="120"/>
      <c r="T919" s="120"/>
      <c r="U919" s="120"/>
      <c r="V919" s="120"/>
      <c r="W919" s="120"/>
      <c r="X919" s="120"/>
      <c r="Y919" s="120"/>
      <c r="Z919" s="120"/>
    </row>
    <row r="920" ht="15.75" hidden="1" customHeight="1">
      <c r="A920" s="121" t="s">
        <v>12</v>
      </c>
      <c r="B920" s="121" t="s">
        <v>345</v>
      </c>
      <c r="C920" s="121">
        <v>8055.0</v>
      </c>
      <c r="D920" s="121" t="s">
        <v>1148</v>
      </c>
      <c r="E920" s="121" t="s">
        <v>46</v>
      </c>
      <c r="F920" s="122">
        <v>64189.0</v>
      </c>
      <c r="G920" s="121" t="s">
        <v>37</v>
      </c>
      <c r="H920" s="120"/>
      <c r="I920" s="120"/>
      <c r="J920" s="120"/>
      <c r="K920" s="120"/>
      <c r="L920" s="120"/>
      <c r="M920" s="120"/>
      <c r="N920" s="120"/>
      <c r="O920" s="120"/>
      <c r="P920" s="120"/>
      <c r="Q920" s="120"/>
      <c r="R920" s="120"/>
      <c r="S920" s="120"/>
      <c r="T920" s="120"/>
      <c r="U920" s="120"/>
      <c r="V920" s="120"/>
      <c r="W920" s="120"/>
      <c r="X920" s="120"/>
      <c r="Y920" s="120"/>
      <c r="Z920" s="120"/>
    </row>
    <row r="921" ht="15.75" hidden="1" customHeight="1">
      <c r="A921" s="121" t="s">
        <v>12</v>
      </c>
      <c r="B921" s="121" t="s">
        <v>1085</v>
      </c>
      <c r="C921" s="121">
        <v>8057.0</v>
      </c>
      <c r="D921" s="121" t="s">
        <v>1149</v>
      </c>
      <c r="E921" s="121" t="s">
        <v>61</v>
      </c>
      <c r="F921" s="122">
        <v>15708.0</v>
      </c>
      <c r="G921" s="121" t="s">
        <v>37</v>
      </c>
      <c r="H921" s="120"/>
      <c r="I921" s="120"/>
      <c r="J921" s="120"/>
      <c r="K921" s="120"/>
      <c r="L921" s="120"/>
      <c r="M921" s="120"/>
      <c r="N921" s="120"/>
      <c r="O921" s="120"/>
      <c r="P921" s="120"/>
      <c r="Q921" s="120"/>
      <c r="R921" s="120"/>
      <c r="S921" s="120"/>
      <c r="T921" s="120"/>
      <c r="U921" s="120"/>
      <c r="V921" s="120"/>
      <c r="W921" s="120"/>
      <c r="X921" s="120"/>
      <c r="Y921" s="120"/>
      <c r="Z921" s="120"/>
    </row>
    <row r="922" ht="15.75" hidden="1" customHeight="1">
      <c r="A922" s="121" t="s">
        <v>12</v>
      </c>
      <c r="B922" s="121" t="s">
        <v>535</v>
      </c>
      <c r="C922" s="121">
        <v>8060.0</v>
      </c>
      <c r="D922" s="121" t="s">
        <v>1150</v>
      </c>
      <c r="E922" s="121" t="s">
        <v>1151</v>
      </c>
      <c r="F922" s="122">
        <v>1840000.0</v>
      </c>
      <c r="G922" s="121" t="s">
        <v>17</v>
      </c>
      <c r="H922" s="120"/>
      <c r="I922" s="120"/>
      <c r="J922" s="120"/>
      <c r="K922" s="120"/>
      <c r="L922" s="120"/>
      <c r="M922" s="120"/>
      <c r="N922" s="120"/>
      <c r="O922" s="120"/>
      <c r="P922" s="120"/>
      <c r="Q922" s="120"/>
      <c r="R922" s="120"/>
      <c r="S922" s="120"/>
      <c r="T922" s="120"/>
      <c r="U922" s="120"/>
      <c r="V922" s="120"/>
      <c r="W922" s="120"/>
      <c r="X922" s="120"/>
      <c r="Y922" s="120"/>
      <c r="Z922" s="120"/>
    </row>
    <row r="923" ht="15.75" hidden="1" customHeight="1">
      <c r="A923" s="121" t="s">
        <v>12</v>
      </c>
      <c r="B923" s="121" t="s">
        <v>877</v>
      </c>
      <c r="C923" s="121">
        <v>8061.0</v>
      </c>
      <c r="D923" s="121" t="s">
        <v>1152</v>
      </c>
      <c r="E923" s="121" t="s">
        <v>46</v>
      </c>
      <c r="F923" s="122">
        <v>1409617.0</v>
      </c>
      <c r="G923" s="121" t="s">
        <v>37</v>
      </c>
      <c r="H923" s="120"/>
      <c r="I923" s="120"/>
      <c r="J923" s="120"/>
      <c r="K923" s="120"/>
      <c r="L923" s="120"/>
      <c r="M923" s="120"/>
      <c r="N923" s="120"/>
      <c r="O923" s="120"/>
      <c r="P923" s="120"/>
      <c r="Q923" s="120"/>
      <c r="R923" s="120"/>
      <c r="S923" s="120"/>
      <c r="T923" s="120"/>
      <c r="U923" s="120"/>
      <c r="V923" s="120"/>
      <c r="W923" s="120"/>
      <c r="X923" s="120"/>
      <c r="Y923" s="120"/>
      <c r="Z923" s="120"/>
    </row>
    <row r="924" ht="15.75" hidden="1" customHeight="1">
      <c r="A924" s="121" t="s">
        <v>12</v>
      </c>
      <c r="B924" s="121" t="s">
        <v>848</v>
      </c>
      <c r="C924" s="121">
        <v>8062.0</v>
      </c>
      <c r="D924" s="121" t="s">
        <v>1153</v>
      </c>
      <c r="E924" s="121" t="s">
        <v>46</v>
      </c>
      <c r="F924" s="122">
        <v>1455965.0</v>
      </c>
      <c r="G924" s="121" t="s">
        <v>37</v>
      </c>
      <c r="H924" s="120"/>
      <c r="I924" s="120"/>
      <c r="J924" s="120"/>
      <c r="K924" s="120"/>
      <c r="L924" s="120"/>
      <c r="M924" s="120"/>
      <c r="N924" s="120"/>
      <c r="O924" s="120"/>
      <c r="P924" s="120"/>
      <c r="Q924" s="120"/>
      <c r="R924" s="120"/>
      <c r="S924" s="120"/>
      <c r="T924" s="120"/>
      <c r="U924" s="120"/>
      <c r="V924" s="120"/>
      <c r="W924" s="120"/>
      <c r="X924" s="120"/>
      <c r="Y924" s="120"/>
      <c r="Z924" s="120"/>
    </row>
    <row r="925" ht="15.75" hidden="1" customHeight="1">
      <c r="A925" s="121" t="s">
        <v>12</v>
      </c>
      <c r="B925" s="121" t="s">
        <v>308</v>
      </c>
      <c r="C925" s="121">
        <v>8070.0</v>
      </c>
      <c r="D925" s="121" t="s">
        <v>1154</v>
      </c>
      <c r="E925" s="121" t="s">
        <v>46</v>
      </c>
      <c r="F925" s="122">
        <v>396032.0</v>
      </c>
      <c r="G925" s="121" t="s">
        <v>37</v>
      </c>
      <c r="H925" s="120"/>
      <c r="I925" s="120"/>
      <c r="J925" s="120"/>
      <c r="K925" s="120"/>
      <c r="L925" s="120"/>
      <c r="M925" s="120"/>
      <c r="N925" s="120"/>
      <c r="O925" s="120"/>
      <c r="P925" s="120"/>
      <c r="Q925" s="120"/>
      <c r="R925" s="120"/>
      <c r="S925" s="120"/>
      <c r="T925" s="120"/>
      <c r="U925" s="120"/>
      <c r="V925" s="120"/>
      <c r="W925" s="120"/>
      <c r="X925" s="120"/>
      <c r="Y925" s="120"/>
      <c r="Z925" s="120"/>
    </row>
    <row r="926" ht="15.75" hidden="1" customHeight="1">
      <c r="A926" s="121" t="s">
        <v>12</v>
      </c>
      <c r="B926" s="121" t="s">
        <v>98</v>
      </c>
      <c r="C926" s="121">
        <v>8077.0</v>
      </c>
      <c r="D926" s="121" t="s">
        <v>1155</v>
      </c>
      <c r="E926" s="121" t="s">
        <v>100</v>
      </c>
      <c r="F926" s="122">
        <v>107100.0</v>
      </c>
      <c r="G926" s="121" t="s">
        <v>37</v>
      </c>
      <c r="H926" s="120"/>
      <c r="I926" s="120"/>
      <c r="J926" s="120"/>
      <c r="K926" s="120"/>
      <c r="L926" s="120"/>
      <c r="M926" s="120"/>
      <c r="N926" s="120"/>
      <c r="O926" s="120"/>
      <c r="P926" s="120"/>
      <c r="Q926" s="120"/>
      <c r="R926" s="120"/>
      <c r="S926" s="120"/>
      <c r="T926" s="120"/>
      <c r="U926" s="120"/>
      <c r="V926" s="120"/>
      <c r="W926" s="120"/>
      <c r="X926" s="120"/>
      <c r="Y926" s="120"/>
      <c r="Z926" s="120"/>
    </row>
    <row r="927" ht="15.75" hidden="1" customHeight="1">
      <c r="A927" s="121" t="s">
        <v>12</v>
      </c>
      <c r="B927" s="121" t="s">
        <v>129</v>
      </c>
      <c r="C927" s="121">
        <v>8078.0</v>
      </c>
      <c r="D927" s="121" t="s">
        <v>1156</v>
      </c>
      <c r="E927" s="121" t="s">
        <v>46</v>
      </c>
      <c r="F927" s="122">
        <v>39984.0</v>
      </c>
      <c r="G927" s="121" t="s">
        <v>17</v>
      </c>
      <c r="H927" s="120"/>
      <c r="I927" s="120"/>
      <c r="J927" s="120"/>
      <c r="K927" s="120"/>
      <c r="L927" s="120"/>
      <c r="M927" s="120"/>
      <c r="N927" s="120"/>
      <c r="O927" s="120"/>
      <c r="P927" s="120"/>
      <c r="Q927" s="120"/>
      <c r="R927" s="120"/>
      <c r="S927" s="120"/>
      <c r="T927" s="120"/>
      <c r="U927" s="120"/>
      <c r="V927" s="120"/>
      <c r="W927" s="120"/>
      <c r="X927" s="120"/>
      <c r="Y927" s="120"/>
      <c r="Z927" s="120"/>
    </row>
    <row r="928" ht="15.75" hidden="1" customHeight="1">
      <c r="A928" s="121" t="s">
        <v>12</v>
      </c>
      <c r="B928" s="121" t="s">
        <v>345</v>
      </c>
      <c r="C928" s="121">
        <v>8079.0</v>
      </c>
      <c r="D928" s="121" t="s">
        <v>1157</v>
      </c>
      <c r="E928" s="121" t="s">
        <v>46</v>
      </c>
      <c r="F928" s="122">
        <v>249900.0</v>
      </c>
      <c r="G928" s="121" t="s">
        <v>37</v>
      </c>
      <c r="H928" s="120"/>
      <c r="I928" s="120"/>
      <c r="J928" s="120"/>
      <c r="K928" s="120"/>
      <c r="L928" s="120"/>
      <c r="M928" s="120"/>
      <c r="N928" s="120"/>
      <c r="O928" s="120"/>
      <c r="P928" s="120"/>
      <c r="Q928" s="120"/>
      <c r="R928" s="120"/>
      <c r="S928" s="120"/>
      <c r="T928" s="120"/>
      <c r="U928" s="120"/>
      <c r="V928" s="120"/>
      <c r="W928" s="120"/>
      <c r="X928" s="120"/>
      <c r="Y928" s="120"/>
      <c r="Z928" s="120"/>
    </row>
    <row r="929" ht="15.75" hidden="1" customHeight="1">
      <c r="A929" s="121" t="s">
        <v>12</v>
      </c>
      <c r="B929" s="121" t="s">
        <v>992</v>
      </c>
      <c r="C929" s="121">
        <v>8080.0</v>
      </c>
      <c r="D929" s="121" t="s">
        <v>1158</v>
      </c>
      <c r="E929" s="121" t="s">
        <v>61</v>
      </c>
      <c r="F929" s="122">
        <v>784924.0</v>
      </c>
      <c r="G929" s="121" t="s">
        <v>37</v>
      </c>
      <c r="H929" s="120"/>
      <c r="I929" s="120"/>
      <c r="J929" s="120"/>
      <c r="K929" s="120"/>
      <c r="L929" s="120"/>
      <c r="M929" s="120"/>
      <c r="N929" s="120"/>
      <c r="O929" s="120"/>
      <c r="P929" s="120"/>
      <c r="Q929" s="120"/>
      <c r="R929" s="120"/>
      <c r="S929" s="120"/>
      <c r="T929" s="120"/>
      <c r="U929" s="120"/>
      <c r="V929" s="120"/>
      <c r="W929" s="120"/>
      <c r="X929" s="120"/>
      <c r="Y929" s="120"/>
      <c r="Z929" s="120"/>
    </row>
    <row r="930" ht="15.75" hidden="1" customHeight="1">
      <c r="A930" s="121" t="s">
        <v>12</v>
      </c>
      <c r="B930" s="121" t="s">
        <v>34</v>
      </c>
      <c r="C930" s="121">
        <v>8085.0</v>
      </c>
      <c r="D930" s="121" t="s">
        <v>1159</v>
      </c>
      <c r="E930" s="121" t="s">
        <v>46</v>
      </c>
      <c r="F930" s="122">
        <v>141617.0</v>
      </c>
      <c r="G930" s="121" t="s">
        <v>37</v>
      </c>
      <c r="H930" s="120"/>
      <c r="I930" s="120"/>
      <c r="J930" s="120"/>
      <c r="K930" s="120"/>
      <c r="L930" s="120"/>
      <c r="M930" s="120"/>
      <c r="N930" s="120"/>
      <c r="O930" s="120"/>
      <c r="P930" s="120"/>
      <c r="Q930" s="120"/>
      <c r="R930" s="120"/>
      <c r="S930" s="120"/>
      <c r="T930" s="120"/>
      <c r="U930" s="120"/>
      <c r="V930" s="120"/>
      <c r="W930" s="120"/>
      <c r="X930" s="120"/>
      <c r="Y930" s="120"/>
      <c r="Z930" s="120"/>
    </row>
    <row r="931" ht="15.75" hidden="1" customHeight="1">
      <c r="A931" s="121" t="s">
        <v>12</v>
      </c>
      <c r="B931" s="121" t="s">
        <v>34</v>
      </c>
      <c r="C931" s="121">
        <v>8086.0</v>
      </c>
      <c r="D931" s="121" t="s">
        <v>1160</v>
      </c>
      <c r="E931" s="121" t="s">
        <v>46</v>
      </c>
      <c r="F931" s="122">
        <v>163745.0</v>
      </c>
      <c r="G931" s="121" t="s">
        <v>37</v>
      </c>
      <c r="H931" s="120"/>
      <c r="I931" s="120"/>
      <c r="J931" s="120"/>
      <c r="K931" s="120"/>
      <c r="L931" s="120"/>
      <c r="M931" s="120"/>
      <c r="N931" s="120"/>
      <c r="O931" s="120"/>
      <c r="P931" s="120"/>
      <c r="Q931" s="120"/>
      <c r="R931" s="120"/>
      <c r="S931" s="120"/>
      <c r="T931" s="120"/>
      <c r="U931" s="120"/>
      <c r="V931" s="120"/>
      <c r="W931" s="120"/>
      <c r="X931" s="120"/>
      <c r="Y931" s="120"/>
      <c r="Z931" s="120"/>
    </row>
    <row r="932" ht="15.75" hidden="1" customHeight="1">
      <c r="A932" s="121" t="s">
        <v>12</v>
      </c>
      <c r="B932" s="121" t="s">
        <v>34</v>
      </c>
      <c r="C932" s="121">
        <v>8089.0</v>
      </c>
      <c r="D932" s="121" t="s">
        <v>1161</v>
      </c>
      <c r="E932" s="121" t="s">
        <v>46</v>
      </c>
      <c r="F932" s="122">
        <v>153788.0</v>
      </c>
      <c r="G932" s="121" t="s">
        <v>37</v>
      </c>
      <c r="H932" s="120"/>
      <c r="I932" s="120"/>
      <c r="J932" s="120"/>
      <c r="K932" s="120"/>
      <c r="L932" s="120"/>
      <c r="M932" s="120"/>
      <c r="N932" s="120"/>
      <c r="O932" s="120"/>
      <c r="P932" s="120"/>
      <c r="Q932" s="120"/>
      <c r="R932" s="120"/>
      <c r="S932" s="120"/>
      <c r="T932" s="120"/>
      <c r="U932" s="120"/>
      <c r="V932" s="120"/>
      <c r="W932" s="120"/>
      <c r="X932" s="120"/>
      <c r="Y932" s="120"/>
      <c r="Z932" s="120"/>
    </row>
    <row r="933" ht="15.75" hidden="1" customHeight="1">
      <c r="A933" s="121" t="s">
        <v>12</v>
      </c>
      <c r="B933" s="121" t="s">
        <v>34</v>
      </c>
      <c r="C933" s="121">
        <v>8090.0</v>
      </c>
      <c r="D933" s="121" t="s">
        <v>1162</v>
      </c>
      <c r="E933" s="121" t="s">
        <v>46</v>
      </c>
      <c r="F933" s="122">
        <v>90724.0</v>
      </c>
      <c r="G933" s="121" t="s">
        <v>37</v>
      </c>
      <c r="H933" s="120"/>
      <c r="I933" s="120"/>
      <c r="J933" s="120"/>
      <c r="K933" s="120"/>
      <c r="L933" s="120"/>
      <c r="M933" s="120"/>
      <c r="N933" s="120"/>
      <c r="O933" s="120"/>
      <c r="P933" s="120"/>
      <c r="Q933" s="120"/>
      <c r="R933" s="120"/>
      <c r="S933" s="120"/>
      <c r="T933" s="120"/>
      <c r="U933" s="120"/>
      <c r="V933" s="120"/>
      <c r="W933" s="120"/>
      <c r="X933" s="120"/>
      <c r="Y933" s="120"/>
      <c r="Z933" s="120"/>
    </row>
    <row r="934" ht="15.75" hidden="1" customHeight="1">
      <c r="A934" s="121" t="s">
        <v>12</v>
      </c>
      <c r="B934" s="121" t="s">
        <v>34</v>
      </c>
      <c r="C934" s="121">
        <v>8091.0</v>
      </c>
      <c r="D934" s="121" t="s">
        <v>1163</v>
      </c>
      <c r="E934" s="121" t="s">
        <v>46</v>
      </c>
      <c r="F934" s="122">
        <v>146044.0</v>
      </c>
      <c r="G934" s="121" t="s">
        <v>37</v>
      </c>
      <c r="H934" s="120"/>
      <c r="I934" s="120"/>
      <c r="J934" s="120"/>
      <c r="K934" s="120"/>
      <c r="L934" s="120"/>
      <c r="M934" s="120"/>
      <c r="N934" s="120"/>
      <c r="O934" s="120"/>
      <c r="P934" s="120"/>
      <c r="Q934" s="120"/>
      <c r="R934" s="120"/>
      <c r="S934" s="120"/>
      <c r="T934" s="120"/>
      <c r="U934" s="120"/>
      <c r="V934" s="120"/>
      <c r="W934" s="120"/>
      <c r="X934" s="120"/>
      <c r="Y934" s="120"/>
      <c r="Z934" s="120"/>
    </row>
    <row r="935" ht="15.75" hidden="1" customHeight="1">
      <c r="A935" s="121" t="s">
        <v>12</v>
      </c>
      <c r="B935" s="121" t="s">
        <v>34</v>
      </c>
      <c r="C935" s="121">
        <v>8094.0</v>
      </c>
      <c r="D935" s="121" t="s">
        <v>1164</v>
      </c>
      <c r="E935" s="121" t="s">
        <v>46</v>
      </c>
      <c r="F935" s="122">
        <v>142171.0</v>
      </c>
      <c r="G935" s="121" t="s">
        <v>37</v>
      </c>
      <c r="H935" s="120"/>
      <c r="I935" s="120"/>
      <c r="J935" s="120"/>
      <c r="K935" s="120"/>
      <c r="L935" s="120"/>
      <c r="M935" s="120"/>
      <c r="N935" s="120"/>
      <c r="O935" s="120"/>
      <c r="P935" s="120"/>
      <c r="Q935" s="120"/>
      <c r="R935" s="120"/>
      <c r="S935" s="120"/>
      <c r="T935" s="120"/>
      <c r="U935" s="120"/>
      <c r="V935" s="120"/>
      <c r="W935" s="120"/>
      <c r="X935" s="120"/>
      <c r="Y935" s="120"/>
      <c r="Z935" s="120"/>
    </row>
    <row r="936" ht="15.75" hidden="1" customHeight="1">
      <c r="A936" s="121" t="s">
        <v>12</v>
      </c>
      <c r="B936" s="121" t="s">
        <v>34</v>
      </c>
      <c r="C936" s="121">
        <v>8097.0</v>
      </c>
      <c r="D936" s="121" t="s">
        <v>1165</v>
      </c>
      <c r="E936" s="121" t="s">
        <v>36</v>
      </c>
      <c r="F936" s="122">
        <v>64513.0</v>
      </c>
      <c r="G936" s="121" t="s">
        <v>37</v>
      </c>
      <c r="H936" s="120"/>
      <c r="I936" s="120"/>
      <c r="J936" s="120"/>
      <c r="K936" s="120"/>
      <c r="L936" s="120"/>
      <c r="M936" s="120"/>
      <c r="N936" s="120"/>
      <c r="O936" s="120"/>
      <c r="P936" s="120"/>
      <c r="Q936" s="120"/>
      <c r="R936" s="120"/>
      <c r="S936" s="120"/>
      <c r="T936" s="120"/>
      <c r="U936" s="120"/>
      <c r="V936" s="120"/>
      <c r="W936" s="120"/>
      <c r="X936" s="120"/>
      <c r="Y936" s="120"/>
      <c r="Z936" s="120"/>
    </row>
    <row r="937" ht="15.75" hidden="1" customHeight="1">
      <c r="A937" s="121" t="s">
        <v>12</v>
      </c>
      <c r="B937" s="121" t="s">
        <v>44</v>
      </c>
      <c r="C937" s="121">
        <v>8099.0</v>
      </c>
      <c r="D937" s="121" t="s">
        <v>1166</v>
      </c>
      <c r="E937" s="121" t="s">
        <v>36</v>
      </c>
      <c r="F937" s="122">
        <v>92190.0</v>
      </c>
      <c r="G937" s="121" t="s">
        <v>17</v>
      </c>
      <c r="H937" s="120"/>
      <c r="I937" s="120"/>
      <c r="J937" s="120"/>
      <c r="K937" s="120"/>
      <c r="L937" s="120"/>
      <c r="M937" s="120"/>
      <c r="N937" s="120"/>
      <c r="O937" s="120"/>
      <c r="P937" s="120"/>
      <c r="Q937" s="120"/>
      <c r="R937" s="120"/>
      <c r="S937" s="120"/>
      <c r="T937" s="120"/>
      <c r="U937" s="120"/>
      <c r="V937" s="120"/>
      <c r="W937" s="120"/>
      <c r="X937" s="120"/>
      <c r="Y937" s="120"/>
      <c r="Z937" s="120"/>
    </row>
    <row r="938" ht="15.75" hidden="1" customHeight="1">
      <c r="A938" s="121" t="s">
        <v>12</v>
      </c>
      <c r="B938" s="121" t="s">
        <v>44</v>
      </c>
      <c r="C938" s="121">
        <v>8100.0</v>
      </c>
      <c r="D938" s="121" t="s">
        <v>1167</v>
      </c>
      <c r="E938" s="121" t="s">
        <v>36</v>
      </c>
      <c r="F938" s="122">
        <v>96390.0</v>
      </c>
      <c r="G938" s="121" t="s">
        <v>17</v>
      </c>
      <c r="H938" s="120"/>
      <c r="I938" s="120"/>
      <c r="J938" s="120"/>
      <c r="K938" s="120"/>
      <c r="L938" s="120"/>
      <c r="M938" s="120"/>
      <c r="N938" s="120"/>
      <c r="O938" s="120"/>
      <c r="P938" s="120"/>
      <c r="Q938" s="120"/>
      <c r="R938" s="120"/>
      <c r="S938" s="120"/>
      <c r="T938" s="120"/>
      <c r="U938" s="120"/>
      <c r="V938" s="120"/>
      <c r="W938" s="120"/>
      <c r="X938" s="120"/>
      <c r="Y938" s="120"/>
      <c r="Z938" s="120"/>
    </row>
    <row r="939" ht="15.75" hidden="1" customHeight="1">
      <c r="A939" s="121" t="s">
        <v>12</v>
      </c>
      <c r="B939" s="121" t="s">
        <v>563</v>
      </c>
      <c r="C939" s="121">
        <v>8101.0</v>
      </c>
      <c r="D939" s="121" t="s">
        <v>1168</v>
      </c>
      <c r="E939" s="121" t="s">
        <v>43</v>
      </c>
      <c r="F939" s="122">
        <v>13614.0</v>
      </c>
      <c r="G939" s="121" t="s">
        <v>37</v>
      </c>
      <c r="H939" s="120"/>
      <c r="I939" s="120"/>
      <c r="J939" s="120"/>
      <c r="K939" s="120"/>
      <c r="L939" s="120"/>
      <c r="M939" s="120"/>
      <c r="N939" s="120"/>
      <c r="O939" s="120"/>
      <c r="P939" s="120"/>
      <c r="Q939" s="120"/>
      <c r="R939" s="120"/>
      <c r="S939" s="120"/>
      <c r="T939" s="120"/>
      <c r="U939" s="120"/>
      <c r="V939" s="120"/>
      <c r="W939" s="120"/>
      <c r="X939" s="120"/>
      <c r="Y939" s="120"/>
      <c r="Z939" s="120"/>
    </row>
    <row r="940" ht="15.75" hidden="1" customHeight="1">
      <c r="A940" s="121" t="s">
        <v>12</v>
      </c>
      <c r="B940" s="121" t="s">
        <v>109</v>
      </c>
      <c r="C940" s="121">
        <v>8102.0</v>
      </c>
      <c r="D940" s="121" t="s">
        <v>1169</v>
      </c>
      <c r="E940" s="121" t="s">
        <v>736</v>
      </c>
      <c r="F940" s="122">
        <v>3309125.0</v>
      </c>
      <c r="G940" s="121" t="s">
        <v>112</v>
      </c>
      <c r="H940" s="120"/>
      <c r="I940" s="120"/>
      <c r="J940" s="120"/>
      <c r="K940" s="120"/>
      <c r="L940" s="120"/>
      <c r="M940" s="120"/>
      <c r="N940" s="120"/>
      <c r="O940" s="120"/>
      <c r="P940" s="120"/>
      <c r="Q940" s="120"/>
      <c r="R940" s="120"/>
      <c r="S940" s="120"/>
      <c r="T940" s="120"/>
      <c r="U940" s="120"/>
      <c r="V940" s="120"/>
      <c r="W940" s="120"/>
      <c r="X940" s="120"/>
      <c r="Y940" s="120"/>
      <c r="Z940" s="120"/>
    </row>
    <row r="941" ht="15.75" hidden="1" customHeight="1">
      <c r="A941" s="121" t="s">
        <v>12</v>
      </c>
      <c r="B941" s="121" t="s">
        <v>31</v>
      </c>
      <c r="C941" s="121">
        <v>8103.0</v>
      </c>
      <c r="D941" s="121" t="s">
        <v>1170</v>
      </c>
      <c r="E941" s="121" t="s">
        <v>100</v>
      </c>
      <c r="F941" s="122">
        <v>3451000.0</v>
      </c>
      <c r="G941" s="121" t="s">
        <v>17</v>
      </c>
      <c r="H941" s="120"/>
      <c r="I941" s="120"/>
      <c r="J941" s="120"/>
      <c r="K941" s="120"/>
      <c r="L941" s="120"/>
      <c r="M941" s="120"/>
      <c r="N941" s="120"/>
      <c r="O941" s="120"/>
      <c r="P941" s="120"/>
      <c r="Q941" s="120"/>
      <c r="R941" s="120"/>
      <c r="S941" s="120"/>
      <c r="T941" s="120"/>
      <c r="U941" s="120"/>
      <c r="V941" s="120"/>
      <c r="W941" s="120"/>
      <c r="X941" s="120"/>
      <c r="Y941" s="120"/>
      <c r="Z941" s="120"/>
    </row>
    <row r="942" ht="15.75" hidden="1" customHeight="1">
      <c r="A942" s="121" t="s">
        <v>12</v>
      </c>
      <c r="B942" s="121" t="s">
        <v>1171</v>
      </c>
      <c r="C942" s="121">
        <v>8113.0</v>
      </c>
      <c r="D942" s="121" t="s">
        <v>1172</v>
      </c>
      <c r="E942" s="121" t="s">
        <v>46</v>
      </c>
      <c r="F942" s="122">
        <v>101150.0</v>
      </c>
      <c r="G942" s="121" t="s">
        <v>37</v>
      </c>
      <c r="H942" s="120"/>
      <c r="I942" s="120"/>
      <c r="J942" s="120"/>
      <c r="K942" s="120"/>
      <c r="L942" s="120"/>
      <c r="M942" s="120"/>
      <c r="N942" s="120"/>
      <c r="O942" s="120"/>
      <c r="P942" s="120"/>
      <c r="Q942" s="120"/>
      <c r="R942" s="120"/>
      <c r="S942" s="120"/>
      <c r="T942" s="120"/>
      <c r="U942" s="120"/>
      <c r="V942" s="120"/>
      <c r="W942" s="120"/>
      <c r="X942" s="120"/>
      <c r="Y942" s="120"/>
      <c r="Z942" s="120"/>
    </row>
    <row r="943" ht="15.75" hidden="1" customHeight="1">
      <c r="A943" s="121" t="s">
        <v>12</v>
      </c>
      <c r="B943" s="121" t="s">
        <v>877</v>
      </c>
      <c r="C943" s="121">
        <v>8116.0</v>
      </c>
      <c r="D943" s="121" t="s">
        <v>1173</v>
      </c>
      <c r="E943" s="121" t="s">
        <v>46</v>
      </c>
      <c r="F943" s="122">
        <v>2905980.0</v>
      </c>
      <c r="G943" s="121" t="s">
        <v>37</v>
      </c>
      <c r="H943" s="120"/>
      <c r="I943" s="120"/>
      <c r="J943" s="120"/>
      <c r="K943" s="120"/>
      <c r="L943" s="120"/>
      <c r="M943" s="120"/>
      <c r="N943" s="120"/>
      <c r="O943" s="120"/>
      <c r="P943" s="120"/>
      <c r="Q943" s="120"/>
      <c r="R943" s="120"/>
      <c r="S943" s="120"/>
      <c r="T943" s="120"/>
      <c r="U943" s="120"/>
      <c r="V943" s="120"/>
      <c r="W943" s="120"/>
      <c r="X943" s="120"/>
      <c r="Y943" s="120"/>
      <c r="Z943" s="120"/>
    </row>
    <row r="944" ht="15.75" hidden="1" customHeight="1">
      <c r="A944" s="121" t="s">
        <v>12</v>
      </c>
      <c r="B944" s="121" t="s">
        <v>140</v>
      </c>
      <c r="C944" s="121">
        <v>8141.0</v>
      </c>
      <c r="D944" s="121" t="s">
        <v>1174</v>
      </c>
      <c r="E944" s="121" t="s">
        <v>95</v>
      </c>
      <c r="F944" s="122">
        <v>86312.0</v>
      </c>
      <c r="G944" s="121" t="s">
        <v>37</v>
      </c>
      <c r="H944" s="120"/>
      <c r="I944" s="120"/>
      <c r="J944" s="120"/>
      <c r="K944" s="120"/>
      <c r="L944" s="120"/>
      <c r="M944" s="120"/>
      <c r="N944" s="120"/>
      <c r="O944" s="120"/>
      <c r="P944" s="120"/>
      <c r="Q944" s="120"/>
      <c r="R944" s="120"/>
      <c r="S944" s="120"/>
      <c r="T944" s="120"/>
      <c r="U944" s="120"/>
      <c r="V944" s="120"/>
      <c r="W944" s="120"/>
      <c r="X944" s="120"/>
      <c r="Y944" s="120"/>
      <c r="Z944" s="120"/>
    </row>
    <row r="945" ht="15.75" hidden="1" customHeight="1">
      <c r="A945" s="121" t="s">
        <v>12</v>
      </c>
      <c r="B945" s="121" t="s">
        <v>1175</v>
      </c>
      <c r="C945" s="121">
        <v>8142.0</v>
      </c>
      <c r="D945" s="121" t="s">
        <v>1176</v>
      </c>
      <c r="E945" s="121" t="s">
        <v>36</v>
      </c>
      <c r="F945" s="122">
        <v>91300.0</v>
      </c>
      <c r="G945" s="121" t="s">
        <v>37</v>
      </c>
      <c r="H945" s="120"/>
      <c r="I945" s="120"/>
      <c r="J945" s="120"/>
      <c r="K945" s="120"/>
      <c r="L945" s="120"/>
      <c r="M945" s="120"/>
      <c r="N945" s="120"/>
      <c r="O945" s="120"/>
      <c r="P945" s="120"/>
      <c r="Q945" s="120"/>
      <c r="R945" s="120"/>
      <c r="S945" s="120"/>
      <c r="T945" s="120"/>
      <c r="U945" s="120"/>
      <c r="V945" s="120"/>
      <c r="W945" s="120"/>
      <c r="X945" s="120"/>
      <c r="Y945" s="120"/>
      <c r="Z945" s="120"/>
    </row>
    <row r="946" ht="15.75" hidden="1" customHeight="1">
      <c r="A946" s="121" t="s">
        <v>12</v>
      </c>
      <c r="B946" s="121" t="s">
        <v>563</v>
      </c>
      <c r="C946" s="121">
        <v>8143.0</v>
      </c>
      <c r="D946" s="121" t="s">
        <v>1177</v>
      </c>
      <c r="E946" s="121" t="s">
        <v>43</v>
      </c>
      <c r="F946" s="122">
        <v>1999.0</v>
      </c>
      <c r="G946" s="121" t="s">
        <v>37</v>
      </c>
      <c r="H946" s="120"/>
      <c r="I946" s="120"/>
      <c r="J946" s="120"/>
      <c r="K946" s="120"/>
      <c r="L946" s="120"/>
      <c r="M946" s="120"/>
      <c r="N946" s="120"/>
      <c r="O946" s="120"/>
      <c r="P946" s="120"/>
      <c r="Q946" s="120"/>
      <c r="R946" s="120"/>
      <c r="S946" s="120"/>
      <c r="T946" s="120"/>
      <c r="U946" s="120"/>
      <c r="V946" s="120"/>
      <c r="W946" s="120"/>
      <c r="X946" s="120"/>
      <c r="Y946" s="120"/>
      <c r="Z946" s="120"/>
    </row>
    <row r="947" ht="15.75" hidden="1" customHeight="1">
      <c r="A947" s="121" t="s">
        <v>12</v>
      </c>
      <c r="B947" s="121" t="s">
        <v>819</v>
      </c>
      <c r="C947" s="121">
        <v>8144.0</v>
      </c>
      <c r="D947" s="121" t="s">
        <v>1178</v>
      </c>
      <c r="E947" s="121" t="s">
        <v>43</v>
      </c>
      <c r="F947" s="122">
        <v>6100.0</v>
      </c>
      <c r="G947" s="121" t="s">
        <v>37</v>
      </c>
      <c r="H947" s="120"/>
      <c r="I947" s="120"/>
      <c r="J947" s="120"/>
      <c r="K947" s="120"/>
      <c r="L947" s="120"/>
      <c r="M947" s="120"/>
      <c r="N947" s="120"/>
      <c r="O947" s="120"/>
      <c r="P947" s="120"/>
      <c r="Q947" s="120"/>
      <c r="R947" s="120"/>
      <c r="S947" s="120"/>
      <c r="T947" s="120"/>
      <c r="U947" s="120"/>
      <c r="V947" s="120"/>
      <c r="W947" s="120"/>
      <c r="X947" s="120"/>
      <c r="Y947" s="120"/>
      <c r="Z947" s="120"/>
    </row>
    <row r="948" ht="15.75" hidden="1" customHeight="1">
      <c r="A948" s="121" t="s">
        <v>12</v>
      </c>
      <c r="B948" s="121" t="s">
        <v>1175</v>
      </c>
      <c r="C948" s="121">
        <v>8145.0</v>
      </c>
      <c r="D948" s="121" t="s">
        <v>1179</v>
      </c>
      <c r="E948" s="121" t="s">
        <v>61</v>
      </c>
      <c r="F948" s="122">
        <v>21420.0</v>
      </c>
      <c r="G948" s="121" t="s">
        <v>37</v>
      </c>
      <c r="H948" s="120"/>
      <c r="I948" s="120"/>
      <c r="J948" s="120"/>
      <c r="K948" s="120"/>
      <c r="L948" s="120"/>
      <c r="M948" s="120"/>
      <c r="N948" s="120"/>
      <c r="O948" s="120"/>
      <c r="P948" s="120"/>
      <c r="Q948" s="120"/>
      <c r="R948" s="120"/>
      <c r="S948" s="120"/>
      <c r="T948" s="120"/>
      <c r="U948" s="120"/>
      <c r="V948" s="120"/>
      <c r="W948" s="120"/>
      <c r="X948" s="120"/>
      <c r="Y948" s="120"/>
      <c r="Z948" s="120"/>
    </row>
    <row r="949" ht="15.75" hidden="1" customHeight="1">
      <c r="A949" s="121" t="s">
        <v>12</v>
      </c>
      <c r="B949" s="121" t="s">
        <v>1175</v>
      </c>
      <c r="C949" s="121">
        <v>8146.0</v>
      </c>
      <c r="D949" s="121" t="s">
        <v>1180</v>
      </c>
      <c r="E949" s="121" t="s">
        <v>36</v>
      </c>
      <c r="F949" s="122">
        <v>66640.0</v>
      </c>
      <c r="G949" s="121" t="s">
        <v>37</v>
      </c>
      <c r="H949" s="120"/>
      <c r="I949" s="120"/>
      <c r="J949" s="120"/>
      <c r="K949" s="120"/>
      <c r="L949" s="120"/>
      <c r="M949" s="120"/>
      <c r="N949" s="120"/>
      <c r="O949" s="120"/>
      <c r="P949" s="120"/>
      <c r="Q949" s="120"/>
      <c r="R949" s="120"/>
      <c r="S949" s="120"/>
      <c r="T949" s="120"/>
      <c r="U949" s="120"/>
      <c r="V949" s="120"/>
      <c r="W949" s="120"/>
      <c r="X949" s="120"/>
      <c r="Y949" s="120"/>
      <c r="Z949" s="120"/>
    </row>
    <row r="950" ht="15.75" hidden="1" customHeight="1">
      <c r="A950" s="121" t="s">
        <v>12</v>
      </c>
      <c r="B950" s="121" t="s">
        <v>140</v>
      </c>
      <c r="C950" s="121">
        <v>8149.0</v>
      </c>
      <c r="D950" s="121" t="s">
        <v>1181</v>
      </c>
      <c r="E950" s="121" t="s">
        <v>95</v>
      </c>
      <c r="F950" s="122">
        <v>186900.0</v>
      </c>
      <c r="G950" s="121" t="s">
        <v>37</v>
      </c>
      <c r="H950" s="120"/>
      <c r="I950" s="120"/>
      <c r="J950" s="120"/>
      <c r="K950" s="120"/>
      <c r="L950" s="120"/>
      <c r="M950" s="120"/>
      <c r="N950" s="120"/>
      <c r="O950" s="120"/>
      <c r="P950" s="120"/>
      <c r="Q950" s="120"/>
      <c r="R950" s="120"/>
      <c r="S950" s="120"/>
      <c r="T950" s="120"/>
      <c r="U950" s="120"/>
      <c r="V950" s="120"/>
      <c r="W950" s="120"/>
      <c r="X950" s="120"/>
      <c r="Y950" s="120"/>
      <c r="Z950" s="120"/>
    </row>
    <row r="951" ht="15.75" hidden="1" customHeight="1">
      <c r="A951" s="121" t="s">
        <v>12</v>
      </c>
      <c r="B951" s="121" t="s">
        <v>819</v>
      </c>
      <c r="C951" s="121">
        <v>8150.0</v>
      </c>
      <c r="D951" s="121" t="s">
        <v>1182</v>
      </c>
      <c r="E951" s="121" t="s">
        <v>46</v>
      </c>
      <c r="F951" s="122">
        <v>104350.0</v>
      </c>
      <c r="G951" s="121" t="s">
        <v>37</v>
      </c>
      <c r="H951" s="120"/>
      <c r="I951" s="120"/>
      <c r="J951" s="120"/>
      <c r="K951" s="120"/>
      <c r="L951" s="120"/>
      <c r="M951" s="120"/>
      <c r="N951" s="120"/>
      <c r="O951" s="120"/>
      <c r="P951" s="120"/>
      <c r="Q951" s="120"/>
      <c r="R951" s="120"/>
      <c r="S951" s="120"/>
      <c r="T951" s="120"/>
      <c r="U951" s="120"/>
      <c r="V951" s="120"/>
      <c r="W951" s="120"/>
      <c r="X951" s="120"/>
      <c r="Y951" s="120"/>
      <c r="Z951" s="120"/>
    </row>
    <row r="952" ht="15.75" hidden="1" customHeight="1">
      <c r="A952" s="121" t="s">
        <v>12</v>
      </c>
      <c r="B952" s="121" t="s">
        <v>819</v>
      </c>
      <c r="C952" s="121">
        <v>8152.0</v>
      </c>
      <c r="D952" s="121" t="s">
        <v>1183</v>
      </c>
      <c r="E952" s="121" t="s">
        <v>46</v>
      </c>
      <c r="F952" s="122">
        <v>18697.0</v>
      </c>
      <c r="G952" s="121" t="s">
        <v>37</v>
      </c>
      <c r="H952" s="120"/>
      <c r="I952" s="120"/>
      <c r="J952" s="120"/>
      <c r="K952" s="120"/>
      <c r="L952" s="120"/>
      <c r="M952" s="120"/>
      <c r="N952" s="120"/>
      <c r="O952" s="120"/>
      <c r="P952" s="120"/>
      <c r="Q952" s="120"/>
      <c r="R952" s="120"/>
      <c r="S952" s="120"/>
      <c r="T952" s="120"/>
      <c r="U952" s="120"/>
      <c r="V952" s="120"/>
      <c r="W952" s="120"/>
      <c r="X952" s="120"/>
      <c r="Y952" s="120"/>
      <c r="Z952" s="120"/>
    </row>
    <row r="953" ht="15.75" hidden="1" customHeight="1">
      <c r="A953" s="121" t="s">
        <v>12</v>
      </c>
      <c r="B953" s="121" t="s">
        <v>819</v>
      </c>
      <c r="C953" s="121">
        <v>8153.0</v>
      </c>
      <c r="D953" s="121" t="s">
        <v>1184</v>
      </c>
      <c r="E953" s="121" t="s">
        <v>46</v>
      </c>
      <c r="F953" s="122">
        <v>92189.0</v>
      </c>
      <c r="G953" s="121" t="s">
        <v>37</v>
      </c>
      <c r="H953" s="120"/>
      <c r="I953" s="120"/>
      <c r="J953" s="120"/>
      <c r="K953" s="120"/>
      <c r="L953" s="120"/>
      <c r="M953" s="120"/>
      <c r="N953" s="120"/>
      <c r="O953" s="120"/>
      <c r="P953" s="120"/>
      <c r="Q953" s="120"/>
      <c r="R953" s="120"/>
      <c r="S953" s="120"/>
      <c r="T953" s="120"/>
      <c r="U953" s="120"/>
      <c r="V953" s="120"/>
      <c r="W953" s="120"/>
      <c r="X953" s="120"/>
      <c r="Y953" s="120"/>
      <c r="Z953" s="120"/>
    </row>
    <row r="954" ht="15.75" hidden="1" customHeight="1">
      <c r="A954" s="121" t="s">
        <v>12</v>
      </c>
      <c r="B954" s="121" t="s">
        <v>819</v>
      </c>
      <c r="C954" s="121">
        <v>8154.0</v>
      </c>
      <c r="D954" s="121" t="s">
        <v>1185</v>
      </c>
      <c r="E954" s="121" t="s">
        <v>46</v>
      </c>
      <c r="F954" s="122">
        <v>176423.0</v>
      </c>
      <c r="G954" s="121" t="s">
        <v>37</v>
      </c>
      <c r="H954" s="120"/>
      <c r="I954" s="120"/>
      <c r="J954" s="120"/>
      <c r="K954" s="120"/>
      <c r="L954" s="120"/>
      <c r="M954" s="120"/>
      <c r="N954" s="120"/>
      <c r="O954" s="120"/>
      <c r="P954" s="120"/>
      <c r="Q954" s="120"/>
      <c r="R954" s="120"/>
      <c r="S954" s="120"/>
      <c r="T954" s="120"/>
      <c r="U954" s="120"/>
      <c r="V954" s="120"/>
      <c r="W954" s="120"/>
      <c r="X954" s="120"/>
      <c r="Y954" s="120"/>
      <c r="Z954" s="120"/>
    </row>
    <row r="955" ht="15.75" hidden="1" customHeight="1">
      <c r="A955" s="121" t="s">
        <v>12</v>
      </c>
      <c r="B955" s="121" t="s">
        <v>819</v>
      </c>
      <c r="C955" s="121">
        <v>8155.0</v>
      </c>
      <c r="D955" s="121" t="s">
        <v>1186</v>
      </c>
      <c r="E955" s="121" t="s">
        <v>46</v>
      </c>
      <c r="F955" s="122">
        <v>10675.0</v>
      </c>
      <c r="G955" s="121" t="s">
        <v>37</v>
      </c>
      <c r="H955" s="120"/>
      <c r="I955" s="120"/>
      <c r="J955" s="120"/>
      <c r="K955" s="120"/>
      <c r="L955" s="120"/>
      <c r="M955" s="120"/>
      <c r="N955" s="120"/>
      <c r="O955" s="120"/>
      <c r="P955" s="120"/>
      <c r="Q955" s="120"/>
      <c r="R955" s="120"/>
      <c r="S955" s="120"/>
      <c r="T955" s="120"/>
      <c r="U955" s="120"/>
      <c r="V955" s="120"/>
      <c r="W955" s="120"/>
      <c r="X955" s="120"/>
      <c r="Y955" s="120"/>
      <c r="Z955" s="120"/>
    </row>
    <row r="956" ht="15.75" hidden="1" customHeight="1">
      <c r="A956" s="121" t="s">
        <v>12</v>
      </c>
      <c r="B956" s="121" t="s">
        <v>129</v>
      </c>
      <c r="C956" s="121">
        <v>8156.0</v>
      </c>
      <c r="D956" s="121" t="s">
        <v>1187</v>
      </c>
      <c r="E956" s="121" t="s">
        <v>61</v>
      </c>
      <c r="F956" s="122">
        <v>18294.0</v>
      </c>
      <c r="G956" s="121" t="s">
        <v>17</v>
      </c>
      <c r="H956" s="120"/>
      <c r="I956" s="120"/>
      <c r="J956" s="120"/>
      <c r="K956" s="120"/>
      <c r="L956" s="120"/>
      <c r="M956" s="120"/>
      <c r="N956" s="120"/>
      <c r="O956" s="120"/>
      <c r="P956" s="120"/>
      <c r="Q956" s="120"/>
      <c r="R956" s="120"/>
      <c r="S956" s="120"/>
      <c r="T956" s="120"/>
      <c r="U956" s="120"/>
      <c r="V956" s="120"/>
      <c r="W956" s="120"/>
      <c r="X956" s="120"/>
      <c r="Y956" s="120"/>
      <c r="Z956" s="120"/>
    </row>
    <row r="957" ht="15.75" hidden="1" customHeight="1">
      <c r="A957" s="121" t="s">
        <v>12</v>
      </c>
      <c r="B957" s="121" t="s">
        <v>129</v>
      </c>
      <c r="C957" s="121">
        <v>8157.0</v>
      </c>
      <c r="D957" s="121" t="s">
        <v>1188</v>
      </c>
      <c r="E957" s="121" t="s">
        <v>46</v>
      </c>
      <c r="F957" s="122">
        <v>1805.0</v>
      </c>
      <c r="G957" s="121" t="s">
        <v>17</v>
      </c>
      <c r="H957" s="120"/>
      <c r="I957" s="120"/>
      <c r="J957" s="120"/>
      <c r="K957" s="120"/>
      <c r="L957" s="120"/>
      <c r="M957" s="120"/>
      <c r="N957" s="120"/>
      <c r="O957" s="120"/>
      <c r="P957" s="120"/>
      <c r="Q957" s="120"/>
      <c r="R957" s="120"/>
      <c r="S957" s="120"/>
      <c r="T957" s="120"/>
      <c r="U957" s="120"/>
      <c r="V957" s="120"/>
      <c r="W957" s="120"/>
      <c r="X957" s="120"/>
      <c r="Y957" s="120"/>
      <c r="Z957" s="120"/>
    </row>
    <row r="958" ht="15.75" hidden="1" customHeight="1">
      <c r="A958" s="121" t="s">
        <v>12</v>
      </c>
      <c r="B958" s="121" t="s">
        <v>129</v>
      </c>
      <c r="C958" s="121">
        <v>8158.0</v>
      </c>
      <c r="D958" s="121" t="s">
        <v>1189</v>
      </c>
      <c r="E958" s="121" t="s">
        <v>46</v>
      </c>
      <c r="F958" s="122">
        <v>4553.0</v>
      </c>
      <c r="G958" s="121" t="s">
        <v>17</v>
      </c>
      <c r="H958" s="120"/>
      <c r="I958" s="120"/>
      <c r="J958" s="120"/>
      <c r="K958" s="120"/>
      <c r="L958" s="120"/>
      <c r="M958" s="120"/>
      <c r="N958" s="120"/>
      <c r="O958" s="120"/>
      <c r="P958" s="120"/>
      <c r="Q958" s="120"/>
      <c r="R958" s="120"/>
      <c r="S958" s="120"/>
      <c r="T958" s="120"/>
      <c r="U958" s="120"/>
      <c r="V958" s="120"/>
      <c r="W958" s="120"/>
      <c r="X958" s="120"/>
      <c r="Y958" s="120"/>
      <c r="Z958" s="120"/>
    </row>
    <row r="959" ht="15.75" hidden="1" customHeight="1">
      <c r="A959" s="121" t="s">
        <v>12</v>
      </c>
      <c r="B959" s="121" t="s">
        <v>129</v>
      </c>
      <c r="C959" s="121">
        <v>8159.0</v>
      </c>
      <c r="D959" s="121" t="s">
        <v>1190</v>
      </c>
      <c r="E959" s="121" t="s">
        <v>46</v>
      </c>
      <c r="F959" s="122">
        <v>22101.0</v>
      </c>
      <c r="G959" s="121" t="s">
        <v>17</v>
      </c>
      <c r="H959" s="120"/>
      <c r="I959" s="120"/>
      <c r="J959" s="120"/>
      <c r="K959" s="120"/>
      <c r="L959" s="120"/>
      <c r="M959" s="120"/>
      <c r="N959" s="120"/>
      <c r="O959" s="120"/>
      <c r="P959" s="120"/>
      <c r="Q959" s="120"/>
      <c r="R959" s="120"/>
      <c r="S959" s="120"/>
      <c r="T959" s="120"/>
      <c r="U959" s="120"/>
      <c r="V959" s="120"/>
      <c r="W959" s="120"/>
      <c r="X959" s="120"/>
      <c r="Y959" s="120"/>
      <c r="Z959" s="120"/>
    </row>
    <row r="960" ht="15.75" hidden="1" customHeight="1">
      <c r="A960" s="121" t="s">
        <v>12</v>
      </c>
      <c r="B960" s="121" t="s">
        <v>129</v>
      </c>
      <c r="C960" s="121">
        <v>8160.0</v>
      </c>
      <c r="D960" s="121" t="s">
        <v>1191</v>
      </c>
      <c r="E960" s="121" t="s">
        <v>46</v>
      </c>
      <c r="F960" s="122">
        <v>5841.0</v>
      </c>
      <c r="G960" s="121" t="s">
        <v>17</v>
      </c>
      <c r="H960" s="120"/>
      <c r="I960" s="120"/>
      <c r="J960" s="120"/>
      <c r="K960" s="120"/>
      <c r="L960" s="120"/>
      <c r="M960" s="120"/>
      <c r="N960" s="120"/>
      <c r="O960" s="120"/>
      <c r="P960" s="120"/>
      <c r="Q960" s="120"/>
      <c r="R960" s="120"/>
      <c r="S960" s="120"/>
      <c r="T960" s="120"/>
      <c r="U960" s="120"/>
      <c r="V960" s="120"/>
      <c r="W960" s="120"/>
      <c r="X960" s="120"/>
      <c r="Y960" s="120"/>
      <c r="Z960" s="120"/>
    </row>
    <row r="961" ht="15.75" hidden="1" customHeight="1">
      <c r="A961" s="121" t="s">
        <v>12</v>
      </c>
      <c r="B961" s="121" t="s">
        <v>129</v>
      </c>
      <c r="C961" s="121">
        <v>8161.0</v>
      </c>
      <c r="D961" s="121" t="s">
        <v>1192</v>
      </c>
      <c r="E961" s="121" t="s">
        <v>46</v>
      </c>
      <c r="F961" s="122">
        <v>24225.0</v>
      </c>
      <c r="G961" s="121" t="s">
        <v>17</v>
      </c>
      <c r="H961" s="120"/>
      <c r="I961" s="120"/>
      <c r="J961" s="120"/>
      <c r="K961" s="120"/>
      <c r="L961" s="120"/>
      <c r="M961" s="120"/>
      <c r="N961" s="120"/>
      <c r="O961" s="120"/>
      <c r="P961" s="120"/>
      <c r="Q961" s="120"/>
      <c r="R961" s="120"/>
      <c r="S961" s="120"/>
      <c r="T961" s="120"/>
      <c r="U961" s="120"/>
      <c r="V961" s="120"/>
      <c r="W961" s="120"/>
      <c r="X961" s="120"/>
      <c r="Y961" s="120"/>
      <c r="Z961" s="120"/>
    </row>
    <row r="962" ht="15.75" hidden="1" customHeight="1">
      <c r="A962" s="121" t="s">
        <v>12</v>
      </c>
      <c r="B962" s="121" t="s">
        <v>129</v>
      </c>
      <c r="C962" s="121">
        <v>8162.0</v>
      </c>
      <c r="D962" s="121" t="s">
        <v>1193</v>
      </c>
      <c r="E962" s="121" t="s">
        <v>46</v>
      </c>
      <c r="F962" s="122">
        <v>11190.0</v>
      </c>
      <c r="G962" s="121" t="s">
        <v>17</v>
      </c>
      <c r="H962" s="120"/>
      <c r="I962" s="120"/>
      <c r="J962" s="120"/>
      <c r="K962" s="120"/>
      <c r="L962" s="120"/>
      <c r="M962" s="120"/>
      <c r="N962" s="120"/>
      <c r="O962" s="120"/>
      <c r="P962" s="120"/>
      <c r="Q962" s="120"/>
      <c r="R962" s="120"/>
      <c r="S962" s="120"/>
      <c r="T962" s="120"/>
      <c r="U962" s="120"/>
      <c r="V962" s="120"/>
      <c r="W962" s="120"/>
      <c r="X962" s="120"/>
      <c r="Y962" s="120"/>
      <c r="Z962" s="120"/>
    </row>
    <row r="963" ht="15.75" hidden="1" customHeight="1">
      <c r="A963" s="121" t="s">
        <v>12</v>
      </c>
      <c r="B963" s="121" t="s">
        <v>129</v>
      </c>
      <c r="C963" s="121">
        <v>8164.0</v>
      </c>
      <c r="D963" s="121" t="s">
        <v>1194</v>
      </c>
      <c r="E963" s="121" t="s">
        <v>46</v>
      </c>
      <c r="F963" s="122">
        <v>70491.0</v>
      </c>
      <c r="G963" s="121" t="s">
        <v>17</v>
      </c>
      <c r="H963" s="120"/>
      <c r="I963" s="120"/>
      <c r="J963" s="120"/>
      <c r="K963" s="120"/>
      <c r="L963" s="120"/>
      <c r="M963" s="120"/>
      <c r="N963" s="120"/>
      <c r="O963" s="120"/>
      <c r="P963" s="120"/>
      <c r="Q963" s="120"/>
      <c r="R963" s="120"/>
      <c r="S963" s="120"/>
      <c r="T963" s="120"/>
      <c r="U963" s="120"/>
      <c r="V963" s="120"/>
      <c r="W963" s="120"/>
      <c r="X963" s="120"/>
      <c r="Y963" s="120"/>
      <c r="Z963" s="120"/>
    </row>
    <row r="964" ht="15.75" hidden="1" customHeight="1">
      <c r="A964" s="121" t="s">
        <v>12</v>
      </c>
      <c r="B964" s="121" t="s">
        <v>129</v>
      </c>
      <c r="C964" s="121">
        <v>8165.0</v>
      </c>
      <c r="D964" s="121" t="s">
        <v>1195</v>
      </c>
      <c r="E964" s="121" t="s">
        <v>46</v>
      </c>
      <c r="F964" s="122">
        <v>34330.0</v>
      </c>
      <c r="G964" s="121" t="s">
        <v>17</v>
      </c>
      <c r="H964" s="120"/>
      <c r="I964" s="120"/>
      <c r="J964" s="120"/>
      <c r="K964" s="120"/>
      <c r="L964" s="120"/>
      <c r="M964" s="120"/>
      <c r="N964" s="120"/>
      <c r="O964" s="120"/>
      <c r="P964" s="120"/>
      <c r="Q964" s="120"/>
      <c r="R964" s="120"/>
      <c r="S964" s="120"/>
      <c r="T964" s="120"/>
      <c r="U964" s="120"/>
      <c r="V964" s="120"/>
      <c r="W964" s="120"/>
      <c r="X964" s="120"/>
      <c r="Y964" s="120"/>
      <c r="Z964" s="120"/>
    </row>
    <row r="965" ht="15.75" hidden="1" customHeight="1">
      <c r="A965" s="121" t="s">
        <v>12</v>
      </c>
      <c r="B965" s="121" t="s">
        <v>129</v>
      </c>
      <c r="C965" s="121">
        <v>8166.0</v>
      </c>
      <c r="D965" s="121" t="s">
        <v>1196</v>
      </c>
      <c r="E965" s="121" t="s">
        <v>46</v>
      </c>
      <c r="F965" s="122">
        <v>22101.0</v>
      </c>
      <c r="G965" s="121" t="s">
        <v>17</v>
      </c>
      <c r="H965" s="120"/>
      <c r="I965" s="120"/>
      <c r="J965" s="120"/>
      <c r="K965" s="120"/>
      <c r="L965" s="120"/>
      <c r="M965" s="120"/>
      <c r="N965" s="120"/>
      <c r="O965" s="120"/>
      <c r="P965" s="120"/>
      <c r="Q965" s="120"/>
      <c r="R965" s="120"/>
      <c r="S965" s="120"/>
      <c r="T965" s="120"/>
      <c r="U965" s="120"/>
      <c r="V965" s="120"/>
      <c r="W965" s="120"/>
      <c r="X965" s="120"/>
      <c r="Y965" s="120"/>
      <c r="Z965" s="120"/>
    </row>
    <row r="966" ht="15.75" hidden="1" customHeight="1">
      <c r="A966" s="121" t="s">
        <v>12</v>
      </c>
      <c r="B966" s="121" t="s">
        <v>129</v>
      </c>
      <c r="C966" s="121">
        <v>8167.0</v>
      </c>
      <c r="D966" s="121" t="s">
        <v>1197</v>
      </c>
      <c r="E966" s="121" t="s">
        <v>46</v>
      </c>
      <c r="F966" s="122">
        <v>11444.0</v>
      </c>
      <c r="G966" s="121" t="s">
        <v>17</v>
      </c>
      <c r="H966" s="120"/>
      <c r="I966" s="120"/>
      <c r="J966" s="120"/>
      <c r="K966" s="120"/>
      <c r="L966" s="120"/>
      <c r="M966" s="120"/>
      <c r="N966" s="120"/>
      <c r="O966" s="120"/>
      <c r="P966" s="120"/>
      <c r="Q966" s="120"/>
      <c r="R966" s="120"/>
      <c r="S966" s="120"/>
      <c r="T966" s="120"/>
      <c r="U966" s="120"/>
      <c r="V966" s="120"/>
      <c r="W966" s="120"/>
      <c r="X966" s="120"/>
      <c r="Y966" s="120"/>
      <c r="Z966" s="120"/>
    </row>
    <row r="967" ht="15.75" hidden="1" customHeight="1">
      <c r="A967" s="121" t="s">
        <v>12</v>
      </c>
      <c r="B967" s="121" t="s">
        <v>129</v>
      </c>
      <c r="C967" s="121">
        <v>8169.0</v>
      </c>
      <c r="D967" s="121" t="s">
        <v>1198</v>
      </c>
      <c r="E967" s="121" t="s">
        <v>46</v>
      </c>
      <c r="F967" s="122">
        <v>5839.0</v>
      </c>
      <c r="G967" s="121" t="s">
        <v>17</v>
      </c>
      <c r="H967" s="120"/>
      <c r="I967" s="120"/>
      <c r="J967" s="120"/>
      <c r="K967" s="120"/>
      <c r="L967" s="120"/>
      <c r="M967" s="120"/>
      <c r="N967" s="120"/>
      <c r="O967" s="120"/>
      <c r="P967" s="120"/>
      <c r="Q967" s="120"/>
      <c r="R967" s="120"/>
      <c r="S967" s="120"/>
      <c r="T967" s="120"/>
      <c r="U967" s="120"/>
      <c r="V967" s="120"/>
      <c r="W967" s="120"/>
      <c r="X967" s="120"/>
      <c r="Y967" s="120"/>
      <c r="Z967" s="120"/>
    </row>
    <row r="968" ht="15.75" hidden="1" customHeight="1">
      <c r="A968" s="121" t="s">
        <v>12</v>
      </c>
      <c r="B968" s="121" t="s">
        <v>129</v>
      </c>
      <c r="C968" s="121">
        <v>8170.0</v>
      </c>
      <c r="D968" s="121" t="s">
        <v>1199</v>
      </c>
      <c r="E968" s="121" t="s">
        <v>46</v>
      </c>
      <c r="F968" s="122">
        <v>8080.0</v>
      </c>
      <c r="G968" s="121" t="s">
        <v>17</v>
      </c>
      <c r="H968" s="120"/>
      <c r="I968" s="120"/>
      <c r="J968" s="120"/>
      <c r="K968" s="120"/>
      <c r="L968" s="120"/>
      <c r="M968" s="120"/>
      <c r="N968" s="120"/>
      <c r="O968" s="120"/>
      <c r="P968" s="120"/>
      <c r="Q968" s="120"/>
      <c r="R968" s="120"/>
      <c r="S968" s="120"/>
      <c r="T968" s="120"/>
      <c r="U968" s="120"/>
      <c r="V968" s="120"/>
      <c r="W968" s="120"/>
      <c r="X968" s="120"/>
      <c r="Y968" s="120"/>
      <c r="Z968" s="120"/>
    </row>
    <row r="969" ht="15.75" hidden="1" customHeight="1">
      <c r="A969" s="121" t="s">
        <v>12</v>
      </c>
      <c r="B969" s="121" t="s">
        <v>129</v>
      </c>
      <c r="C969" s="121">
        <v>8171.0</v>
      </c>
      <c r="D969" s="121" t="s">
        <v>1200</v>
      </c>
      <c r="E969" s="121" t="s">
        <v>46</v>
      </c>
      <c r="F969" s="122">
        <v>3944.0</v>
      </c>
      <c r="G969" s="121" t="s">
        <v>17</v>
      </c>
      <c r="H969" s="120"/>
      <c r="I969" s="120"/>
      <c r="J969" s="120"/>
      <c r="K969" s="120"/>
      <c r="L969" s="120"/>
      <c r="M969" s="120"/>
      <c r="N969" s="120"/>
      <c r="O969" s="120"/>
      <c r="P969" s="120"/>
      <c r="Q969" s="120"/>
      <c r="R969" s="120"/>
      <c r="S969" s="120"/>
      <c r="T969" s="120"/>
      <c r="U969" s="120"/>
      <c r="V969" s="120"/>
      <c r="W969" s="120"/>
      <c r="X969" s="120"/>
      <c r="Y969" s="120"/>
      <c r="Z969" s="120"/>
    </row>
    <row r="970" ht="15.75" hidden="1" customHeight="1">
      <c r="A970" s="121" t="s">
        <v>12</v>
      </c>
      <c r="B970" s="121" t="s">
        <v>65</v>
      </c>
      <c r="C970" s="121">
        <v>8172.0</v>
      </c>
      <c r="D970" s="121" t="s">
        <v>1201</v>
      </c>
      <c r="E970" s="121" t="s">
        <v>61</v>
      </c>
      <c r="F970" s="122">
        <v>12794.0</v>
      </c>
      <c r="G970" s="121" t="s">
        <v>17</v>
      </c>
      <c r="H970" s="120"/>
      <c r="I970" s="120"/>
      <c r="J970" s="120"/>
      <c r="K970" s="120"/>
      <c r="L970" s="120"/>
      <c r="M970" s="120"/>
      <c r="N970" s="120"/>
      <c r="O970" s="120"/>
      <c r="P970" s="120"/>
      <c r="Q970" s="120"/>
      <c r="R970" s="120"/>
      <c r="S970" s="120"/>
      <c r="T970" s="120"/>
      <c r="U970" s="120"/>
      <c r="V970" s="120"/>
      <c r="W970" s="120"/>
      <c r="X970" s="120"/>
      <c r="Y970" s="120"/>
      <c r="Z970" s="120"/>
    </row>
    <row r="971" ht="15.75" hidden="1" customHeight="1">
      <c r="A971" s="121" t="s">
        <v>12</v>
      </c>
      <c r="B971" s="121" t="s">
        <v>65</v>
      </c>
      <c r="C971" s="121">
        <v>8173.0</v>
      </c>
      <c r="D971" s="121" t="s">
        <v>1202</v>
      </c>
      <c r="E971" s="121" t="s">
        <v>61</v>
      </c>
      <c r="F971" s="122">
        <v>10288.0</v>
      </c>
      <c r="G971" s="121" t="s">
        <v>17</v>
      </c>
      <c r="H971" s="120"/>
      <c r="I971" s="120"/>
      <c r="J971" s="120"/>
      <c r="K971" s="120"/>
      <c r="L971" s="120"/>
      <c r="M971" s="120"/>
      <c r="N971" s="120"/>
      <c r="O971" s="120"/>
      <c r="P971" s="120"/>
      <c r="Q971" s="120"/>
      <c r="R971" s="120"/>
      <c r="S971" s="120"/>
      <c r="T971" s="120"/>
      <c r="U971" s="120"/>
      <c r="V971" s="120"/>
      <c r="W971" s="120"/>
      <c r="X971" s="120"/>
      <c r="Y971" s="120"/>
      <c r="Z971" s="120"/>
    </row>
    <row r="972" ht="15.75" hidden="1" customHeight="1">
      <c r="A972" s="121" t="s">
        <v>12</v>
      </c>
      <c r="B972" s="121" t="s">
        <v>65</v>
      </c>
      <c r="C972" s="121">
        <v>8174.0</v>
      </c>
      <c r="D972" s="121" t="s">
        <v>1203</v>
      </c>
      <c r="E972" s="121" t="s">
        <v>46</v>
      </c>
      <c r="F972" s="122">
        <v>14068.0</v>
      </c>
      <c r="G972" s="121" t="s">
        <v>17</v>
      </c>
      <c r="H972" s="120"/>
      <c r="I972" s="120"/>
      <c r="J972" s="120"/>
      <c r="K972" s="120"/>
      <c r="L972" s="120"/>
      <c r="M972" s="120"/>
      <c r="N972" s="120"/>
      <c r="O972" s="120"/>
      <c r="P972" s="120"/>
      <c r="Q972" s="120"/>
      <c r="R972" s="120"/>
      <c r="S972" s="120"/>
      <c r="T972" s="120"/>
      <c r="U972" s="120"/>
      <c r="V972" s="120"/>
      <c r="W972" s="120"/>
      <c r="X972" s="120"/>
      <c r="Y972" s="120"/>
      <c r="Z972" s="120"/>
    </row>
    <row r="973" ht="15.75" hidden="1" customHeight="1">
      <c r="A973" s="121" t="s">
        <v>12</v>
      </c>
      <c r="B973" s="121" t="s">
        <v>65</v>
      </c>
      <c r="C973" s="121">
        <v>8175.0</v>
      </c>
      <c r="D973" s="121" t="s">
        <v>1204</v>
      </c>
      <c r="E973" s="121" t="s">
        <v>46</v>
      </c>
      <c r="F973" s="122">
        <v>10702.0</v>
      </c>
      <c r="G973" s="121" t="s">
        <v>17</v>
      </c>
      <c r="H973" s="120"/>
      <c r="I973" s="120"/>
      <c r="J973" s="120"/>
      <c r="K973" s="120"/>
      <c r="L973" s="120"/>
      <c r="M973" s="120"/>
      <c r="N973" s="120"/>
      <c r="O973" s="120"/>
      <c r="P973" s="120"/>
      <c r="Q973" s="120"/>
      <c r="R973" s="120"/>
      <c r="S973" s="120"/>
      <c r="T973" s="120"/>
      <c r="U973" s="120"/>
      <c r="V973" s="120"/>
      <c r="W973" s="120"/>
      <c r="X973" s="120"/>
      <c r="Y973" s="120"/>
      <c r="Z973" s="120"/>
    </row>
    <row r="974" ht="15.75" hidden="1" customHeight="1">
      <c r="A974" s="121" t="s">
        <v>12</v>
      </c>
      <c r="B974" s="121" t="s">
        <v>65</v>
      </c>
      <c r="C974" s="121">
        <v>8177.0</v>
      </c>
      <c r="D974" s="121" t="s">
        <v>1205</v>
      </c>
      <c r="E974" s="121" t="s">
        <v>46</v>
      </c>
      <c r="F974" s="122">
        <v>5701.0</v>
      </c>
      <c r="G974" s="121" t="s">
        <v>17</v>
      </c>
      <c r="H974" s="120"/>
      <c r="I974" s="120"/>
      <c r="J974" s="120"/>
      <c r="K974" s="120"/>
      <c r="L974" s="120"/>
      <c r="M974" s="120"/>
      <c r="N974" s="120"/>
      <c r="O974" s="120"/>
      <c r="P974" s="120"/>
      <c r="Q974" s="120"/>
      <c r="R974" s="120"/>
      <c r="S974" s="120"/>
      <c r="T974" s="120"/>
      <c r="U974" s="120"/>
      <c r="V974" s="120"/>
      <c r="W974" s="120"/>
      <c r="X974" s="120"/>
      <c r="Y974" s="120"/>
      <c r="Z974" s="120"/>
    </row>
    <row r="975" ht="15.75" hidden="1" customHeight="1">
      <c r="A975" s="121" t="s">
        <v>12</v>
      </c>
      <c r="B975" s="121" t="s">
        <v>65</v>
      </c>
      <c r="C975" s="121">
        <v>8178.0</v>
      </c>
      <c r="D975" s="121" t="s">
        <v>1206</v>
      </c>
      <c r="E975" s="121" t="s">
        <v>46</v>
      </c>
      <c r="F975" s="122">
        <v>2969.0</v>
      </c>
      <c r="G975" s="121" t="s">
        <v>17</v>
      </c>
      <c r="H975" s="120"/>
      <c r="I975" s="120"/>
      <c r="J975" s="120"/>
      <c r="K975" s="120"/>
      <c r="L975" s="120"/>
      <c r="M975" s="120"/>
      <c r="N975" s="120"/>
      <c r="O975" s="120"/>
      <c r="P975" s="120"/>
      <c r="Q975" s="120"/>
      <c r="R975" s="120"/>
      <c r="S975" s="120"/>
      <c r="T975" s="120"/>
      <c r="U975" s="120"/>
      <c r="V975" s="120"/>
      <c r="W975" s="120"/>
      <c r="X975" s="120"/>
      <c r="Y975" s="120"/>
      <c r="Z975" s="120"/>
    </row>
    <row r="976" ht="15.75" hidden="1" customHeight="1">
      <c r="A976" s="121" t="s">
        <v>12</v>
      </c>
      <c r="B976" s="121" t="s">
        <v>65</v>
      </c>
      <c r="C976" s="121">
        <v>8179.0</v>
      </c>
      <c r="D976" s="121" t="s">
        <v>1207</v>
      </c>
      <c r="E976" s="121" t="s">
        <v>46</v>
      </c>
      <c r="F976" s="122">
        <v>10643.0</v>
      </c>
      <c r="G976" s="121" t="s">
        <v>17</v>
      </c>
      <c r="H976" s="120"/>
      <c r="I976" s="120"/>
      <c r="J976" s="120"/>
      <c r="K976" s="120"/>
      <c r="L976" s="120"/>
      <c r="M976" s="120"/>
      <c r="N976" s="120"/>
      <c r="O976" s="120"/>
      <c r="P976" s="120"/>
      <c r="Q976" s="120"/>
      <c r="R976" s="120"/>
      <c r="S976" s="120"/>
      <c r="T976" s="120"/>
      <c r="U976" s="120"/>
      <c r="V976" s="120"/>
      <c r="W976" s="120"/>
      <c r="X976" s="120"/>
      <c r="Y976" s="120"/>
      <c r="Z976" s="120"/>
    </row>
    <row r="977" ht="15.75" hidden="1" customHeight="1">
      <c r="A977" s="121" t="s">
        <v>12</v>
      </c>
      <c r="B977" s="121" t="s">
        <v>65</v>
      </c>
      <c r="C977" s="121">
        <v>8180.0</v>
      </c>
      <c r="D977" s="121" t="s">
        <v>1208</v>
      </c>
      <c r="E977" s="121" t="s">
        <v>46</v>
      </c>
      <c r="F977" s="122">
        <v>5421.0</v>
      </c>
      <c r="G977" s="121" t="s">
        <v>17</v>
      </c>
      <c r="H977" s="120"/>
      <c r="I977" s="120"/>
      <c r="J977" s="120"/>
      <c r="K977" s="120"/>
      <c r="L977" s="120"/>
      <c r="M977" s="120"/>
      <c r="N977" s="120"/>
      <c r="O977" s="120"/>
      <c r="P977" s="120"/>
      <c r="Q977" s="120"/>
      <c r="R977" s="120"/>
      <c r="S977" s="120"/>
      <c r="T977" s="120"/>
      <c r="U977" s="120"/>
      <c r="V977" s="120"/>
      <c r="W977" s="120"/>
      <c r="X977" s="120"/>
      <c r="Y977" s="120"/>
      <c r="Z977" s="120"/>
    </row>
    <row r="978" ht="15.75" hidden="1" customHeight="1">
      <c r="A978" s="121" t="s">
        <v>12</v>
      </c>
      <c r="B978" s="121" t="s">
        <v>65</v>
      </c>
      <c r="C978" s="121">
        <v>8181.0</v>
      </c>
      <c r="D978" s="121" t="s">
        <v>1209</v>
      </c>
      <c r="E978" s="121" t="s">
        <v>46</v>
      </c>
      <c r="F978" s="122">
        <v>3512.0</v>
      </c>
      <c r="G978" s="121" t="s">
        <v>17</v>
      </c>
      <c r="H978" s="120"/>
      <c r="I978" s="120"/>
      <c r="J978" s="120"/>
      <c r="K978" s="120"/>
      <c r="L978" s="120"/>
      <c r="M978" s="120"/>
      <c r="N978" s="120"/>
      <c r="O978" s="120"/>
      <c r="P978" s="120"/>
      <c r="Q978" s="120"/>
      <c r="R978" s="120"/>
      <c r="S978" s="120"/>
      <c r="T978" s="120"/>
      <c r="U978" s="120"/>
      <c r="V978" s="120"/>
      <c r="W978" s="120"/>
      <c r="X978" s="120"/>
      <c r="Y978" s="120"/>
      <c r="Z978" s="120"/>
    </row>
    <row r="979" ht="15.75" hidden="1" customHeight="1">
      <c r="A979" s="121" t="s">
        <v>12</v>
      </c>
      <c r="B979" s="121" t="s">
        <v>65</v>
      </c>
      <c r="C979" s="121">
        <v>8182.0</v>
      </c>
      <c r="D979" s="121" t="s">
        <v>1210</v>
      </c>
      <c r="E979" s="121" t="s">
        <v>46</v>
      </c>
      <c r="F979" s="122">
        <v>1829.0</v>
      </c>
      <c r="G979" s="121" t="s">
        <v>17</v>
      </c>
      <c r="H979" s="120"/>
      <c r="I979" s="120"/>
      <c r="J979" s="120"/>
      <c r="K979" s="120"/>
      <c r="L979" s="120"/>
      <c r="M979" s="120"/>
      <c r="N979" s="120"/>
      <c r="O979" s="120"/>
      <c r="P979" s="120"/>
      <c r="Q979" s="120"/>
      <c r="R979" s="120"/>
      <c r="S979" s="120"/>
      <c r="T979" s="120"/>
      <c r="U979" s="120"/>
      <c r="V979" s="120"/>
      <c r="W979" s="120"/>
      <c r="X979" s="120"/>
      <c r="Y979" s="120"/>
      <c r="Z979" s="120"/>
    </row>
    <row r="980" ht="15.75" hidden="1" customHeight="1">
      <c r="A980" s="121" t="s">
        <v>12</v>
      </c>
      <c r="B980" s="121" t="s">
        <v>65</v>
      </c>
      <c r="C980" s="121">
        <v>8183.0</v>
      </c>
      <c r="D980" s="121" t="s">
        <v>1211</v>
      </c>
      <c r="E980" s="121" t="s">
        <v>46</v>
      </c>
      <c r="F980" s="122">
        <v>919.0</v>
      </c>
      <c r="G980" s="121" t="s">
        <v>17</v>
      </c>
      <c r="H980" s="120"/>
      <c r="I980" s="120"/>
      <c r="J980" s="120"/>
      <c r="K980" s="120"/>
      <c r="L980" s="120"/>
      <c r="M980" s="120"/>
      <c r="N980" s="120"/>
      <c r="O980" s="120"/>
      <c r="P980" s="120"/>
      <c r="Q980" s="120"/>
      <c r="R980" s="120"/>
      <c r="S980" s="120"/>
      <c r="T980" s="120"/>
      <c r="U980" s="120"/>
      <c r="V980" s="120"/>
      <c r="W980" s="120"/>
      <c r="X980" s="120"/>
      <c r="Y980" s="120"/>
      <c r="Z980" s="120"/>
    </row>
    <row r="981" ht="15.75" hidden="1" customHeight="1">
      <c r="A981" s="121" t="s">
        <v>12</v>
      </c>
      <c r="B981" s="121" t="s">
        <v>65</v>
      </c>
      <c r="C981" s="121">
        <v>8185.0</v>
      </c>
      <c r="D981" s="121" t="s">
        <v>1212</v>
      </c>
      <c r="E981" s="121" t="s">
        <v>46</v>
      </c>
      <c r="F981" s="122">
        <v>27562.0</v>
      </c>
      <c r="G981" s="121" t="s">
        <v>17</v>
      </c>
      <c r="H981" s="120"/>
      <c r="I981" s="120"/>
      <c r="J981" s="120"/>
      <c r="K981" s="120"/>
      <c r="L981" s="120"/>
      <c r="M981" s="120"/>
      <c r="N981" s="120"/>
      <c r="O981" s="120"/>
      <c r="P981" s="120"/>
      <c r="Q981" s="120"/>
      <c r="R981" s="120"/>
      <c r="S981" s="120"/>
      <c r="T981" s="120"/>
      <c r="U981" s="120"/>
      <c r="V981" s="120"/>
      <c r="W981" s="120"/>
      <c r="X981" s="120"/>
      <c r="Y981" s="120"/>
      <c r="Z981" s="120"/>
    </row>
    <row r="982" ht="15.75" hidden="1" customHeight="1">
      <c r="A982" s="121" t="s">
        <v>12</v>
      </c>
      <c r="B982" s="121" t="s">
        <v>65</v>
      </c>
      <c r="C982" s="121">
        <v>8186.0</v>
      </c>
      <c r="D982" s="121" t="s">
        <v>1213</v>
      </c>
      <c r="E982" s="121" t="s">
        <v>46</v>
      </c>
      <c r="F982" s="122">
        <v>36961.0</v>
      </c>
      <c r="G982" s="121" t="s">
        <v>17</v>
      </c>
      <c r="H982" s="120"/>
      <c r="I982" s="120"/>
      <c r="J982" s="120"/>
      <c r="K982" s="120"/>
      <c r="L982" s="120"/>
      <c r="M982" s="120"/>
      <c r="N982" s="120"/>
      <c r="O982" s="120"/>
      <c r="P982" s="120"/>
      <c r="Q982" s="120"/>
      <c r="R982" s="120"/>
      <c r="S982" s="120"/>
      <c r="T982" s="120"/>
      <c r="U982" s="120"/>
      <c r="V982" s="120"/>
      <c r="W982" s="120"/>
      <c r="X982" s="120"/>
      <c r="Y982" s="120"/>
      <c r="Z982" s="120"/>
    </row>
    <row r="983" ht="15.75" hidden="1" customHeight="1">
      <c r="A983" s="121" t="s">
        <v>12</v>
      </c>
      <c r="B983" s="121" t="s">
        <v>65</v>
      </c>
      <c r="C983" s="121">
        <v>8187.0</v>
      </c>
      <c r="D983" s="121" t="s">
        <v>1214</v>
      </c>
      <c r="E983" s="121" t="s">
        <v>46</v>
      </c>
      <c r="F983" s="122">
        <v>4767.0</v>
      </c>
      <c r="G983" s="121" t="s">
        <v>17</v>
      </c>
      <c r="H983" s="120"/>
      <c r="I983" s="120"/>
      <c r="J983" s="120"/>
      <c r="K983" s="120"/>
      <c r="L983" s="120"/>
      <c r="M983" s="120"/>
      <c r="N983" s="120"/>
      <c r="O983" s="120"/>
      <c r="P983" s="120"/>
      <c r="Q983" s="120"/>
      <c r="R983" s="120"/>
      <c r="S983" s="120"/>
      <c r="T983" s="120"/>
      <c r="U983" s="120"/>
      <c r="V983" s="120"/>
      <c r="W983" s="120"/>
      <c r="X983" s="120"/>
      <c r="Y983" s="120"/>
      <c r="Z983" s="120"/>
    </row>
    <row r="984" ht="15.75" hidden="1" customHeight="1">
      <c r="A984" s="121" t="s">
        <v>12</v>
      </c>
      <c r="B984" s="121" t="s">
        <v>65</v>
      </c>
      <c r="C984" s="121">
        <v>8188.0</v>
      </c>
      <c r="D984" s="121" t="s">
        <v>1215</v>
      </c>
      <c r="E984" s="121" t="s">
        <v>46</v>
      </c>
      <c r="F984" s="122">
        <v>4125.0</v>
      </c>
      <c r="G984" s="121" t="s">
        <v>17</v>
      </c>
      <c r="H984" s="120"/>
      <c r="I984" s="120"/>
      <c r="J984" s="120"/>
      <c r="K984" s="120"/>
      <c r="L984" s="120"/>
      <c r="M984" s="120"/>
      <c r="N984" s="120"/>
      <c r="O984" s="120"/>
      <c r="P984" s="120"/>
      <c r="Q984" s="120"/>
      <c r="R984" s="120"/>
      <c r="S984" s="120"/>
      <c r="T984" s="120"/>
      <c r="U984" s="120"/>
      <c r="V984" s="120"/>
      <c r="W984" s="120"/>
      <c r="X984" s="120"/>
      <c r="Y984" s="120"/>
      <c r="Z984" s="120"/>
    </row>
    <row r="985" ht="15.75" hidden="1" customHeight="1">
      <c r="A985" s="121" t="s">
        <v>12</v>
      </c>
      <c r="B985" s="121" t="s">
        <v>65</v>
      </c>
      <c r="C985" s="121">
        <v>8189.0</v>
      </c>
      <c r="D985" s="121" t="s">
        <v>1216</v>
      </c>
      <c r="E985" s="121" t="s">
        <v>46</v>
      </c>
      <c r="F985" s="122">
        <v>1805.0</v>
      </c>
      <c r="G985" s="121" t="s">
        <v>17</v>
      </c>
      <c r="H985" s="120"/>
      <c r="I985" s="120"/>
      <c r="J985" s="120"/>
      <c r="K985" s="120"/>
      <c r="L985" s="120"/>
      <c r="M985" s="120"/>
      <c r="N985" s="120"/>
      <c r="O985" s="120"/>
      <c r="P985" s="120"/>
      <c r="Q985" s="120"/>
      <c r="R985" s="120"/>
      <c r="S985" s="120"/>
      <c r="T985" s="120"/>
      <c r="U985" s="120"/>
      <c r="V985" s="120"/>
      <c r="W985" s="120"/>
      <c r="X985" s="120"/>
      <c r="Y985" s="120"/>
      <c r="Z985" s="120"/>
    </row>
    <row r="986" ht="15.75" hidden="1" customHeight="1">
      <c r="A986" s="121" t="s">
        <v>12</v>
      </c>
      <c r="B986" s="121" t="s">
        <v>65</v>
      </c>
      <c r="C986" s="121">
        <v>8190.0</v>
      </c>
      <c r="D986" s="121" t="s">
        <v>1217</v>
      </c>
      <c r="E986" s="121" t="s">
        <v>46</v>
      </c>
      <c r="F986" s="122">
        <v>1568.0</v>
      </c>
      <c r="G986" s="121" t="s">
        <v>17</v>
      </c>
      <c r="H986" s="120"/>
      <c r="I986" s="120"/>
      <c r="J986" s="120"/>
      <c r="K986" s="120"/>
      <c r="L986" s="120"/>
      <c r="M986" s="120"/>
      <c r="N986" s="120"/>
      <c r="O986" s="120"/>
      <c r="P986" s="120"/>
      <c r="Q986" s="120"/>
      <c r="R986" s="120"/>
      <c r="S986" s="120"/>
      <c r="T986" s="120"/>
      <c r="U986" s="120"/>
      <c r="V986" s="120"/>
      <c r="W986" s="120"/>
      <c r="X986" s="120"/>
      <c r="Y986" s="120"/>
      <c r="Z986" s="120"/>
    </row>
    <row r="987" ht="15.75" hidden="1" customHeight="1">
      <c r="A987" s="121" t="s">
        <v>12</v>
      </c>
      <c r="B987" s="121" t="s">
        <v>65</v>
      </c>
      <c r="C987" s="121">
        <v>8191.0</v>
      </c>
      <c r="D987" s="121" t="s">
        <v>1218</v>
      </c>
      <c r="E987" s="121" t="s">
        <v>61</v>
      </c>
      <c r="F987" s="122">
        <v>4085.0</v>
      </c>
      <c r="G987" s="121" t="s">
        <v>17</v>
      </c>
      <c r="H987" s="120"/>
      <c r="I987" s="120"/>
      <c r="J987" s="120"/>
      <c r="K987" s="120"/>
      <c r="L987" s="120"/>
      <c r="M987" s="120"/>
      <c r="N987" s="120"/>
      <c r="O987" s="120"/>
      <c r="P987" s="120"/>
      <c r="Q987" s="120"/>
      <c r="R987" s="120"/>
      <c r="S987" s="120"/>
      <c r="T987" s="120"/>
      <c r="U987" s="120"/>
      <c r="V987" s="120"/>
      <c r="W987" s="120"/>
      <c r="X987" s="120"/>
      <c r="Y987" s="120"/>
      <c r="Z987" s="120"/>
    </row>
    <row r="988" ht="15.75" hidden="1" customHeight="1">
      <c r="A988" s="121" t="s">
        <v>12</v>
      </c>
      <c r="B988" s="121" t="s">
        <v>65</v>
      </c>
      <c r="C988" s="121">
        <v>8192.0</v>
      </c>
      <c r="D988" s="121" t="s">
        <v>1219</v>
      </c>
      <c r="E988" s="121" t="s">
        <v>46</v>
      </c>
      <c r="F988" s="122">
        <v>1253.0</v>
      </c>
      <c r="G988" s="121" t="s">
        <v>17</v>
      </c>
      <c r="H988" s="120"/>
      <c r="I988" s="120"/>
      <c r="J988" s="120"/>
      <c r="K988" s="120"/>
      <c r="L988" s="120"/>
      <c r="M988" s="120"/>
      <c r="N988" s="120"/>
      <c r="O988" s="120"/>
      <c r="P988" s="120"/>
      <c r="Q988" s="120"/>
      <c r="R988" s="120"/>
      <c r="S988" s="120"/>
      <c r="T988" s="120"/>
      <c r="U988" s="120"/>
      <c r="V988" s="120"/>
      <c r="W988" s="120"/>
      <c r="X988" s="120"/>
      <c r="Y988" s="120"/>
      <c r="Z988" s="120"/>
    </row>
    <row r="989" ht="15.75" hidden="1" customHeight="1">
      <c r="A989" s="121" t="s">
        <v>12</v>
      </c>
      <c r="B989" s="121" t="s">
        <v>65</v>
      </c>
      <c r="C989" s="121">
        <v>8193.0</v>
      </c>
      <c r="D989" s="121" t="s">
        <v>1220</v>
      </c>
      <c r="E989" s="121" t="s">
        <v>46</v>
      </c>
      <c r="F989" s="122">
        <v>532.0</v>
      </c>
      <c r="G989" s="121" t="s">
        <v>17</v>
      </c>
      <c r="H989" s="120"/>
      <c r="I989" s="120"/>
      <c r="J989" s="120"/>
      <c r="K989" s="120"/>
      <c r="L989" s="120"/>
      <c r="M989" s="120"/>
      <c r="N989" s="120"/>
      <c r="O989" s="120"/>
      <c r="P989" s="120"/>
      <c r="Q989" s="120"/>
      <c r="R989" s="120"/>
      <c r="S989" s="120"/>
      <c r="T989" s="120"/>
      <c r="U989" s="120"/>
      <c r="V989" s="120"/>
      <c r="W989" s="120"/>
      <c r="X989" s="120"/>
      <c r="Y989" s="120"/>
      <c r="Z989" s="120"/>
    </row>
    <row r="990" ht="15.75" hidden="1" customHeight="1">
      <c r="A990" s="121" t="s">
        <v>12</v>
      </c>
      <c r="B990" s="121" t="s">
        <v>1135</v>
      </c>
      <c r="C990" s="121">
        <v>8195.0</v>
      </c>
      <c r="D990" s="121" t="s">
        <v>1221</v>
      </c>
      <c r="E990" s="121" t="s">
        <v>61</v>
      </c>
      <c r="F990" s="122">
        <v>21932.0</v>
      </c>
      <c r="G990" s="121" t="s">
        <v>37</v>
      </c>
      <c r="H990" s="120"/>
      <c r="I990" s="120"/>
      <c r="J990" s="120"/>
      <c r="K990" s="120"/>
      <c r="L990" s="120"/>
      <c r="M990" s="120"/>
      <c r="N990" s="120"/>
      <c r="O990" s="120"/>
      <c r="P990" s="120"/>
      <c r="Q990" s="120"/>
      <c r="R990" s="120"/>
      <c r="S990" s="120"/>
      <c r="T990" s="120"/>
      <c r="U990" s="120"/>
      <c r="V990" s="120"/>
      <c r="W990" s="120"/>
      <c r="X990" s="120"/>
      <c r="Y990" s="120"/>
      <c r="Z990" s="120"/>
    </row>
    <row r="991" ht="15.75" hidden="1" customHeight="1">
      <c r="A991" s="121" t="s">
        <v>12</v>
      </c>
      <c r="B991" s="121" t="s">
        <v>1135</v>
      </c>
      <c r="C991" s="121">
        <v>8199.0</v>
      </c>
      <c r="D991" s="121" t="s">
        <v>1222</v>
      </c>
      <c r="E991" s="121" t="s">
        <v>61</v>
      </c>
      <c r="F991" s="122">
        <v>14624.0</v>
      </c>
      <c r="G991" s="121" t="s">
        <v>37</v>
      </c>
      <c r="H991" s="120"/>
      <c r="I991" s="120"/>
      <c r="J991" s="120"/>
      <c r="K991" s="120"/>
      <c r="L991" s="120"/>
      <c r="M991" s="120"/>
      <c r="N991" s="120"/>
      <c r="O991" s="120"/>
      <c r="P991" s="120"/>
      <c r="Q991" s="120"/>
      <c r="R991" s="120"/>
      <c r="S991" s="120"/>
      <c r="T991" s="120"/>
      <c r="U991" s="120"/>
      <c r="V991" s="120"/>
      <c r="W991" s="120"/>
      <c r="X991" s="120"/>
      <c r="Y991" s="120"/>
      <c r="Z991" s="120"/>
    </row>
    <row r="992" ht="15.75" hidden="1" customHeight="1">
      <c r="A992" s="121" t="s">
        <v>12</v>
      </c>
      <c r="B992" s="121" t="s">
        <v>1135</v>
      </c>
      <c r="C992" s="121">
        <v>8202.0</v>
      </c>
      <c r="D992" s="121" t="s">
        <v>1223</v>
      </c>
      <c r="E992" s="121" t="s">
        <v>46</v>
      </c>
      <c r="F992" s="122">
        <v>232250.0</v>
      </c>
      <c r="G992" s="121" t="s">
        <v>37</v>
      </c>
      <c r="H992" s="120"/>
      <c r="I992" s="120"/>
      <c r="J992" s="120"/>
      <c r="K992" s="120"/>
      <c r="L992" s="120"/>
      <c r="M992" s="120"/>
      <c r="N992" s="120"/>
      <c r="O992" s="120"/>
      <c r="P992" s="120"/>
      <c r="Q992" s="120"/>
      <c r="R992" s="120"/>
      <c r="S992" s="120"/>
      <c r="T992" s="120"/>
      <c r="U992" s="120"/>
      <c r="V992" s="120"/>
      <c r="W992" s="120"/>
      <c r="X992" s="120"/>
      <c r="Y992" s="120"/>
      <c r="Z992" s="120"/>
    </row>
    <row r="993" ht="15.75" hidden="1" customHeight="1">
      <c r="A993" s="121" t="s">
        <v>12</v>
      </c>
      <c r="B993" s="121" t="s">
        <v>1135</v>
      </c>
      <c r="C993" s="121">
        <v>8203.0</v>
      </c>
      <c r="D993" s="121" t="s">
        <v>1224</v>
      </c>
      <c r="E993" s="121" t="s">
        <v>46</v>
      </c>
      <c r="F993" s="122">
        <v>14700.0</v>
      </c>
      <c r="G993" s="121" t="s">
        <v>37</v>
      </c>
      <c r="H993" s="120"/>
      <c r="I993" s="120"/>
      <c r="J993" s="120"/>
      <c r="K993" s="120"/>
      <c r="L993" s="120"/>
      <c r="M993" s="120"/>
      <c r="N993" s="120"/>
      <c r="O993" s="120"/>
      <c r="P993" s="120"/>
      <c r="Q993" s="120"/>
      <c r="R993" s="120"/>
      <c r="S993" s="120"/>
      <c r="T993" s="120"/>
      <c r="U993" s="120"/>
      <c r="V993" s="120"/>
      <c r="W993" s="120"/>
      <c r="X993" s="120"/>
      <c r="Y993" s="120"/>
      <c r="Z993" s="120"/>
    </row>
    <row r="994" ht="15.75" hidden="1" customHeight="1">
      <c r="A994" s="121" t="s">
        <v>12</v>
      </c>
      <c r="B994" s="121" t="s">
        <v>1135</v>
      </c>
      <c r="C994" s="121">
        <v>8204.0</v>
      </c>
      <c r="D994" s="121" t="s">
        <v>1225</v>
      </c>
      <c r="E994" s="121" t="s">
        <v>46</v>
      </c>
      <c r="F994" s="122">
        <v>33450.0</v>
      </c>
      <c r="G994" s="121" t="s">
        <v>37</v>
      </c>
      <c r="H994" s="120"/>
      <c r="I994" s="120"/>
      <c r="J994" s="120"/>
      <c r="K994" s="120"/>
      <c r="L994" s="120"/>
      <c r="M994" s="120"/>
      <c r="N994" s="120"/>
      <c r="O994" s="120"/>
      <c r="P994" s="120"/>
      <c r="Q994" s="120"/>
      <c r="R994" s="120"/>
      <c r="S994" s="120"/>
      <c r="T994" s="120"/>
      <c r="U994" s="120"/>
      <c r="V994" s="120"/>
      <c r="W994" s="120"/>
      <c r="X994" s="120"/>
      <c r="Y994" s="120"/>
      <c r="Z994" s="120"/>
    </row>
    <row r="995" ht="15.75" hidden="1" customHeight="1">
      <c r="A995" s="121" t="s">
        <v>12</v>
      </c>
      <c r="B995" s="121" t="s">
        <v>733</v>
      </c>
      <c r="C995" s="121">
        <v>8205.0</v>
      </c>
      <c r="D995" s="121" t="s">
        <v>1226</v>
      </c>
      <c r="E995" s="121" t="s">
        <v>1227</v>
      </c>
      <c r="F995" s="122">
        <v>167.0</v>
      </c>
      <c r="G995" s="121" t="s">
        <v>37</v>
      </c>
      <c r="H995" s="120"/>
      <c r="I995" s="120"/>
      <c r="J995" s="120"/>
      <c r="K995" s="120"/>
      <c r="L995" s="120"/>
      <c r="M995" s="120"/>
      <c r="N995" s="120"/>
      <c r="O995" s="120"/>
      <c r="P995" s="120"/>
      <c r="Q995" s="120"/>
      <c r="R995" s="120"/>
      <c r="S995" s="120"/>
      <c r="T995" s="120"/>
      <c r="U995" s="120"/>
      <c r="V995" s="120"/>
      <c r="W995" s="120"/>
      <c r="X995" s="120"/>
      <c r="Y995" s="120"/>
      <c r="Z995" s="120"/>
    </row>
    <row r="996" ht="15.75" hidden="1" customHeight="1">
      <c r="A996" s="121" t="s">
        <v>12</v>
      </c>
      <c r="B996" s="121" t="s">
        <v>1135</v>
      </c>
      <c r="C996" s="121">
        <v>8206.0</v>
      </c>
      <c r="D996" s="121" t="s">
        <v>1228</v>
      </c>
      <c r="E996" s="121" t="s">
        <v>61</v>
      </c>
      <c r="F996" s="122">
        <v>38900.0</v>
      </c>
      <c r="G996" s="121" t="s">
        <v>37</v>
      </c>
      <c r="H996" s="120"/>
      <c r="I996" s="120"/>
      <c r="J996" s="120"/>
      <c r="K996" s="120"/>
      <c r="L996" s="120"/>
      <c r="M996" s="120"/>
      <c r="N996" s="120"/>
      <c r="O996" s="120"/>
      <c r="P996" s="120"/>
      <c r="Q996" s="120"/>
      <c r="R996" s="120"/>
      <c r="S996" s="120"/>
      <c r="T996" s="120"/>
      <c r="U996" s="120"/>
      <c r="V996" s="120"/>
      <c r="W996" s="120"/>
      <c r="X996" s="120"/>
      <c r="Y996" s="120"/>
      <c r="Z996" s="120"/>
    </row>
    <row r="997" ht="15.75" hidden="1" customHeight="1">
      <c r="A997" s="121" t="s">
        <v>12</v>
      </c>
      <c r="B997" s="121" t="s">
        <v>1135</v>
      </c>
      <c r="C997" s="121">
        <v>8207.0</v>
      </c>
      <c r="D997" s="121" t="s">
        <v>1229</v>
      </c>
      <c r="E997" s="121" t="s">
        <v>61</v>
      </c>
      <c r="F997" s="122">
        <v>21932.0</v>
      </c>
      <c r="G997" s="121" t="s">
        <v>37</v>
      </c>
      <c r="H997" s="120"/>
      <c r="I997" s="120"/>
      <c r="J997" s="120"/>
      <c r="K997" s="120"/>
      <c r="L997" s="120"/>
      <c r="M997" s="120"/>
      <c r="N997" s="120"/>
      <c r="O997" s="120"/>
      <c r="P997" s="120"/>
      <c r="Q997" s="120"/>
      <c r="R997" s="120"/>
      <c r="S997" s="120"/>
      <c r="T997" s="120"/>
      <c r="U997" s="120"/>
      <c r="V997" s="120"/>
      <c r="W997" s="120"/>
      <c r="X997" s="120"/>
      <c r="Y997" s="120"/>
      <c r="Z997" s="120"/>
    </row>
    <row r="998" ht="15.75" hidden="1" customHeight="1">
      <c r="A998" s="121" t="s">
        <v>12</v>
      </c>
      <c r="B998" s="121" t="s">
        <v>84</v>
      </c>
      <c r="C998" s="121">
        <v>8208.0</v>
      </c>
      <c r="D998" s="121" t="s">
        <v>1230</v>
      </c>
      <c r="E998" s="121" t="s">
        <v>61</v>
      </c>
      <c r="F998" s="122">
        <v>50073.0</v>
      </c>
      <c r="G998" s="121" t="s">
        <v>37</v>
      </c>
      <c r="H998" s="120"/>
      <c r="I998" s="120"/>
      <c r="J998" s="120"/>
      <c r="K998" s="120"/>
      <c r="L998" s="120"/>
      <c r="M998" s="120"/>
      <c r="N998" s="120"/>
      <c r="O998" s="120"/>
      <c r="P998" s="120"/>
      <c r="Q998" s="120"/>
      <c r="R998" s="120"/>
      <c r="S998" s="120"/>
      <c r="T998" s="120"/>
      <c r="U998" s="120"/>
      <c r="V998" s="120"/>
      <c r="W998" s="120"/>
      <c r="X998" s="120"/>
      <c r="Y998" s="120"/>
      <c r="Z998" s="120"/>
    </row>
    <row r="999" ht="15.75" hidden="1" customHeight="1">
      <c r="A999" s="121" t="s">
        <v>12</v>
      </c>
      <c r="B999" s="121" t="s">
        <v>1135</v>
      </c>
      <c r="C999" s="121">
        <v>8209.0</v>
      </c>
      <c r="D999" s="121" t="s">
        <v>1231</v>
      </c>
      <c r="E999" s="121" t="s">
        <v>46</v>
      </c>
      <c r="F999" s="122">
        <v>1350.0</v>
      </c>
      <c r="G999" s="121" t="s">
        <v>37</v>
      </c>
      <c r="H999" s="120"/>
      <c r="I999" s="120"/>
      <c r="J999" s="120"/>
      <c r="K999" s="120"/>
      <c r="L999" s="120"/>
      <c r="M999" s="120"/>
      <c r="N999" s="120"/>
      <c r="O999" s="120"/>
      <c r="P999" s="120"/>
      <c r="Q999" s="120"/>
      <c r="R999" s="120"/>
      <c r="S999" s="120"/>
      <c r="T999" s="120"/>
      <c r="U999" s="120"/>
      <c r="V999" s="120"/>
      <c r="W999" s="120"/>
      <c r="X999" s="120"/>
      <c r="Y999" s="120"/>
      <c r="Z999" s="120"/>
    </row>
    <row r="1000" ht="15.0" hidden="1" customHeight="1">
      <c r="A1000" s="133" t="s">
        <v>12</v>
      </c>
      <c r="B1000" s="133" t="s">
        <v>1135</v>
      </c>
      <c r="C1000" s="133">
        <v>8210.0</v>
      </c>
      <c r="D1000" s="133" t="s">
        <v>1232</v>
      </c>
      <c r="E1000" s="133" t="s">
        <v>61</v>
      </c>
      <c r="F1000" s="256">
        <v>9145.0</v>
      </c>
      <c r="G1000" s="133" t="s">
        <v>37</v>
      </c>
    </row>
    <row r="1001" ht="15.0" hidden="1" customHeight="1">
      <c r="A1001" s="133" t="s">
        <v>12</v>
      </c>
      <c r="B1001" s="133" t="s">
        <v>1135</v>
      </c>
      <c r="C1001" s="133">
        <v>8211.0</v>
      </c>
      <c r="D1001" s="133" t="s">
        <v>1233</v>
      </c>
      <c r="E1001" s="133" t="s">
        <v>61</v>
      </c>
      <c r="F1001" s="256">
        <v>5775.0</v>
      </c>
      <c r="G1001" s="133" t="s">
        <v>37</v>
      </c>
    </row>
    <row r="1002" ht="15.0" hidden="1" customHeight="1">
      <c r="A1002" s="133" t="s">
        <v>12</v>
      </c>
      <c r="B1002" s="133" t="s">
        <v>84</v>
      </c>
      <c r="C1002" s="133">
        <v>8212.0</v>
      </c>
      <c r="D1002" s="133" t="s">
        <v>1234</v>
      </c>
      <c r="E1002" s="133" t="s">
        <v>61</v>
      </c>
      <c r="F1002" s="256">
        <v>17732.0</v>
      </c>
      <c r="G1002" s="133" t="s">
        <v>37</v>
      </c>
    </row>
    <row r="1003" ht="15.0" hidden="1" customHeight="1">
      <c r="A1003" s="133" t="s">
        <v>12</v>
      </c>
      <c r="B1003" s="133" t="s">
        <v>1135</v>
      </c>
      <c r="C1003" s="133">
        <v>8213.0</v>
      </c>
      <c r="D1003" s="133" t="s">
        <v>1235</v>
      </c>
      <c r="E1003" s="133" t="s">
        <v>46</v>
      </c>
      <c r="F1003" s="256">
        <v>450.0</v>
      </c>
      <c r="G1003" s="133" t="s">
        <v>37</v>
      </c>
    </row>
    <row r="1004" ht="15.0" hidden="1" customHeight="1">
      <c r="A1004" s="133" t="s">
        <v>12</v>
      </c>
      <c r="B1004" s="133" t="s">
        <v>1135</v>
      </c>
      <c r="C1004" s="133">
        <v>8216.0</v>
      </c>
      <c r="D1004" s="133" t="s">
        <v>1236</v>
      </c>
      <c r="E1004" s="133" t="s">
        <v>46</v>
      </c>
      <c r="F1004" s="256">
        <v>11250.0</v>
      </c>
      <c r="G1004" s="133" t="s">
        <v>37</v>
      </c>
    </row>
    <row r="1005" ht="15.0" hidden="1" customHeight="1">
      <c r="A1005" s="133" t="s">
        <v>12</v>
      </c>
      <c r="B1005" s="133" t="s">
        <v>1135</v>
      </c>
      <c r="C1005" s="133">
        <v>8217.0</v>
      </c>
      <c r="D1005" s="133" t="s">
        <v>1237</v>
      </c>
      <c r="E1005" s="133" t="s">
        <v>46</v>
      </c>
      <c r="F1005" s="256">
        <v>1428.0</v>
      </c>
      <c r="G1005" s="133" t="s">
        <v>37</v>
      </c>
    </row>
    <row r="1006" ht="15.0" hidden="1" customHeight="1">
      <c r="A1006" s="133" t="s">
        <v>12</v>
      </c>
      <c r="B1006" s="133" t="s">
        <v>1135</v>
      </c>
      <c r="C1006" s="133">
        <v>8218.0</v>
      </c>
      <c r="D1006" s="133" t="s">
        <v>1238</v>
      </c>
      <c r="E1006" s="133" t="s">
        <v>61</v>
      </c>
      <c r="F1006" s="256">
        <v>1583.0</v>
      </c>
      <c r="G1006" s="133" t="s">
        <v>37</v>
      </c>
    </row>
    <row r="1007" ht="15.0" hidden="1" customHeight="1">
      <c r="A1007" s="133" t="s">
        <v>12</v>
      </c>
      <c r="B1007" s="133" t="s">
        <v>1135</v>
      </c>
      <c r="C1007" s="133">
        <v>8219.0</v>
      </c>
      <c r="D1007" s="133" t="s">
        <v>1239</v>
      </c>
      <c r="E1007" s="133" t="s">
        <v>46</v>
      </c>
      <c r="F1007" s="256">
        <v>28875.0</v>
      </c>
      <c r="G1007" s="133" t="s">
        <v>37</v>
      </c>
    </row>
    <row r="1008" ht="15.0" hidden="1" customHeight="1">
      <c r="A1008" s="133" t="s">
        <v>12</v>
      </c>
      <c r="B1008" s="133" t="s">
        <v>1135</v>
      </c>
      <c r="C1008" s="133">
        <v>8221.0</v>
      </c>
      <c r="D1008" s="133" t="s">
        <v>1240</v>
      </c>
      <c r="E1008" s="133" t="s">
        <v>61</v>
      </c>
      <c r="F1008" s="256">
        <v>2500.0</v>
      </c>
      <c r="G1008" s="133" t="s">
        <v>37</v>
      </c>
    </row>
    <row r="1009" ht="15.0" hidden="1" customHeight="1">
      <c r="A1009" s="133" t="s">
        <v>12</v>
      </c>
      <c r="B1009" s="133" t="s">
        <v>1135</v>
      </c>
      <c r="C1009" s="133">
        <v>8222.0</v>
      </c>
      <c r="D1009" s="133" t="s">
        <v>1241</v>
      </c>
      <c r="E1009" s="133" t="s">
        <v>46</v>
      </c>
      <c r="F1009" s="256">
        <v>42007.0</v>
      </c>
      <c r="G1009" s="133" t="s">
        <v>37</v>
      </c>
    </row>
    <row r="1010" ht="15.0" hidden="1" customHeight="1">
      <c r="A1010" s="133" t="s">
        <v>12</v>
      </c>
      <c r="B1010" s="133" t="s">
        <v>1135</v>
      </c>
      <c r="C1010" s="133">
        <v>8223.0</v>
      </c>
      <c r="D1010" s="133" t="s">
        <v>1242</v>
      </c>
      <c r="E1010" s="133" t="s">
        <v>46</v>
      </c>
      <c r="F1010" s="256">
        <v>17751.0</v>
      </c>
      <c r="G1010" s="133" t="s">
        <v>37</v>
      </c>
    </row>
    <row r="1011" ht="15.0" hidden="1" customHeight="1">
      <c r="A1011" s="133" t="s">
        <v>12</v>
      </c>
      <c r="B1011" s="133" t="s">
        <v>1135</v>
      </c>
      <c r="C1011" s="133">
        <v>8224.0</v>
      </c>
      <c r="D1011" s="133" t="s">
        <v>1243</v>
      </c>
      <c r="E1011" s="133" t="s">
        <v>46</v>
      </c>
      <c r="F1011" s="256">
        <v>9500.0</v>
      </c>
      <c r="G1011" s="133" t="s">
        <v>37</v>
      </c>
    </row>
    <row r="1012" ht="15.0" hidden="1" customHeight="1">
      <c r="A1012" s="133" t="s">
        <v>12</v>
      </c>
      <c r="B1012" s="133" t="s">
        <v>1135</v>
      </c>
      <c r="C1012" s="133">
        <v>8225.0</v>
      </c>
      <c r="D1012" s="133" t="s">
        <v>1244</v>
      </c>
      <c r="E1012" s="133" t="s">
        <v>46</v>
      </c>
      <c r="F1012" s="256">
        <v>7350.0</v>
      </c>
      <c r="G1012" s="133" t="s">
        <v>37</v>
      </c>
    </row>
    <row r="1013" ht="15.0" hidden="1" customHeight="1">
      <c r="A1013" s="133" t="s">
        <v>12</v>
      </c>
      <c r="B1013" s="133" t="s">
        <v>1135</v>
      </c>
      <c r="C1013" s="133">
        <v>8227.0</v>
      </c>
      <c r="D1013" s="133" t="s">
        <v>1245</v>
      </c>
      <c r="E1013" s="133" t="s">
        <v>46</v>
      </c>
      <c r="F1013" s="256">
        <v>1290.0</v>
      </c>
      <c r="G1013" s="133" t="s">
        <v>37</v>
      </c>
    </row>
    <row r="1014" ht="15.0" hidden="1" customHeight="1">
      <c r="A1014" s="133" t="s">
        <v>12</v>
      </c>
      <c r="B1014" s="133" t="s">
        <v>1085</v>
      </c>
      <c r="C1014" s="133">
        <v>8228.0</v>
      </c>
      <c r="D1014" s="133" t="s">
        <v>1246</v>
      </c>
      <c r="E1014" s="133" t="s">
        <v>61</v>
      </c>
      <c r="F1014" s="256">
        <v>61285.0</v>
      </c>
      <c r="G1014" s="133" t="s">
        <v>37</v>
      </c>
    </row>
    <row r="1015" ht="15.0" hidden="1" customHeight="1">
      <c r="A1015" s="133" t="s">
        <v>12</v>
      </c>
      <c r="B1015" s="133" t="s">
        <v>1135</v>
      </c>
      <c r="C1015" s="133">
        <v>8229.0</v>
      </c>
      <c r="D1015" s="133" t="s">
        <v>1247</v>
      </c>
      <c r="E1015" s="133" t="s">
        <v>46</v>
      </c>
      <c r="F1015" s="256">
        <v>400.0</v>
      </c>
      <c r="G1015" s="133" t="s">
        <v>37</v>
      </c>
    </row>
    <row r="1016" ht="15.0" hidden="1" customHeight="1">
      <c r="A1016" s="133" t="s">
        <v>12</v>
      </c>
      <c r="B1016" s="133" t="s">
        <v>1085</v>
      </c>
      <c r="C1016" s="133">
        <v>8230.0</v>
      </c>
      <c r="D1016" s="133" t="s">
        <v>1248</v>
      </c>
      <c r="E1016" s="133" t="s">
        <v>61</v>
      </c>
      <c r="F1016" s="256">
        <v>18056.0</v>
      </c>
      <c r="G1016" s="133" t="s">
        <v>37</v>
      </c>
    </row>
    <row r="1017" ht="15.0" hidden="1" customHeight="1">
      <c r="A1017" s="133" t="s">
        <v>12</v>
      </c>
      <c r="B1017" s="133" t="s">
        <v>1135</v>
      </c>
      <c r="C1017" s="133">
        <v>8231.0</v>
      </c>
      <c r="D1017" s="133" t="s">
        <v>1249</v>
      </c>
      <c r="E1017" s="133" t="s">
        <v>46</v>
      </c>
      <c r="F1017" s="256">
        <v>3689.0</v>
      </c>
      <c r="G1017" s="133" t="s">
        <v>37</v>
      </c>
    </row>
    <row r="1018" ht="15.0" hidden="1" customHeight="1">
      <c r="A1018" s="133" t="s">
        <v>12</v>
      </c>
      <c r="B1018" s="133" t="s">
        <v>84</v>
      </c>
      <c r="C1018" s="133">
        <v>8232.0</v>
      </c>
      <c r="D1018" s="133" t="s">
        <v>1250</v>
      </c>
      <c r="E1018" s="133" t="s">
        <v>61</v>
      </c>
      <c r="F1018" s="256">
        <v>12530.0</v>
      </c>
      <c r="G1018" s="133" t="s">
        <v>37</v>
      </c>
    </row>
    <row r="1019" ht="15.0" hidden="1" customHeight="1">
      <c r="A1019" s="133" t="s">
        <v>12</v>
      </c>
      <c r="B1019" s="133" t="s">
        <v>1135</v>
      </c>
      <c r="C1019" s="133">
        <v>8233.0</v>
      </c>
      <c r="D1019" s="133" t="s">
        <v>1251</v>
      </c>
      <c r="E1019" s="133" t="s">
        <v>46</v>
      </c>
      <c r="F1019" s="256">
        <v>13000.0</v>
      </c>
      <c r="G1019" s="133" t="s">
        <v>37</v>
      </c>
    </row>
    <row r="1020" ht="15.0" hidden="1" customHeight="1">
      <c r="A1020" s="133" t="s">
        <v>12</v>
      </c>
      <c r="B1020" s="133" t="s">
        <v>1135</v>
      </c>
      <c r="C1020" s="133">
        <v>8235.0</v>
      </c>
      <c r="D1020" s="133" t="s">
        <v>1252</v>
      </c>
      <c r="E1020" s="133" t="s">
        <v>46</v>
      </c>
      <c r="F1020" s="256">
        <v>12000.0</v>
      </c>
      <c r="G1020" s="133" t="s">
        <v>37</v>
      </c>
    </row>
    <row r="1021" ht="15.0" hidden="1" customHeight="1">
      <c r="A1021" s="133" t="s">
        <v>12</v>
      </c>
      <c r="B1021" s="133" t="s">
        <v>819</v>
      </c>
      <c r="C1021" s="133">
        <v>8244.0</v>
      </c>
      <c r="D1021" s="133" t="s">
        <v>1253</v>
      </c>
      <c r="E1021" s="133" t="s">
        <v>46</v>
      </c>
      <c r="F1021" s="256">
        <v>431291.0</v>
      </c>
      <c r="G1021" s="133" t="s">
        <v>37</v>
      </c>
    </row>
    <row r="1022" ht="15.0" hidden="1" customHeight="1">
      <c r="A1022" s="133" t="s">
        <v>12</v>
      </c>
      <c r="B1022" s="133" t="s">
        <v>819</v>
      </c>
      <c r="C1022" s="133">
        <v>8245.0</v>
      </c>
      <c r="D1022" s="133" t="s">
        <v>1254</v>
      </c>
      <c r="E1022" s="133" t="s">
        <v>46</v>
      </c>
      <c r="F1022" s="256">
        <v>1097758.0</v>
      </c>
      <c r="G1022" s="133" t="s">
        <v>37</v>
      </c>
    </row>
    <row r="1023" ht="15.0" hidden="1" customHeight="1">
      <c r="A1023" s="133" t="s">
        <v>12</v>
      </c>
      <c r="B1023" s="133" t="s">
        <v>819</v>
      </c>
      <c r="C1023" s="133">
        <v>8246.0</v>
      </c>
      <c r="D1023" s="133" t="s">
        <v>1255</v>
      </c>
      <c r="E1023" s="133" t="s">
        <v>46</v>
      </c>
      <c r="F1023" s="256">
        <v>360679.0</v>
      </c>
      <c r="G1023" s="133" t="s">
        <v>37</v>
      </c>
    </row>
    <row r="1024" ht="15.0" hidden="1" customHeight="1">
      <c r="A1024" s="133" t="s">
        <v>12</v>
      </c>
      <c r="B1024" s="133" t="s">
        <v>819</v>
      </c>
      <c r="C1024" s="133">
        <v>8247.0</v>
      </c>
      <c r="D1024" s="133" t="s">
        <v>1256</v>
      </c>
      <c r="E1024" s="133" t="s">
        <v>46</v>
      </c>
      <c r="F1024" s="256">
        <v>82038.0</v>
      </c>
      <c r="G1024" s="133" t="s">
        <v>37</v>
      </c>
    </row>
    <row r="1025" ht="15.0" hidden="1" customHeight="1">
      <c r="A1025" s="133" t="s">
        <v>12</v>
      </c>
      <c r="B1025" s="133" t="s">
        <v>819</v>
      </c>
      <c r="C1025" s="133">
        <v>8248.0</v>
      </c>
      <c r="D1025" s="133" t="s">
        <v>1257</v>
      </c>
      <c r="E1025" s="133" t="s">
        <v>46</v>
      </c>
      <c r="F1025" s="256">
        <v>281922.0</v>
      </c>
      <c r="G1025" s="133" t="s">
        <v>37</v>
      </c>
    </row>
    <row r="1026" ht="15.0" hidden="1" customHeight="1">
      <c r="A1026" s="133" t="s">
        <v>12</v>
      </c>
      <c r="B1026" s="133" t="s">
        <v>819</v>
      </c>
      <c r="C1026" s="133">
        <v>8249.0</v>
      </c>
      <c r="D1026" s="133" t="s">
        <v>1258</v>
      </c>
      <c r="E1026" s="133" t="s">
        <v>46</v>
      </c>
      <c r="F1026" s="256">
        <v>558820.0</v>
      </c>
      <c r="G1026" s="133" t="s">
        <v>37</v>
      </c>
    </row>
    <row r="1027" ht="15.0" hidden="1" customHeight="1">
      <c r="A1027" s="133" t="s">
        <v>12</v>
      </c>
      <c r="B1027" s="133" t="s">
        <v>819</v>
      </c>
      <c r="C1027" s="133">
        <v>8250.0</v>
      </c>
      <c r="D1027" s="133" t="s">
        <v>1259</v>
      </c>
      <c r="E1027" s="133" t="s">
        <v>46</v>
      </c>
      <c r="F1027" s="256">
        <v>451138.0</v>
      </c>
      <c r="G1027" s="133" t="s">
        <v>37</v>
      </c>
    </row>
    <row r="1028" ht="15.0" hidden="1" customHeight="1">
      <c r="A1028" s="133" t="s">
        <v>12</v>
      </c>
      <c r="B1028" s="133" t="s">
        <v>140</v>
      </c>
      <c r="C1028" s="133">
        <v>8253.0</v>
      </c>
      <c r="D1028" s="133" t="s">
        <v>1260</v>
      </c>
      <c r="E1028" s="133" t="s">
        <v>95</v>
      </c>
      <c r="F1028" s="256">
        <v>206900.0</v>
      </c>
      <c r="G1028" s="133" t="s">
        <v>37</v>
      </c>
    </row>
    <row r="1029" ht="15.0" hidden="1" customHeight="1">
      <c r="A1029" s="133" t="s">
        <v>12</v>
      </c>
      <c r="B1029" s="133" t="s">
        <v>733</v>
      </c>
      <c r="C1029" s="133">
        <v>8254.0</v>
      </c>
      <c r="D1029" s="133" t="s">
        <v>1261</v>
      </c>
      <c r="E1029" s="133" t="s">
        <v>43</v>
      </c>
      <c r="F1029" s="256">
        <v>18850.0</v>
      </c>
      <c r="G1029" s="133" t="s">
        <v>37</v>
      </c>
    </row>
    <row r="1030" ht="15.0" customHeight="1">
      <c r="A1030" s="133" t="s">
        <v>12</v>
      </c>
      <c r="B1030" s="133" t="s">
        <v>109</v>
      </c>
      <c r="C1030" s="133">
        <v>8256.0</v>
      </c>
      <c r="D1030" s="133" t="s">
        <v>1262</v>
      </c>
      <c r="E1030" s="133" t="s">
        <v>111</v>
      </c>
      <c r="F1030" s="256">
        <v>121212.0</v>
      </c>
      <c r="G1030" s="133" t="s">
        <v>112</v>
      </c>
    </row>
    <row r="1031" ht="15.0" hidden="1" customHeight="1">
      <c r="A1031" s="133" t="s">
        <v>12</v>
      </c>
      <c r="B1031" s="133" t="s">
        <v>98</v>
      </c>
      <c r="C1031" s="133">
        <v>8258.0</v>
      </c>
      <c r="D1031" s="133" t="s">
        <v>1263</v>
      </c>
      <c r="E1031" s="133" t="s">
        <v>100</v>
      </c>
      <c r="F1031" s="256">
        <v>44498.0</v>
      </c>
      <c r="G1031" s="133" t="s">
        <v>37</v>
      </c>
    </row>
    <row r="1032" ht="15.0" hidden="1" customHeight="1">
      <c r="A1032" s="133" t="s">
        <v>12</v>
      </c>
      <c r="B1032" s="133" t="s">
        <v>1143</v>
      </c>
      <c r="C1032" s="133">
        <v>8259.0</v>
      </c>
      <c r="D1032" s="133" t="s">
        <v>1264</v>
      </c>
      <c r="E1032" s="133" t="s">
        <v>61</v>
      </c>
      <c r="F1032" s="256">
        <v>19203.0</v>
      </c>
      <c r="G1032" s="133" t="s">
        <v>17</v>
      </c>
    </row>
    <row r="1033" ht="15.0" hidden="1" customHeight="1">
      <c r="A1033" s="133" t="s">
        <v>12</v>
      </c>
      <c r="B1033" s="133" t="s">
        <v>1143</v>
      </c>
      <c r="C1033" s="133">
        <v>8260.0</v>
      </c>
      <c r="D1033" s="133" t="s">
        <v>1265</v>
      </c>
      <c r="E1033" s="133" t="s">
        <v>61</v>
      </c>
      <c r="F1033" s="256">
        <v>5474.0</v>
      </c>
      <c r="G1033" s="133" t="s">
        <v>17</v>
      </c>
    </row>
    <row r="1034" ht="15.0" hidden="1" customHeight="1">
      <c r="A1034" s="133" t="s">
        <v>12</v>
      </c>
      <c r="B1034" s="133" t="s">
        <v>140</v>
      </c>
      <c r="C1034" s="133">
        <v>8262.0</v>
      </c>
      <c r="D1034" s="133" t="s">
        <v>1266</v>
      </c>
      <c r="E1034" s="133" t="s">
        <v>95</v>
      </c>
      <c r="F1034" s="256">
        <v>116996.0</v>
      </c>
      <c r="G1034" s="133" t="s">
        <v>37</v>
      </c>
    </row>
    <row r="1035" ht="15.0" hidden="1" customHeight="1">
      <c r="A1035" s="133" t="s">
        <v>12</v>
      </c>
      <c r="B1035" s="133" t="s">
        <v>451</v>
      </c>
      <c r="C1035" s="133">
        <v>8270.0</v>
      </c>
      <c r="D1035" s="133" t="s">
        <v>1267</v>
      </c>
      <c r="E1035" s="133" t="s">
        <v>61</v>
      </c>
      <c r="F1035" s="256">
        <v>8246.0</v>
      </c>
      <c r="G1035" s="133" t="s">
        <v>37</v>
      </c>
    </row>
    <row r="1036" ht="15.0" hidden="1" customHeight="1">
      <c r="A1036" s="133" t="s">
        <v>12</v>
      </c>
      <c r="B1036" s="133" t="s">
        <v>451</v>
      </c>
      <c r="C1036" s="133">
        <v>8271.0</v>
      </c>
      <c r="D1036" s="133" t="s">
        <v>1268</v>
      </c>
      <c r="E1036" s="133" t="s">
        <v>36</v>
      </c>
      <c r="F1036" s="256">
        <v>11484.0</v>
      </c>
      <c r="G1036" s="133" t="s">
        <v>37</v>
      </c>
    </row>
    <row r="1037" ht="15.0" hidden="1" customHeight="1">
      <c r="A1037" s="133" t="s">
        <v>12</v>
      </c>
      <c r="B1037" s="133" t="s">
        <v>1113</v>
      </c>
      <c r="C1037" s="133">
        <v>8276.0</v>
      </c>
      <c r="D1037" s="133" t="s">
        <v>1269</v>
      </c>
      <c r="E1037" s="133" t="s">
        <v>46</v>
      </c>
      <c r="F1037" s="256">
        <v>87406.0</v>
      </c>
      <c r="G1037" s="133" t="s">
        <v>37</v>
      </c>
    </row>
    <row r="1038" ht="15.0" hidden="1" customHeight="1">
      <c r="A1038" s="133" t="s">
        <v>12</v>
      </c>
      <c r="B1038" s="133" t="s">
        <v>1113</v>
      </c>
      <c r="C1038" s="133">
        <v>8277.0</v>
      </c>
      <c r="D1038" s="133" t="s">
        <v>1270</v>
      </c>
      <c r="E1038" s="133" t="s">
        <v>46</v>
      </c>
      <c r="F1038" s="256">
        <v>25158.0</v>
      </c>
      <c r="G1038" s="133" t="s">
        <v>37</v>
      </c>
    </row>
    <row r="1039" ht="15.0" hidden="1" customHeight="1">
      <c r="A1039" s="133" t="s">
        <v>12</v>
      </c>
      <c r="B1039" s="133" t="s">
        <v>1113</v>
      </c>
      <c r="C1039" s="133">
        <v>8278.0</v>
      </c>
      <c r="D1039" s="133" t="s">
        <v>1271</v>
      </c>
      <c r="E1039" s="133" t="s">
        <v>46</v>
      </c>
      <c r="F1039" s="256">
        <v>20171.0</v>
      </c>
      <c r="G1039" s="133" t="s">
        <v>37</v>
      </c>
    </row>
    <row r="1040" ht="15.0" hidden="1" customHeight="1">
      <c r="A1040" s="133" t="s">
        <v>12</v>
      </c>
      <c r="B1040" s="133" t="s">
        <v>65</v>
      </c>
      <c r="C1040" s="133">
        <v>8294.0</v>
      </c>
      <c r="D1040" s="133" t="s">
        <v>1272</v>
      </c>
      <c r="E1040" s="133" t="s">
        <v>46</v>
      </c>
      <c r="F1040" s="256">
        <v>29884.0</v>
      </c>
      <c r="G1040" s="133" t="s">
        <v>17</v>
      </c>
    </row>
    <row r="1041" ht="15.0" hidden="1" customHeight="1">
      <c r="A1041" s="133" t="s">
        <v>12</v>
      </c>
      <c r="B1041" s="133" t="s">
        <v>65</v>
      </c>
      <c r="C1041" s="133">
        <v>8295.0</v>
      </c>
      <c r="D1041" s="133" t="s">
        <v>1273</v>
      </c>
      <c r="E1041" s="133" t="s">
        <v>46</v>
      </c>
      <c r="F1041" s="256">
        <v>37988.0</v>
      </c>
      <c r="G1041" s="133" t="s">
        <v>17</v>
      </c>
    </row>
    <row r="1042" ht="15.0" hidden="1" customHeight="1">
      <c r="A1042" s="133" t="s">
        <v>12</v>
      </c>
      <c r="B1042" s="133" t="s">
        <v>1109</v>
      </c>
      <c r="C1042" s="133">
        <v>8297.0</v>
      </c>
      <c r="D1042" s="133" t="s">
        <v>1274</v>
      </c>
      <c r="E1042" s="133" t="s">
        <v>100</v>
      </c>
      <c r="F1042" s="256">
        <v>292000.0</v>
      </c>
      <c r="G1042" s="133" t="s">
        <v>112</v>
      </c>
    </row>
    <row r="1043" ht="15.0" hidden="1" customHeight="1">
      <c r="A1043" s="133" t="s">
        <v>12</v>
      </c>
      <c r="B1043" s="133" t="s">
        <v>31</v>
      </c>
      <c r="C1043" s="133">
        <v>8298.0</v>
      </c>
      <c r="D1043" s="133" t="s">
        <v>1275</v>
      </c>
      <c r="E1043" s="133" t="s">
        <v>33</v>
      </c>
      <c r="F1043" s="256">
        <v>112533.0</v>
      </c>
      <c r="G1043" s="133" t="s">
        <v>17</v>
      </c>
    </row>
    <row r="1044" ht="15.0" customHeight="1">
      <c r="A1044" s="133" t="s">
        <v>12</v>
      </c>
      <c r="B1044" s="133" t="s">
        <v>109</v>
      </c>
      <c r="C1044" s="133">
        <v>8299.0</v>
      </c>
      <c r="D1044" s="133" t="s">
        <v>1276</v>
      </c>
      <c r="E1044" s="133" t="s">
        <v>111</v>
      </c>
      <c r="F1044" s="256">
        <v>131508.0</v>
      </c>
      <c r="G1044" s="133" t="s">
        <v>112</v>
      </c>
    </row>
    <row r="1045" ht="15.0" customHeight="1">
      <c r="A1045" s="133" t="s">
        <v>12</v>
      </c>
      <c r="B1045" s="133" t="s">
        <v>109</v>
      </c>
      <c r="C1045" s="133">
        <v>8300.0</v>
      </c>
      <c r="D1045" s="133" t="s">
        <v>1277</v>
      </c>
      <c r="E1045" s="133" t="s">
        <v>111</v>
      </c>
      <c r="F1045" s="256">
        <v>163636.0</v>
      </c>
      <c r="G1045" s="133" t="s">
        <v>112</v>
      </c>
    </row>
    <row r="1046" ht="15.0" hidden="1" customHeight="1">
      <c r="A1046" s="133" t="s">
        <v>12</v>
      </c>
      <c r="B1046" s="133" t="s">
        <v>451</v>
      </c>
      <c r="C1046" s="133">
        <v>8302.0</v>
      </c>
      <c r="D1046" s="133" t="s">
        <v>1278</v>
      </c>
      <c r="E1046" s="133" t="s">
        <v>46</v>
      </c>
      <c r="F1046" s="256">
        <v>26165.0</v>
      </c>
      <c r="G1046" s="133" t="s">
        <v>37</v>
      </c>
    </row>
    <row r="1047" ht="15.0" hidden="1" customHeight="1">
      <c r="A1047" s="133" t="s">
        <v>12</v>
      </c>
      <c r="B1047" s="133" t="s">
        <v>451</v>
      </c>
      <c r="C1047" s="133">
        <v>8303.0</v>
      </c>
      <c r="D1047" s="133" t="s">
        <v>1279</v>
      </c>
      <c r="E1047" s="133" t="s">
        <v>46</v>
      </c>
      <c r="F1047" s="256">
        <v>52920.0</v>
      </c>
      <c r="G1047" s="133" t="s">
        <v>37</v>
      </c>
    </row>
    <row r="1048" ht="15.0" hidden="1" customHeight="1">
      <c r="A1048" s="133" t="s">
        <v>12</v>
      </c>
      <c r="B1048" s="133" t="s">
        <v>98</v>
      </c>
      <c r="C1048" s="133">
        <v>8304.0</v>
      </c>
      <c r="D1048" s="133" t="s">
        <v>1280</v>
      </c>
      <c r="E1048" s="133" t="s">
        <v>736</v>
      </c>
      <c r="F1048" s="256">
        <v>2356200.0</v>
      </c>
      <c r="G1048" s="133" t="s">
        <v>37</v>
      </c>
    </row>
    <row r="1049" ht="15.0" hidden="1" customHeight="1">
      <c r="A1049" s="133" t="s">
        <v>12</v>
      </c>
      <c r="B1049" s="133" t="s">
        <v>563</v>
      </c>
      <c r="C1049" s="133">
        <v>8306.0</v>
      </c>
      <c r="D1049" s="133" t="s">
        <v>1281</v>
      </c>
      <c r="E1049" s="133" t="s">
        <v>46</v>
      </c>
      <c r="F1049" s="256">
        <v>150856.0</v>
      </c>
      <c r="G1049" s="133" t="s">
        <v>37</v>
      </c>
    </row>
    <row r="1050" ht="15.0" hidden="1" customHeight="1">
      <c r="A1050" s="133" t="s">
        <v>12</v>
      </c>
      <c r="B1050" s="133" t="s">
        <v>563</v>
      </c>
      <c r="C1050" s="133">
        <v>8313.0</v>
      </c>
      <c r="D1050" s="133" t="s">
        <v>1282</v>
      </c>
      <c r="E1050" s="133" t="s">
        <v>43</v>
      </c>
      <c r="F1050" s="256">
        <v>7444.0</v>
      </c>
      <c r="G1050" s="133" t="s">
        <v>37</v>
      </c>
    </row>
    <row r="1051" ht="15.0" hidden="1" customHeight="1">
      <c r="A1051" s="133" t="s">
        <v>12</v>
      </c>
      <c r="B1051" s="133" t="s">
        <v>563</v>
      </c>
      <c r="C1051" s="133">
        <v>8314.0</v>
      </c>
      <c r="D1051" s="133" t="s">
        <v>1283</v>
      </c>
      <c r="E1051" s="133" t="s">
        <v>43</v>
      </c>
      <c r="F1051" s="256">
        <v>28293.0</v>
      </c>
      <c r="G1051" s="133" t="s">
        <v>37</v>
      </c>
    </row>
    <row r="1052" ht="15.0" customHeight="1">
      <c r="A1052" s="133" t="s">
        <v>12</v>
      </c>
      <c r="B1052" s="133" t="s">
        <v>451</v>
      </c>
      <c r="C1052" s="133">
        <v>8319.0</v>
      </c>
      <c r="D1052" s="133" t="s">
        <v>1284</v>
      </c>
      <c r="E1052" s="133" t="s">
        <v>61</v>
      </c>
      <c r="F1052" s="256">
        <v>2591.0</v>
      </c>
      <c r="G1052" s="133" t="s">
        <v>37</v>
      </c>
    </row>
    <row r="1053" ht="15.0" customHeight="1">
      <c r="A1053" s="133" t="s">
        <v>12</v>
      </c>
      <c r="B1053" s="133" t="s">
        <v>109</v>
      </c>
      <c r="C1053" s="133">
        <v>8320.0</v>
      </c>
      <c r="D1053" s="133" t="s">
        <v>1285</v>
      </c>
      <c r="E1053" s="133" t="s">
        <v>736</v>
      </c>
      <c r="F1053" s="256">
        <v>3636357.0</v>
      </c>
      <c r="G1053" s="133" t="s">
        <v>112</v>
      </c>
    </row>
    <row r="1054" ht="15.0" customHeight="1">
      <c r="A1054" s="133" t="s">
        <v>12</v>
      </c>
      <c r="B1054" s="133" t="s">
        <v>109</v>
      </c>
      <c r="C1054" s="133">
        <v>8321.0</v>
      </c>
      <c r="D1054" s="133" t="s">
        <v>1286</v>
      </c>
      <c r="E1054" s="133" t="s">
        <v>111</v>
      </c>
      <c r="F1054" s="256">
        <v>121212.0</v>
      </c>
      <c r="G1054" s="133" t="s">
        <v>112</v>
      </c>
    </row>
    <row r="1055" ht="15.0" customHeight="1">
      <c r="A1055" s="133" t="s">
        <v>12</v>
      </c>
      <c r="B1055" s="133" t="s">
        <v>451</v>
      </c>
      <c r="C1055" s="133">
        <v>8322.0</v>
      </c>
      <c r="D1055" s="133" t="s">
        <v>1287</v>
      </c>
      <c r="E1055" s="133" t="s">
        <v>61</v>
      </c>
      <c r="F1055" s="256">
        <v>2579.0</v>
      </c>
      <c r="G1055" s="133" t="s">
        <v>37</v>
      </c>
    </row>
    <row r="1056" ht="15.0" hidden="1" customHeight="1">
      <c r="A1056" s="133" t="s">
        <v>12</v>
      </c>
      <c r="B1056" s="133" t="s">
        <v>1109</v>
      </c>
      <c r="C1056" s="133">
        <v>8324.0</v>
      </c>
      <c r="D1056" s="133" t="s">
        <v>1288</v>
      </c>
      <c r="E1056" s="133" t="s">
        <v>100</v>
      </c>
      <c r="F1056" s="256">
        <v>426525.0</v>
      </c>
      <c r="G1056" s="133" t="s">
        <v>112</v>
      </c>
    </row>
    <row r="1057" ht="15.0" hidden="1" customHeight="1">
      <c r="A1057" s="133" t="s">
        <v>12</v>
      </c>
      <c r="B1057" s="133" t="s">
        <v>819</v>
      </c>
      <c r="C1057" s="133">
        <v>8328.0</v>
      </c>
      <c r="D1057" s="133" t="s">
        <v>1289</v>
      </c>
      <c r="E1057" s="133" t="s">
        <v>115</v>
      </c>
      <c r="F1057" s="256">
        <v>1034.0</v>
      </c>
      <c r="G1057" s="133" t="s">
        <v>116</v>
      </c>
    </row>
    <row r="1058" ht="15.0" customHeight="1">
      <c r="A1058" s="133" t="s">
        <v>12</v>
      </c>
      <c r="B1058" s="133" t="s">
        <v>451</v>
      </c>
      <c r="C1058" s="133">
        <v>8329.0</v>
      </c>
      <c r="D1058" s="133" t="s">
        <v>1290</v>
      </c>
      <c r="E1058" s="133" t="s">
        <v>61</v>
      </c>
      <c r="F1058" s="256">
        <v>8000.0</v>
      </c>
      <c r="G1058" s="133" t="s">
        <v>37</v>
      </c>
    </row>
    <row r="1059" ht="15.0" hidden="1" customHeight="1">
      <c r="A1059" s="133" t="s">
        <v>12</v>
      </c>
      <c r="B1059" s="133" t="s">
        <v>140</v>
      </c>
      <c r="C1059" s="133">
        <v>8330.0</v>
      </c>
      <c r="D1059" s="133" t="s">
        <v>1291</v>
      </c>
      <c r="E1059" s="133" t="s">
        <v>95</v>
      </c>
      <c r="F1059" s="256">
        <v>248263.0</v>
      </c>
      <c r="G1059" s="133" t="s">
        <v>37</v>
      </c>
    </row>
    <row r="1060" ht="15.0" customHeight="1">
      <c r="A1060" s="133" t="s">
        <v>12</v>
      </c>
      <c r="B1060" s="133" t="s">
        <v>451</v>
      </c>
      <c r="C1060" s="133">
        <v>8331.0</v>
      </c>
      <c r="D1060" s="133" t="s">
        <v>1292</v>
      </c>
      <c r="E1060" s="133" t="s">
        <v>36</v>
      </c>
      <c r="F1060" s="256">
        <v>49465.0</v>
      </c>
      <c r="G1060" s="133" t="s">
        <v>37</v>
      </c>
    </row>
    <row r="1061" ht="15.0" hidden="1" customHeight="1">
      <c r="A1061" s="133" t="s">
        <v>12</v>
      </c>
      <c r="B1061" s="133" t="s">
        <v>451</v>
      </c>
      <c r="C1061" s="133">
        <v>8334.0</v>
      </c>
      <c r="D1061" s="133" t="s">
        <v>1293</v>
      </c>
      <c r="E1061" s="133" t="s">
        <v>61</v>
      </c>
      <c r="F1061" s="256">
        <v>9970.0</v>
      </c>
      <c r="G1061" s="133" t="s">
        <v>37</v>
      </c>
    </row>
    <row r="1062" ht="15.0" hidden="1" customHeight="1">
      <c r="A1062" s="133" t="s">
        <v>12</v>
      </c>
      <c r="B1062" s="133" t="s">
        <v>1143</v>
      </c>
      <c r="C1062" s="133">
        <v>8340.0</v>
      </c>
      <c r="D1062" s="133" t="s">
        <v>1294</v>
      </c>
      <c r="E1062" s="133" t="s">
        <v>43</v>
      </c>
      <c r="F1062" s="256">
        <v>10702.0</v>
      </c>
      <c r="G1062" s="133" t="s">
        <v>17</v>
      </c>
    </row>
    <row r="1063" ht="15.0" hidden="1" customHeight="1">
      <c r="A1063" s="133" t="s">
        <v>12</v>
      </c>
      <c r="B1063" s="133" t="s">
        <v>451</v>
      </c>
      <c r="C1063" s="133">
        <v>8357.0</v>
      </c>
      <c r="D1063" s="133" t="s">
        <v>1295</v>
      </c>
      <c r="E1063" s="133" t="s">
        <v>46</v>
      </c>
      <c r="F1063" s="256">
        <v>9230.0</v>
      </c>
      <c r="G1063" s="133" t="s">
        <v>37</v>
      </c>
    </row>
    <row r="1064" ht="15.0" hidden="1" customHeight="1">
      <c r="A1064" s="133" t="s">
        <v>12</v>
      </c>
      <c r="B1064" s="133" t="s">
        <v>451</v>
      </c>
      <c r="C1064" s="133">
        <v>8358.0</v>
      </c>
      <c r="D1064" s="133" t="s">
        <v>1296</v>
      </c>
      <c r="E1064" s="133" t="s">
        <v>46</v>
      </c>
      <c r="F1064" s="256">
        <v>221495.0</v>
      </c>
      <c r="G1064" s="133" t="s">
        <v>37</v>
      </c>
    </row>
    <row r="1065" ht="15.0" hidden="1" customHeight="1">
      <c r="A1065" s="133" t="s">
        <v>12</v>
      </c>
      <c r="B1065" s="133" t="s">
        <v>58</v>
      </c>
      <c r="C1065" s="133">
        <v>8359.0</v>
      </c>
      <c r="D1065" s="133" t="s">
        <v>1297</v>
      </c>
      <c r="E1065" s="133" t="s">
        <v>61</v>
      </c>
      <c r="F1065" s="256">
        <v>3069.0</v>
      </c>
      <c r="G1065" s="133" t="s">
        <v>17</v>
      </c>
    </row>
    <row r="1066" ht="15.0" hidden="1" customHeight="1">
      <c r="A1066" s="133" t="s">
        <v>12</v>
      </c>
      <c r="B1066" s="133" t="s">
        <v>143</v>
      </c>
      <c r="C1066" s="133">
        <v>8362.0</v>
      </c>
      <c r="D1066" s="133" t="s">
        <v>1298</v>
      </c>
      <c r="E1066" s="133" t="s">
        <v>61</v>
      </c>
      <c r="F1066" s="256">
        <v>1915178.0</v>
      </c>
      <c r="G1066" s="133" t="s">
        <v>17</v>
      </c>
    </row>
    <row r="1067" ht="15.0" hidden="1" customHeight="1">
      <c r="A1067" s="133" t="s">
        <v>12</v>
      </c>
      <c r="B1067" s="133" t="s">
        <v>1010</v>
      </c>
      <c r="C1067" s="133">
        <v>8364.0</v>
      </c>
      <c r="D1067" s="133" t="s">
        <v>1299</v>
      </c>
      <c r="E1067" s="133" t="s">
        <v>1300</v>
      </c>
      <c r="F1067" s="256">
        <v>22211.0</v>
      </c>
      <c r="G1067" s="133" t="s">
        <v>37</v>
      </c>
    </row>
    <row r="1068" ht="15.0" hidden="1" customHeight="1">
      <c r="A1068" s="133" t="s">
        <v>12</v>
      </c>
      <c r="B1068" s="133" t="s">
        <v>1010</v>
      </c>
      <c r="C1068" s="133">
        <v>8365.0</v>
      </c>
      <c r="D1068" s="133" t="s">
        <v>1301</v>
      </c>
      <c r="E1068" s="133" t="s">
        <v>1300</v>
      </c>
      <c r="F1068" s="256">
        <v>28560.0</v>
      </c>
      <c r="G1068" s="133" t="s">
        <v>37</v>
      </c>
    </row>
    <row r="1069" ht="15.0" hidden="1" customHeight="1">
      <c r="A1069" s="133" t="s">
        <v>12</v>
      </c>
      <c r="B1069" s="133" t="s">
        <v>1010</v>
      </c>
      <c r="C1069" s="133">
        <v>8366.0</v>
      </c>
      <c r="D1069" s="133" t="s">
        <v>1302</v>
      </c>
      <c r="E1069" s="133" t="s">
        <v>1300</v>
      </c>
      <c r="F1069" s="256">
        <v>25163.0</v>
      </c>
      <c r="G1069" s="133" t="s">
        <v>37</v>
      </c>
    </row>
    <row r="1070" ht="15.0" hidden="1" customHeight="1">
      <c r="A1070" s="133" t="s">
        <v>12</v>
      </c>
      <c r="B1070" s="133" t="s">
        <v>1010</v>
      </c>
      <c r="C1070" s="133">
        <v>8367.0</v>
      </c>
      <c r="D1070" s="133" t="s">
        <v>1303</v>
      </c>
      <c r="E1070" s="133" t="s">
        <v>1300</v>
      </c>
      <c r="F1070" s="256">
        <v>35700.0</v>
      </c>
      <c r="G1070" s="133" t="s">
        <v>37</v>
      </c>
    </row>
    <row r="1071" ht="15.0" hidden="1" customHeight="1">
      <c r="A1071" s="133" t="s">
        <v>12</v>
      </c>
      <c r="B1071" s="133" t="s">
        <v>1010</v>
      </c>
      <c r="C1071" s="133">
        <v>8369.0</v>
      </c>
      <c r="D1071" s="133" t="s">
        <v>1304</v>
      </c>
      <c r="E1071" s="133" t="s">
        <v>1300</v>
      </c>
      <c r="F1071" s="256">
        <v>39270.0</v>
      </c>
      <c r="G1071" s="133" t="s">
        <v>37</v>
      </c>
    </row>
    <row r="1072" ht="15.0" hidden="1" customHeight="1">
      <c r="A1072" s="133" t="s">
        <v>12</v>
      </c>
      <c r="B1072" s="133" t="s">
        <v>1010</v>
      </c>
      <c r="C1072" s="133">
        <v>8370.0</v>
      </c>
      <c r="D1072" s="133" t="s">
        <v>1305</v>
      </c>
      <c r="E1072" s="133" t="s">
        <v>1300</v>
      </c>
      <c r="F1072" s="256">
        <v>39270.0</v>
      </c>
      <c r="G1072" s="133" t="s">
        <v>37</v>
      </c>
    </row>
    <row r="1073" ht="15.0" hidden="1" customHeight="1">
      <c r="A1073" s="133" t="s">
        <v>12</v>
      </c>
      <c r="B1073" s="133" t="s">
        <v>140</v>
      </c>
      <c r="C1073" s="133">
        <v>8404.0</v>
      </c>
      <c r="D1073" s="133" t="s">
        <v>1306</v>
      </c>
      <c r="E1073" s="133" t="s">
        <v>95</v>
      </c>
      <c r="F1073" s="256">
        <v>74333.0</v>
      </c>
      <c r="G1073" s="133" t="s">
        <v>37</v>
      </c>
    </row>
    <row r="1074" ht="15.0" hidden="1" customHeight="1">
      <c r="A1074" s="133" t="s">
        <v>12</v>
      </c>
      <c r="B1074" s="133" t="s">
        <v>908</v>
      </c>
      <c r="C1074" s="133">
        <v>8430.0</v>
      </c>
      <c r="D1074" s="133" t="s">
        <v>1307</v>
      </c>
      <c r="E1074" s="133" t="s">
        <v>46</v>
      </c>
      <c r="F1074" s="256">
        <v>1.01621427E8</v>
      </c>
      <c r="G1074" s="133" t="s">
        <v>37</v>
      </c>
    </row>
    <row r="1075" ht="15.0" hidden="1" customHeight="1">
      <c r="A1075" s="133" t="s">
        <v>12</v>
      </c>
      <c r="B1075" s="133" t="s">
        <v>908</v>
      </c>
      <c r="C1075" s="133">
        <v>8431.0</v>
      </c>
      <c r="D1075" s="133" t="s">
        <v>1308</v>
      </c>
      <c r="E1075" s="133" t="s">
        <v>46</v>
      </c>
      <c r="F1075" s="256">
        <v>1.08258787E8</v>
      </c>
      <c r="G1075" s="133" t="s">
        <v>37</v>
      </c>
    </row>
    <row r="1076" ht="15.0" hidden="1" customHeight="1">
      <c r="A1076" s="133" t="s">
        <v>12</v>
      </c>
      <c r="B1076" s="133" t="s">
        <v>908</v>
      </c>
      <c r="C1076" s="133">
        <v>8432.0</v>
      </c>
      <c r="D1076" s="133" t="s">
        <v>1309</v>
      </c>
      <c r="E1076" s="133" t="s">
        <v>61</v>
      </c>
      <c r="F1076" s="256">
        <v>456028.0</v>
      </c>
      <c r="G1076" s="133" t="s">
        <v>37</v>
      </c>
    </row>
    <row r="1077" ht="15.0" hidden="1" customHeight="1">
      <c r="A1077" s="133" t="s">
        <v>12</v>
      </c>
      <c r="B1077" s="133" t="s">
        <v>908</v>
      </c>
      <c r="C1077" s="133">
        <v>8434.0</v>
      </c>
      <c r="D1077" s="133" t="s">
        <v>1310</v>
      </c>
      <c r="E1077" s="133" t="s">
        <v>61</v>
      </c>
      <c r="F1077" s="256">
        <v>552176.0</v>
      </c>
      <c r="G1077" s="133" t="s">
        <v>37</v>
      </c>
    </row>
    <row r="1078" ht="15.0" hidden="1" customHeight="1">
      <c r="A1078" s="133" t="s">
        <v>12</v>
      </c>
      <c r="B1078" s="133" t="s">
        <v>908</v>
      </c>
      <c r="C1078" s="133">
        <v>8435.0</v>
      </c>
      <c r="D1078" s="133" t="s">
        <v>1311</v>
      </c>
      <c r="E1078" s="133" t="s">
        <v>46</v>
      </c>
      <c r="F1078" s="256">
        <v>602198.0</v>
      </c>
      <c r="G1078" s="133" t="s">
        <v>37</v>
      </c>
    </row>
    <row r="1079" ht="15.0" hidden="1" customHeight="1">
      <c r="A1079" s="133" t="s">
        <v>12</v>
      </c>
      <c r="B1079" s="133" t="s">
        <v>908</v>
      </c>
      <c r="C1079" s="133">
        <v>8436.0</v>
      </c>
      <c r="D1079" s="133" t="s">
        <v>1312</v>
      </c>
      <c r="E1079" s="133" t="s">
        <v>61</v>
      </c>
      <c r="F1079" s="256">
        <v>686863.0</v>
      </c>
      <c r="G1079" s="133" t="s">
        <v>37</v>
      </c>
    </row>
    <row r="1080" ht="15.0" hidden="1" customHeight="1">
      <c r="A1080" s="133" t="s">
        <v>12</v>
      </c>
      <c r="B1080" s="133" t="s">
        <v>908</v>
      </c>
      <c r="C1080" s="133">
        <v>8437.0</v>
      </c>
      <c r="D1080" s="133" t="s">
        <v>1313</v>
      </c>
      <c r="E1080" s="133" t="s">
        <v>46</v>
      </c>
      <c r="F1080" s="256">
        <v>637620.0</v>
      </c>
      <c r="G1080" s="133" t="s">
        <v>37</v>
      </c>
    </row>
    <row r="1081" ht="15.0" hidden="1" customHeight="1">
      <c r="A1081" s="133" t="s">
        <v>12</v>
      </c>
      <c r="B1081" s="133" t="s">
        <v>908</v>
      </c>
      <c r="C1081" s="133">
        <v>8438.0</v>
      </c>
      <c r="D1081" s="133" t="s">
        <v>1314</v>
      </c>
      <c r="E1081" s="133" t="s">
        <v>61</v>
      </c>
      <c r="F1081" s="256">
        <v>801014.0</v>
      </c>
      <c r="G1081" s="133" t="s">
        <v>37</v>
      </c>
    </row>
    <row r="1082" ht="15.0" hidden="1" customHeight="1">
      <c r="A1082" s="133" t="s">
        <v>12</v>
      </c>
      <c r="B1082" s="133" t="s">
        <v>908</v>
      </c>
      <c r="C1082" s="133">
        <v>8440.0</v>
      </c>
      <c r="D1082" s="133" t="s">
        <v>1315</v>
      </c>
      <c r="E1082" s="133" t="s">
        <v>61</v>
      </c>
      <c r="F1082" s="256">
        <v>953119.0</v>
      </c>
      <c r="G1082" s="133" t="s">
        <v>37</v>
      </c>
    </row>
    <row r="1083" ht="15.0" hidden="1" customHeight="1">
      <c r="A1083" s="133" t="s">
        <v>12</v>
      </c>
      <c r="B1083" s="133" t="s">
        <v>908</v>
      </c>
      <c r="C1083" s="133">
        <v>8441.0</v>
      </c>
      <c r="D1083" s="133" t="s">
        <v>1316</v>
      </c>
      <c r="E1083" s="133" t="s">
        <v>46</v>
      </c>
      <c r="F1083" s="256">
        <v>721119.0</v>
      </c>
      <c r="G1083" s="133" t="s">
        <v>37</v>
      </c>
    </row>
    <row r="1084" ht="15.0" hidden="1" customHeight="1">
      <c r="A1084" s="133" t="s">
        <v>12</v>
      </c>
      <c r="B1084" s="133" t="s">
        <v>908</v>
      </c>
      <c r="C1084" s="133">
        <v>8442.0</v>
      </c>
      <c r="D1084" s="133" t="s">
        <v>1317</v>
      </c>
      <c r="E1084" s="133" t="s">
        <v>61</v>
      </c>
      <c r="F1084" s="256">
        <v>1161765.0</v>
      </c>
      <c r="G1084" s="133" t="s">
        <v>37</v>
      </c>
    </row>
    <row r="1085" ht="15.0" hidden="1" customHeight="1">
      <c r="A1085" s="133" t="s">
        <v>12</v>
      </c>
      <c r="B1085" s="133" t="s">
        <v>908</v>
      </c>
      <c r="C1085" s="133">
        <v>8443.0</v>
      </c>
      <c r="D1085" s="133" t="s">
        <v>1318</v>
      </c>
      <c r="E1085" s="133" t="s">
        <v>46</v>
      </c>
      <c r="F1085" s="256">
        <v>756542.0</v>
      </c>
      <c r="G1085" s="133" t="s">
        <v>37</v>
      </c>
    </row>
    <row r="1086" ht="15.0" hidden="1" customHeight="1">
      <c r="A1086" s="133" t="s">
        <v>12</v>
      </c>
      <c r="B1086" s="133" t="s">
        <v>908</v>
      </c>
      <c r="C1086" s="133">
        <v>8444.0</v>
      </c>
      <c r="D1086" s="133" t="s">
        <v>1319</v>
      </c>
      <c r="E1086" s="133" t="s">
        <v>61</v>
      </c>
      <c r="F1086" s="256">
        <v>7038518.0</v>
      </c>
      <c r="G1086" s="133" t="s">
        <v>37</v>
      </c>
    </row>
    <row r="1087" ht="15.0" hidden="1" customHeight="1">
      <c r="A1087" s="133" t="s">
        <v>12</v>
      </c>
      <c r="B1087" s="133" t="s">
        <v>908</v>
      </c>
      <c r="C1087" s="133">
        <v>8445.0</v>
      </c>
      <c r="D1087" s="133" t="s">
        <v>1320</v>
      </c>
      <c r="E1087" s="133" t="s">
        <v>46</v>
      </c>
      <c r="F1087" s="256">
        <v>2494815.0</v>
      </c>
      <c r="G1087" s="133" t="s">
        <v>37</v>
      </c>
    </row>
    <row r="1088" ht="15.0" hidden="1" customHeight="1">
      <c r="A1088" s="133" t="s">
        <v>12</v>
      </c>
      <c r="B1088" s="133" t="s">
        <v>908</v>
      </c>
      <c r="C1088" s="133">
        <v>8447.0</v>
      </c>
      <c r="D1088" s="133" t="s">
        <v>1321</v>
      </c>
      <c r="E1088" s="133" t="s">
        <v>61</v>
      </c>
      <c r="F1088" s="256">
        <v>7488900.0</v>
      </c>
      <c r="G1088" s="133" t="s">
        <v>37</v>
      </c>
    </row>
    <row r="1089" ht="15.0" hidden="1" customHeight="1">
      <c r="A1089" s="133" t="s">
        <v>12</v>
      </c>
      <c r="B1089" s="133" t="s">
        <v>908</v>
      </c>
      <c r="C1089" s="133">
        <v>8448.0</v>
      </c>
      <c r="D1089" s="133" t="s">
        <v>1322</v>
      </c>
      <c r="E1089" s="133" t="s">
        <v>46</v>
      </c>
      <c r="F1089" s="256">
        <v>3274128.0</v>
      </c>
      <c r="G1089" s="133" t="s">
        <v>37</v>
      </c>
    </row>
    <row r="1090" ht="15.0" hidden="1" customHeight="1">
      <c r="A1090" s="133" t="s">
        <v>12</v>
      </c>
      <c r="B1090" s="133" t="s">
        <v>908</v>
      </c>
      <c r="C1090" s="133">
        <v>8449.0</v>
      </c>
      <c r="D1090" s="133" t="s">
        <v>1323</v>
      </c>
      <c r="E1090" s="133" t="s">
        <v>46</v>
      </c>
      <c r="F1090" s="256">
        <v>2.8531707E7</v>
      </c>
      <c r="G1090" s="133" t="s">
        <v>37</v>
      </c>
    </row>
    <row r="1091" ht="15.0" hidden="1" customHeight="1">
      <c r="A1091" s="133" t="s">
        <v>12</v>
      </c>
      <c r="B1091" s="133" t="s">
        <v>908</v>
      </c>
      <c r="C1091" s="133">
        <v>8450.0</v>
      </c>
      <c r="D1091" s="133" t="s">
        <v>1324</v>
      </c>
      <c r="E1091" s="133" t="s">
        <v>46</v>
      </c>
      <c r="F1091" s="256">
        <v>2.8531707E7</v>
      </c>
      <c r="G1091" s="133" t="s">
        <v>37</v>
      </c>
    </row>
    <row r="1092" ht="15.0" hidden="1" customHeight="1">
      <c r="A1092" s="133" t="s">
        <v>12</v>
      </c>
      <c r="B1092" s="133" t="s">
        <v>908</v>
      </c>
      <c r="C1092" s="133">
        <v>8451.0</v>
      </c>
      <c r="D1092" s="133" t="s">
        <v>1325</v>
      </c>
      <c r="E1092" s="133" t="s">
        <v>46</v>
      </c>
      <c r="F1092" s="256">
        <v>3.0414331E7</v>
      </c>
      <c r="G1092" s="133" t="s">
        <v>37</v>
      </c>
    </row>
    <row r="1093" ht="15.0" hidden="1" customHeight="1">
      <c r="A1093" s="133" t="s">
        <v>12</v>
      </c>
      <c r="B1093" s="133" t="s">
        <v>908</v>
      </c>
      <c r="C1093" s="133">
        <v>8452.0</v>
      </c>
      <c r="D1093" s="133" t="s">
        <v>1326</v>
      </c>
      <c r="E1093" s="133" t="s">
        <v>46</v>
      </c>
      <c r="F1093" s="256">
        <v>3.3362774E7</v>
      </c>
      <c r="G1093" s="133" t="s">
        <v>37</v>
      </c>
    </row>
    <row r="1094" ht="15.0" hidden="1" customHeight="1">
      <c r="A1094" s="133" t="s">
        <v>12</v>
      </c>
      <c r="B1094" s="133" t="s">
        <v>908</v>
      </c>
      <c r="C1094" s="133">
        <v>8453.0</v>
      </c>
      <c r="D1094" s="133" t="s">
        <v>1327</v>
      </c>
      <c r="E1094" s="133" t="s">
        <v>46</v>
      </c>
      <c r="F1094" s="256">
        <v>4.0552746E7</v>
      </c>
      <c r="G1094" s="133" t="s">
        <v>37</v>
      </c>
    </row>
    <row r="1095" ht="15.0" hidden="1" customHeight="1">
      <c r="A1095" s="133" t="s">
        <v>12</v>
      </c>
      <c r="B1095" s="133" t="s">
        <v>908</v>
      </c>
      <c r="C1095" s="133">
        <v>8454.0</v>
      </c>
      <c r="D1095" s="133" t="s">
        <v>1328</v>
      </c>
      <c r="E1095" s="133" t="s">
        <v>46</v>
      </c>
      <c r="F1095" s="256">
        <v>4.9066689E7</v>
      </c>
      <c r="G1095" s="133" t="s">
        <v>37</v>
      </c>
    </row>
    <row r="1096" ht="15.0" hidden="1" customHeight="1">
      <c r="A1096" s="133" t="s">
        <v>12</v>
      </c>
      <c r="B1096" s="133" t="s">
        <v>908</v>
      </c>
      <c r="C1096" s="133">
        <v>8455.0</v>
      </c>
      <c r="D1096" s="133" t="s">
        <v>1329</v>
      </c>
      <c r="E1096" s="133" t="s">
        <v>46</v>
      </c>
      <c r="F1096" s="256">
        <v>5.8272464E7</v>
      </c>
      <c r="G1096" s="133" t="s">
        <v>37</v>
      </c>
    </row>
    <row r="1097" ht="15.0" hidden="1" customHeight="1">
      <c r="A1097" s="133" t="s">
        <v>12</v>
      </c>
      <c r="B1097" s="133" t="s">
        <v>908</v>
      </c>
      <c r="C1097" s="133">
        <v>8456.0</v>
      </c>
      <c r="D1097" s="133" t="s">
        <v>1330</v>
      </c>
      <c r="E1097" s="133" t="s">
        <v>46</v>
      </c>
      <c r="F1097" s="256">
        <v>6.4775755E7</v>
      </c>
      <c r="G1097" s="133" t="s">
        <v>37</v>
      </c>
    </row>
    <row r="1098" ht="15.0" hidden="1" customHeight="1">
      <c r="A1098" s="133" t="s">
        <v>12</v>
      </c>
      <c r="B1098" s="133" t="s">
        <v>908</v>
      </c>
      <c r="C1098" s="133">
        <v>8457.0</v>
      </c>
      <c r="D1098" s="133" t="s">
        <v>1331</v>
      </c>
      <c r="E1098" s="133" t="s">
        <v>46</v>
      </c>
      <c r="F1098" s="256">
        <v>7.2129149E7</v>
      </c>
      <c r="G1098" s="133" t="s">
        <v>37</v>
      </c>
    </row>
    <row r="1099" ht="15.0" hidden="1" customHeight="1">
      <c r="A1099" s="133" t="s">
        <v>12</v>
      </c>
      <c r="B1099" s="133" t="s">
        <v>1135</v>
      </c>
      <c r="C1099" s="133">
        <v>8460.0</v>
      </c>
      <c r="D1099" s="133" t="s">
        <v>1332</v>
      </c>
      <c r="E1099" s="133" t="s">
        <v>46</v>
      </c>
      <c r="F1099" s="256">
        <v>8850.0</v>
      </c>
      <c r="G1099" s="133" t="s">
        <v>37</v>
      </c>
    </row>
    <row r="1100" ht="15.0" hidden="1" customHeight="1">
      <c r="A1100" s="133" t="s">
        <v>12</v>
      </c>
      <c r="B1100" s="133" t="s">
        <v>1135</v>
      </c>
      <c r="C1100" s="133">
        <v>8461.0</v>
      </c>
      <c r="D1100" s="133" t="s">
        <v>1333</v>
      </c>
      <c r="E1100" s="133" t="s">
        <v>61</v>
      </c>
      <c r="F1100" s="256">
        <v>15772.0</v>
      </c>
      <c r="G1100" s="133" t="s">
        <v>37</v>
      </c>
    </row>
    <row r="1101" ht="15.0" hidden="1" customHeight="1">
      <c r="A1101" s="133" t="s">
        <v>12</v>
      </c>
      <c r="B1101" s="133" t="s">
        <v>1128</v>
      </c>
      <c r="C1101" s="133">
        <v>8462.0</v>
      </c>
      <c r="D1101" s="133" t="s">
        <v>1334</v>
      </c>
      <c r="E1101" s="133" t="s">
        <v>46</v>
      </c>
      <c r="F1101" s="256">
        <v>370764.0</v>
      </c>
      <c r="G1101" s="133" t="s">
        <v>37</v>
      </c>
    </row>
    <row r="1102" ht="15.0" hidden="1" customHeight="1">
      <c r="A1102" s="133" t="s">
        <v>12</v>
      </c>
      <c r="B1102" s="133" t="s">
        <v>1128</v>
      </c>
      <c r="C1102" s="133">
        <v>8463.0</v>
      </c>
      <c r="D1102" s="133" t="s">
        <v>1335</v>
      </c>
      <c r="E1102" s="133" t="s">
        <v>46</v>
      </c>
      <c r="F1102" s="256">
        <v>763205.0</v>
      </c>
      <c r="G1102" s="133" t="s">
        <v>37</v>
      </c>
    </row>
    <row r="1103" ht="15.0" hidden="1" customHeight="1">
      <c r="A1103" s="133" t="s">
        <v>12</v>
      </c>
      <c r="B1103" s="133" t="s">
        <v>819</v>
      </c>
      <c r="C1103" s="133">
        <v>8473.0</v>
      </c>
      <c r="D1103" s="133" t="s">
        <v>1336</v>
      </c>
      <c r="E1103" s="133" t="s">
        <v>36</v>
      </c>
      <c r="F1103" s="256">
        <v>1568.0</v>
      </c>
      <c r="G1103" s="133" t="s">
        <v>37</v>
      </c>
    </row>
    <row r="1104" ht="15.0" hidden="1" customHeight="1">
      <c r="A1104" s="133" t="s">
        <v>12</v>
      </c>
      <c r="B1104" s="133" t="s">
        <v>1143</v>
      </c>
      <c r="C1104" s="133">
        <v>8474.0</v>
      </c>
      <c r="D1104" s="133" t="s">
        <v>1337</v>
      </c>
      <c r="E1104" s="133" t="s">
        <v>43</v>
      </c>
      <c r="F1104" s="256">
        <v>6844.0</v>
      </c>
      <c r="G1104" s="133" t="s">
        <v>17</v>
      </c>
    </row>
    <row r="1105" ht="15.0" hidden="1" customHeight="1">
      <c r="A1105" s="133" t="s">
        <v>12</v>
      </c>
      <c r="B1105" s="133" t="s">
        <v>1143</v>
      </c>
      <c r="C1105" s="133">
        <v>8475.0</v>
      </c>
      <c r="D1105" s="133" t="s">
        <v>1338</v>
      </c>
      <c r="E1105" s="133" t="s">
        <v>43</v>
      </c>
      <c r="F1105" s="256">
        <v>6418.0</v>
      </c>
      <c r="G1105" s="133" t="s">
        <v>17</v>
      </c>
    </row>
    <row r="1106" ht="15.0" hidden="1" customHeight="1">
      <c r="A1106" s="133" t="s">
        <v>12</v>
      </c>
      <c r="B1106" s="133" t="s">
        <v>1143</v>
      </c>
      <c r="C1106" s="133">
        <v>8476.0</v>
      </c>
      <c r="D1106" s="133" t="s">
        <v>1339</v>
      </c>
      <c r="E1106" s="133" t="s">
        <v>36</v>
      </c>
      <c r="F1106" s="256">
        <v>25535.0</v>
      </c>
      <c r="G1106" s="133" t="s">
        <v>17</v>
      </c>
    </row>
    <row r="1107" ht="15.0" hidden="1" customHeight="1">
      <c r="A1107" s="133" t="s">
        <v>12</v>
      </c>
      <c r="B1107" s="133" t="s">
        <v>819</v>
      </c>
      <c r="C1107" s="133">
        <v>8478.0</v>
      </c>
      <c r="D1107" s="133" t="s">
        <v>1340</v>
      </c>
      <c r="E1107" s="133" t="s">
        <v>46</v>
      </c>
      <c r="F1107" s="256">
        <v>24965.0</v>
      </c>
      <c r="G1107" s="133" t="s">
        <v>37</v>
      </c>
    </row>
    <row r="1108" ht="15.0" hidden="1" customHeight="1">
      <c r="A1108" s="133" t="s">
        <v>12</v>
      </c>
      <c r="B1108" s="133" t="s">
        <v>819</v>
      </c>
      <c r="C1108" s="133">
        <v>8479.0</v>
      </c>
      <c r="D1108" s="133" t="s">
        <v>1341</v>
      </c>
      <c r="E1108" s="133" t="s">
        <v>46</v>
      </c>
      <c r="F1108" s="256">
        <v>130.0</v>
      </c>
      <c r="G1108" s="133" t="s">
        <v>37</v>
      </c>
    </row>
    <row r="1109" ht="15.0" hidden="1" customHeight="1">
      <c r="A1109" s="133" t="s">
        <v>12</v>
      </c>
      <c r="B1109" s="133" t="s">
        <v>819</v>
      </c>
      <c r="C1109" s="133">
        <v>8480.0</v>
      </c>
      <c r="D1109" s="133" t="s">
        <v>1342</v>
      </c>
      <c r="E1109" s="133" t="s">
        <v>46</v>
      </c>
      <c r="F1109" s="256">
        <v>1286.0</v>
      </c>
      <c r="G1109" s="133" t="s">
        <v>37</v>
      </c>
    </row>
    <row r="1110" ht="15.0" hidden="1" customHeight="1">
      <c r="A1110" s="133" t="s">
        <v>12</v>
      </c>
      <c r="B1110" s="133" t="s">
        <v>140</v>
      </c>
      <c r="C1110" s="133">
        <v>8481.0</v>
      </c>
      <c r="D1110" s="133" t="s">
        <v>1343</v>
      </c>
      <c r="E1110" s="133" t="s">
        <v>95</v>
      </c>
      <c r="F1110" s="256">
        <v>94100.0</v>
      </c>
      <c r="G1110" s="133" t="s">
        <v>37</v>
      </c>
    </row>
    <row r="1111" ht="15.0" hidden="1" customHeight="1">
      <c r="A1111" s="133" t="s">
        <v>12</v>
      </c>
      <c r="B1111" s="133" t="s">
        <v>140</v>
      </c>
      <c r="C1111" s="133">
        <v>8482.0</v>
      </c>
      <c r="D1111" s="133" t="s">
        <v>1344</v>
      </c>
      <c r="E1111" s="133" t="s">
        <v>95</v>
      </c>
      <c r="F1111" s="256">
        <v>74333.0</v>
      </c>
      <c r="G1111" s="133" t="s">
        <v>37</v>
      </c>
    </row>
    <row r="1112" ht="15.0" hidden="1" customHeight="1">
      <c r="A1112" s="133" t="s">
        <v>12</v>
      </c>
      <c r="B1112" s="133" t="s">
        <v>819</v>
      </c>
      <c r="C1112" s="133">
        <v>8483.0</v>
      </c>
      <c r="D1112" s="133" t="s">
        <v>1345</v>
      </c>
      <c r="E1112" s="133" t="s">
        <v>46</v>
      </c>
      <c r="F1112" s="256">
        <v>200343.0</v>
      </c>
      <c r="G1112" s="133" t="s">
        <v>37</v>
      </c>
    </row>
    <row r="1113" ht="15.0" hidden="1" customHeight="1">
      <c r="A1113" s="133" t="s">
        <v>12</v>
      </c>
      <c r="B1113" s="133" t="s">
        <v>84</v>
      </c>
      <c r="C1113" s="133">
        <v>8500.0</v>
      </c>
      <c r="D1113" s="133" t="s">
        <v>1346</v>
      </c>
      <c r="E1113" s="133" t="s">
        <v>61</v>
      </c>
      <c r="F1113" s="256">
        <v>121094.0</v>
      </c>
      <c r="G1113" s="133" t="s">
        <v>37</v>
      </c>
    </row>
    <row r="1114" ht="15.0" hidden="1" customHeight="1">
      <c r="A1114" s="133" t="s">
        <v>12</v>
      </c>
      <c r="B1114" s="133" t="s">
        <v>848</v>
      </c>
      <c r="C1114" s="133">
        <v>8501.0</v>
      </c>
      <c r="D1114" s="133" t="s">
        <v>1347</v>
      </c>
      <c r="E1114" s="133" t="s">
        <v>46</v>
      </c>
      <c r="F1114" s="256">
        <v>1516027.0</v>
      </c>
      <c r="G1114" s="133" t="s">
        <v>37</v>
      </c>
    </row>
    <row r="1115" ht="15.0" hidden="1" customHeight="1">
      <c r="A1115" s="133" t="s">
        <v>12</v>
      </c>
      <c r="B1115" s="133" t="s">
        <v>41</v>
      </c>
      <c r="C1115" s="133">
        <v>8502.0</v>
      </c>
      <c r="D1115" s="133" t="s">
        <v>1348</v>
      </c>
      <c r="E1115" s="133" t="s">
        <v>43</v>
      </c>
      <c r="F1115" s="256">
        <v>9758.0</v>
      </c>
      <c r="G1115" s="133" t="s">
        <v>17</v>
      </c>
    </row>
    <row r="1116" ht="15.0" hidden="1" customHeight="1">
      <c r="A1116" s="133" t="s">
        <v>12</v>
      </c>
      <c r="B1116" s="133" t="s">
        <v>140</v>
      </c>
      <c r="C1116" s="133">
        <v>8506.0</v>
      </c>
      <c r="D1116" s="133" t="s">
        <v>1349</v>
      </c>
      <c r="E1116" s="133" t="s">
        <v>95</v>
      </c>
      <c r="F1116" s="256">
        <v>114400.0</v>
      </c>
      <c r="G1116" s="133" t="s">
        <v>37</v>
      </c>
    </row>
    <row r="1117" ht="15.0" hidden="1" customHeight="1">
      <c r="A1117" s="133" t="s">
        <v>12</v>
      </c>
      <c r="B1117" s="133" t="s">
        <v>140</v>
      </c>
      <c r="C1117" s="133">
        <v>8508.0</v>
      </c>
      <c r="D1117" s="133" t="s">
        <v>1350</v>
      </c>
      <c r="E1117" s="133" t="s">
        <v>95</v>
      </c>
      <c r="F1117" s="256">
        <v>119900.0</v>
      </c>
      <c r="G1117" s="133" t="s">
        <v>37</v>
      </c>
    </row>
    <row r="1118" ht="15.0" hidden="1" customHeight="1">
      <c r="A1118" s="133" t="s">
        <v>12</v>
      </c>
      <c r="B1118" s="133" t="s">
        <v>140</v>
      </c>
      <c r="C1118" s="133">
        <v>8509.0</v>
      </c>
      <c r="D1118" s="133" t="s">
        <v>1351</v>
      </c>
      <c r="E1118" s="133" t="s">
        <v>95</v>
      </c>
      <c r="F1118" s="256">
        <v>131040.0</v>
      </c>
      <c r="G1118" s="133" t="s">
        <v>37</v>
      </c>
    </row>
    <row r="1119" ht="15.0" hidden="1" customHeight="1">
      <c r="A1119" s="133" t="s">
        <v>12</v>
      </c>
      <c r="B1119" s="133" t="s">
        <v>140</v>
      </c>
      <c r="C1119" s="133">
        <v>8511.0</v>
      </c>
      <c r="D1119" s="133" t="s">
        <v>1352</v>
      </c>
      <c r="E1119" s="133" t="s">
        <v>95</v>
      </c>
      <c r="F1119" s="256">
        <v>144990.0</v>
      </c>
      <c r="G1119" s="133" t="s">
        <v>37</v>
      </c>
    </row>
    <row r="1120" ht="15.0" hidden="1" customHeight="1">
      <c r="A1120" s="133" t="s">
        <v>12</v>
      </c>
      <c r="B1120" s="133" t="s">
        <v>563</v>
      </c>
      <c r="C1120" s="133">
        <v>8515.0</v>
      </c>
      <c r="D1120" s="133" t="s">
        <v>1353</v>
      </c>
      <c r="E1120" s="133" t="s">
        <v>43</v>
      </c>
      <c r="F1120" s="256">
        <v>18652.0</v>
      </c>
      <c r="G1120" s="133" t="s">
        <v>37</v>
      </c>
    </row>
    <row r="1121" ht="15.0" hidden="1" customHeight="1">
      <c r="A1121" s="133" t="s">
        <v>12</v>
      </c>
      <c r="B1121" s="133" t="s">
        <v>38</v>
      </c>
      <c r="C1121" s="133">
        <v>8516.0</v>
      </c>
      <c r="D1121" s="133" t="s">
        <v>1354</v>
      </c>
      <c r="E1121" s="133" t="s">
        <v>36</v>
      </c>
      <c r="F1121" s="256">
        <v>42011.0</v>
      </c>
      <c r="G1121" s="133" t="s">
        <v>17</v>
      </c>
    </row>
    <row r="1122" ht="15.0" hidden="1" customHeight="1">
      <c r="A1122" s="133" t="s">
        <v>12</v>
      </c>
      <c r="B1122" s="133" t="s">
        <v>38</v>
      </c>
      <c r="C1122" s="133">
        <v>8520.0</v>
      </c>
      <c r="D1122" s="133" t="s">
        <v>1355</v>
      </c>
      <c r="E1122" s="133" t="s">
        <v>1356</v>
      </c>
      <c r="F1122" s="256">
        <v>1614.0</v>
      </c>
      <c r="G1122" s="133" t="s">
        <v>17</v>
      </c>
    </row>
    <row r="1123" ht="15.0" hidden="1" customHeight="1">
      <c r="A1123" s="133" t="s">
        <v>12</v>
      </c>
      <c r="B1123" s="133" t="s">
        <v>819</v>
      </c>
      <c r="C1123" s="133">
        <v>8522.0</v>
      </c>
      <c r="D1123" s="133" t="s">
        <v>1357</v>
      </c>
      <c r="E1123" s="133" t="s">
        <v>36</v>
      </c>
      <c r="F1123" s="256">
        <v>8816.0</v>
      </c>
      <c r="G1123" s="133" t="s">
        <v>37</v>
      </c>
    </row>
    <row r="1124" ht="15.0" hidden="1" customHeight="1">
      <c r="A1124" s="133" t="s">
        <v>12</v>
      </c>
      <c r="B1124" s="133" t="s">
        <v>563</v>
      </c>
      <c r="C1124" s="133">
        <v>8524.0</v>
      </c>
      <c r="D1124" s="133" t="s">
        <v>1358</v>
      </c>
      <c r="E1124" s="133" t="s">
        <v>46</v>
      </c>
      <c r="F1124" s="256">
        <v>51200.0</v>
      </c>
      <c r="G1124" s="133" t="s">
        <v>37</v>
      </c>
    </row>
    <row r="1125" ht="15.0" hidden="1" customHeight="1">
      <c r="A1125" s="133" t="s">
        <v>12</v>
      </c>
      <c r="B1125" s="133" t="s">
        <v>515</v>
      </c>
      <c r="C1125" s="133">
        <v>8525.0</v>
      </c>
      <c r="D1125" s="133" t="s">
        <v>1359</v>
      </c>
      <c r="E1125" s="133" t="s">
        <v>36</v>
      </c>
      <c r="F1125" s="256">
        <v>20254.0</v>
      </c>
      <c r="G1125" s="133" t="s">
        <v>37</v>
      </c>
    </row>
    <row r="1126" ht="15.0" hidden="1" customHeight="1">
      <c r="A1126" s="133" t="s">
        <v>12</v>
      </c>
      <c r="B1126" s="133" t="s">
        <v>140</v>
      </c>
      <c r="C1126" s="133">
        <v>8529.0</v>
      </c>
      <c r="D1126" s="133" t="s">
        <v>1360</v>
      </c>
      <c r="E1126" s="133" t="s">
        <v>95</v>
      </c>
      <c r="F1126" s="256">
        <v>76900.0</v>
      </c>
      <c r="G1126" s="133" t="s">
        <v>37</v>
      </c>
    </row>
    <row r="1127" ht="15.0" hidden="1" customHeight="1">
      <c r="A1127" s="133" t="s">
        <v>12</v>
      </c>
      <c r="B1127" s="133" t="s">
        <v>733</v>
      </c>
      <c r="C1127" s="133">
        <v>8530.0</v>
      </c>
      <c r="D1127" s="133" t="s">
        <v>1361</v>
      </c>
      <c r="E1127" s="133" t="s">
        <v>46</v>
      </c>
      <c r="F1127" s="256">
        <v>12000.0</v>
      </c>
      <c r="G1127" s="133" t="s">
        <v>37</v>
      </c>
    </row>
    <row r="1128" ht="15.0" hidden="1" customHeight="1">
      <c r="A1128" s="133" t="s">
        <v>12</v>
      </c>
      <c r="B1128" s="133" t="s">
        <v>140</v>
      </c>
      <c r="C1128" s="133">
        <v>8531.0</v>
      </c>
      <c r="D1128" s="133" t="s">
        <v>1362</v>
      </c>
      <c r="E1128" s="133" t="s">
        <v>95</v>
      </c>
      <c r="F1128" s="256">
        <v>29000.0</v>
      </c>
      <c r="G1128" s="133" t="s">
        <v>37</v>
      </c>
    </row>
    <row r="1129" ht="15.0" hidden="1" customHeight="1">
      <c r="A1129" s="133" t="s">
        <v>12</v>
      </c>
      <c r="B1129" s="133" t="s">
        <v>44</v>
      </c>
      <c r="C1129" s="133">
        <v>8539.0</v>
      </c>
      <c r="D1129" s="133" t="s">
        <v>1363</v>
      </c>
      <c r="E1129" s="133" t="s">
        <v>46</v>
      </c>
      <c r="F1129" s="256">
        <v>4900.0</v>
      </c>
      <c r="G1129" s="133" t="s">
        <v>17</v>
      </c>
    </row>
    <row r="1130" ht="15.0" hidden="1" customHeight="1">
      <c r="A1130" s="133" t="s">
        <v>12</v>
      </c>
      <c r="B1130" s="133" t="s">
        <v>819</v>
      </c>
      <c r="C1130" s="133">
        <v>8555.0</v>
      </c>
      <c r="D1130" s="133" t="s">
        <v>1364</v>
      </c>
      <c r="E1130" s="133" t="s">
        <v>46</v>
      </c>
      <c r="F1130" s="256">
        <v>1515.0</v>
      </c>
      <c r="G1130" s="133" t="s">
        <v>37</v>
      </c>
    </row>
    <row r="1131" ht="15.0" hidden="1" customHeight="1">
      <c r="A1131" s="133" t="s">
        <v>12</v>
      </c>
      <c r="B1131" s="133" t="s">
        <v>84</v>
      </c>
      <c r="C1131" s="133">
        <v>8560.0</v>
      </c>
      <c r="D1131" s="133" t="s">
        <v>1365</v>
      </c>
      <c r="E1131" s="133" t="s">
        <v>46</v>
      </c>
      <c r="F1131" s="256">
        <v>9802.0</v>
      </c>
      <c r="G1131" s="133" t="s">
        <v>37</v>
      </c>
    </row>
    <row r="1132" ht="15.0" hidden="1" customHeight="1">
      <c r="A1132" s="133" t="s">
        <v>12</v>
      </c>
      <c r="B1132" s="133" t="s">
        <v>819</v>
      </c>
      <c r="C1132" s="133">
        <v>8565.0</v>
      </c>
      <c r="D1132" s="133" t="s">
        <v>1366</v>
      </c>
      <c r="E1132" s="133" t="s">
        <v>43</v>
      </c>
      <c r="F1132" s="256">
        <v>6340.0</v>
      </c>
      <c r="G1132" s="133" t="s">
        <v>37</v>
      </c>
    </row>
    <row r="1133" ht="15.0" hidden="1" customHeight="1">
      <c r="A1133" s="133" t="s">
        <v>12</v>
      </c>
      <c r="B1133" s="133" t="s">
        <v>819</v>
      </c>
      <c r="C1133" s="133">
        <v>8566.0</v>
      </c>
      <c r="D1133" s="133" t="s">
        <v>1367</v>
      </c>
      <c r="E1133" s="133" t="s">
        <v>61</v>
      </c>
      <c r="F1133" s="256">
        <v>1806.0</v>
      </c>
      <c r="G1133" s="133" t="s">
        <v>37</v>
      </c>
    </row>
    <row r="1134" ht="15.0" hidden="1" customHeight="1">
      <c r="A1134" s="133" t="s">
        <v>12</v>
      </c>
      <c r="B1134" s="133" t="s">
        <v>1175</v>
      </c>
      <c r="C1134" s="133">
        <v>8567.0</v>
      </c>
      <c r="D1134" s="133" t="s">
        <v>1368</v>
      </c>
      <c r="E1134" s="133" t="s">
        <v>36</v>
      </c>
      <c r="F1134" s="256">
        <v>71341.0</v>
      </c>
      <c r="G1134" s="133" t="s">
        <v>37</v>
      </c>
    </row>
    <row r="1135" ht="15.0" hidden="1" customHeight="1">
      <c r="A1135" s="133" t="s">
        <v>12</v>
      </c>
      <c r="B1135" s="133" t="s">
        <v>1175</v>
      </c>
      <c r="C1135" s="133">
        <v>8570.0</v>
      </c>
      <c r="D1135" s="133" t="s">
        <v>1369</v>
      </c>
      <c r="E1135" s="133" t="s">
        <v>1370</v>
      </c>
      <c r="F1135" s="256">
        <v>22868.0</v>
      </c>
      <c r="G1135" s="133" t="s">
        <v>37</v>
      </c>
    </row>
    <row r="1136" ht="15.0" hidden="1" customHeight="1">
      <c r="A1136" s="133" t="s">
        <v>12</v>
      </c>
      <c r="B1136" s="133" t="s">
        <v>733</v>
      </c>
      <c r="C1136" s="133">
        <v>8576.0</v>
      </c>
      <c r="D1136" s="133" t="s">
        <v>1371</v>
      </c>
      <c r="E1136" s="133" t="s">
        <v>95</v>
      </c>
      <c r="F1136" s="256">
        <v>109900.0</v>
      </c>
      <c r="G1136" s="133" t="s">
        <v>37</v>
      </c>
    </row>
    <row r="1137" ht="15.0" hidden="1" customHeight="1">
      <c r="A1137" s="133" t="s">
        <v>12</v>
      </c>
      <c r="B1137" s="133" t="s">
        <v>129</v>
      </c>
      <c r="C1137" s="133">
        <v>8577.0</v>
      </c>
      <c r="D1137" s="133" t="s">
        <v>1372</v>
      </c>
      <c r="E1137" s="133" t="s">
        <v>61</v>
      </c>
      <c r="F1137" s="256">
        <v>27330.0</v>
      </c>
      <c r="G1137" s="133" t="s">
        <v>17</v>
      </c>
    </row>
    <row r="1138" ht="15.0" hidden="1" customHeight="1">
      <c r="A1138" s="133" t="s">
        <v>12</v>
      </c>
      <c r="B1138" s="133" t="s">
        <v>129</v>
      </c>
      <c r="C1138" s="133">
        <v>8578.0</v>
      </c>
      <c r="D1138" s="133" t="s">
        <v>1373</v>
      </c>
      <c r="E1138" s="133" t="s">
        <v>46</v>
      </c>
      <c r="F1138" s="256">
        <v>4877.0</v>
      </c>
      <c r="G1138" s="133" t="s">
        <v>17</v>
      </c>
    </row>
    <row r="1139" ht="15.0" hidden="1" customHeight="1">
      <c r="A1139" s="133" t="s">
        <v>12</v>
      </c>
      <c r="B1139" s="133" t="s">
        <v>129</v>
      </c>
      <c r="C1139" s="133">
        <v>8579.0</v>
      </c>
      <c r="D1139" s="133" t="s">
        <v>1374</v>
      </c>
      <c r="E1139" s="133" t="s">
        <v>46</v>
      </c>
      <c r="F1139" s="256">
        <v>19645.0</v>
      </c>
      <c r="G1139" s="133" t="s">
        <v>17</v>
      </c>
    </row>
    <row r="1140" ht="15.0" hidden="1" customHeight="1">
      <c r="A1140" s="133" t="s">
        <v>12</v>
      </c>
      <c r="B1140" s="133" t="s">
        <v>129</v>
      </c>
      <c r="C1140" s="133">
        <v>8584.0</v>
      </c>
      <c r="D1140" s="133" t="s">
        <v>1375</v>
      </c>
      <c r="E1140" s="133" t="s">
        <v>61</v>
      </c>
      <c r="F1140" s="256">
        <v>145094.0</v>
      </c>
      <c r="G1140" s="133" t="s">
        <v>17</v>
      </c>
    </row>
    <row r="1141" ht="15.0" hidden="1" customHeight="1">
      <c r="A1141" s="133" t="s">
        <v>12</v>
      </c>
      <c r="B1141" s="133" t="s">
        <v>58</v>
      </c>
      <c r="C1141" s="133">
        <v>8586.0</v>
      </c>
      <c r="D1141" s="133" t="s">
        <v>1376</v>
      </c>
      <c r="E1141" s="133" t="s">
        <v>61</v>
      </c>
      <c r="F1141" s="256">
        <v>17160.0</v>
      </c>
      <c r="G1141" s="133" t="s">
        <v>17</v>
      </c>
    </row>
    <row r="1142" ht="15.0" hidden="1" customHeight="1">
      <c r="A1142" s="133" t="s">
        <v>12</v>
      </c>
      <c r="B1142" s="133" t="s">
        <v>65</v>
      </c>
      <c r="C1142" s="133">
        <v>8588.0</v>
      </c>
      <c r="D1142" s="133" t="s">
        <v>1377</v>
      </c>
      <c r="E1142" s="133" t="s">
        <v>61</v>
      </c>
      <c r="F1142" s="256">
        <v>7101.0</v>
      </c>
      <c r="G1142" s="133" t="s">
        <v>17</v>
      </c>
    </row>
    <row r="1143" ht="15.0" hidden="1" customHeight="1">
      <c r="A1143" s="133" t="s">
        <v>12</v>
      </c>
      <c r="B1143" s="133" t="s">
        <v>819</v>
      </c>
      <c r="C1143" s="133">
        <v>8634.0</v>
      </c>
      <c r="D1143" s="133" t="s">
        <v>1378</v>
      </c>
      <c r="E1143" s="133" t="s">
        <v>46</v>
      </c>
      <c r="F1143" s="256">
        <v>179841.0</v>
      </c>
      <c r="G1143" s="133" t="s">
        <v>37</v>
      </c>
    </row>
    <row r="1144" ht="15.0" hidden="1" customHeight="1">
      <c r="A1144" s="133" t="s">
        <v>12</v>
      </c>
      <c r="B1144" s="133" t="s">
        <v>65</v>
      </c>
      <c r="C1144" s="133">
        <v>8635.0</v>
      </c>
      <c r="D1144" s="133" t="s">
        <v>1379</v>
      </c>
      <c r="E1144" s="133" t="s">
        <v>46</v>
      </c>
      <c r="F1144" s="256">
        <v>3113.0</v>
      </c>
      <c r="G1144" s="133" t="s">
        <v>17</v>
      </c>
    </row>
    <row r="1145" ht="15.0" hidden="1" customHeight="1">
      <c r="A1145" s="133" t="s">
        <v>12</v>
      </c>
      <c r="B1145" s="133" t="s">
        <v>81</v>
      </c>
      <c r="C1145" s="133">
        <v>8636.0</v>
      </c>
      <c r="D1145" s="133" t="s">
        <v>1380</v>
      </c>
      <c r="E1145" s="133" t="s">
        <v>43</v>
      </c>
      <c r="F1145" s="256">
        <v>1875.0</v>
      </c>
      <c r="G1145" s="133" t="s">
        <v>17</v>
      </c>
    </row>
    <row r="1146" ht="15.0" hidden="1" customHeight="1">
      <c r="A1146" s="133" t="s">
        <v>12</v>
      </c>
      <c r="B1146" s="133" t="s">
        <v>819</v>
      </c>
      <c r="C1146" s="133">
        <v>8644.0</v>
      </c>
      <c r="D1146" s="133" t="s">
        <v>1381</v>
      </c>
      <c r="E1146" s="133" t="s">
        <v>46</v>
      </c>
      <c r="F1146" s="256">
        <v>198359.0</v>
      </c>
      <c r="G1146" s="133" t="s">
        <v>37</v>
      </c>
    </row>
    <row r="1147" ht="15.0" hidden="1" customHeight="1">
      <c r="A1147" s="133" t="s">
        <v>12</v>
      </c>
      <c r="B1147" s="133" t="s">
        <v>819</v>
      </c>
      <c r="C1147" s="133">
        <v>8645.0</v>
      </c>
      <c r="D1147" s="133" t="s">
        <v>1382</v>
      </c>
      <c r="E1147" s="133" t="s">
        <v>46</v>
      </c>
      <c r="F1147" s="256">
        <v>498677.0</v>
      </c>
      <c r="G1147" s="133" t="s">
        <v>37</v>
      </c>
    </row>
    <row r="1148" ht="15.0" hidden="1" customHeight="1">
      <c r="A1148" s="133" t="s">
        <v>12</v>
      </c>
      <c r="B1148" s="133" t="s">
        <v>41</v>
      </c>
      <c r="C1148" s="133">
        <v>8654.0</v>
      </c>
      <c r="D1148" s="133" t="s">
        <v>1383</v>
      </c>
      <c r="E1148" s="133" t="s">
        <v>43</v>
      </c>
      <c r="F1148" s="256">
        <v>5569.0</v>
      </c>
      <c r="G1148" s="133" t="s">
        <v>17</v>
      </c>
    </row>
    <row r="1149" ht="15.0" hidden="1" customHeight="1">
      <c r="A1149" s="133" t="s">
        <v>12</v>
      </c>
      <c r="B1149" s="133" t="s">
        <v>1135</v>
      </c>
      <c r="C1149" s="133">
        <v>8666.0</v>
      </c>
      <c r="D1149" s="133" t="s">
        <v>1384</v>
      </c>
      <c r="E1149" s="133" t="s">
        <v>61</v>
      </c>
      <c r="F1149" s="256">
        <v>4315.0</v>
      </c>
      <c r="G1149" s="133" t="s">
        <v>37</v>
      </c>
    </row>
    <row r="1150" ht="15.0" hidden="1" customHeight="1">
      <c r="A1150" s="133" t="s">
        <v>12</v>
      </c>
      <c r="B1150" s="133" t="s">
        <v>1135</v>
      </c>
      <c r="C1150" s="133">
        <v>8672.0</v>
      </c>
      <c r="D1150" s="133" t="s">
        <v>1385</v>
      </c>
      <c r="E1150" s="133" t="s">
        <v>46</v>
      </c>
      <c r="F1150" s="256">
        <v>3800.0</v>
      </c>
      <c r="G1150" s="133" t="s">
        <v>37</v>
      </c>
    </row>
    <row r="1151" ht="15.0" hidden="1" customHeight="1">
      <c r="A1151" s="133" t="s">
        <v>12</v>
      </c>
      <c r="B1151" s="133" t="s">
        <v>1135</v>
      </c>
      <c r="C1151" s="133">
        <v>8674.0</v>
      </c>
      <c r="D1151" s="133" t="s">
        <v>1386</v>
      </c>
      <c r="E1151" s="133" t="s">
        <v>46</v>
      </c>
      <c r="F1151" s="256">
        <v>4600.0</v>
      </c>
      <c r="G1151" s="133" t="s">
        <v>37</v>
      </c>
    </row>
    <row r="1152" ht="15.0" hidden="1" customHeight="1">
      <c r="A1152" s="133" t="s">
        <v>12</v>
      </c>
      <c r="B1152" s="133" t="s">
        <v>1135</v>
      </c>
      <c r="C1152" s="133">
        <v>8675.0</v>
      </c>
      <c r="D1152" s="133" t="s">
        <v>1387</v>
      </c>
      <c r="E1152" s="133" t="s">
        <v>46</v>
      </c>
      <c r="F1152" s="256">
        <v>38554.0</v>
      </c>
      <c r="G1152" s="133" t="s">
        <v>37</v>
      </c>
    </row>
    <row r="1153" ht="15.0" hidden="1" customHeight="1">
      <c r="A1153" s="133" t="s">
        <v>12</v>
      </c>
      <c r="B1153" s="133" t="s">
        <v>1135</v>
      </c>
      <c r="C1153" s="133">
        <v>8676.0</v>
      </c>
      <c r="D1153" s="133" t="s">
        <v>1388</v>
      </c>
      <c r="E1153" s="133" t="s">
        <v>46</v>
      </c>
      <c r="F1153" s="256">
        <v>10591.0</v>
      </c>
      <c r="G1153" s="133" t="s">
        <v>37</v>
      </c>
    </row>
    <row r="1154" ht="15.0" hidden="1" customHeight="1">
      <c r="A1154" s="133" t="s">
        <v>12</v>
      </c>
      <c r="B1154" s="133" t="s">
        <v>819</v>
      </c>
      <c r="C1154" s="133">
        <v>8688.0</v>
      </c>
      <c r="D1154" s="133" t="s">
        <v>1389</v>
      </c>
      <c r="E1154" s="133" t="s">
        <v>115</v>
      </c>
      <c r="F1154" s="256">
        <v>1034.0</v>
      </c>
      <c r="G1154" s="133" t="s">
        <v>116</v>
      </c>
    </row>
    <row r="1155" ht="15.0" customHeight="1">
      <c r="A1155" s="133" t="s">
        <v>12</v>
      </c>
      <c r="B1155" s="133" t="s">
        <v>109</v>
      </c>
      <c r="C1155" s="133">
        <v>8689.0</v>
      </c>
      <c r="D1155" s="133" t="s">
        <v>1390</v>
      </c>
      <c r="E1155" s="133" t="s">
        <v>111</v>
      </c>
      <c r="F1155" s="256">
        <v>139262.0</v>
      </c>
      <c r="G1155" s="133" t="s">
        <v>112</v>
      </c>
    </row>
    <row r="1156" ht="15.0" customHeight="1">
      <c r="A1156" s="133" t="s">
        <v>12</v>
      </c>
      <c r="B1156" s="133" t="s">
        <v>109</v>
      </c>
      <c r="C1156" s="133">
        <v>8690.0</v>
      </c>
      <c r="D1156" s="133" t="s">
        <v>1391</v>
      </c>
      <c r="E1156" s="133" t="s">
        <v>111</v>
      </c>
      <c r="F1156" s="256">
        <v>139262.0</v>
      </c>
      <c r="G1156" s="133" t="s">
        <v>112</v>
      </c>
    </row>
    <row r="1157" ht="15.0" hidden="1" customHeight="1">
      <c r="A1157" s="133" t="s">
        <v>12</v>
      </c>
      <c r="B1157" s="133" t="s">
        <v>1135</v>
      </c>
      <c r="C1157" s="133">
        <v>8694.0</v>
      </c>
      <c r="D1157" s="133" t="s">
        <v>1392</v>
      </c>
      <c r="E1157" s="133" t="s">
        <v>61</v>
      </c>
      <c r="F1157" s="256">
        <v>3555.0</v>
      </c>
      <c r="G1157" s="133" t="s">
        <v>37</v>
      </c>
    </row>
    <row r="1158" ht="15.0" hidden="1" customHeight="1">
      <c r="A1158" s="133" t="s">
        <v>12</v>
      </c>
      <c r="B1158" s="133" t="s">
        <v>1135</v>
      </c>
      <c r="C1158" s="133">
        <v>8695.0</v>
      </c>
      <c r="D1158" s="133" t="s">
        <v>1393</v>
      </c>
      <c r="E1158" s="133" t="s">
        <v>61</v>
      </c>
      <c r="F1158" s="256">
        <v>6250.0</v>
      </c>
      <c r="G1158" s="133" t="s">
        <v>37</v>
      </c>
    </row>
    <row r="1159" ht="15.0" hidden="1" customHeight="1">
      <c r="A1159" s="133" t="s">
        <v>12</v>
      </c>
      <c r="B1159" s="133" t="s">
        <v>1135</v>
      </c>
      <c r="C1159" s="133">
        <v>8696.0</v>
      </c>
      <c r="D1159" s="133" t="s">
        <v>1394</v>
      </c>
      <c r="E1159" s="133" t="s">
        <v>61</v>
      </c>
      <c r="F1159" s="256">
        <v>9650.0</v>
      </c>
      <c r="G1159" s="133" t="s">
        <v>37</v>
      </c>
    </row>
    <row r="1160" ht="15.0" hidden="1" customHeight="1">
      <c r="A1160" s="133" t="s">
        <v>12</v>
      </c>
      <c r="B1160" s="133" t="s">
        <v>1135</v>
      </c>
      <c r="C1160" s="133">
        <v>8698.0</v>
      </c>
      <c r="D1160" s="133" t="s">
        <v>1395</v>
      </c>
      <c r="E1160" s="133" t="s">
        <v>61</v>
      </c>
      <c r="F1160" s="256">
        <v>17557.0</v>
      </c>
      <c r="G1160" s="133" t="s">
        <v>37</v>
      </c>
    </row>
    <row r="1161" ht="15.0" hidden="1" customHeight="1">
      <c r="A1161" s="133" t="s">
        <v>12</v>
      </c>
      <c r="B1161" s="133" t="s">
        <v>1135</v>
      </c>
      <c r="C1161" s="133">
        <v>8699.0</v>
      </c>
      <c r="D1161" s="133" t="s">
        <v>1396</v>
      </c>
      <c r="E1161" s="133" t="s">
        <v>61</v>
      </c>
      <c r="F1161" s="256">
        <v>21932.0</v>
      </c>
      <c r="G1161" s="133" t="s">
        <v>37</v>
      </c>
    </row>
    <row r="1162" ht="15.0" hidden="1" customHeight="1">
      <c r="A1162" s="133" t="s">
        <v>12</v>
      </c>
      <c r="B1162" s="133" t="s">
        <v>1135</v>
      </c>
      <c r="C1162" s="133">
        <v>8700.0</v>
      </c>
      <c r="D1162" s="133" t="s">
        <v>1397</v>
      </c>
      <c r="E1162" s="133" t="s">
        <v>61</v>
      </c>
      <c r="F1162" s="256">
        <v>45454.0</v>
      </c>
      <c r="G1162" s="133" t="s">
        <v>37</v>
      </c>
    </row>
    <row r="1163" ht="15.0" hidden="1" customHeight="1">
      <c r="A1163" s="133" t="s">
        <v>12</v>
      </c>
      <c r="B1163" s="133" t="s">
        <v>1135</v>
      </c>
      <c r="C1163" s="133">
        <v>8706.0</v>
      </c>
      <c r="D1163" s="133" t="s">
        <v>1398</v>
      </c>
      <c r="E1163" s="133" t="s">
        <v>46</v>
      </c>
      <c r="F1163" s="256">
        <v>6550.0</v>
      </c>
      <c r="G1163" s="133" t="s">
        <v>37</v>
      </c>
    </row>
    <row r="1164" ht="15.0" hidden="1" customHeight="1">
      <c r="A1164" s="133" t="s">
        <v>12</v>
      </c>
      <c r="B1164" s="133" t="s">
        <v>1135</v>
      </c>
      <c r="C1164" s="133">
        <v>8708.0</v>
      </c>
      <c r="D1164" s="133" t="s">
        <v>1399</v>
      </c>
      <c r="E1164" s="133" t="s">
        <v>46</v>
      </c>
      <c r="F1164" s="256">
        <v>34213.0</v>
      </c>
      <c r="G1164" s="133" t="s">
        <v>37</v>
      </c>
    </row>
    <row r="1165" ht="15.0" hidden="1" customHeight="1">
      <c r="A1165" s="133" t="s">
        <v>12</v>
      </c>
      <c r="B1165" s="133" t="s">
        <v>84</v>
      </c>
      <c r="C1165" s="133">
        <v>8710.0</v>
      </c>
      <c r="D1165" s="133" t="s">
        <v>1400</v>
      </c>
      <c r="E1165" s="133" t="s">
        <v>46</v>
      </c>
      <c r="F1165" s="256">
        <v>65142.0</v>
      </c>
      <c r="G1165" s="133" t="s">
        <v>37</v>
      </c>
    </row>
    <row r="1166" ht="15.0" hidden="1" customHeight="1">
      <c r="A1166" s="133" t="s">
        <v>12</v>
      </c>
      <c r="B1166" s="133" t="s">
        <v>84</v>
      </c>
      <c r="C1166" s="133">
        <v>8712.0</v>
      </c>
      <c r="D1166" s="133" t="s">
        <v>1401</v>
      </c>
      <c r="E1166" s="133" t="s">
        <v>46</v>
      </c>
      <c r="F1166" s="256">
        <v>24731.0</v>
      </c>
      <c r="G1166" s="133" t="s">
        <v>37</v>
      </c>
    </row>
    <row r="1167" ht="15.0" hidden="1" customHeight="1">
      <c r="A1167" s="133" t="s">
        <v>12</v>
      </c>
      <c r="B1167" s="133" t="s">
        <v>1135</v>
      </c>
      <c r="C1167" s="133">
        <v>8721.0</v>
      </c>
      <c r="D1167" s="133" t="s">
        <v>1402</v>
      </c>
      <c r="E1167" s="133" t="s">
        <v>61</v>
      </c>
      <c r="F1167" s="256">
        <v>70900.0</v>
      </c>
      <c r="G1167" s="133" t="s">
        <v>37</v>
      </c>
    </row>
    <row r="1168" ht="15.0" hidden="1" customHeight="1">
      <c r="A1168" s="133" t="s">
        <v>12</v>
      </c>
      <c r="B1168" s="133" t="s">
        <v>1135</v>
      </c>
      <c r="C1168" s="133">
        <v>8722.0</v>
      </c>
      <c r="D1168" s="133" t="s">
        <v>1403</v>
      </c>
      <c r="E1168" s="133" t="s">
        <v>61</v>
      </c>
      <c r="F1168" s="256">
        <v>6250.0</v>
      </c>
      <c r="G1168" s="133" t="s">
        <v>37</v>
      </c>
    </row>
    <row r="1169" ht="15.0" hidden="1" customHeight="1">
      <c r="A1169" s="133" t="s">
        <v>12</v>
      </c>
      <c r="B1169" s="133" t="s">
        <v>84</v>
      </c>
      <c r="C1169" s="133">
        <v>8729.0</v>
      </c>
      <c r="D1169" s="133" t="s">
        <v>1404</v>
      </c>
      <c r="E1169" s="133" t="s">
        <v>46</v>
      </c>
      <c r="F1169" s="256">
        <v>9000.0</v>
      </c>
      <c r="G1169" s="133" t="s">
        <v>37</v>
      </c>
    </row>
    <row r="1170" ht="15.0" hidden="1" customHeight="1">
      <c r="A1170" s="133" t="s">
        <v>12</v>
      </c>
      <c r="B1170" s="133" t="s">
        <v>84</v>
      </c>
      <c r="C1170" s="133">
        <v>8731.0</v>
      </c>
      <c r="D1170" s="133" t="s">
        <v>1405</v>
      </c>
      <c r="E1170" s="133" t="s">
        <v>46</v>
      </c>
      <c r="F1170" s="256">
        <v>3800.0</v>
      </c>
      <c r="G1170" s="133" t="s">
        <v>37</v>
      </c>
    </row>
    <row r="1171" ht="15.0" hidden="1" customHeight="1">
      <c r="A1171" s="133" t="s">
        <v>12</v>
      </c>
      <c r="B1171" s="133" t="s">
        <v>84</v>
      </c>
      <c r="C1171" s="133">
        <v>8732.0</v>
      </c>
      <c r="D1171" s="133" t="s">
        <v>1406</v>
      </c>
      <c r="E1171" s="133" t="s">
        <v>46</v>
      </c>
      <c r="F1171" s="256">
        <v>14840.0</v>
      </c>
      <c r="G1171" s="133" t="s">
        <v>37</v>
      </c>
    </row>
    <row r="1172" ht="15.0" hidden="1" customHeight="1">
      <c r="A1172" s="133" t="s">
        <v>12</v>
      </c>
      <c r="B1172" s="133" t="s">
        <v>84</v>
      </c>
      <c r="C1172" s="133">
        <v>8734.0</v>
      </c>
      <c r="D1172" s="133" t="s">
        <v>1407</v>
      </c>
      <c r="E1172" s="133" t="s">
        <v>46</v>
      </c>
      <c r="F1172" s="256">
        <v>6300.0</v>
      </c>
      <c r="G1172" s="133" t="s">
        <v>37</v>
      </c>
    </row>
    <row r="1173" ht="15.0" hidden="1" customHeight="1">
      <c r="A1173" s="133" t="s">
        <v>12</v>
      </c>
      <c r="B1173" s="133" t="s">
        <v>1135</v>
      </c>
      <c r="C1173" s="133">
        <v>8737.0</v>
      </c>
      <c r="D1173" s="133" t="s">
        <v>1408</v>
      </c>
      <c r="E1173" s="133" t="s">
        <v>61</v>
      </c>
      <c r="F1173" s="256">
        <v>67983.0</v>
      </c>
      <c r="G1173" s="133" t="s">
        <v>37</v>
      </c>
    </row>
    <row r="1174" ht="15.0" hidden="1" customHeight="1">
      <c r="A1174" s="133" t="s">
        <v>12</v>
      </c>
      <c r="B1174" s="133" t="s">
        <v>1135</v>
      </c>
      <c r="C1174" s="133">
        <v>8738.0</v>
      </c>
      <c r="D1174" s="133" t="s">
        <v>1409</v>
      </c>
      <c r="E1174" s="133" t="s">
        <v>61</v>
      </c>
      <c r="F1174" s="256">
        <v>21000.0</v>
      </c>
      <c r="G1174" s="133" t="s">
        <v>37</v>
      </c>
    </row>
    <row r="1175" ht="15.0" hidden="1" customHeight="1">
      <c r="A1175" s="133" t="s">
        <v>12</v>
      </c>
      <c r="B1175" s="133" t="s">
        <v>1135</v>
      </c>
      <c r="C1175" s="133">
        <v>8743.0</v>
      </c>
      <c r="D1175" s="133" t="s">
        <v>1410</v>
      </c>
      <c r="E1175" s="133" t="s">
        <v>46</v>
      </c>
      <c r="F1175" s="256">
        <v>25350.0</v>
      </c>
      <c r="G1175" s="133" t="s">
        <v>37</v>
      </c>
    </row>
    <row r="1176" ht="15.0" hidden="1" customHeight="1">
      <c r="A1176" s="133" t="s">
        <v>12</v>
      </c>
      <c r="B1176" s="133" t="s">
        <v>1135</v>
      </c>
      <c r="C1176" s="133">
        <v>8746.0</v>
      </c>
      <c r="D1176" s="133" t="s">
        <v>1411</v>
      </c>
      <c r="E1176" s="133" t="s">
        <v>61</v>
      </c>
      <c r="F1176" s="256">
        <v>65150.0</v>
      </c>
      <c r="G1176" s="133" t="s">
        <v>37</v>
      </c>
    </row>
    <row r="1177" ht="15.0" hidden="1" customHeight="1">
      <c r="A1177" s="133" t="s">
        <v>12</v>
      </c>
      <c r="B1177" s="133" t="s">
        <v>1135</v>
      </c>
      <c r="C1177" s="133">
        <v>8749.0</v>
      </c>
      <c r="D1177" s="133" t="s">
        <v>1412</v>
      </c>
      <c r="E1177" s="133" t="s">
        <v>61</v>
      </c>
      <c r="F1177" s="256">
        <v>178850.0</v>
      </c>
      <c r="G1177" s="133" t="s">
        <v>37</v>
      </c>
    </row>
    <row r="1178" ht="15.0" hidden="1" customHeight="1">
      <c r="A1178" s="133" t="s">
        <v>12</v>
      </c>
      <c r="B1178" s="133" t="s">
        <v>1135</v>
      </c>
      <c r="C1178" s="133">
        <v>8760.0</v>
      </c>
      <c r="D1178" s="133" t="s">
        <v>1413</v>
      </c>
      <c r="E1178" s="133" t="s">
        <v>61</v>
      </c>
      <c r="F1178" s="256">
        <v>9100.0</v>
      </c>
      <c r="G1178" s="133" t="s">
        <v>37</v>
      </c>
    </row>
    <row r="1179" ht="15.0" hidden="1" customHeight="1">
      <c r="A1179" s="133" t="s">
        <v>12</v>
      </c>
      <c r="B1179" s="133" t="s">
        <v>1135</v>
      </c>
      <c r="C1179" s="133">
        <v>8768.0</v>
      </c>
      <c r="D1179" s="133" t="s">
        <v>1414</v>
      </c>
      <c r="E1179" s="133" t="s">
        <v>61</v>
      </c>
      <c r="F1179" s="256">
        <v>43900.0</v>
      </c>
      <c r="G1179" s="133" t="s">
        <v>37</v>
      </c>
    </row>
    <row r="1180" ht="15.0" hidden="1" customHeight="1">
      <c r="A1180" s="133" t="s">
        <v>12</v>
      </c>
      <c r="B1180" s="133" t="s">
        <v>1135</v>
      </c>
      <c r="C1180" s="133">
        <v>8771.0</v>
      </c>
      <c r="D1180" s="133" t="s">
        <v>1415</v>
      </c>
      <c r="E1180" s="133" t="s">
        <v>46</v>
      </c>
      <c r="F1180" s="256">
        <v>5250.0</v>
      </c>
      <c r="G1180" s="133" t="s">
        <v>37</v>
      </c>
    </row>
    <row r="1181" ht="15.0" hidden="1" customHeight="1">
      <c r="A1181" s="133" t="s">
        <v>12</v>
      </c>
      <c r="B1181" s="133" t="s">
        <v>1135</v>
      </c>
      <c r="C1181" s="133">
        <v>8774.0</v>
      </c>
      <c r="D1181" s="133" t="s">
        <v>1416</v>
      </c>
      <c r="E1181" s="133" t="s">
        <v>46</v>
      </c>
      <c r="F1181" s="256">
        <v>250.0</v>
      </c>
      <c r="G1181" s="133" t="s">
        <v>37</v>
      </c>
    </row>
    <row r="1182" ht="15.0" hidden="1" customHeight="1">
      <c r="A1182" s="133" t="s">
        <v>12</v>
      </c>
      <c r="B1182" s="133" t="s">
        <v>1135</v>
      </c>
      <c r="C1182" s="133">
        <v>8777.0</v>
      </c>
      <c r="D1182" s="133" t="s">
        <v>1417</v>
      </c>
      <c r="E1182" s="133" t="s">
        <v>61</v>
      </c>
      <c r="F1182" s="256">
        <v>4125.0</v>
      </c>
      <c r="G1182" s="133" t="s">
        <v>37</v>
      </c>
    </row>
    <row r="1183" ht="15.0" hidden="1" customHeight="1">
      <c r="A1183" s="133" t="s">
        <v>12</v>
      </c>
      <c r="B1183" s="133" t="s">
        <v>1135</v>
      </c>
      <c r="C1183" s="133">
        <v>8779.0</v>
      </c>
      <c r="D1183" s="133" t="s">
        <v>1418</v>
      </c>
      <c r="E1183" s="133" t="s">
        <v>46</v>
      </c>
      <c r="F1183" s="256">
        <v>3312.0</v>
      </c>
      <c r="G1183" s="133" t="s">
        <v>37</v>
      </c>
    </row>
    <row r="1184" ht="15.0" hidden="1" customHeight="1">
      <c r="A1184" s="133" t="s">
        <v>12</v>
      </c>
      <c r="B1184" s="133" t="s">
        <v>819</v>
      </c>
      <c r="C1184" s="133">
        <v>8789.0</v>
      </c>
      <c r="D1184" s="133" t="s">
        <v>1419</v>
      </c>
      <c r="E1184" s="133" t="s">
        <v>95</v>
      </c>
      <c r="F1184" s="256">
        <v>16358.0</v>
      </c>
      <c r="G1184" s="133" t="s">
        <v>37</v>
      </c>
    </row>
    <row r="1185" ht="15.0" hidden="1" customHeight="1">
      <c r="A1185" s="133" t="s">
        <v>12</v>
      </c>
      <c r="B1185" s="133" t="s">
        <v>819</v>
      </c>
      <c r="C1185" s="133">
        <v>8790.0</v>
      </c>
      <c r="D1185" s="133" t="s">
        <v>1420</v>
      </c>
      <c r="E1185" s="133" t="s">
        <v>36</v>
      </c>
      <c r="F1185" s="256">
        <v>196055.0</v>
      </c>
      <c r="G1185" s="133" t="s">
        <v>37</v>
      </c>
    </row>
    <row r="1186" ht="15.0" hidden="1" customHeight="1">
      <c r="A1186" s="133" t="s">
        <v>12</v>
      </c>
      <c r="B1186" s="133" t="s">
        <v>819</v>
      </c>
      <c r="C1186" s="133">
        <v>8794.0</v>
      </c>
      <c r="D1186" s="133" t="s">
        <v>1421</v>
      </c>
      <c r="E1186" s="133" t="s">
        <v>36</v>
      </c>
      <c r="F1186" s="256">
        <v>105656.0</v>
      </c>
      <c r="G1186" s="133" t="s">
        <v>37</v>
      </c>
    </row>
    <row r="1187" ht="15.0" hidden="1" customHeight="1">
      <c r="A1187" s="133" t="s">
        <v>12</v>
      </c>
      <c r="B1187" s="133" t="s">
        <v>98</v>
      </c>
      <c r="C1187" s="133">
        <v>8844.0</v>
      </c>
      <c r="D1187" s="133" t="s">
        <v>1422</v>
      </c>
      <c r="E1187" s="133" t="s">
        <v>33</v>
      </c>
      <c r="F1187" s="256">
        <v>5562.0</v>
      </c>
      <c r="G1187" s="133" t="s">
        <v>37</v>
      </c>
    </row>
    <row r="1188" ht="15.0" customHeight="1">
      <c r="A1188" s="133" t="s">
        <v>12</v>
      </c>
      <c r="B1188" s="133" t="s">
        <v>109</v>
      </c>
      <c r="C1188" s="133">
        <v>8845.0</v>
      </c>
      <c r="D1188" s="133" t="s">
        <v>1423</v>
      </c>
      <c r="E1188" s="133" t="s">
        <v>111</v>
      </c>
      <c r="F1188" s="256">
        <v>139262.0</v>
      </c>
      <c r="G1188" s="133" t="s">
        <v>112</v>
      </c>
    </row>
    <row r="1189" ht="15.0" hidden="1" customHeight="1">
      <c r="A1189" s="133" t="s">
        <v>12</v>
      </c>
      <c r="B1189" s="133" t="s">
        <v>451</v>
      </c>
      <c r="C1189" s="133">
        <v>8846.0</v>
      </c>
      <c r="D1189" s="133" t="s">
        <v>1424</v>
      </c>
      <c r="E1189" s="133" t="s">
        <v>46</v>
      </c>
      <c r="F1189" s="256">
        <v>159221.0</v>
      </c>
      <c r="G1189" s="133" t="s">
        <v>37</v>
      </c>
    </row>
    <row r="1190" ht="15.0" hidden="1" customHeight="1">
      <c r="A1190" s="133" t="s">
        <v>12</v>
      </c>
      <c r="B1190" s="133" t="s">
        <v>1128</v>
      </c>
      <c r="C1190" s="133">
        <v>8854.0</v>
      </c>
      <c r="D1190" s="133" t="s">
        <v>1425</v>
      </c>
      <c r="E1190" s="133" t="s">
        <v>46</v>
      </c>
      <c r="F1190" s="256">
        <v>4084232.0</v>
      </c>
      <c r="G1190" s="133" t="s">
        <v>37</v>
      </c>
    </row>
    <row r="1191" ht="15.0" hidden="1" customHeight="1">
      <c r="A1191" s="133" t="s">
        <v>12</v>
      </c>
      <c r="B1191" s="133" t="s">
        <v>1135</v>
      </c>
      <c r="C1191" s="133">
        <v>8855.0</v>
      </c>
      <c r="D1191" s="133" t="s">
        <v>1426</v>
      </c>
      <c r="E1191" s="133" t="s">
        <v>46</v>
      </c>
      <c r="F1191" s="256">
        <v>2499.0</v>
      </c>
      <c r="G1191" s="133" t="s">
        <v>37</v>
      </c>
    </row>
    <row r="1192" ht="15.0" hidden="1" customHeight="1">
      <c r="A1192" s="133" t="s">
        <v>12</v>
      </c>
      <c r="B1192" s="133" t="s">
        <v>1135</v>
      </c>
      <c r="C1192" s="133">
        <v>8856.0</v>
      </c>
      <c r="D1192" s="133" t="s">
        <v>1427</v>
      </c>
      <c r="E1192" s="133" t="s">
        <v>46</v>
      </c>
      <c r="F1192" s="256">
        <v>1545.0</v>
      </c>
      <c r="G1192" s="133" t="s">
        <v>37</v>
      </c>
    </row>
    <row r="1193" ht="15.0" hidden="1" customHeight="1">
      <c r="A1193" s="133" t="s">
        <v>12</v>
      </c>
      <c r="B1193" s="133" t="s">
        <v>1135</v>
      </c>
      <c r="C1193" s="133">
        <v>8858.0</v>
      </c>
      <c r="D1193" s="133" t="s">
        <v>1428</v>
      </c>
      <c r="E1193" s="133" t="s">
        <v>61</v>
      </c>
      <c r="F1193" s="256">
        <v>1171.0</v>
      </c>
      <c r="G1193" s="133" t="s">
        <v>37</v>
      </c>
    </row>
    <row r="1194" ht="15.0" hidden="1" customHeight="1">
      <c r="A1194" s="133" t="s">
        <v>12</v>
      </c>
      <c r="B1194" s="133" t="s">
        <v>1135</v>
      </c>
      <c r="C1194" s="133">
        <v>8859.0</v>
      </c>
      <c r="D1194" s="133" t="s">
        <v>1429</v>
      </c>
      <c r="E1194" s="133" t="s">
        <v>61</v>
      </c>
      <c r="F1194" s="256">
        <v>14150.0</v>
      </c>
      <c r="G1194" s="133" t="s">
        <v>37</v>
      </c>
    </row>
    <row r="1195" ht="15.0" hidden="1" customHeight="1">
      <c r="A1195" s="133" t="s">
        <v>12</v>
      </c>
      <c r="B1195" s="133" t="s">
        <v>1135</v>
      </c>
      <c r="C1195" s="133">
        <v>8860.0</v>
      </c>
      <c r="D1195" s="133" t="s">
        <v>1430</v>
      </c>
      <c r="E1195" s="133" t="s">
        <v>61</v>
      </c>
      <c r="F1195" s="256">
        <v>2900.0</v>
      </c>
      <c r="G1195" s="133" t="s">
        <v>37</v>
      </c>
    </row>
    <row r="1196" ht="15.0" hidden="1" customHeight="1">
      <c r="A1196" s="133" t="s">
        <v>12</v>
      </c>
      <c r="B1196" s="133" t="s">
        <v>1135</v>
      </c>
      <c r="C1196" s="133">
        <v>8861.0</v>
      </c>
      <c r="D1196" s="133" t="s">
        <v>1431</v>
      </c>
      <c r="E1196" s="133" t="s">
        <v>61</v>
      </c>
      <c r="F1196" s="256">
        <v>2960.0</v>
      </c>
      <c r="G1196" s="133" t="s">
        <v>37</v>
      </c>
    </row>
    <row r="1197" ht="15.0" hidden="1" customHeight="1">
      <c r="A1197" s="133" t="s">
        <v>12</v>
      </c>
      <c r="B1197" s="133" t="s">
        <v>1135</v>
      </c>
      <c r="C1197" s="133">
        <v>8862.0</v>
      </c>
      <c r="D1197" s="133" t="s">
        <v>1432</v>
      </c>
      <c r="E1197" s="133" t="s">
        <v>61</v>
      </c>
      <c r="F1197" s="256">
        <v>2857.0</v>
      </c>
      <c r="G1197" s="133" t="s">
        <v>37</v>
      </c>
    </row>
    <row r="1198" ht="15.0" hidden="1" customHeight="1">
      <c r="A1198" s="133" t="s">
        <v>12</v>
      </c>
      <c r="B1198" s="133" t="s">
        <v>1135</v>
      </c>
      <c r="C1198" s="133">
        <v>8865.0</v>
      </c>
      <c r="D1198" s="133" t="s">
        <v>1433</v>
      </c>
      <c r="E1198" s="133" t="s">
        <v>46</v>
      </c>
      <c r="F1198" s="256">
        <v>559993.0</v>
      </c>
      <c r="G1198" s="133" t="s">
        <v>37</v>
      </c>
    </row>
    <row r="1199" ht="15.0" hidden="1" customHeight="1">
      <c r="A1199" s="133" t="s">
        <v>12</v>
      </c>
      <c r="B1199" s="133" t="s">
        <v>1135</v>
      </c>
      <c r="C1199" s="133">
        <v>8866.0</v>
      </c>
      <c r="D1199" s="133" t="s">
        <v>1434</v>
      </c>
      <c r="E1199" s="133" t="s">
        <v>46</v>
      </c>
      <c r="F1199" s="256">
        <v>16400.0</v>
      </c>
      <c r="G1199" s="133" t="s">
        <v>37</v>
      </c>
    </row>
    <row r="1200" ht="15.0" hidden="1" customHeight="1">
      <c r="A1200" s="133" t="s">
        <v>12</v>
      </c>
      <c r="B1200" s="133" t="s">
        <v>1135</v>
      </c>
      <c r="C1200" s="133">
        <v>8867.0</v>
      </c>
      <c r="D1200" s="133" t="s">
        <v>1435</v>
      </c>
      <c r="E1200" s="133" t="s">
        <v>46</v>
      </c>
      <c r="F1200" s="256">
        <v>54100.0</v>
      </c>
      <c r="G1200" s="133" t="s">
        <v>37</v>
      </c>
    </row>
    <row r="1201" ht="15.0" hidden="1" customHeight="1">
      <c r="A1201" s="133" t="s">
        <v>12</v>
      </c>
      <c r="B1201" s="133" t="s">
        <v>1135</v>
      </c>
      <c r="C1201" s="133">
        <v>8868.0</v>
      </c>
      <c r="D1201" s="133" t="s">
        <v>1436</v>
      </c>
      <c r="E1201" s="133" t="s">
        <v>61</v>
      </c>
      <c r="F1201" s="256">
        <v>39950.0</v>
      </c>
      <c r="G1201" s="133" t="s">
        <v>37</v>
      </c>
    </row>
    <row r="1202" ht="15.0" hidden="1" customHeight="1">
      <c r="A1202" s="133" t="s">
        <v>12</v>
      </c>
      <c r="B1202" s="133" t="s">
        <v>1135</v>
      </c>
      <c r="C1202" s="133">
        <v>8869.0</v>
      </c>
      <c r="D1202" s="133" t="s">
        <v>1437</v>
      </c>
      <c r="E1202" s="133" t="s">
        <v>61</v>
      </c>
      <c r="F1202" s="256">
        <v>27278.0</v>
      </c>
      <c r="G1202" s="133" t="s">
        <v>37</v>
      </c>
    </row>
    <row r="1203" ht="15.0" hidden="1" customHeight="1">
      <c r="A1203" s="133" t="s">
        <v>12</v>
      </c>
      <c r="B1203" s="133" t="s">
        <v>1135</v>
      </c>
      <c r="C1203" s="133">
        <v>8870.0</v>
      </c>
      <c r="D1203" s="133" t="s">
        <v>1438</v>
      </c>
      <c r="E1203" s="133" t="s">
        <v>46</v>
      </c>
      <c r="F1203" s="256">
        <v>3300.0</v>
      </c>
      <c r="G1203" s="133" t="s">
        <v>37</v>
      </c>
    </row>
    <row r="1204" ht="15.0" hidden="1" customHeight="1">
      <c r="A1204" s="133" t="s">
        <v>12</v>
      </c>
      <c r="B1204" s="133" t="s">
        <v>1135</v>
      </c>
      <c r="C1204" s="133">
        <v>8871.0</v>
      </c>
      <c r="D1204" s="133" t="s">
        <v>1439</v>
      </c>
      <c r="E1204" s="133" t="s">
        <v>46</v>
      </c>
      <c r="F1204" s="256">
        <v>2475.0</v>
      </c>
      <c r="G1204" s="133" t="s">
        <v>37</v>
      </c>
    </row>
    <row r="1205" ht="15.0" hidden="1" customHeight="1">
      <c r="A1205" s="133" t="s">
        <v>12</v>
      </c>
      <c r="B1205" s="133" t="s">
        <v>58</v>
      </c>
      <c r="C1205" s="133">
        <v>8872.0</v>
      </c>
      <c r="D1205" s="133" t="s">
        <v>1440</v>
      </c>
      <c r="E1205" s="133" t="s">
        <v>46</v>
      </c>
      <c r="F1205" s="256">
        <v>47900.0</v>
      </c>
      <c r="G1205" s="133" t="s">
        <v>17</v>
      </c>
    </row>
    <row r="1206" ht="15.0" hidden="1" customHeight="1">
      <c r="A1206" s="133" t="s">
        <v>12</v>
      </c>
      <c r="B1206" s="133" t="s">
        <v>1135</v>
      </c>
      <c r="C1206" s="133">
        <v>8873.0</v>
      </c>
      <c r="D1206" s="133" t="s">
        <v>1441</v>
      </c>
      <c r="E1206" s="133" t="s">
        <v>43</v>
      </c>
      <c r="F1206" s="256">
        <v>6684.0</v>
      </c>
      <c r="G1206" s="133" t="s">
        <v>37</v>
      </c>
    </row>
    <row r="1207" ht="15.0" hidden="1" customHeight="1">
      <c r="A1207" s="133" t="s">
        <v>12</v>
      </c>
      <c r="B1207" s="133" t="s">
        <v>1135</v>
      </c>
      <c r="C1207" s="133">
        <v>8874.0</v>
      </c>
      <c r="D1207" s="133" t="s">
        <v>1442</v>
      </c>
      <c r="E1207" s="133" t="s">
        <v>46</v>
      </c>
      <c r="F1207" s="256">
        <v>68500.0</v>
      </c>
      <c r="G1207" s="133" t="s">
        <v>37</v>
      </c>
    </row>
    <row r="1208" ht="15.0" hidden="1" customHeight="1">
      <c r="A1208" s="133" t="s">
        <v>12</v>
      </c>
      <c r="B1208" s="133" t="s">
        <v>1135</v>
      </c>
      <c r="C1208" s="133">
        <v>8875.0</v>
      </c>
      <c r="D1208" s="133" t="s">
        <v>1443</v>
      </c>
      <c r="E1208" s="133" t="s">
        <v>46</v>
      </c>
      <c r="F1208" s="256">
        <v>220000.0</v>
      </c>
      <c r="G1208" s="133" t="s">
        <v>37</v>
      </c>
    </row>
    <row r="1209" ht="15.0" hidden="1" customHeight="1">
      <c r="A1209" s="133" t="s">
        <v>12</v>
      </c>
      <c r="B1209" s="133" t="s">
        <v>733</v>
      </c>
      <c r="C1209" s="133">
        <v>8876.0</v>
      </c>
      <c r="D1209" s="133" t="s">
        <v>1444</v>
      </c>
      <c r="E1209" s="133" t="s">
        <v>46</v>
      </c>
      <c r="F1209" s="256">
        <v>19100.0</v>
      </c>
      <c r="G1209" s="133" t="s">
        <v>37</v>
      </c>
    </row>
    <row r="1210" ht="15.0" hidden="1" customHeight="1">
      <c r="A1210" s="133" t="s">
        <v>12</v>
      </c>
      <c r="B1210" s="133" t="s">
        <v>1135</v>
      </c>
      <c r="C1210" s="133">
        <v>8877.0</v>
      </c>
      <c r="D1210" s="133" t="s">
        <v>1445</v>
      </c>
      <c r="E1210" s="133" t="s">
        <v>46</v>
      </c>
      <c r="F1210" s="256">
        <v>36295.0</v>
      </c>
      <c r="G1210" s="133" t="s">
        <v>37</v>
      </c>
    </row>
    <row r="1211" ht="15.0" hidden="1" customHeight="1">
      <c r="A1211" s="133" t="s">
        <v>12</v>
      </c>
      <c r="B1211" s="133" t="s">
        <v>84</v>
      </c>
      <c r="C1211" s="133">
        <v>8880.0</v>
      </c>
      <c r="D1211" s="133" t="s">
        <v>1446</v>
      </c>
      <c r="E1211" s="133" t="s">
        <v>61</v>
      </c>
      <c r="F1211" s="256">
        <v>155139.0</v>
      </c>
      <c r="G1211" s="133" t="s">
        <v>37</v>
      </c>
    </row>
    <row r="1212" ht="15.0" hidden="1" customHeight="1">
      <c r="A1212" s="133" t="s">
        <v>12</v>
      </c>
      <c r="B1212" s="133" t="s">
        <v>1135</v>
      </c>
      <c r="C1212" s="133">
        <v>8883.0</v>
      </c>
      <c r="D1212" s="133" t="s">
        <v>1447</v>
      </c>
      <c r="E1212" s="133" t="s">
        <v>46</v>
      </c>
      <c r="F1212" s="256">
        <v>1902.0</v>
      </c>
      <c r="G1212" s="133" t="s">
        <v>37</v>
      </c>
    </row>
    <row r="1213" ht="15.0" hidden="1" customHeight="1">
      <c r="A1213" s="133" t="s">
        <v>12</v>
      </c>
      <c r="B1213" s="133" t="s">
        <v>1135</v>
      </c>
      <c r="C1213" s="133">
        <v>8884.0</v>
      </c>
      <c r="D1213" s="133" t="s">
        <v>1448</v>
      </c>
      <c r="E1213" s="133" t="s">
        <v>46</v>
      </c>
      <c r="F1213" s="256">
        <v>1200.0</v>
      </c>
      <c r="G1213" s="133" t="s">
        <v>37</v>
      </c>
    </row>
    <row r="1214" ht="15.0" hidden="1" customHeight="1">
      <c r="A1214" s="133" t="s">
        <v>12</v>
      </c>
      <c r="B1214" s="133" t="s">
        <v>733</v>
      </c>
      <c r="C1214" s="133">
        <v>8885.0</v>
      </c>
      <c r="D1214" s="133" t="s">
        <v>1449</v>
      </c>
      <c r="E1214" s="133" t="s">
        <v>46</v>
      </c>
      <c r="F1214" s="256">
        <v>15254.0</v>
      </c>
      <c r="G1214" s="133" t="s">
        <v>37</v>
      </c>
    </row>
    <row r="1215" ht="15.0" hidden="1" customHeight="1">
      <c r="A1215" s="133" t="s">
        <v>12</v>
      </c>
      <c r="B1215" s="133" t="s">
        <v>515</v>
      </c>
      <c r="C1215" s="133">
        <v>8907.0</v>
      </c>
      <c r="D1215" s="133" t="s">
        <v>1450</v>
      </c>
      <c r="E1215" s="133" t="s">
        <v>61</v>
      </c>
      <c r="F1215" s="256">
        <v>134406.0</v>
      </c>
      <c r="G1215" s="133" t="s">
        <v>37</v>
      </c>
    </row>
    <row r="1216" ht="15.0" hidden="1" customHeight="1">
      <c r="A1216" s="133" t="s">
        <v>12</v>
      </c>
      <c r="B1216" s="133" t="s">
        <v>515</v>
      </c>
      <c r="C1216" s="133">
        <v>8908.0</v>
      </c>
      <c r="D1216" s="133" t="s">
        <v>1451</v>
      </c>
      <c r="E1216" s="133" t="s">
        <v>61</v>
      </c>
      <c r="F1216" s="256">
        <v>158386.0</v>
      </c>
      <c r="G1216" s="133" t="s">
        <v>37</v>
      </c>
    </row>
    <row r="1217" ht="15.0" customHeight="1">
      <c r="A1217" s="133" t="s">
        <v>12</v>
      </c>
      <c r="B1217" s="133" t="s">
        <v>109</v>
      </c>
      <c r="C1217" s="133">
        <v>8911.0</v>
      </c>
      <c r="D1217" s="133" t="s">
        <v>1452</v>
      </c>
      <c r="E1217" s="133" t="s">
        <v>111</v>
      </c>
      <c r="F1217" s="256">
        <v>163636.0</v>
      </c>
      <c r="G1217" s="133" t="s">
        <v>112</v>
      </c>
    </row>
    <row r="1218" ht="15.0" hidden="1" customHeight="1">
      <c r="A1218" s="133" t="s">
        <v>12</v>
      </c>
      <c r="B1218" s="133" t="s">
        <v>515</v>
      </c>
      <c r="C1218" s="133">
        <v>8913.0</v>
      </c>
      <c r="D1218" s="133" t="s">
        <v>1453</v>
      </c>
      <c r="E1218" s="133" t="s">
        <v>46</v>
      </c>
      <c r="F1218" s="256">
        <v>42821.0</v>
      </c>
      <c r="G1218" s="133" t="s">
        <v>37</v>
      </c>
    </row>
    <row r="1219" ht="15.0" hidden="1" customHeight="1">
      <c r="A1219" s="133" t="s">
        <v>12</v>
      </c>
      <c r="B1219" s="133" t="s">
        <v>65</v>
      </c>
      <c r="C1219" s="133">
        <v>8928.0</v>
      </c>
      <c r="D1219" s="133" t="s">
        <v>1454</v>
      </c>
      <c r="E1219" s="133" t="s">
        <v>61</v>
      </c>
      <c r="F1219" s="256">
        <v>617699.0</v>
      </c>
      <c r="G1219" s="133" t="s">
        <v>17</v>
      </c>
    </row>
    <row r="1220" ht="15.0" hidden="1" customHeight="1">
      <c r="A1220" s="133" t="s">
        <v>12</v>
      </c>
      <c r="B1220" s="133" t="s">
        <v>345</v>
      </c>
      <c r="C1220" s="133">
        <v>8929.0</v>
      </c>
      <c r="D1220" s="133" t="s">
        <v>1455</v>
      </c>
      <c r="E1220" s="133" t="s">
        <v>46</v>
      </c>
      <c r="F1220" s="256">
        <v>1193322.0</v>
      </c>
      <c r="G1220" s="133" t="s">
        <v>37</v>
      </c>
    </row>
    <row r="1221" ht="15.0" hidden="1" customHeight="1">
      <c r="A1221" s="133" t="s">
        <v>12</v>
      </c>
      <c r="B1221" s="133" t="s">
        <v>345</v>
      </c>
      <c r="C1221" s="133">
        <v>8930.0</v>
      </c>
      <c r="D1221" s="133" t="s">
        <v>1456</v>
      </c>
      <c r="E1221" s="133" t="s">
        <v>46</v>
      </c>
      <c r="F1221" s="256">
        <v>1953830.0</v>
      </c>
      <c r="G1221" s="133" t="s">
        <v>37</v>
      </c>
    </row>
    <row r="1222" ht="15.0" hidden="1" customHeight="1">
      <c r="A1222" s="133" t="s">
        <v>12</v>
      </c>
      <c r="B1222" s="133" t="s">
        <v>345</v>
      </c>
      <c r="C1222" s="133">
        <v>8931.0</v>
      </c>
      <c r="D1222" s="133" t="s">
        <v>1457</v>
      </c>
      <c r="E1222" s="133" t="s">
        <v>46</v>
      </c>
      <c r="F1222" s="256">
        <v>4683206.0</v>
      </c>
      <c r="G1222" s="133" t="s">
        <v>37</v>
      </c>
    </row>
    <row r="1223" ht="15.0" hidden="1" customHeight="1">
      <c r="A1223" s="133" t="s">
        <v>12</v>
      </c>
      <c r="B1223" s="133" t="s">
        <v>345</v>
      </c>
      <c r="C1223" s="133">
        <v>8932.0</v>
      </c>
      <c r="D1223" s="133" t="s">
        <v>1458</v>
      </c>
      <c r="E1223" s="133" t="s">
        <v>46</v>
      </c>
      <c r="F1223" s="256">
        <v>158270.0</v>
      </c>
      <c r="G1223" s="133" t="s">
        <v>37</v>
      </c>
    </row>
    <row r="1224" ht="15.0" hidden="1" customHeight="1">
      <c r="A1224" s="133" t="s">
        <v>12</v>
      </c>
      <c r="B1224" s="133" t="s">
        <v>345</v>
      </c>
      <c r="C1224" s="133">
        <v>8933.0</v>
      </c>
      <c r="D1224" s="133" t="s">
        <v>1459</v>
      </c>
      <c r="E1224" s="133" t="s">
        <v>46</v>
      </c>
      <c r="F1224" s="256">
        <v>2222095.0</v>
      </c>
      <c r="G1224" s="133" t="s">
        <v>37</v>
      </c>
    </row>
    <row r="1225" ht="15.0" hidden="1" customHeight="1">
      <c r="A1225" s="133" t="s">
        <v>12</v>
      </c>
      <c r="B1225" s="133" t="s">
        <v>1135</v>
      </c>
      <c r="C1225" s="133">
        <v>8938.0</v>
      </c>
      <c r="D1225" s="133" t="s">
        <v>1460</v>
      </c>
      <c r="E1225" s="133" t="s">
        <v>46</v>
      </c>
      <c r="F1225" s="256">
        <v>2500.0</v>
      </c>
      <c r="G1225" s="133" t="s">
        <v>37</v>
      </c>
    </row>
    <row r="1226" ht="15.0" hidden="1" customHeight="1">
      <c r="A1226" s="133" t="s">
        <v>12</v>
      </c>
      <c r="B1226" s="133" t="s">
        <v>1135</v>
      </c>
      <c r="C1226" s="133">
        <v>8939.0</v>
      </c>
      <c r="D1226" s="133" t="s">
        <v>1461</v>
      </c>
      <c r="E1226" s="133" t="s">
        <v>61</v>
      </c>
      <c r="F1226" s="256">
        <v>3284.0</v>
      </c>
      <c r="G1226" s="133" t="s">
        <v>37</v>
      </c>
    </row>
    <row r="1227" ht="15.0" hidden="1" customHeight="1">
      <c r="A1227" s="133" t="s">
        <v>12</v>
      </c>
      <c r="B1227" s="133" t="s">
        <v>1135</v>
      </c>
      <c r="C1227" s="133">
        <v>8941.0</v>
      </c>
      <c r="D1227" s="133" t="s">
        <v>1462</v>
      </c>
      <c r="E1227" s="133" t="s">
        <v>46</v>
      </c>
      <c r="F1227" s="256">
        <v>192750.0</v>
      </c>
      <c r="G1227" s="133" t="s">
        <v>37</v>
      </c>
    </row>
    <row r="1228" ht="15.0" hidden="1" customHeight="1">
      <c r="A1228" s="133" t="s">
        <v>12</v>
      </c>
      <c r="B1228" s="133" t="s">
        <v>1135</v>
      </c>
      <c r="C1228" s="133">
        <v>8942.0</v>
      </c>
      <c r="D1228" s="133" t="s">
        <v>1463</v>
      </c>
      <c r="E1228" s="133" t="s">
        <v>61</v>
      </c>
      <c r="F1228" s="256">
        <v>52326.0</v>
      </c>
      <c r="G1228" s="133" t="s">
        <v>37</v>
      </c>
    </row>
    <row r="1229" ht="15.0" hidden="1" customHeight="1">
      <c r="A1229" s="133" t="s">
        <v>12</v>
      </c>
      <c r="B1229" s="133" t="s">
        <v>535</v>
      </c>
      <c r="C1229" s="133">
        <v>8968.0</v>
      </c>
      <c r="D1229" s="133" t="s">
        <v>1464</v>
      </c>
      <c r="E1229" s="133" t="s">
        <v>115</v>
      </c>
      <c r="F1229" s="256">
        <v>1037.0</v>
      </c>
      <c r="G1229" s="133" t="s">
        <v>17</v>
      </c>
    </row>
    <row r="1230" ht="15.0" customHeight="1">
      <c r="A1230" s="133" t="s">
        <v>12</v>
      </c>
      <c r="B1230" s="133" t="s">
        <v>535</v>
      </c>
      <c r="C1230" s="133">
        <v>8969.0</v>
      </c>
      <c r="D1230" s="133" t="s">
        <v>1465</v>
      </c>
      <c r="E1230" s="133" t="s">
        <v>115</v>
      </c>
      <c r="F1230" s="256">
        <v>1037.0</v>
      </c>
      <c r="G1230" s="133" t="s">
        <v>17</v>
      </c>
    </row>
    <row r="1231" ht="15.0" hidden="1" customHeight="1">
      <c r="A1231" s="133" t="s">
        <v>12</v>
      </c>
      <c r="B1231" s="133" t="s">
        <v>14</v>
      </c>
      <c r="C1231" s="133">
        <v>8972.0</v>
      </c>
      <c r="D1231" s="133" t="s">
        <v>1466</v>
      </c>
      <c r="E1231" s="133" t="s">
        <v>16</v>
      </c>
      <c r="F1231" s="256">
        <v>629736.0</v>
      </c>
      <c r="G1231" s="133" t="s">
        <v>17</v>
      </c>
    </row>
    <row r="1232" ht="15.0" hidden="1" customHeight="1">
      <c r="A1232" s="133" t="s">
        <v>12</v>
      </c>
      <c r="B1232" s="133" t="s">
        <v>733</v>
      </c>
      <c r="C1232" s="133">
        <v>8973.0</v>
      </c>
      <c r="D1232" s="133" t="s">
        <v>1467</v>
      </c>
      <c r="E1232" s="133" t="s">
        <v>43</v>
      </c>
      <c r="F1232" s="256">
        <v>23789.0</v>
      </c>
      <c r="G1232" s="133" t="s">
        <v>37</v>
      </c>
    </row>
    <row r="1233" ht="15.0" hidden="1" customHeight="1">
      <c r="A1233" s="133" t="s">
        <v>12</v>
      </c>
      <c r="B1233" s="133" t="s">
        <v>1143</v>
      </c>
      <c r="C1233" s="133">
        <v>8975.0</v>
      </c>
      <c r="D1233" s="133" t="s">
        <v>1468</v>
      </c>
      <c r="E1233" s="133" t="s">
        <v>61</v>
      </c>
      <c r="F1233" s="256">
        <v>8502.0</v>
      </c>
      <c r="G1233" s="133" t="s">
        <v>17</v>
      </c>
    </row>
    <row r="1234" ht="15.0" hidden="1" customHeight="1">
      <c r="A1234" s="133" t="s">
        <v>12</v>
      </c>
      <c r="B1234" s="133" t="s">
        <v>1143</v>
      </c>
      <c r="C1234" s="133">
        <v>8978.0</v>
      </c>
      <c r="D1234" s="133" t="s">
        <v>1469</v>
      </c>
      <c r="E1234" s="133" t="s">
        <v>43</v>
      </c>
      <c r="F1234" s="256">
        <v>2797.0</v>
      </c>
      <c r="G1234" s="133" t="s">
        <v>17</v>
      </c>
    </row>
    <row r="1235" ht="15.0" hidden="1" customHeight="1">
      <c r="A1235" s="133" t="s">
        <v>12</v>
      </c>
      <c r="B1235" s="133" t="s">
        <v>1143</v>
      </c>
      <c r="C1235" s="133">
        <v>8979.0</v>
      </c>
      <c r="D1235" s="133" t="s">
        <v>1470</v>
      </c>
      <c r="E1235" s="133" t="s">
        <v>16</v>
      </c>
      <c r="F1235" s="256">
        <v>16065.0</v>
      </c>
      <c r="G1235" s="133" t="s">
        <v>17</v>
      </c>
    </row>
    <row r="1236" ht="15.0" hidden="1" customHeight="1">
      <c r="A1236" s="133" t="s">
        <v>12</v>
      </c>
      <c r="B1236" s="133" t="s">
        <v>1143</v>
      </c>
      <c r="C1236" s="133">
        <v>8981.0</v>
      </c>
      <c r="D1236" s="133" t="s">
        <v>1471</v>
      </c>
      <c r="E1236" s="133" t="s">
        <v>43</v>
      </c>
      <c r="F1236" s="256">
        <v>4526.0</v>
      </c>
      <c r="G1236" s="133" t="s">
        <v>17</v>
      </c>
    </row>
    <row r="1237" ht="15.0" hidden="1" customHeight="1">
      <c r="A1237" s="133" t="s">
        <v>12</v>
      </c>
      <c r="B1237" s="133" t="s">
        <v>1143</v>
      </c>
      <c r="C1237" s="133">
        <v>8983.0</v>
      </c>
      <c r="D1237" s="133" t="s">
        <v>1472</v>
      </c>
      <c r="E1237" s="133" t="s">
        <v>43</v>
      </c>
      <c r="F1237" s="256">
        <v>7854.0</v>
      </c>
      <c r="G1237" s="133" t="s">
        <v>17</v>
      </c>
    </row>
    <row r="1238" ht="15.0" hidden="1" customHeight="1">
      <c r="A1238" s="133" t="s">
        <v>12</v>
      </c>
      <c r="B1238" s="133" t="s">
        <v>1143</v>
      </c>
      <c r="C1238" s="133">
        <v>8984.0</v>
      </c>
      <c r="D1238" s="133" t="s">
        <v>1473</v>
      </c>
      <c r="E1238" s="133" t="s">
        <v>43</v>
      </c>
      <c r="F1238" s="256">
        <v>6069.0</v>
      </c>
      <c r="G1238" s="133" t="s">
        <v>17</v>
      </c>
    </row>
    <row r="1239" ht="15.0" hidden="1" customHeight="1">
      <c r="A1239" s="133" t="s">
        <v>12</v>
      </c>
      <c r="B1239" s="133" t="s">
        <v>1135</v>
      </c>
      <c r="C1239" s="133">
        <v>8985.0</v>
      </c>
      <c r="D1239" s="133" t="s">
        <v>1474</v>
      </c>
      <c r="E1239" s="133" t="s">
        <v>46</v>
      </c>
      <c r="F1239" s="256">
        <v>14042.0</v>
      </c>
      <c r="G1239" s="133" t="s">
        <v>37</v>
      </c>
    </row>
    <row r="1240" ht="15.0" hidden="1" customHeight="1">
      <c r="A1240" s="133" t="s">
        <v>12</v>
      </c>
      <c r="B1240" s="133" t="s">
        <v>1135</v>
      </c>
      <c r="C1240" s="133">
        <v>8986.0</v>
      </c>
      <c r="D1240" s="133" t="s">
        <v>1475</v>
      </c>
      <c r="E1240" s="133" t="s">
        <v>46</v>
      </c>
      <c r="F1240" s="256">
        <v>13000.0</v>
      </c>
      <c r="G1240" s="133" t="s">
        <v>37</v>
      </c>
    </row>
    <row r="1241" ht="15.0" hidden="1" customHeight="1">
      <c r="A1241" s="133" t="s">
        <v>12</v>
      </c>
      <c r="B1241" s="133" t="s">
        <v>1135</v>
      </c>
      <c r="C1241" s="133">
        <v>8987.0</v>
      </c>
      <c r="D1241" s="133" t="s">
        <v>1476</v>
      </c>
      <c r="E1241" s="133" t="s">
        <v>46</v>
      </c>
      <c r="F1241" s="256">
        <v>36000.0</v>
      </c>
      <c r="G1241" s="133" t="s">
        <v>37</v>
      </c>
    </row>
    <row r="1242" ht="15.0" hidden="1" customHeight="1">
      <c r="A1242" s="133" t="s">
        <v>12</v>
      </c>
      <c r="B1242" s="133" t="s">
        <v>1135</v>
      </c>
      <c r="C1242" s="133">
        <v>8988.0</v>
      </c>
      <c r="D1242" s="133" t="s">
        <v>1477</v>
      </c>
      <c r="E1242" s="133" t="s">
        <v>46</v>
      </c>
      <c r="F1242" s="256">
        <v>13550.0</v>
      </c>
      <c r="G1242" s="133" t="s">
        <v>37</v>
      </c>
    </row>
    <row r="1243" ht="15.0" hidden="1" customHeight="1">
      <c r="A1243" s="133" t="s">
        <v>12</v>
      </c>
      <c r="B1243" s="133" t="s">
        <v>1135</v>
      </c>
      <c r="C1243" s="133">
        <v>8990.0</v>
      </c>
      <c r="D1243" s="133" t="s">
        <v>1478</v>
      </c>
      <c r="E1243" s="133" t="s">
        <v>46</v>
      </c>
      <c r="F1243" s="256">
        <v>83866.0</v>
      </c>
      <c r="G1243" s="133" t="s">
        <v>37</v>
      </c>
    </row>
    <row r="1244" ht="15.0" hidden="1" customHeight="1">
      <c r="A1244" s="133" t="s">
        <v>12</v>
      </c>
      <c r="B1244" s="133" t="s">
        <v>1135</v>
      </c>
      <c r="C1244" s="133">
        <v>8993.0</v>
      </c>
      <c r="D1244" s="133" t="s">
        <v>1479</v>
      </c>
      <c r="E1244" s="133" t="s">
        <v>46</v>
      </c>
      <c r="F1244" s="256">
        <v>535000.0</v>
      </c>
      <c r="G1244" s="133" t="s">
        <v>37</v>
      </c>
    </row>
    <row r="1245" ht="15.0" hidden="1" customHeight="1">
      <c r="A1245" s="133" t="s">
        <v>12</v>
      </c>
      <c r="B1245" s="133" t="s">
        <v>1135</v>
      </c>
      <c r="C1245" s="133">
        <v>8994.0</v>
      </c>
      <c r="D1245" s="133" t="s">
        <v>1480</v>
      </c>
      <c r="E1245" s="133" t="s">
        <v>46</v>
      </c>
      <c r="F1245" s="256">
        <v>2100.0</v>
      </c>
      <c r="G1245" s="133" t="s">
        <v>37</v>
      </c>
    </row>
    <row r="1246" ht="15.0" hidden="1" customHeight="1">
      <c r="A1246" s="133" t="s">
        <v>12</v>
      </c>
      <c r="B1246" s="133" t="s">
        <v>1135</v>
      </c>
      <c r="C1246" s="133">
        <v>8995.0</v>
      </c>
      <c r="D1246" s="133" t="s">
        <v>1481</v>
      </c>
      <c r="E1246" s="133" t="s">
        <v>46</v>
      </c>
      <c r="F1246" s="256">
        <v>10650.0</v>
      </c>
      <c r="G1246" s="133" t="s">
        <v>37</v>
      </c>
    </row>
    <row r="1247" ht="15.0" hidden="1" customHeight="1">
      <c r="A1247" s="133" t="s">
        <v>12</v>
      </c>
      <c r="B1247" s="133" t="s">
        <v>1135</v>
      </c>
      <c r="C1247" s="133">
        <v>8996.0</v>
      </c>
      <c r="D1247" s="133" t="s">
        <v>1482</v>
      </c>
      <c r="E1247" s="133" t="s">
        <v>46</v>
      </c>
      <c r="F1247" s="256">
        <v>397100.0</v>
      </c>
      <c r="G1247" s="133" t="s">
        <v>37</v>
      </c>
    </row>
    <row r="1248" ht="15.0" hidden="1" customHeight="1">
      <c r="A1248" s="133" t="s">
        <v>12</v>
      </c>
      <c r="B1248" s="133" t="s">
        <v>1135</v>
      </c>
      <c r="C1248" s="133">
        <v>8997.0</v>
      </c>
      <c r="D1248" s="133" t="s">
        <v>1483</v>
      </c>
      <c r="E1248" s="133" t="s">
        <v>46</v>
      </c>
      <c r="F1248" s="256">
        <v>49980.0</v>
      </c>
      <c r="G1248" s="133" t="s">
        <v>37</v>
      </c>
    </row>
    <row r="1249" ht="15.0" hidden="1" customHeight="1">
      <c r="A1249" s="133" t="s">
        <v>12</v>
      </c>
      <c r="B1249" s="133" t="s">
        <v>1135</v>
      </c>
      <c r="C1249" s="133">
        <v>9000.0</v>
      </c>
      <c r="D1249" s="133" t="s">
        <v>1484</v>
      </c>
      <c r="E1249" s="133" t="s">
        <v>46</v>
      </c>
      <c r="F1249" s="256">
        <v>219350.0</v>
      </c>
      <c r="G1249" s="133" t="s">
        <v>37</v>
      </c>
    </row>
    <row r="1250" ht="15.0" hidden="1" customHeight="1">
      <c r="A1250" s="133" t="s">
        <v>12</v>
      </c>
      <c r="B1250" s="133" t="s">
        <v>1135</v>
      </c>
      <c r="C1250" s="133">
        <v>9001.0</v>
      </c>
      <c r="D1250" s="133" t="s">
        <v>1485</v>
      </c>
      <c r="E1250" s="133" t="s">
        <v>46</v>
      </c>
      <c r="F1250" s="256">
        <v>211820.0</v>
      </c>
      <c r="G1250" s="133" t="s">
        <v>37</v>
      </c>
    </row>
    <row r="1251" ht="15.0" hidden="1" customHeight="1">
      <c r="A1251" s="133" t="s">
        <v>12</v>
      </c>
      <c r="B1251" s="133" t="s">
        <v>1135</v>
      </c>
      <c r="C1251" s="133">
        <v>9003.0</v>
      </c>
      <c r="D1251" s="133" t="s">
        <v>1486</v>
      </c>
      <c r="E1251" s="133" t="s">
        <v>46</v>
      </c>
      <c r="F1251" s="256">
        <v>4850.0</v>
      </c>
      <c r="G1251" s="133" t="s">
        <v>37</v>
      </c>
    </row>
    <row r="1252" ht="15.0" hidden="1" customHeight="1">
      <c r="A1252" s="133" t="s">
        <v>12</v>
      </c>
      <c r="B1252" s="133" t="s">
        <v>143</v>
      </c>
      <c r="C1252" s="133">
        <v>9004.0</v>
      </c>
      <c r="D1252" s="133" t="s">
        <v>1487</v>
      </c>
      <c r="E1252" s="133" t="s">
        <v>61</v>
      </c>
      <c r="F1252" s="256">
        <v>264187.0</v>
      </c>
      <c r="G1252" s="133" t="s">
        <v>17</v>
      </c>
    </row>
    <row r="1253" ht="15.0" hidden="1" customHeight="1">
      <c r="A1253" s="133" t="s">
        <v>12</v>
      </c>
      <c r="B1253" s="133" t="s">
        <v>143</v>
      </c>
      <c r="C1253" s="133">
        <v>9005.0</v>
      </c>
      <c r="D1253" s="133" t="s">
        <v>1488</v>
      </c>
      <c r="E1253" s="133" t="s">
        <v>61</v>
      </c>
      <c r="F1253" s="256">
        <v>565393.0</v>
      </c>
      <c r="G1253" s="133" t="s">
        <v>17</v>
      </c>
    </row>
    <row r="1254" ht="15.0" hidden="1" customHeight="1">
      <c r="A1254" s="133" t="s">
        <v>12</v>
      </c>
      <c r="B1254" s="133" t="s">
        <v>143</v>
      </c>
      <c r="C1254" s="133">
        <v>9006.0</v>
      </c>
      <c r="D1254" s="133" t="s">
        <v>1489</v>
      </c>
      <c r="E1254" s="133" t="s">
        <v>61</v>
      </c>
      <c r="F1254" s="256">
        <v>702094.0</v>
      </c>
      <c r="G1254" s="133" t="s">
        <v>17</v>
      </c>
    </row>
    <row r="1255" ht="15.0" hidden="1" customHeight="1">
      <c r="A1255" s="133" t="s">
        <v>12</v>
      </c>
      <c r="B1255" s="133" t="s">
        <v>143</v>
      </c>
      <c r="C1255" s="133">
        <v>9007.0</v>
      </c>
      <c r="D1255" s="133" t="s">
        <v>1490</v>
      </c>
      <c r="E1255" s="133" t="s">
        <v>61</v>
      </c>
      <c r="F1255" s="256">
        <v>827658.0</v>
      </c>
      <c r="G1255" s="133" t="s">
        <v>17</v>
      </c>
    </row>
    <row r="1256" ht="15.0" hidden="1" customHeight="1">
      <c r="A1256" s="133" t="s">
        <v>12</v>
      </c>
      <c r="B1256" s="133" t="s">
        <v>451</v>
      </c>
      <c r="C1256" s="133">
        <v>9034.0</v>
      </c>
      <c r="D1256" s="133" t="s">
        <v>1491</v>
      </c>
      <c r="E1256" s="133" t="s">
        <v>46</v>
      </c>
      <c r="F1256" s="256">
        <v>207510.0</v>
      </c>
      <c r="G1256" s="133" t="s">
        <v>37</v>
      </c>
    </row>
    <row r="1257" ht="15.0" hidden="1" customHeight="1">
      <c r="A1257" s="133" t="s">
        <v>12</v>
      </c>
      <c r="B1257" s="133" t="s">
        <v>451</v>
      </c>
      <c r="C1257" s="133">
        <v>9035.0</v>
      </c>
      <c r="D1257" s="133" t="s">
        <v>1492</v>
      </c>
      <c r="E1257" s="133" t="s">
        <v>46</v>
      </c>
      <c r="F1257" s="256">
        <v>224602.0</v>
      </c>
      <c r="G1257" s="133" t="s">
        <v>37</v>
      </c>
    </row>
    <row r="1258" ht="15.0" hidden="1" customHeight="1">
      <c r="A1258" s="133" t="s">
        <v>12</v>
      </c>
      <c r="B1258" s="133" t="s">
        <v>451</v>
      </c>
      <c r="C1258" s="133">
        <v>9036.0</v>
      </c>
      <c r="D1258" s="133" t="s">
        <v>1493</v>
      </c>
      <c r="E1258" s="133" t="s">
        <v>46</v>
      </c>
      <c r="F1258" s="256">
        <v>61289.0</v>
      </c>
      <c r="G1258" s="133" t="s">
        <v>37</v>
      </c>
    </row>
    <row r="1259" ht="15.0" hidden="1" customHeight="1">
      <c r="A1259" s="133" t="s">
        <v>12</v>
      </c>
      <c r="B1259" s="133" t="s">
        <v>58</v>
      </c>
      <c r="C1259" s="133">
        <v>9037.0</v>
      </c>
      <c r="D1259" s="133" t="s">
        <v>1494</v>
      </c>
      <c r="E1259" s="133" t="s">
        <v>46</v>
      </c>
      <c r="F1259" s="256">
        <v>25055.0</v>
      </c>
      <c r="G1259" s="133" t="s">
        <v>17</v>
      </c>
    </row>
    <row r="1260" ht="15.0" hidden="1" customHeight="1">
      <c r="A1260" s="133" t="s">
        <v>12</v>
      </c>
      <c r="B1260" s="133" t="s">
        <v>1128</v>
      </c>
      <c r="C1260" s="133">
        <v>9038.0</v>
      </c>
      <c r="D1260" s="133" t="s">
        <v>1495</v>
      </c>
      <c r="E1260" s="133" t="s">
        <v>46</v>
      </c>
      <c r="F1260" s="256">
        <v>4121575.0</v>
      </c>
      <c r="G1260" s="133" t="s">
        <v>37</v>
      </c>
    </row>
    <row r="1261" ht="15.0" hidden="1" customHeight="1">
      <c r="A1261" s="133" t="s">
        <v>12</v>
      </c>
      <c r="B1261" s="133" t="s">
        <v>515</v>
      </c>
      <c r="C1261" s="133">
        <v>9043.0</v>
      </c>
      <c r="D1261" s="133" t="s">
        <v>1496</v>
      </c>
      <c r="E1261" s="133" t="s">
        <v>36</v>
      </c>
      <c r="F1261" s="256">
        <v>19493.0</v>
      </c>
      <c r="G1261" s="133" t="s">
        <v>37</v>
      </c>
    </row>
    <row r="1262" ht="15.0" hidden="1" customHeight="1">
      <c r="A1262" s="133" t="s">
        <v>12</v>
      </c>
      <c r="B1262" s="133" t="s">
        <v>515</v>
      </c>
      <c r="C1262" s="133">
        <v>9044.0</v>
      </c>
      <c r="D1262" s="133" t="s">
        <v>1497</v>
      </c>
      <c r="E1262" s="133" t="s">
        <v>36</v>
      </c>
      <c r="F1262" s="256">
        <v>23991.0</v>
      </c>
      <c r="G1262" s="133" t="s">
        <v>37</v>
      </c>
    </row>
    <row r="1263" ht="15.0" hidden="1" customHeight="1">
      <c r="A1263" s="133" t="s">
        <v>12</v>
      </c>
      <c r="B1263" s="133" t="s">
        <v>451</v>
      </c>
      <c r="C1263" s="133">
        <v>9048.0</v>
      </c>
      <c r="D1263" s="133" t="s">
        <v>1498</v>
      </c>
      <c r="E1263" s="133" t="s">
        <v>46</v>
      </c>
      <c r="F1263" s="256">
        <v>568502.0</v>
      </c>
      <c r="G1263" s="133" t="s">
        <v>37</v>
      </c>
    </row>
    <row r="1264" ht="15.0" hidden="1" customHeight="1">
      <c r="A1264" s="133" t="s">
        <v>12</v>
      </c>
      <c r="B1264" s="133" t="s">
        <v>1050</v>
      </c>
      <c r="C1264" s="133">
        <v>9050.0</v>
      </c>
      <c r="D1264" s="133" t="s">
        <v>1499</v>
      </c>
      <c r="E1264" s="133" t="s">
        <v>46</v>
      </c>
      <c r="F1264" s="256">
        <v>573861.0</v>
      </c>
      <c r="G1264" s="133" t="s">
        <v>37</v>
      </c>
    </row>
    <row r="1265" ht="15.0" hidden="1" customHeight="1">
      <c r="A1265" s="133" t="s">
        <v>12</v>
      </c>
      <c r="B1265" s="133" t="s">
        <v>1500</v>
      </c>
      <c r="C1265" s="133">
        <v>9054.0</v>
      </c>
      <c r="D1265" s="133" t="s">
        <v>1501</v>
      </c>
      <c r="E1265" s="133" t="s">
        <v>36</v>
      </c>
      <c r="F1265" s="256">
        <v>344300.0</v>
      </c>
      <c r="G1265" s="133" t="s">
        <v>37</v>
      </c>
    </row>
    <row r="1266" ht="15.0" hidden="1" customHeight="1">
      <c r="A1266" s="133" t="s">
        <v>12</v>
      </c>
      <c r="B1266" s="133" t="s">
        <v>1500</v>
      </c>
      <c r="C1266" s="133">
        <v>9056.0</v>
      </c>
      <c r="D1266" s="133" t="s">
        <v>1502</v>
      </c>
      <c r="E1266" s="133" t="s">
        <v>36</v>
      </c>
      <c r="F1266" s="256">
        <v>646281.0</v>
      </c>
      <c r="G1266" s="133" t="s">
        <v>37</v>
      </c>
    </row>
    <row r="1267" ht="15.0" hidden="1" customHeight="1">
      <c r="A1267" s="133" t="s">
        <v>12</v>
      </c>
      <c r="B1267" s="133" t="s">
        <v>1500</v>
      </c>
      <c r="C1267" s="133">
        <v>9057.0</v>
      </c>
      <c r="D1267" s="133" t="s">
        <v>1503</v>
      </c>
      <c r="E1267" s="133" t="s">
        <v>36</v>
      </c>
      <c r="F1267" s="256">
        <v>314800.0</v>
      </c>
      <c r="G1267" s="133" t="s">
        <v>37</v>
      </c>
    </row>
    <row r="1268" ht="15.0" hidden="1" customHeight="1">
      <c r="A1268" s="133" t="s">
        <v>12</v>
      </c>
      <c r="B1268" s="133" t="s">
        <v>1143</v>
      </c>
      <c r="C1268" s="133">
        <v>9061.0</v>
      </c>
      <c r="D1268" s="133" t="s">
        <v>1504</v>
      </c>
      <c r="E1268" s="133" t="s">
        <v>36</v>
      </c>
      <c r="F1268" s="256">
        <v>460104.0</v>
      </c>
      <c r="G1268" s="133" t="s">
        <v>17</v>
      </c>
    </row>
    <row r="1269" ht="15.0" hidden="1" customHeight="1">
      <c r="A1269" s="133" t="s">
        <v>12</v>
      </c>
      <c r="B1269" s="133" t="s">
        <v>451</v>
      </c>
      <c r="C1269" s="133">
        <v>9062.0</v>
      </c>
      <c r="D1269" s="133" t="s">
        <v>1505</v>
      </c>
      <c r="E1269" s="133" t="s">
        <v>46</v>
      </c>
      <c r="F1269" s="256">
        <v>435667.0</v>
      </c>
      <c r="G1269" s="133" t="s">
        <v>37</v>
      </c>
    </row>
    <row r="1270" ht="15.0" hidden="1" customHeight="1">
      <c r="A1270" s="133" t="s">
        <v>12</v>
      </c>
      <c r="B1270" s="133" t="s">
        <v>109</v>
      </c>
      <c r="C1270" s="133">
        <v>9084.0</v>
      </c>
      <c r="D1270" s="133" t="s">
        <v>1506</v>
      </c>
      <c r="E1270" s="133" t="s">
        <v>736</v>
      </c>
      <c r="F1270" s="256">
        <v>3584000.0</v>
      </c>
      <c r="G1270" s="133" t="s">
        <v>112</v>
      </c>
    </row>
    <row r="1271" ht="15.0" hidden="1" customHeight="1">
      <c r="A1271" s="133" t="s">
        <v>12</v>
      </c>
      <c r="B1271" s="133" t="s">
        <v>109</v>
      </c>
      <c r="C1271" s="133">
        <v>9085.0</v>
      </c>
      <c r="D1271" s="133" t="s">
        <v>1507</v>
      </c>
      <c r="E1271" s="133" t="s">
        <v>736</v>
      </c>
      <c r="F1271" s="256">
        <v>3150000.0</v>
      </c>
      <c r="G1271" s="133" t="s">
        <v>112</v>
      </c>
    </row>
    <row r="1272" ht="15.0" hidden="1" customHeight="1">
      <c r="A1272" s="133" t="s">
        <v>12</v>
      </c>
      <c r="B1272" s="133" t="s">
        <v>109</v>
      </c>
      <c r="C1272" s="133">
        <v>9086.0</v>
      </c>
      <c r="D1272" s="133" t="s">
        <v>1508</v>
      </c>
      <c r="E1272" s="133" t="s">
        <v>736</v>
      </c>
      <c r="F1272" s="256">
        <v>3303000.0</v>
      </c>
      <c r="G1272" s="133" t="s">
        <v>112</v>
      </c>
    </row>
    <row r="1273" ht="15.0" hidden="1" customHeight="1">
      <c r="A1273" s="133" t="s">
        <v>12</v>
      </c>
      <c r="B1273" s="133" t="s">
        <v>109</v>
      </c>
      <c r="C1273" s="133">
        <v>9087.0</v>
      </c>
      <c r="D1273" s="133" t="s">
        <v>1509</v>
      </c>
      <c r="E1273" s="133" t="s">
        <v>736</v>
      </c>
      <c r="F1273" s="256">
        <v>2670000.0</v>
      </c>
      <c r="G1273" s="133" t="s">
        <v>112</v>
      </c>
    </row>
    <row r="1274" ht="15.0" hidden="1" customHeight="1">
      <c r="A1274" s="133" t="s">
        <v>12</v>
      </c>
      <c r="B1274" s="133" t="s">
        <v>109</v>
      </c>
      <c r="C1274" s="133">
        <v>9088.0</v>
      </c>
      <c r="D1274" s="133" t="s">
        <v>1510</v>
      </c>
      <c r="E1274" s="133" t="s">
        <v>736</v>
      </c>
      <c r="F1274" s="256">
        <v>3736000.0</v>
      </c>
      <c r="G1274" s="133" t="s">
        <v>112</v>
      </c>
    </row>
    <row r="1275" ht="15.0" hidden="1" customHeight="1">
      <c r="A1275" s="133" t="s">
        <v>12</v>
      </c>
      <c r="B1275" s="133" t="s">
        <v>109</v>
      </c>
      <c r="C1275" s="133">
        <v>9089.0</v>
      </c>
      <c r="D1275" s="133" t="s">
        <v>1511</v>
      </c>
      <c r="E1275" s="133" t="s">
        <v>736</v>
      </c>
      <c r="F1275" s="256">
        <v>3310000.0</v>
      </c>
      <c r="G1275" s="133" t="s">
        <v>112</v>
      </c>
    </row>
    <row r="1276" ht="15.0" hidden="1" customHeight="1">
      <c r="A1276" s="133" t="s">
        <v>12</v>
      </c>
      <c r="B1276" s="133" t="s">
        <v>109</v>
      </c>
      <c r="C1276" s="133">
        <v>9090.0</v>
      </c>
      <c r="D1276" s="133" t="s">
        <v>1512</v>
      </c>
      <c r="E1276" s="133" t="s">
        <v>736</v>
      </c>
      <c r="F1276" s="256">
        <v>2316000.0</v>
      </c>
      <c r="G1276" s="133" t="s">
        <v>112</v>
      </c>
    </row>
    <row r="1277" ht="15.0" hidden="1" customHeight="1">
      <c r="A1277" s="133" t="s">
        <v>12</v>
      </c>
      <c r="B1277" s="133" t="s">
        <v>109</v>
      </c>
      <c r="C1277" s="133">
        <v>9091.0</v>
      </c>
      <c r="D1277" s="133" t="s">
        <v>1513</v>
      </c>
      <c r="E1277" s="133" t="s">
        <v>736</v>
      </c>
      <c r="F1277" s="256">
        <v>4690453.0</v>
      </c>
      <c r="G1277" s="133" t="s">
        <v>112</v>
      </c>
    </row>
    <row r="1278" ht="15.0" hidden="1" customHeight="1">
      <c r="A1278" s="133" t="s">
        <v>12</v>
      </c>
      <c r="B1278" s="133" t="s">
        <v>109</v>
      </c>
      <c r="C1278" s="133">
        <v>9092.0</v>
      </c>
      <c r="D1278" s="133" t="s">
        <v>1514</v>
      </c>
      <c r="E1278" s="133" t="s">
        <v>736</v>
      </c>
      <c r="F1278" s="256">
        <v>3264239.0</v>
      </c>
      <c r="G1278" s="133" t="s">
        <v>112</v>
      </c>
    </row>
    <row r="1279" ht="15.0" hidden="1" customHeight="1">
      <c r="A1279" s="133" t="s">
        <v>12</v>
      </c>
      <c r="B1279" s="133" t="s">
        <v>109</v>
      </c>
      <c r="C1279" s="133">
        <v>9093.0</v>
      </c>
      <c r="D1279" s="133" t="s">
        <v>1515</v>
      </c>
      <c r="E1279" s="133" t="s">
        <v>736</v>
      </c>
      <c r="F1279" s="256">
        <v>2718000.0</v>
      </c>
      <c r="G1279" s="133" t="s">
        <v>112</v>
      </c>
    </row>
    <row r="1280" ht="15.0" hidden="1" customHeight="1">
      <c r="A1280" s="133" t="s">
        <v>12</v>
      </c>
      <c r="B1280" s="133" t="s">
        <v>109</v>
      </c>
      <c r="C1280" s="133">
        <v>9094.0</v>
      </c>
      <c r="D1280" s="133" t="s">
        <v>1516</v>
      </c>
      <c r="E1280" s="133" t="s">
        <v>736</v>
      </c>
      <c r="F1280" s="256">
        <v>2447000.0</v>
      </c>
      <c r="G1280" s="133" t="s">
        <v>112</v>
      </c>
    </row>
    <row r="1281" ht="15.0" hidden="1" customHeight="1">
      <c r="A1281" s="133" t="s">
        <v>12</v>
      </c>
      <c r="B1281" s="133" t="s">
        <v>109</v>
      </c>
      <c r="C1281" s="133">
        <v>9095.0</v>
      </c>
      <c r="D1281" s="133" t="s">
        <v>1517</v>
      </c>
      <c r="E1281" s="133" t="s">
        <v>736</v>
      </c>
      <c r="F1281" s="256">
        <v>3064000.0</v>
      </c>
      <c r="G1281" s="133" t="s">
        <v>112</v>
      </c>
    </row>
    <row r="1282" ht="15.0" hidden="1" customHeight="1">
      <c r="A1282" s="133" t="s">
        <v>12</v>
      </c>
      <c r="B1282" s="133" t="s">
        <v>109</v>
      </c>
      <c r="C1282" s="133">
        <v>9096.0</v>
      </c>
      <c r="D1282" s="133" t="s">
        <v>1518</v>
      </c>
      <c r="E1282" s="133" t="s">
        <v>736</v>
      </c>
      <c r="F1282" s="256">
        <v>3736000.0</v>
      </c>
      <c r="G1282" s="133" t="s">
        <v>112</v>
      </c>
    </row>
    <row r="1283" ht="15.0" hidden="1" customHeight="1">
      <c r="A1283" s="133" t="s">
        <v>12</v>
      </c>
      <c r="B1283" s="133" t="s">
        <v>109</v>
      </c>
      <c r="C1283" s="133">
        <v>9097.0</v>
      </c>
      <c r="D1283" s="133" t="s">
        <v>1519</v>
      </c>
      <c r="E1283" s="133" t="s">
        <v>736</v>
      </c>
      <c r="F1283" s="256">
        <v>3064000.0</v>
      </c>
      <c r="G1283" s="133" t="s">
        <v>112</v>
      </c>
    </row>
    <row r="1284" ht="15.0" hidden="1" customHeight="1">
      <c r="A1284" s="133" t="s">
        <v>12</v>
      </c>
      <c r="B1284" s="133" t="s">
        <v>109</v>
      </c>
      <c r="C1284" s="133">
        <v>9098.0</v>
      </c>
      <c r="D1284" s="133" t="s">
        <v>1520</v>
      </c>
      <c r="E1284" s="133" t="s">
        <v>736</v>
      </c>
      <c r="F1284" s="256">
        <v>2316000.0</v>
      </c>
      <c r="G1284" s="133" t="s">
        <v>112</v>
      </c>
    </row>
    <row r="1285" ht="15.0" hidden="1" customHeight="1">
      <c r="A1285" s="133" t="s">
        <v>12</v>
      </c>
      <c r="B1285" s="133" t="s">
        <v>109</v>
      </c>
      <c r="C1285" s="133">
        <v>9099.0</v>
      </c>
      <c r="D1285" s="133" t="s">
        <v>1521</v>
      </c>
      <c r="E1285" s="133" t="s">
        <v>736</v>
      </c>
      <c r="F1285" s="256">
        <v>2018000.0</v>
      </c>
      <c r="G1285" s="133" t="s">
        <v>112</v>
      </c>
    </row>
    <row r="1286" ht="15.0" hidden="1" customHeight="1">
      <c r="A1286" s="133" t="s">
        <v>12</v>
      </c>
      <c r="B1286" s="133" t="s">
        <v>109</v>
      </c>
      <c r="C1286" s="133">
        <v>9100.0</v>
      </c>
      <c r="D1286" s="133" t="s">
        <v>1522</v>
      </c>
      <c r="E1286" s="133" t="s">
        <v>736</v>
      </c>
      <c r="F1286" s="256">
        <v>1750905.0</v>
      </c>
      <c r="G1286" s="133" t="s">
        <v>112</v>
      </c>
    </row>
    <row r="1287" ht="15.0" customHeight="1">
      <c r="A1287" s="133" t="s">
        <v>12</v>
      </c>
      <c r="B1287" s="133" t="s">
        <v>109</v>
      </c>
      <c r="C1287" s="133">
        <v>9101.0</v>
      </c>
      <c r="D1287" s="133" t="s">
        <v>1523</v>
      </c>
      <c r="E1287" s="133" t="s">
        <v>736</v>
      </c>
      <c r="F1287" s="256">
        <v>4488000.0</v>
      </c>
      <c r="G1287" s="133" t="s">
        <v>112</v>
      </c>
    </row>
    <row r="1288" ht="15.0" hidden="1" customHeight="1">
      <c r="A1288" s="133" t="s">
        <v>12</v>
      </c>
      <c r="B1288" s="133" t="s">
        <v>109</v>
      </c>
      <c r="C1288" s="133">
        <v>9102.0</v>
      </c>
      <c r="D1288" s="133" t="s">
        <v>1524</v>
      </c>
      <c r="E1288" s="133" t="s">
        <v>736</v>
      </c>
      <c r="F1288" s="256">
        <v>3479000.0</v>
      </c>
      <c r="G1288" s="133" t="s">
        <v>112</v>
      </c>
    </row>
    <row r="1289" ht="15.0" hidden="1" customHeight="1">
      <c r="A1289" s="133" t="s">
        <v>12</v>
      </c>
      <c r="B1289" s="133" t="s">
        <v>109</v>
      </c>
      <c r="C1289" s="133">
        <v>9103.0</v>
      </c>
      <c r="D1289" s="133" t="s">
        <v>1525</v>
      </c>
      <c r="E1289" s="133" t="s">
        <v>736</v>
      </c>
      <c r="F1289" s="256">
        <v>2481000.0</v>
      </c>
      <c r="G1289" s="133" t="s">
        <v>112</v>
      </c>
    </row>
    <row r="1290" ht="15.0" hidden="1" customHeight="1">
      <c r="A1290" s="133" t="s">
        <v>12</v>
      </c>
      <c r="B1290" s="133" t="s">
        <v>109</v>
      </c>
      <c r="C1290" s="133">
        <v>9104.0</v>
      </c>
      <c r="D1290" s="133" t="s">
        <v>1526</v>
      </c>
      <c r="E1290" s="133" t="s">
        <v>736</v>
      </c>
      <c r="F1290" s="256">
        <v>2018000.0</v>
      </c>
      <c r="G1290" s="133" t="s">
        <v>112</v>
      </c>
    </row>
    <row r="1291" ht="15.0" hidden="1" customHeight="1">
      <c r="A1291" s="133" t="s">
        <v>12</v>
      </c>
      <c r="B1291" s="133" t="s">
        <v>109</v>
      </c>
      <c r="C1291" s="133">
        <v>9105.0</v>
      </c>
      <c r="D1291" s="133" t="s">
        <v>1527</v>
      </c>
      <c r="E1291" s="133" t="s">
        <v>736</v>
      </c>
      <c r="F1291" s="256">
        <v>1750905.0</v>
      </c>
      <c r="G1291" s="133" t="s">
        <v>112</v>
      </c>
    </row>
    <row r="1292" ht="15.0" hidden="1" customHeight="1">
      <c r="A1292" s="133" t="s">
        <v>12</v>
      </c>
      <c r="B1292" s="133" t="s">
        <v>109</v>
      </c>
      <c r="C1292" s="133">
        <v>9107.0</v>
      </c>
      <c r="D1292" s="133" t="s">
        <v>1528</v>
      </c>
      <c r="E1292" s="133" t="s">
        <v>736</v>
      </c>
      <c r="F1292" s="256">
        <v>1.7387E7</v>
      </c>
      <c r="G1292" s="133" t="s">
        <v>112</v>
      </c>
    </row>
    <row r="1293" ht="15.0" hidden="1" customHeight="1">
      <c r="A1293" s="133" t="s">
        <v>12</v>
      </c>
      <c r="B1293" s="133" t="s">
        <v>109</v>
      </c>
      <c r="C1293" s="133">
        <v>9108.0</v>
      </c>
      <c r="D1293" s="133" t="s">
        <v>1529</v>
      </c>
      <c r="E1293" s="133" t="s">
        <v>736</v>
      </c>
      <c r="F1293" s="256">
        <v>1.3251E7</v>
      </c>
      <c r="G1293" s="133" t="s">
        <v>112</v>
      </c>
    </row>
    <row r="1294" ht="15.0" hidden="1" customHeight="1">
      <c r="A1294" s="133" t="s">
        <v>12</v>
      </c>
      <c r="B1294" s="133" t="s">
        <v>109</v>
      </c>
      <c r="C1294" s="133">
        <v>9109.0</v>
      </c>
      <c r="D1294" s="133" t="s">
        <v>1530</v>
      </c>
      <c r="E1294" s="133" t="s">
        <v>736</v>
      </c>
      <c r="F1294" s="256">
        <v>1.1183E7</v>
      </c>
      <c r="G1294" s="133" t="s">
        <v>112</v>
      </c>
    </row>
    <row r="1295" ht="15.0" hidden="1" customHeight="1">
      <c r="A1295" s="133" t="s">
        <v>12</v>
      </c>
      <c r="B1295" s="133" t="s">
        <v>109</v>
      </c>
      <c r="C1295" s="133">
        <v>9110.0</v>
      </c>
      <c r="D1295" s="133" t="s">
        <v>1531</v>
      </c>
      <c r="E1295" s="133" t="s">
        <v>736</v>
      </c>
      <c r="F1295" s="256">
        <v>9522000.0</v>
      </c>
      <c r="G1295" s="133" t="s">
        <v>112</v>
      </c>
    </row>
    <row r="1296" ht="15.0" hidden="1" customHeight="1">
      <c r="A1296" s="133" t="s">
        <v>12</v>
      </c>
      <c r="B1296" s="133" t="s">
        <v>109</v>
      </c>
      <c r="C1296" s="133">
        <v>9111.0</v>
      </c>
      <c r="D1296" s="133" t="s">
        <v>1532</v>
      </c>
      <c r="E1296" s="133" t="s">
        <v>736</v>
      </c>
      <c r="F1296" s="256">
        <v>8589000.0</v>
      </c>
      <c r="G1296" s="133" t="s">
        <v>112</v>
      </c>
    </row>
    <row r="1297" ht="15.0" hidden="1" customHeight="1">
      <c r="A1297" s="133" t="s">
        <v>12</v>
      </c>
      <c r="B1297" s="133" t="s">
        <v>109</v>
      </c>
      <c r="C1297" s="133">
        <v>9112.0</v>
      </c>
      <c r="D1297" s="133" t="s">
        <v>1533</v>
      </c>
      <c r="E1297" s="133" t="s">
        <v>736</v>
      </c>
      <c r="F1297" s="256">
        <v>7659000.0</v>
      </c>
      <c r="G1297" s="133" t="s">
        <v>112</v>
      </c>
    </row>
    <row r="1298" ht="15.0" hidden="1" customHeight="1">
      <c r="A1298" s="133" t="s">
        <v>12</v>
      </c>
      <c r="B1298" s="133" t="s">
        <v>109</v>
      </c>
      <c r="C1298" s="133">
        <v>9113.0</v>
      </c>
      <c r="D1298" s="133" t="s">
        <v>1534</v>
      </c>
      <c r="E1298" s="133" t="s">
        <v>736</v>
      </c>
      <c r="F1298" s="256">
        <v>5791000.0</v>
      </c>
      <c r="G1298" s="133" t="s">
        <v>112</v>
      </c>
    </row>
    <row r="1299" ht="15.0" hidden="1" customHeight="1">
      <c r="A1299" s="133" t="s">
        <v>12</v>
      </c>
      <c r="B1299" s="133" t="s">
        <v>1535</v>
      </c>
      <c r="C1299" s="133">
        <v>9116.0</v>
      </c>
      <c r="D1299" s="133" t="s">
        <v>1536</v>
      </c>
      <c r="E1299" s="133" t="s">
        <v>100</v>
      </c>
      <c r="F1299" s="256">
        <v>268000.0</v>
      </c>
      <c r="G1299" s="133" t="s">
        <v>112</v>
      </c>
    </row>
    <row r="1300" ht="15.0" hidden="1" customHeight="1">
      <c r="A1300" s="133" t="s">
        <v>12</v>
      </c>
      <c r="B1300" s="133" t="s">
        <v>1535</v>
      </c>
      <c r="C1300" s="133">
        <v>9117.0</v>
      </c>
      <c r="D1300" s="133" t="s">
        <v>1537</v>
      </c>
      <c r="E1300" s="133" t="s">
        <v>736</v>
      </c>
      <c r="F1300" s="256">
        <v>7732000.0</v>
      </c>
      <c r="G1300" s="133" t="s">
        <v>112</v>
      </c>
    </row>
    <row r="1301" ht="15.0" hidden="1" customHeight="1">
      <c r="A1301" s="133" t="s">
        <v>12</v>
      </c>
      <c r="B1301" s="133" t="s">
        <v>1535</v>
      </c>
      <c r="C1301" s="133">
        <v>9118.0</v>
      </c>
      <c r="D1301" s="133" t="s">
        <v>1538</v>
      </c>
      <c r="E1301" s="133" t="s">
        <v>100</v>
      </c>
      <c r="F1301" s="256">
        <v>461000.0</v>
      </c>
      <c r="G1301" s="133" t="s">
        <v>112</v>
      </c>
    </row>
    <row r="1302" ht="15.0" hidden="1" customHeight="1">
      <c r="A1302" s="133" t="s">
        <v>12</v>
      </c>
      <c r="B1302" s="133" t="s">
        <v>1535</v>
      </c>
      <c r="C1302" s="133">
        <v>9119.0</v>
      </c>
      <c r="D1302" s="133" t="s">
        <v>1539</v>
      </c>
      <c r="E1302" s="133" t="s">
        <v>736</v>
      </c>
      <c r="F1302" s="256">
        <v>1.3668E7</v>
      </c>
      <c r="G1302" s="133" t="s">
        <v>112</v>
      </c>
    </row>
    <row r="1303" ht="15.0" hidden="1" customHeight="1">
      <c r="A1303" s="133" t="s">
        <v>12</v>
      </c>
      <c r="B1303" s="133" t="s">
        <v>1535</v>
      </c>
      <c r="C1303" s="133">
        <v>9120.0</v>
      </c>
      <c r="D1303" s="133" t="s">
        <v>1540</v>
      </c>
      <c r="E1303" s="133" t="s">
        <v>100</v>
      </c>
      <c r="F1303" s="256">
        <v>329000.0</v>
      </c>
      <c r="G1303" s="133" t="s">
        <v>112</v>
      </c>
    </row>
    <row r="1304" ht="15.0" hidden="1" customHeight="1">
      <c r="A1304" s="133" t="s">
        <v>12</v>
      </c>
      <c r="B1304" s="133" t="s">
        <v>1535</v>
      </c>
      <c r="C1304" s="133">
        <v>9121.0</v>
      </c>
      <c r="D1304" s="133" t="s">
        <v>1541</v>
      </c>
      <c r="E1304" s="133" t="s">
        <v>736</v>
      </c>
      <c r="F1304" s="256">
        <v>9921000.0</v>
      </c>
      <c r="G1304" s="133" t="s">
        <v>112</v>
      </c>
    </row>
    <row r="1305" ht="15.0" hidden="1" customHeight="1">
      <c r="A1305" s="133" t="s">
        <v>12</v>
      </c>
      <c r="B1305" s="133" t="s">
        <v>1535</v>
      </c>
      <c r="C1305" s="133">
        <v>9122.0</v>
      </c>
      <c r="D1305" s="133" t="s">
        <v>1542</v>
      </c>
      <c r="E1305" s="133" t="s">
        <v>100</v>
      </c>
      <c r="F1305" s="256">
        <v>50353.0</v>
      </c>
      <c r="G1305" s="133" t="s">
        <v>112</v>
      </c>
    </row>
    <row r="1306" ht="15.0" hidden="1" customHeight="1">
      <c r="A1306" s="133" t="s">
        <v>12</v>
      </c>
      <c r="B1306" s="133" t="s">
        <v>1535</v>
      </c>
      <c r="C1306" s="133">
        <v>9123.0</v>
      </c>
      <c r="D1306" s="133" t="s">
        <v>1543</v>
      </c>
      <c r="E1306" s="133" t="s">
        <v>736</v>
      </c>
      <c r="F1306" s="256">
        <v>1516361.0</v>
      </c>
      <c r="G1306" s="133" t="s">
        <v>112</v>
      </c>
    </row>
    <row r="1307" ht="15.0" hidden="1" customHeight="1">
      <c r="A1307" s="133" t="s">
        <v>12</v>
      </c>
      <c r="B1307" s="133" t="s">
        <v>345</v>
      </c>
      <c r="C1307" s="133">
        <v>9143.0</v>
      </c>
      <c r="D1307" s="133" t="s">
        <v>1544</v>
      </c>
      <c r="E1307" s="133" t="s">
        <v>46</v>
      </c>
      <c r="F1307" s="256">
        <v>65142.0</v>
      </c>
      <c r="G1307" s="133" t="s">
        <v>37</v>
      </c>
    </row>
    <row r="1308" ht="15.0" hidden="1" customHeight="1">
      <c r="A1308" s="133" t="s">
        <v>12</v>
      </c>
      <c r="B1308" s="133" t="s">
        <v>1057</v>
      </c>
      <c r="C1308" s="133">
        <v>9144.0</v>
      </c>
      <c r="D1308" s="133" t="s">
        <v>1545</v>
      </c>
      <c r="E1308" s="133" t="s">
        <v>46</v>
      </c>
      <c r="F1308" s="256">
        <v>690200.0</v>
      </c>
      <c r="G1308" s="133" t="s">
        <v>37</v>
      </c>
    </row>
    <row r="1309" ht="15.0" hidden="1" customHeight="1">
      <c r="A1309" s="133" t="s">
        <v>12</v>
      </c>
      <c r="B1309" s="133" t="s">
        <v>1057</v>
      </c>
      <c r="C1309" s="133">
        <v>9145.0</v>
      </c>
      <c r="D1309" s="133" t="s">
        <v>1546</v>
      </c>
      <c r="E1309" s="133" t="s">
        <v>46</v>
      </c>
      <c r="F1309" s="256">
        <v>690200.0</v>
      </c>
      <c r="G1309" s="133" t="s">
        <v>37</v>
      </c>
    </row>
    <row r="1310" ht="15.0" hidden="1" customHeight="1">
      <c r="A1310" s="133" t="s">
        <v>12</v>
      </c>
      <c r="B1310" s="133" t="s">
        <v>1128</v>
      </c>
      <c r="C1310" s="133">
        <v>9146.0</v>
      </c>
      <c r="D1310" s="133" t="s">
        <v>1547</v>
      </c>
      <c r="E1310" s="133" t="s">
        <v>46</v>
      </c>
      <c r="F1310" s="256">
        <v>1.8269861E7</v>
      </c>
      <c r="G1310" s="133" t="s">
        <v>37</v>
      </c>
    </row>
    <row r="1311" ht="15.0" hidden="1" customHeight="1">
      <c r="A1311" s="133" t="s">
        <v>12</v>
      </c>
      <c r="B1311" s="133" t="s">
        <v>1128</v>
      </c>
      <c r="C1311" s="133">
        <v>9147.0</v>
      </c>
      <c r="D1311" s="133" t="s">
        <v>1548</v>
      </c>
      <c r="E1311" s="133" t="s">
        <v>46</v>
      </c>
      <c r="F1311" s="256">
        <v>2049158.0</v>
      </c>
      <c r="G1311" s="133" t="s">
        <v>37</v>
      </c>
    </row>
    <row r="1312" ht="15.0" hidden="1" customHeight="1">
      <c r="A1312" s="133" t="s">
        <v>12</v>
      </c>
      <c r="B1312" s="133" t="s">
        <v>31</v>
      </c>
      <c r="C1312" s="133">
        <v>9148.0</v>
      </c>
      <c r="D1312" s="133" t="s">
        <v>1549</v>
      </c>
      <c r="E1312" s="133" t="s">
        <v>736</v>
      </c>
      <c r="F1312" s="256">
        <v>4350413.0</v>
      </c>
      <c r="G1312" s="133" t="s">
        <v>17</v>
      </c>
    </row>
    <row r="1313" ht="15.0" hidden="1" customHeight="1">
      <c r="A1313" s="133" t="s">
        <v>12</v>
      </c>
      <c r="B1313" s="133" t="s">
        <v>1550</v>
      </c>
      <c r="C1313" s="133">
        <v>9159.0</v>
      </c>
      <c r="D1313" s="133" t="s">
        <v>1551</v>
      </c>
      <c r="E1313" s="133" t="s">
        <v>56</v>
      </c>
      <c r="F1313" s="256">
        <v>228300.0</v>
      </c>
      <c r="G1313" s="133" t="s">
        <v>37</v>
      </c>
    </row>
    <row r="1314" ht="15.0" hidden="1" customHeight="1">
      <c r="A1314" s="133" t="s">
        <v>12</v>
      </c>
      <c r="B1314" s="133" t="s">
        <v>1109</v>
      </c>
      <c r="C1314" s="133">
        <v>9164.0</v>
      </c>
      <c r="D1314" s="133" t="s">
        <v>1552</v>
      </c>
      <c r="E1314" s="133" t="s">
        <v>100</v>
      </c>
      <c r="F1314" s="256">
        <v>416000.0</v>
      </c>
      <c r="G1314" s="133" t="s">
        <v>112</v>
      </c>
    </row>
    <row r="1315" ht="15.0" hidden="1" customHeight="1">
      <c r="A1315" s="133" t="s">
        <v>12</v>
      </c>
      <c r="B1315" s="133" t="s">
        <v>1109</v>
      </c>
      <c r="C1315" s="133">
        <v>9165.0</v>
      </c>
      <c r="D1315" s="133" t="s">
        <v>1553</v>
      </c>
      <c r="E1315" s="133" t="s">
        <v>736</v>
      </c>
      <c r="F1315" s="256">
        <v>8778000.0</v>
      </c>
      <c r="G1315" s="133" t="s">
        <v>112</v>
      </c>
    </row>
    <row r="1316" ht="15.0" hidden="1" customHeight="1">
      <c r="A1316" s="133" t="s">
        <v>12</v>
      </c>
      <c r="B1316" s="133" t="s">
        <v>1109</v>
      </c>
      <c r="C1316" s="133">
        <v>9166.0</v>
      </c>
      <c r="D1316" s="133" t="s">
        <v>1554</v>
      </c>
      <c r="E1316" s="133" t="s">
        <v>736</v>
      </c>
      <c r="F1316" s="256">
        <v>1.2539E7</v>
      </c>
      <c r="G1316" s="133" t="s">
        <v>112</v>
      </c>
    </row>
    <row r="1317" ht="15.0" hidden="1" customHeight="1">
      <c r="A1317" s="133" t="s">
        <v>12</v>
      </c>
      <c r="B1317" s="133" t="s">
        <v>1109</v>
      </c>
      <c r="C1317" s="133">
        <v>9167.0</v>
      </c>
      <c r="D1317" s="133" t="s">
        <v>1555</v>
      </c>
      <c r="E1317" s="133" t="s">
        <v>100</v>
      </c>
      <c r="F1317" s="256">
        <v>570000.0</v>
      </c>
      <c r="G1317" s="133" t="s">
        <v>112</v>
      </c>
    </row>
    <row r="1318" ht="15.0" hidden="1" customHeight="1">
      <c r="A1318" s="133" t="s">
        <v>12</v>
      </c>
      <c r="B1318" s="133" t="s">
        <v>1109</v>
      </c>
      <c r="C1318" s="133">
        <v>9168.0</v>
      </c>
      <c r="D1318" s="133" t="s">
        <v>1556</v>
      </c>
      <c r="E1318" s="133" t="s">
        <v>736</v>
      </c>
      <c r="F1318" s="256">
        <v>1.7061E7</v>
      </c>
      <c r="G1318" s="133" t="s">
        <v>112</v>
      </c>
    </row>
    <row r="1319" ht="15.0" hidden="1" customHeight="1">
      <c r="A1319" s="133" t="s">
        <v>12</v>
      </c>
      <c r="B1319" s="133" t="s">
        <v>451</v>
      </c>
      <c r="C1319" s="133">
        <v>9169.0</v>
      </c>
      <c r="D1319" s="133" t="s">
        <v>1557</v>
      </c>
      <c r="E1319" s="133" t="s">
        <v>46</v>
      </c>
      <c r="F1319" s="256">
        <v>32503.0</v>
      </c>
      <c r="G1319" s="133" t="s">
        <v>37</v>
      </c>
    </row>
    <row r="1320" ht="15.0" hidden="1" customHeight="1">
      <c r="A1320" s="133" t="s">
        <v>12</v>
      </c>
      <c r="B1320" s="133" t="s">
        <v>1143</v>
      </c>
      <c r="C1320" s="133">
        <v>9170.0</v>
      </c>
      <c r="D1320" s="133" t="s">
        <v>1558</v>
      </c>
      <c r="E1320" s="133" t="s">
        <v>43</v>
      </c>
      <c r="F1320" s="256">
        <v>10895.0</v>
      </c>
      <c r="G1320" s="133" t="s">
        <v>17</v>
      </c>
    </row>
    <row r="1321" ht="15.0" hidden="1" customHeight="1">
      <c r="A1321" s="133" t="s">
        <v>12</v>
      </c>
      <c r="B1321" s="133" t="s">
        <v>1143</v>
      </c>
      <c r="C1321" s="133">
        <v>9171.0</v>
      </c>
      <c r="D1321" s="133" t="s">
        <v>1559</v>
      </c>
      <c r="E1321" s="133" t="s">
        <v>43</v>
      </c>
      <c r="F1321" s="256">
        <v>9433.0</v>
      </c>
      <c r="G1321" s="133" t="s">
        <v>17</v>
      </c>
    </row>
    <row r="1322" ht="15.0" hidden="1" customHeight="1">
      <c r="A1322" s="133" t="s">
        <v>12</v>
      </c>
      <c r="B1322" s="133" t="s">
        <v>535</v>
      </c>
      <c r="C1322" s="133">
        <v>9172.0</v>
      </c>
      <c r="D1322" s="133" t="s">
        <v>1560</v>
      </c>
      <c r="E1322" s="133" t="s">
        <v>1151</v>
      </c>
      <c r="F1322" s="256">
        <v>720000.0</v>
      </c>
      <c r="G1322" s="133" t="s">
        <v>17</v>
      </c>
    </row>
    <row r="1323" ht="15.0" hidden="1" customHeight="1">
      <c r="A1323" s="133" t="s">
        <v>12</v>
      </c>
      <c r="B1323" s="133" t="s">
        <v>98</v>
      </c>
      <c r="C1323" s="133">
        <v>9176.0</v>
      </c>
      <c r="D1323" s="133" t="s">
        <v>1561</v>
      </c>
      <c r="E1323" s="133" t="s">
        <v>736</v>
      </c>
      <c r="F1323" s="256">
        <v>829835.0</v>
      </c>
      <c r="G1323" s="133" t="s">
        <v>37</v>
      </c>
    </row>
    <row r="1324" ht="15.0" hidden="1" customHeight="1">
      <c r="A1324" s="133" t="s">
        <v>12</v>
      </c>
      <c r="B1324" s="133" t="s">
        <v>451</v>
      </c>
      <c r="C1324" s="133">
        <v>9184.0</v>
      </c>
      <c r="D1324" s="133" t="s">
        <v>1562</v>
      </c>
      <c r="E1324" s="133" t="s">
        <v>46</v>
      </c>
      <c r="F1324" s="256">
        <v>435667.0</v>
      </c>
      <c r="G1324" s="133" t="s">
        <v>37</v>
      </c>
    </row>
    <row r="1325" ht="15.0" hidden="1" customHeight="1">
      <c r="A1325" s="133" t="s">
        <v>12</v>
      </c>
      <c r="B1325" s="133" t="s">
        <v>1128</v>
      </c>
      <c r="C1325" s="133">
        <v>9185.0</v>
      </c>
      <c r="D1325" s="133" t="s">
        <v>1563</v>
      </c>
      <c r="E1325" s="133" t="s">
        <v>46</v>
      </c>
      <c r="F1325" s="256">
        <v>6131297.0</v>
      </c>
      <c r="G1325" s="133" t="s">
        <v>37</v>
      </c>
    </row>
    <row r="1326" ht="15.0" hidden="1" customHeight="1">
      <c r="A1326" s="133" t="s">
        <v>12</v>
      </c>
      <c r="B1326" s="133" t="s">
        <v>1135</v>
      </c>
      <c r="C1326" s="133">
        <v>9186.0</v>
      </c>
      <c r="D1326" s="133" t="s">
        <v>1564</v>
      </c>
      <c r="E1326" s="133" t="s">
        <v>46</v>
      </c>
      <c r="F1326" s="256">
        <v>8033015.0</v>
      </c>
      <c r="G1326" s="133" t="s">
        <v>37</v>
      </c>
    </row>
    <row r="1327" ht="15.0" hidden="1" customHeight="1">
      <c r="A1327" s="133" t="s">
        <v>12</v>
      </c>
      <c r="B1327" s="133" t="s">
        <v>1128</v>
      </c>
      <c r="C1327" s="133">
        <v>9187.0</v>
      </c>
      <c r="D1327" s="133" t="s">
        <v>1565</v>
      </c>
      <c r="E1327" s="133" t="s">
        <v>46</v>
      </c>
      <c r="F1327" s="256">
        <v>5420966.0</v>
      </c>
      <c r="G1327" s="133" t="s">
        <v>37</v>
      </c>
    </row>
    <row r="1328" ht="15.0" hidden="1" customHeight="1">
      <c r="A1328" s="133" t="s">
        <v>12</v>
      </c>
      <c r="B1328" s="133" t="s">
        <v>1128</v>
      </c>
      <c r="C1328" s="133">
        <v>9188.0</v>
      </c>
      <c r="D1328" s="133" t="s">
        <v>1566</v>
      </c>
      <c r="E1328" s="133" t="s">
        <v>46</v>
      </c>
      <c r="F1328" s="256">
        <v>6783000.0</v>
      </c>
      <c r="G1328" s="133" t="s">
        <v>37</v>
      </c>
    </row>
    <row r="1329" ht="15.0" hidden="1" customHeight="1">
      <c r="A1329" s="133" t="s">
        <v>12</v>
      </c>
      <c r="B1329" s="133" t="s">
        <v>1128</v>
      </c>
      <c r="C1329" s="133">
        <v>9189.0</v>
      </c>
      <c r="D1329" s="133" t="s">
        <v>1567</v>
      </c>
      <c r="E1329" s="133" t="s">
        <v>46</v>
      </c>
      <c r="F1329" s="256">
        <v>9382710.0</v>
      </c>
      <c r="G1329" s="133" t="s">
        <v>37</v>
      </c>
    </row>
    <row r="1330" ht="15.0" hidden="1" customHeight="1">
      <c r="A1330" s="133" t="s">
        <v>12</v>
      </c>
      <c r="B1330" s="133" t="s">
        <v>1128</v>
      </c>
      <c r="C1330" s="133">
        <v>9190.0</v>
      </c>
      <c r="D1330" s="133" t="s">
        <v>1568</v>
      </c>
      <c r="E1330" s="133" t="s">
        <v>46</v>
      </c>
      <c r="F1330" s="256">
        <v>1.7484964E7</v>
      </c>
      <c r="G1330" s="133" t="s">
        <v>37</v>
      </c>
    </row>
    <row r="1331" ht="15.0" hidden="1" customHeight="1">
      <c r="A1331" s="133" t="s">
        <v>12</v>
      </c>
      <c r="B1331" s="133" t="s">
        <v>1128</v>
      </c>
      <c r="C1331" s="133">
        <v>9191.0</v>
      </c>
      <c r="D1331" s="133" t="s">
        <v>1569</v>
      </c>
      <c r="E1331" s="133" t="s">
        <v>46</v>
      </c>
      <c r="F1331" s="256">
        <v>4815390.0</v>
      </c>
      <c r="G1331" s="133" t="s">
        <v>37</v>
      </c>
    </row>
    <row r="1332" ht="15.0" hidden="1" customHeight="1">
      <c r="A1332" s="133" t="s">
        <v>12</v>
      </c>
      <c r="B1332" s="133" t="s">
        <v>1128</v>
      </c>
      <c r="C1332" s="133">
        <v>9192.0</v>
      </c>
      <c r="D1332" s="133" t="s">
        <v>1570</v>
      </c>
      <c r="E1332" s="133" t="s">
        <v>46</v>
      </c>
      <c r="F1332" s="256">
        <v>4690716.0</v>
      </c>
      <c r="G1332" s="133" t="s">
        <v>37</v>
      </c>
    </row>
    <row r="1333" ht="15.0" hidden="1" customHeight="1">
      <c r="A1333" s="133" t="s">
        <v>12</v>
      </c>
      <c r="B1333" s="133" t="s">
        <v>1128</v>
      </c>
      <c r="C1333" s="133">
        <v>9193.0</v>
      </c>
      <c r="D1333" s="133" t="s">
        <v>1571</v>
      </c>
      <c r="E1333" s="133" t="s">
        <v>46</v>
      </c>
      <c r="F1333" s="256">
        <v>4345084.0</v>
      </c>
      <c r="G1333" s="133" t="s">
        <v>37</v>
      </c>
    </row>
    <row r="1334" ht="15.0" hidden="1" customHeight="1">
      <c r="A1334" s="133" t="s">
        <v>12</v>
      </c>
      <c r="B1334" s="133" t="s">
        <v>1128</v>
      </c>
      <c r="C1334" s="133">
        <v>9194.0</v>
      </c>
      <c r="D1334" s="133" t="s">
        <v>1572</v>
      </c>
      <c r="E1334" s="133" t="s">
        <v>46</v>
      </c>
      <c r="F1334" s="256">
        <v>4295709.0</v>
      </c>
      <c r="G1334" s="133" t="s">
        <v>37</v>
      </c>
    </row>
    <row r="1335" ht="15.0" hidden="1" customHeight="1">
      <c r="A1335" s="133" t="s">
        <v>12</v>
      </c>
      <c r="B1335" s="133" t="s">
        <v>14</v>
      </c>
      <c r="C1335" s="133">
        <v>9197.0</v>
      </c>
      <c r="D1335" s="133" t="s">
        <v>1573</v>
      </c>
      <c r="E1335" s="133" t="s">
        <v>16</v>
      </c>
      <c r="F1335" s="256">
        <v>854462.0</v>
      </c>
      <c r="G1335" s="133" t="s">
        <v>17</v>
      </c>
    </row>
    <row r="1336" ht="15.0" hidden="1" customHeight="1">
      <c r="A1336" s="133" t="s">
        <v>12</v>
      </c>
      <c r="B1336" s="133" t="s">
        <v>14</v>
      </c>
      <c r="C1336" s="133">
        <v>9199.0</v>
      </c>
      <c r="D1336" s="133" t="s">
        <v>1574</v>
      </c>
      <c r="E1336" s="133" t="s">
        <v>16</v>
      </c>
      <c r="F1336" s="256">
        <v>701412.0</v>
      </c>
      <c r="G1336" s="133" t="s">
        <v>17</v>
      </c>
    </row>
    <row r="1337" ht="15.0" hidden="1" customHeight="1">
      <c r="A1337" s="133" t="s">
        <v>12</v>
      </c>
      <c r="B1337" s="133" t="s">
        <v>451</v>
      </c>
      <c r="C1337" s="133">
        <v>9200.0</v>
      </c>
      <c r="D1337" s="133" t="s">
        <v>1575</v>
      </c>
      <c r="E1337" s="133" t="s">
        <v>46</v>
      </c>
      <c r="F1337" s="256">
        <v>530431.0</v>
      </c>
      <c r="G1337" s="133" t="s">
        <v>37</v>
      </c>
    </row>
    <row r="1338" ht="15.0" hidden="1" customHeight="1">
      <c r="A1338" s="133" t="s">
        <v>12</v>
      </c>
      <c r="B1338" s="133" t="s">
        <v>451</v>
      </c>
      <c r="C1338" s="133">
        <v>9201.0</v>
      </c>
      <c r="D1338" s="133" t="s">
        <v>1576</v>
      </c>
      <c r="E1338" s="133" t="s">
        <v>46</v>
      </c>
      <c r="F1338" s="256">
        <v>509217.0</v>
      </c>
      <c r="G1338" s="133" t="s">
        <v>37</v>
      </c>
    </row>
    <row r="1339" ht="15.0" hidden="1" customHeight="1">
      <c r="A1339" s="133" t="s">
        <v>12</v>
      </c>
      <c r="B1339" s="133" t="s">
        <v>451</v>
      </c>
      <c r="C1339" s="133">
        <v>9202.0</v>
      </c>
      <c r="D1339" s="133" t="s">
        <v>1577</v>
      </c>
      <c r="E1339" s="133" t="s">
        <v>46</v>
      </c>
      <c r="F1339" s="256">
        <v>520664.0</v>
      </c>
      <c r="G1339" s="133" t="s">
        <v>37</v>
      </c>
    </row>
    <row r="1340" ht="15.0" hidden="1" customHeight="1">
      <c r="A1340" s="133" t="s">
        <v>12</v>
      </c>
      <c r="B1340" s="133" t="s">
        <v>451</v>
      </c>
      <c r="C1340" s="133">
        <v>9203.0</v>
      </c>
      <c r="D1340" s="133" t="s">
        <v>1578</v>
      </c>
      <c r="E1340" s="133" t="s">
        <v>46</v>
      </c>
      <c r="F1340" s="256">
        <v>520664.0</v>
      </c>
      <c r="G1340" s="133" t="s">
        <v>37</v>
      </c>
    </row>
    <row r="1341" ht="15.0" hidden="1" customHeight="1">
      <c r="A1341" s="133" t="s">
        <v>12</v>
      </c>
      <c r="B1341" s="133" t="s">
        <v>451</v>
      </c>
      <c r="C1341" s="133">
        <v>9204.0</v>
      </c>
      <c r="D1341" s="133" t="s">
        <v>1579</v>
      </c>
      <c r="E1341" s="133" t="s">
        <v>46</v>
      </c>
      <c r="F1341" s="256">
        <v>520664.0</v>
      </c>
      <c r="G1341" s="133" t="s">
        <v>37</v>
      </c>
    </row>
    <row r="1342" ht="15.0" hidden="1" customHeight="1">
      <c r="A1342" s="133" t="s">
        <v>12</v>
      </c>
      <c r="B1342" s="133" t="s">
        <v>451</v>
      </c>
      <c r="C1342" s="133">
        <v>9209.0</v>
      </c>
      <c r="D1342" s="133" t="s">
        <v>1580</v>
      </c>
      <c r="E1342" s="133" t="s">
        <v>46</v>
      </c>
      <c r="F1342" s="256">
        <v>421236.0</v>
      </c>
      <c r="G1342" s="133" t="s">
        <v>37</v>
      </c>
    </row>
    <row r="1343" ht="15.0" hidden="1" customHeight="1">
      <c r="A1343" s="133" t="s">
        <v>12</v>
      </c>
      <c r="B1343" s="133" t="s">
        <v>31</v>
      </c>
      <c r="C1343" s="133">
        <v>9210.0</v>
      </c>
      <c r="D1343" s="133" t="s">
        <v>1581</v>
      </c>
      <c r="E1343" s="133" t="s">
        <v>100</v>
      </c>
      <c r="F1343" s="256">
        <v>1416474.0</v>
      </c>
      <c r="G1343" s="133" t="s">
        <v>17</v>
      </c>
    </row>
    <row r="1344" ht="15.0" hidden="1" customHeight="1">
      <c r="A1344" s="133" t="s">
        <v>12</v>
      </c>
      <c r="B1344" s="133" t="s">
        <v>1171</v>
      </c>
      <c r="C1344" s="133">
        <v>9216.0</v>
      </c>
      <c r="D1344" s="133" t="s">
        <v>1582</v>
      </c>
      <c r="E1344" s="133" t="s">
        <v>46</v>
      </c>
      <c r="F1344" s="256">
        <v>118643.0</v>
      </c>
      <c r="G1344" s="133" t="s">
        <v>37</v>
      </c>
    </row>
    <row r="1345" ht="15.0" hidden="1" customHeight="1">
      <c r="A1345" s="133" t="s">
        <v>12</v>
      </c>
      <c r="B1345" s="133" t="s">
        <v>1171</v>
      </c>
      <c r="C1345" s="133">
        <v>9217.0</v>
      </c>
      <c r="D1345" s="133" t="s">
        <v>1583</v>
      </c>
      <c r="E1345" s="133" t="s">
        <v>46</v>
      </c>
      <c r="F1345" s="256">
        <v>271320.0</v>
      </c>
      <c r="G1345" s="133" t="s">
        <v>37</v>
      </c>
    </row>
    <row r="1346" ht="15.0" hidden="1" customHeight="1">
      <c r="A1346" s="133" t="s">
        <v>12</v>
      </c>
      <c r="B1346" s="133" t="s">
        <v>1171</v>
      </c>
      <c r="C1346" s="133">
        <v>9219.0</v>
      </c>
      <c r="D1346" s="133" t="s">
        <v>1584</v>
      </c>
      <c r="E1346" s="133" t="s">
        <v>46</v>
      </c>
      <c r="F1346" s="256">
        <v>130900.0</v>
      </c>
      <c r="G1346" s="133" t="s">
        <v>37</v>
      </c>
    </row>
    <row r="1347" ht="15.0" hidden="1" customHeight="1">
      <c r="A1347" s="133" t="s">
        <v>12</v>
      </c>
      <c r="B1347" s="133" t="s">
        <v>50</v>
      </c>
      <c r="C1347" s="133">
        <v>9229.0</v>
      </c>
      <c r="D1347" s="133" t="s">
        <v>1585</v>
      </c>
      <c r="E1347" s="133" t="s">
        <v>1586</v>
      </c>
      <c r="F1347" s="256">
        <v>526696.0</v>
      </c>
      <c r="G1347" s="133" t="s">
        <v>17</v>
      </c>
    </row>
    <row r="1348" ht="15.0" hidden="1" customHeight="1">
      <c r="A1348" s="133" t="s">
        <v>12</v>
      </c>
      <c r="B1348" s="133" t="s">
        <v>1500</v>
      </c>
      <c r="C1348" s="133">
        <v>9247.0</v>
      </c>
      <c r="D1348" s="133" t="s">
        <v>1587</v>
      </c>
      <c r="E1348" s="133" t="s">
        <v>36</v>
      </c>
      <c r="F1348" s="256">
        <v>60529.0</v>
      </c>
      <c r="G1348" s="133" t="s">
        <v>37</v>
      </c>
    </row>
    <row r="1349" ht="15.0" hidden="1" customHeight="1">
      <c r="A1349" s="133" t="s">
        <v>12</v>
      </c>
      <c r="B1349" s="133" t="s">
        <v>1050</v>
      </c>
      <c r="C1349" s="133">
        <v>9253.0</v>
      </c>
      <c r="D1349" s="133" t="s">
        <v>1588</v>
      </c>
      <c r="E1349" s="133" t="s">
        <v>46</v>
      </c>
      <c r="F1349" s="256">
        <v>244584.0</v>
      </c>
      <c r="G1349" s="133" t="s">
        <v>37</v>
      </c>
    </row>
    <row r="1350" ht="15.0" hidden="1" customHeight="1">
      <c r="A1350" s="133" t="s">
        <v>12</v>
      </c>
      <c r="B1350" s="133" t="s">
        <v>109</v>
      </c>
      <c r="C1350" s="133">
        <v>9254.0</v>
      </c>
      <c r="D1350" s="133" t="s">
        <v>1589</v>
      </c>
      <c r="E1350" s="133" t="s">
        <v>111</v>
      </c>
      <c r="F1350" s="256">
        <v>255300.0</v>
      </c>
      <c r="G1350" s="133" t="s">
        <v>112</v>
      </c>
    </row>
    <row r="1351" ht="15.0" hidden="1" customHeight="1">
      <c r="A1351" s="133" t="s">
        <v>12</v>
      </c>
      <c r="B1351" s="133" t="s">
        <v>14</v>
      </c>
      <c r="C1351" s="133">
        <v>9255.0</v>
      </c>
      <c r="D1351" s="133" t="s">
        <v>1590</v>
      </c>
      <c r="E1351" s="133" t="s">
        <v>16</v>
      </c>
      <c r="F1351" s="256">
        <v>785279.0</v>
      </c>
      <c r="G1351" s="133" t="s">
        <v>17</v>
      </c>
    </row>
    <row r="1352" ht="15.0" hidden="1" customHeight="1">
      <c r="A1352" s="133" t="s">
        <v>12</v>
      </c>
      <c r="B1352" s="133" t="s">
        <v>143</v>
      </c>
      <c r="C1352" s="133">
        <v>9256.0</v>
      </c>
      <c r="D1352" s="133" t="s">
        <v>1591</v>
      </c>
      <c r="E1352" s="133" t="s">
        <v>61</v>
      </c>
      <c r="F1352" s="256">
        <v>913248.0</v>
      </c>
      <c r="G1352" s="133" t="s">
        <v>17</v>
      </c>
    </row>
    <row r="1353" ht="15.0" hidden="1" customHeight="1">
      <c r="A1353" s="133" t="s">
        <v>12</v>
      </c>
      <c r="B1353" s="133" t="s">
        <v>143</v>
      </c>
      <c r="C1353" s="133">
        <v>9257.0</v>
      </c>
      <c r="D1353" s="133" t="s">
        <v>1592</v>
      </c>
      <c r="E1353" s="133" t="s">
        <v>61</v>
      </c>
      <c r="F1353" s="256">
        <v>1219000.0</v>
      </c>
      <c r="G1353" s="133" t="s">
        <v>17</v>
      </c>
    </row>
    <row r="1354" ht="15.0" hidden="1" customHeight="1">
      <c r="A1354" s="133" t="s">
        <v>12</v>
      </c>
      <c r="B1354" s="133" t="s">
        <v>143</v>
      </c>
      <c r="C1354" s="133">
        <v>9259.0</v>
      </c>
      <c r="D1354" s="133" t="s">
        <v>1593</v>
      </c>
      <c r="E1354" s="133" t="s">
        <v>61</v>
      </c>
      <c r="F1354" s="256">
        <v>2397366.0</v>
      </c>
      <c r="G1354" s="133" t="s">
        <v>17</v>
      </c>
    </row>
    <row r="1355" ht="15.0" hidden="1" customHeight="1">
      <c r="A1355" s="133" t="s">
        <v>12</v>
      </c>
      <c r="B1355" s="133" t="s">
        <v>345</v>
      </c>
      <c r="C1355" s="133">
        <v>9260.0</v>
      </c>
      <c r="D1355" s="133" t="s">
        <v>1594</v>
      </c>
      <c r="E1355" s="133" t="s">
        <v>46</v>
      </c>
      <c r="F1355" s="256">
        <v>2759366.0</v>
      </c>
      <c r="G1355" s="133" t="s">
        <v>37</v>
      </c>
    </row>
    <row r="1356" ht="15.0" hidden="1" customHeight="1">
      <c r="A1356" s="133" t="s">
        <v>12</v>
      </c>
      <c r="B1356" s="133" t="s">
        <v>848</v>
      </c>
      <c r="C1356" s="133">
        <v>9275.0</v>
      </c>
      <c r="D1356" s="133" t="s">
        <v>1595</v>
      </c>
      <c r="E1356" s="133" t="s">
        <v>46</v>
      </c>
      <c r="F1356" s="256">
        <v>431899.0</v>
      </c>
      <c r="G1356" s="133" t="s">
        <v>37</v>
      </c>
    </row>
    <row r="1357" ht="15.0" hidden="1" customHeight="1">
      <c r="A1357" s="133" t="s">
        <v>12</v>
      </c>
      <c r="B1357" s="133" t="s">
        <v>848</v>
      </c>
      <c r="C1357" s="133">
        <v>9276.0</v>
      </c>
      <c r="D1357" s="133" t="s">
        <v>1596</v>
      </c>
      <c r="E1357" s="133" t="s">
        <v>46</v>
      </c>
      <c r="F1357" s="256">
        <v>562095.0</v>
      </c>
      <c r="G1357" s="133" t="s">
        <v>37</v>
      </c>
    </row>
    <row r="1358" ht="15.0" hidden="1" customHeight="1">
      <c r="A1358" s="133" t="s">
        <v>12</v>
      </c>
      <c r="B1358" s="133" t="s">
        <v>848</v>
      </c>
      <c r="C1358" s="133">
        <v>9277.0</v>
      </c>
      <c r="D1358" s="133" t="s">
        <v>1597</v>
      </c>
      <c r="E1358" s="133" t="s">
        <v>46</v>
      </c>
      <c r="F1358" s="256">
        <v>625940.0</v>
      </c>
      <c r="G1358" s="133" t="s">
        <v>37</v>
      </c>
    </row>
    <row r="1359" ht="15.0" hidden="1" customHeight="1">
      <c r="A1359" s="133" t="s">
        <v>12</v>
      </c>
      <c r="B1359" s="133" t="s">
        <v>848</v>
      </c>
      <c r="C1359" s="133">
        <v>9278.0</v>
      </c>
      <c r="D1359" s="133" t="s">
        <v>1598</v>
      </c>
      <c r="E1359" s="133" t="s">
        <v>46</v>
      </c>
      <c r="F1359" s="256">
        <v>950177.0</v>
      </c>
      <c r="G1359" s="133" t="s">
        <v>37</v>
      </c>
    </row>
    <row r="1360" ht="15.0" hidden="1" customHeight="1">
      <c r="A1360" s="133" t="s">
        <v>12</v>
      </c>
      <c r="B1360" s="133" t="s">
        <v>848</v>
      </c>
      <c r="C1360" s="133">
        <v>9279.0</v>
      </c>
      <c r="D1360" s="133" t="s">
        <v>1599</v>
      </c>
      <c r="E1360" s="133" t="s">
        <v>46</v>
      </c>
      <c r="F1360" s="256">
        <v>63070.0</v>
      </c>
      <c r="G1360" s="133" t="s">
        <v>37</v>
      </c>
    </row>
    <row r="1361" ht="15.0" hidden="1" customHeight="1">
      <c r="A1361" s="133" t="s">
        <v>12</v>
      </c>
      <c r="B1361" s="133" t="s">
        <v>819</v>
      </c>
      <c r="C1361" s="133">
        <v>9280.0</v>
      </c>
      <c r="D1361" s="133" t="s">
        <v>1600</v>
      </c>
      <c r="E1361" s="133" t="s">
        <v>46</v>
      </c>
      <c r="F1361" s="256">
        <v>13475.0</v>
      </c>
      <c r="G1361" s="133" t="s">
        <v>37</v>
      </c>
    </row>
    <row r="1362" ht="15.0" hidden="1" customHeight="1">
      <c r="A1362" s="133" t="s">
        <v>12</v>
      </c>
      <c r="B1362" s="133" t="s">
        <v>891</v>
      </c>
      <c r="C1362" s="133">
        <v>9283.0</v>
      </c>
      <c r="D1362" s="133" t="s">
        <v>1601</v>
      </c>
      <c r="E1362" s="133" t="s">
        <v>1033</v>
      </c>
      <c r="F1362" s="256">
        <v>7407.0</v>
      </c>
      <c r="G1362" s="133" t="s">
        <v>37</v>
      </c>
    </row>
    <row r="1363" ht="15.0" hidden="1" customHeight="1">
      <c r="A1363" s="133" t="s">
        <v>12</v>
      </c>
      <c r="B1363" s="133" t="s">
        <v>891</v>
      </c>
      <c r="C1363" s="133">
        <v>9286.0</v>
      </c>
      <c r="D1363" s="133" t="s">
        <v>1602</v>
      </c>
      <c r="E1363" s="133" t="s">
        <v>46</v>
      </c>
      <c r="F1363" s="256">
        <v>71281.0</v>
      </c>
      <c r="G1363" s="133" t="s">
        <v>37</v>
      </c>
    </row>
    <row r="1364" ht="15.0" hidden="1" customHeight="1">
      <c r="A1364" s="133" t="s">
        <v>12</v>
      </c>
      <c r="B1364" s="133" t="s">
        <v>819</v>
      </c>
      <c r="C1364" s="133">
        <v>9287.0</v>
      </c>
      <c r="D1364" s="133" t="s">
        <v>1603</v>
      </c>
      <c r="E1364" s="133" t="s">
        <v>46</v>
      </c>
      <c r="F1364" s="256">
        <v>22046.0</v>
      </c>
      <c r="G1364" s="133" t="s">
        <v>37</v>
      </c>
    </row>
    <row r="1365" ht="15.0" hidden="1" customHeight="1">
      <c r="A1365" s="133" t="s">
        <v>12</v>
      </c>
      <c r="B1365" s="133" t="s">
        <v>891</v>
      </c>
      <c r="C1365" s="133">
        <v>9288.0</v>
      </c>
      <c r="D1365" s="133" t="s">
        <v>1604</v>
      </c>
      <c r="E1365" s="133" t="s">
        <v>46</v>
      </c>
      <c r="F1365" s="256">
        <v>155100.0</v>
      </c>
      <c r="G1365" s="133" t="s">
        <v>37</v>
      </c>
    </row>
    <row r="1366" ht="15.0" hidden="1" customHeight="1">
      <c r="A1366" s="133" t="s">
        <v>12</v>
      </c>
      <c r="B1366" s="133" t="s">
        <v>891</v>
      </c>
      <c r="C1366" s="133">
        <v>9289.0</v>
      </c>
      <c r="D1366" s="133" t="s">
        <v>1605</v>
      </c>
      <c r="E1366" s="133" t="s">
        <v>46</v>
      </c>
      <c r="F1366" s="256">
        <v>12350.0</v>
      </c>
      <c r="G1366" s="133" t="s">
        <v>37</v>
      </c>
    </row>
    <row r="1367" ht="15.0" hidden="1" customHeight="1">
      <c r="A1367" s="133" t="s">
        <v>12</v>
      </c>
      <c r="B1367" s="133" t="s">
        <v>819</v>
      </c>
      <c r="C1367" s="133">
        <v>9290.0</v>
      </c>
      <c r="D1367" s="133" t="s">
        <v>1606</v>
      </c>
      <c r="E1367" s="133" t="s">
        <v>46</v>
      </c>
      <c r="F1367" s="256">
        <v>142496.0</v>
      </c>
      <c r="G1367" s="133" t="s">
        <v>37</v>
      </c>
    </row>
    <row r="1368" ht="15.0" hidden="1" customHeight="1">
      <c r="A1368" s="133" t="s">
        <v>12</v>
      </c>
      <c r="B1368" s="133" t="s">
        <v>14</v>
      </c>
      <c r="C1368" s="133">
        <v>9302.0</v>
      </c>
      <c r="D1368" s="133" t="s">
        <v>1607</v>
      </c>
      <c r="E1368" s="133" t="s">
        <v>16</v>
      </c>
      <c r="F1368" s="256">
        <v>691063.0</v>
      </c>
      <c r="G1368" s="133" t="s">
        <v>17</v>
      </c>
    </row>
    <row r="1369" ht="15.0" hidden="1" customHeight="1">
      <c r="A1369" s="133" t="s">
        <v>12</v>
      </c>
      <c r="B1369" s="133" t="s">
        <v>337</v>
      </c>
      <c r="C1369" s="133">
        <v>9303.0</v>
      </c>
      <c r="D1369" s="133" t="s">
        <v>1608</v>
      </c>
      <c r="E1369" s="133" t="s">
        <v>46</v>
      </c>
      <c r="F1369" s="256">
        <v>190400.0</v>
      </c>
      <c r="G1369" s="133" t="s">
        <v>37</v>
      </c>
    </row>
    <row r="1370" ht="15.0" hidden="1" customHeight="1">
      <c r="A1370" s="133" t="s">
        <v>12</v>
      </c>
      <c r="B1370" s="133" t="s">
        <v>819</v>
      </c>
      <c r="C1370" s="133">
        <v>9306.0</v>
      </c>
      <c r="D1370" s="133" t="s">
        <v>1609</v>
      </c>
      <c r="E1370" s="133" t="s">
        <v>1048</v>
      </c>
      <c r="F1370" s="256">
        <v>181717.0</v>
      </c>
      <c r="G1370" s="133" t="s">
        <v>37</v>
      </c>
    </row>
    <row r="1371" ht="15.0" hidden="1" customHeight="1">
      <c r="A1371" s="133" t="s">
        <v>12</v>
      </c>
      <c r="B1371" s="133" t="s">
        <v>819</v>
      </c>
      <c r="C1371" s="133">
        <v>9307.0</v>
      </c>
      <c r="D1371" s="133" t="s">
        <v>1610</v>
      </c>
      <c r="E1371" s="133" t="s">
        <v>43</v>
      </c>
      <c r="F1371" s="256">
        <v>9296.0</v>
      </c>
      <c r="G1371" s="133" t="s">
        <v>37</v>
      </c>
    </row>
    <row r="1372" ht="15.0" hidden="1" customHeight="1">
      <c r="A1372" s="133" t="s">
        <v>12</v>
      </c>
      <c r="B1372" s="133" t="s">
        <v>98</v>
      </c>
      <c r="C1372" s="133">
        <v>9309.0</v>
      </c>
      <c r="D1372" s="133" t="s">
        <v>1611</v>
      </c>
      <c r="E1372" s="133" t="s">
        <v>46</v>
      </c>
      <c r="F1372" s="256">
        <v>158157.0</v>
      </c>
      <c r="G1372" s="133" t="s">
        <v>37</v>
      </c>
    </row>
    <row r="1373" ht="15.0" hidden="1" customHeight="1">
      <c r="A1373" s="133" t="s">
        <v>12</v>
      </c>
      <c r="B1373" s="133" t="s">
        <v>1073</v>
      </c>
      <c r="C1373" s="133">
        <v>9310.0</v>
      </c>
      <c r="D1373" s="133" t="s">
        <v>1612</v>
      </c>
      <c r="E1373" s="133" t="s">
        <v>118</v>
      </c>
      <c r="F1373" s="256">
        <v>29800.0</v>
      </c>
      <c r="G1373" s="133" t="s">
        <v>37</v>
      </c>
    </row>
    <row r="1374" ht="15.0" hidden="1" customHeight="1">
      <c r="A1374" s="133" t="s">
        <v>12</v>
      </c>
      <c r="B1374" s="133" t="s">
        <v>1073</v>
      </c>
      <c r="C1374" s="133">
        <v>9311.0</v>
      </c>
      <c r="D1374" s="133" t="s">
        <v>1613</v>
      </c>
      <c r="E1374" s="133" t="s">
        <v>1227</v>
      </c>
      <c r="F1374" s="256">
        <v>148.0</v>
      </c>
      <c r="G1374" s="133" t="s">
        <v>37</v>
      </c>
    </row>
    <row r="1375" ht="15.0" customHeight="1">
      <c r="A1375" s="133" t="s">
        <v>12</v>
      </c>
      <c r="B1375" s="133" t="s">
        <v>109</v>
      </c>
      <c r="C1375" s="133">
        <v>9314.0</v>
      </c>
      <c r="D1375" s="133" t="s">
        <v>1614</v>
      </c>
      <c r="E1375" s="133" t="s">
        <v>111</v>
      </c>
      <c r="F1375" s="256">
        <v>139262.0</v>
      </c>
      <c r="G1375" s="133" t="s">
        <v>112</v>
      </c>
    </row>
    <row r="1376" ht="15.0" customHeight="1">
      <c r="A1376" s="133" t="s">
        <v>12</v>
      </c>
      <c r="B1376" s="133" t="s">
        <v>109</v>
      </c>
      <c r="C1376" s="133">
        <v>9317.0</v>
      </c>
      <c r="D1376" s="133" t="s">
        <v>1615</v>
      </c>
      <c r="E1376" s="133" t="s">
        <v>111</v>
      </c>
      <c r="F1376" s="256">
        <v>157314.0</v>
      </c>
      <c r="G1376" s="133" t="s">
        <v>112</v>
      </c>
    </row>
    <row r="1377" ht="15.0" customHeight="1">
      <c r="A1377" s="133" t="s">
        <v>12</v>
      </c>
      <c r="B1377" s="133" t="s">
        <v>109</v>
      </c>
      <c r="C1377" s="133">
        <v>9318.0</v>
      </c>
      <c r="D1377" s="133" t="s">
        <v>1616</v>
      </c>
      <c r="E1377" s="133" t="s">
        <v>33</v>
      </c>
      <c r="F1377" s="256">
        <v>21451.0</v>
      </c>
      <c r="G1377" s="133" t="s">
        <v>112</v>
      </c>
    </row>
    <row r="1378" ht="15.0" customHeight="1">
      <c r="A1378" s="133" t="s">
        <v>12</v>
      </c>
      <c r="B1378" s="133" t="s">
        <v>109</v>
      </c>
      <c r="C1378" s="133">
        <v>9319.0</v>
      </c>
      <c r="D1378" s="133" t="s">
        <v>1617</v>
      </c>
      <c r="E1378" s="133" t="s">
        <v>111</v>
      </c>
      <c r="F1378" s="256">
        <v>214862.0</v>
      </c>
      <c r="G1378" s="133" t="s">
        <v>112</v>
      </c>
    </row>
    <row r="1379" ht="15.0" hidden="1" customHeight="1">
      <c r="A1379" s="133" t="s">
        <v>12</v>
      </c>
      <c r="B1379" s="133" t="s">
        <v>109</v>
      </c>
      <c r="C1379" s="133">
        <v>9320.0</v>
      </c>
      <c r="D1379" s="133" t="s">
        <v>1618</v>
      </c>
      <c r="E1379" s="133" t="s">
        <v>111</v>
      </c>
      <c r="F1379" s="256">
        <v>131010.0</v>
      </c>
      <c r="G1379" s="133" t="s">
        <v>112</v>
      </c>
    </row>
    <row r="1380" ht="15.0" hidden="1" customHeight="1">
      <c r="A1380" s="133" t="s">
        <v>12</v>
      </c>
      <c r="B1380" s="133" t="s">
        <v>109</v>
      </c>
      <c r="C1380" s="133">
        <v>9321.0</v>
      </c>
      <c r="D1380" s="133" t="s">
        <v>1619</v>
      </c>
      <c r="E1380" s="133" t="s">
        <v>111</v>
      </c>
      <c r="F1380" s="256">
        <v>144089.0</v>
      </c>
      <c r="G1380" s="133" t="s">
        <v>112</v>
      </c>
    </row>
    <row r="1381" ht="15.0" hidden="1" customHeight="1">
      <c r="A1381" s="133" t="s">
        <v>12</v>
      </c>
      <c r="B1381" s="133" t="s">
        <v>109</v>
      </c>
      <c r="C1381" s="133">
        <v>9323.0</v>
      </c>
      <c r="D1381" s="133" t="s">
        <v>1620</v>
      </c>
      <c r="E1381" s="133" t="s">
        <v>111</v>
      </c>
      <c r="F1381" s="256">
        <v>181776.0</v>
      </c>
      <c r="G1381" s="133" t="s">
        <v>112</v>
      </c>
    </row>
    <row r="1382" ht="15.0" hidden="1" customHeight="1">
      <c r="A1382" s="133" t="s">
        <v>12</v>
      </c>
      <c r="B1382" s="133" t="s">
        <v>109</v>
      </c>
      <c r="C1382" s="133">
        <v>9324.0</v>
      </c>
      <c r="D1382" s="133" t="s">
        <v>1621</v>
      </c>
      <c r="E1382" s="133" t="s">
        <v>111</v>
      </c>
      <c r="F1382" s="256">
        <v>110304.0</v>
      </c>
      <c r="G1382" s="133" t="s">
        <v>112</v>
      </c>
    </row>
    <row r="1383" ht="15.0" hidden="1" customHeight="1">
      <c r="A1383" s="133" t="s">
        <v>12</v>
      </c>
      <c r="B1383" s="133" t="s">
        <v>31</v>
      </c>
      <c r="C1383" s="133">
        <v>9325.0</v>
      </c>
      <c r="D1383" s="133" t="s">
        <v>1622</v>
      </c>
      <c r="E1383" s="133" t="s">
        <v>1151</v>
      </c>
      <c r="F1383" s="256">
        <v>300000.0</v>
      </c>
      <c r="G1383" s="133" t="s">
        <v>17</v>
      </c>
    </row>
    <row r="1384" ht="15.0" hidden="1" customHeight="1">
      <c r="A1384" s="133" t="s">
        <v>12</v>
      </c>
      <c r="B1384" s="133" t="s">
        <v>848</v>
      </c>
      <c r="C1384" s="133">
        <v>9333.0</v>
      </c>
      <c r="D1384" s="133" t="s">
        <v>1623</v>
      </c>
      <c r="E1384" s="133" t="s">
        <v>46</v>
      </c>
      <c r="F1384" s="256">
        <v>322986.0</v>
      </c>
      <c r="G1384" s="133" t="s">
        <v>37</v>
      </c>
    </row>
    <row r="1385" ht="15.0" hidden="1" customHeight="1">
      <c r="A1385" s="133" t="s">
        <v>12</v>
      </c>
      <c r="B1385" s="133" t="s">
        <v>848</v>
      </c>
      <c r="C1385" s="133">
        <v>9334.0</v>
      </c>
      <c r="D1385" s="133" t="s">
        <v>1624</v>
      </c>
      <c r="E1385" s="133" t="s">
        <v>46</v>
      </c>
      <c r="F1385" s="256">
        <v>148750.0</v>
      </c>
      <c r="G1385" s="133" t="s">
        <v>37</v>
      </c>
    </row>
    <row r="1386" ht="15.0" hidden="1" customHeight="1">
      <c r="A1386" s="133" t="s">
        <v>12</v>
      </c>
      <c r="B1386" s="133" t="s">
        <v>848</v>
      </c>
      <c r="C1386" s="133">
        <v>9335.0</v>
      </c>
      <c r="D1386" s="133" t="s">
        <v>1625</v>
      </c>
      <c r="E1386" s="133" t="s">
        <v>46</v>
      </c>
      <c r="F1386" s="256">
        <v>65450.0</v>
      </c>
      <c r="G1386" s="133" t="s">
        <v>37</v>
      </c>
    </row>
    <row r="1387" ht="15.0" hidden="1" customHeight="1">
      <c r="A1387" s="133" t="s">
        <v>12</v>
      </c>
      <c r="B1387" s="133" t="s">
        <v>850</v>
      </c>
      <c r="C1387" s="133">
        <v>9342.0</v>
      </c>
      <c r="D1387" s="133" t="s">
        <v>1626</v>
      </c>
      <c r="E1387" s="133" t="s">
        <v>46</v>
      </c>
      <c r="F1387" s="256">
        <v>58429.0</v>
      </c>
      <c r="G1387" s="133" t="s">
        <v>37</v>
      </c>
    </row>
    <row r="1388" ht="15.0" hidden="1" customHeight="1">
      <c r="A1388" s="133" t="s">
        <v>12</v>
      </c>
      <c r="B1388" s="133" t="s">
        <v>850</v>
      </c>
      <c r="C1388" s="133">
        <v>9343.0</v>
      </c>
      <c r="D1388" s="133" t="s">
        <v>1627</v>
      </c>
      <c r="E1388" s="133" t="s">
        <v>46</v>
      </c>
      <c r="F1388" s="256">
        <v>38809.0</v>
      </c>
      <c r="G1388" s="133" t="s">
        <v>37</v>
      </c>
    </row>
    <row r="1389" ht="15.0" hidden="1" customHeight="1">
      <c r="A1389" s="133" t="s">
        <v>12</v>
      </c>
      <c r="B1389" s="133" t="s">
        <v>850</v>
      </c>
      <c r="C1389" s="133">
        <v>9344.0</v>
      </c>
      <c r="D1389" s="133" t="s">
        <v>1628</v>
      </c>
      <c r="E1389" s="133" t="s">
        <v>46</v>
      </c>
      <c r="F1389" s="256">
        <v>68068.0</v>
      </c>
      <c r="G1389" s="133" t="s">
        <v>37</v>
      </c>
    </row>
    <row r="1390" ht="15.0" hidden="1" customHeight="1">
      <c r="A1390" s="133" t="s">
        <v>12</v>
      </c>
      <c r="B1390" s="133" t="s">
        <v>850</v>
      </c>
      <c r="C1390" s="133">
        <v>9345.0</v>
      </c>
      <c r="D1390" s="133" t="s">
        <v>1629</v>
      </c>
      <c r="E1390" s="133" t="s">
        <v>46</v>
      </c>
      <c r="F1390" s="256">
        <v>297500.0</v>
      </c>
      <c r="G1390" s="133" t="s">
        <v>37</v>
      </c>
    </row>
    <row r="1391" ht="15.0" hidden="1" customHeight="1">
      <c r="A1391" s="133" t="s">
        <v>12</v>
      </c>
      <c r="B1391" s="133" t="s">
        <v>850</v>
      </c>
      <c r="C1391" s="133">
        <v>9346.0</v>
      </c>
      <c r="D1391" s="133" t="s">
        <v>1630</v>
      </c>
      <c r="E1391" s="133" t="s">
        <v>46</v>
      </c>
      <c r="F1391" s="256">
        <v>154224.0</v>
      </c>
      <c r="G1391" s="133" t="s">
        <v>37</v>
      </c>
    </row>
    <row r="1392" ht="15.0" hidden="1" customHeight="1">
      <c r="A1392" s="133" t="s">
        <v>12</v>
      </c>
      <c r="B1392" s="133" t="s">
        <v>850</v>
      </c>
      <c r="C1392" s="133">
        <v>9347.0</v>
      </c>
      <c r="D1392" s="133" t="s">
        <v>1631</v>
      </c>
      <c r="E1392" s="133" t="s">
        <v>46</v>
      </c>
      <c r="F1392" s="256">
        <v>90137.0</v>
      </c>
      <c r="G1392" s="133" t="s">
        <v>37</v>
      </c>
    </row>
    <row r="1393" ht="15.0" hidden="1" customHeight="1">
      <c r="A1393" s="133" t="s">
        <v>12</v>
      </c>
      <c r="B1393" s="133" t="s">
        <v>850</v>
      </c>
      <c r="C1393" s="133">
        <v>9348.0</v>
      </c>
      <c r="D1393" s="133" t="s">
        <v>1632</v>
      </c>
      <c r="E1393" s="133" t="s">
        <v>46</v>
      </c>
      <c r="F1393" s="256">
        <v>278460.0</v>
      </c>
      <c r="G1393" s="133" t="s">
        <v>37</v>
      </c>
    </row>
    <row r="1394" ht="15.0" hidden="1" customHeight="1">
      <c r="A1394" s="133" t="s">
        <v>12</v>
      </c>
      <c r="B1394" s="133" t="s">
        <v>850</v>
      </c>
      <c r="C1394" s="133">
        <v>9350.0</v>
      </c>
      <c r="D1394" s="133" t="s">
        <v>1633</v>
      </c>
      <c r="E1394" s="133" t="s">
        <v>46</v>
      </c>
      <c r="F1394" s="256">
        <v>312970.0</v>
      </c>
      <c r="G1394" s="133" t="s">
        <v>37</v>
      </c>
    </row>
    <row r="1395" ht="15.0" hidden="1" customHeight="1">
      <c r="A1395" s="133" t="s">
        <v>12</v>
      </c>
      <c r="B1395" s="133" t="s">
        <v>871</v>
      </c>
      <c r="C1395" s="133">
        <v>9351.0</v>
      </c>
      <c r="D1395" s="133" t="s">
        <v>1634</v>
      </c>
      <c r="E1395" s="133" t="s">
        <v>46</v>
      </c>
      <c r="F1395" s="256">
        <v>567035.0</v>
      </c>
      <c r="G1395" s="133" t="s">
        <v>37</v>
      </c>
    </row>
    <row r="1396" ht="15.0" hidden="1" customHeight="1">
      <c r="A1396" s="133" t="s">
        <v>12</v>
      </c>
      <c r="B1396" s="133" t="s">
        <v>850</v>
      </c>
      <c r="C1396" s="133">
        <v>9352.0</v>
      </c>
      <c r="D1396" s="133" t="s">
        <v>1635</v>
      </c>
      <c r="E1396" s="133" t="s">
        <v>46</v>
      </c>
      <c r="F1396" s="256">
        <v>72947.0</v>
      </c>
      <c r="G1396" s="133" t="s">
        <v>37</v>
      </c>
    </row>
    <row r="1397" ht="15.0" hidden="1" customHeight="1">
      <c r="A1397" s="133" t="s">
        <v>12</v>
      </c>
      <c r="B1397" s="133" t="s">
        <v>850</v>
      </c>
      <c r="C1397" s="133">
        <v>9353.0</v>
      </c>
      <c r="D1397" s="133" t="s">
        <v>1636</v>
      </c>
      <c r="E1397" s="133" t="s">
        <v>46</v>
      </c>
      <c r="F1397" s="256">
        <v>245497.0</v>
      </c>
      <c r="G1397" s="133" t="s">
        <v>37</v>
      </c>
    </row>
    <row r="1398" ht="15.0" hidden="1" customHeight="1">
      <c r="A1398" s="133" t="s">
        <v>12</v>
      </c>
      <c r="B1398" s="133" t="s">
        <v>850</v>
      </c>
      <c r="C1398" s="133">
        <v>9354.0</v>
      </c>
      <c r="D1398" s="133" t="s">
        <v>1637</v>
      </c>
      <c r="E1398" s="133" t="s">
        <v>46</v>
      </c>
      <c r="F1398" s="256">
        <v>125545.0</v>
      </c>
      <c r="G1398" s="133" t="s">
        <v>37</v>
      </c>
    </row>
    <row r="1399" ht="15.0" hidden="1" customHeight="1">
      <c r="A1399" s="133" t="s">
        <v>12</v>
      </c>
      <c r="B1399" s="133" t="s">
        <v>850</v>
      </c>
      <c r="C1399" s="133">
        <v>9355.0</v>
      </c>
      <c r="D1399" s="133" t="s">
        <v>1638</v>
      </c>
      <c r="E1399" s="133" t="s">
        <v>46</v>
      </c>
      <c r="F1399" s="256">
        <v>165249.0</v>
      </c>
      <c r="G1399" s="133" t="s">
        <v>37</v>
      </c>
    </row>
    <row r="1400" ht="15.0" hidden="1" customHeight="1">
      <c r="A1400" s="133" t="s">
        <v>12</v>
      </c>
      <c r="B1400" s="133" t="s">
        <v>850</v>
      </c>
      <c r="C1400" s="133">
        <v>9356.0</v>
      </c>
      <c r="D1400" s="133" t="s">
        <v>1639</v>
      </c>
      <c r="E1400" s="133" t="s">
        <v>46</v>
      </c>
      <c r="F1400" s="256">
        <v>1785000.0</v>
      </c>
      <c r="G1400" s="133" t="s">
        <v>37</v>
      </c>
    </row>
    <row r="1401" ht="15.0" hidden="1" customHeight="1">
      <c r="A1401" s="133" t="s">
        <v>12</v>
      </c>
      <c r="B1401" s="133" t="s">
        <v>850</v>
      </c>
      <c r="C1401" s="133">
        <v>9357.0</v>
      </c>
      <c r="D1401" s="133" t="s">
        <v>1640</v>
      </c>
      <c r="E1401" s="133" t="s">
        <v>46</v>
      </c>
      <c r="F1401" s="256">
        <v>1877701.0</v>
      </c>
      <c r="G1401" s="133" t="s">
        <v>37</v>
      </c>
    </row>
    <row r="1402" ht="15.0" hidden="1" customHeight="1">
      <c r="A1402" s="133" t="s">
        <v>12</v>
      </c>
      <c r="B1402" s="133" t="s">
        <v>850</v>
      </c>
      <c r="C1402" s="133">
        <v>9358.0</v>
      </c>
      <c r="D1402" s="133" t="s">
        <v>1641</v>
      </c>
      <c r="E1402" s="133" t="s">
        <v>46</v>
      </c>
      <c r="F1402" s="256">
        <v>2094400.0</v>
      </c>
      <c r="G1402" s="133" t="s">
        <v>37</v>
      </c>
    </row>
    <row r="1403" ht="15.0" hidden="1" customHeight="1">
      <c r="A1403" s="133" t="s">
        <v>12</v>
      </c>
      <c r="B1403" s="133" t="s">
        <v>875</v>
      </c>
      <c r="C1403" s="133">
        <v>9359.0</v>
      </c>
      <c r="D1403" s="133" t="s">
        <v>1642</v>
      </c>
      <c r="E1403" s="133" t="s">
        <v>46</v>
      </c>
      <c r="F1403" s="256">
        <v>251923.0</v>
      </c>
      <c r="G1403" s="133" t="s">
        <v>37</v>
      </c>
    </row>
    <row r="1404" ht="15.0" hidden="1" customHeight="1">
      <c r="A1404" s="133" t="s">
        <v>12</v>
      </c>
      <c r="B1404" s="133" t="s">
        <v>875</v>
      </c>
      <c r="C1404" s="133">
        <v>9360.0</v>
      </c>
      <c r="D1404" s="133" t="s">
        <v>1643</v>
      </c>
      <c r="E1404" s="133" t="s">
        <v>46</v>
      </c>
      <c r="F1404" s="256">
        <v>131971.0</v>
      </c>
      <c r="G1404" s="133" t="s">
        <v>37</v>
      </c>
    </row>
    <row r="1405" ht="15.0" hidden="1" customHeight="1">
      <c r="A1405" s="133" t="s">
        <v>12</v>
      </c>
      <c r="B1405" s="133" t="s">
        <v>875</v>
      </c>
      <c r="C1405" s="133">
        <v>9361.0</v>
      </c>
      <c r="D1405" s="133" t="s">
        <v>1644</v>
      </c>
      <c r="E1405" s="133" t="s">
        <v>46</v>
      </c>
      <c r="F1405" s="256">
        <v>422000.0</v>
      </c>
      <c r="G1405" s="133" t="s">
        <v>37</v>
      </c>
    </row>
    <row r="1406" ht="15.0" hidden="1" customHeight="1">
      <c r="A1406" s="133" t="s">
        <v>12</v>
      </c>
      <c r="B1406" s="133" t="s">
        <v>875</v>
      </c>
      <c r="C1406" s="133">
        <v>9363.0</v>
      </c>
      <c r="D1406" s="133" t="s">
        <v>1645</v>
      </c>
      <c r="E1406" s="133" t="s">
        <v>46</v>
      </c>
      <c r="F1406" s="256">
        <v>358190.0</v>
      </c>
      <c r="G1406" s="133" t="s">
        <v>37</v>
      </c>
    </row>
    <row r="1407" ht="15.0" hidden="1" customHeight="1">
      <c r="A1407" s="133" t="s">
        <v>12</v>
      </c>
      <c r="B1407" s="133" t="s">
        <v>875</v>
      </c>
      <c r="C1407" s="133">
        <v>9364.0</v>
      </c>
      <c r="D1407" s="133" t="s">
        <v>1646</v>
      </c>
      <c r="E1407" s="133" t="s">
        <v>46</v>
      </c>
      <c r="F1407" s="256">
        <v>735301.0</v>
      </c>
      <c r="G1407" s="133" t="s">
        <v>37</v>
      </c>
    </row>
    <row r="1408" ht="15.0" hidden="1" customHeight="1">
      <c r="A1408" s="133" t="s">
        <v>12</v>
      </c>
      <c r="B1408" s="133" t="s">
        <v>877</v>
      </c>
      <c r="C1408" s="133">
        <v>9366.0</v>
      </c>
      <c r="D1408" s="133" t="s">
        <v>1647</v>
      </c>
      <c r="E1408" s="133" t="s">
        <v>46</v>
      </c>
      <c r="F1408" s="256">
        <v>58548.0</v>
      </c>
      <c r="G1408" s="133" t="s">
        <v>37</v>
      </c>
    </row>
    <row r="1409" ht="15.0" hidden="1" customHeight="1">
      <c r="A1409" s="133" t="s">
        <v>12</v>
      </c>
      <c r="B1409" s="133" t="s">
        <v>877</v>
      </c>
      <c r="C1409" s="133">
        <v>9367.0</v>
      </c>
      <c r="D1409" s="133" t="s">
        <v>1648</v>
      </c>
      <c r="E1409" s="133" t="s">
        <v>46</v>
      </c>
      <c r="F1409" s="256">
        <v>128944.0</v>
      </c>
      <c r="G1409" s="133" t="s">
        <v>37</v>
      </c>
    </row>
    <row r="1410" ht="15.0" hidden="1" customHeight="1">
      <c r="A1410" s="133" t="s">
        <v>12</v>
      </c>
      <c r="B1410" s="133" t="s">
        <v>877</v>
      </c>
      <c r="C1410" s="133">
        <v>9368.0</v>
      </c>
      <c r="D1410" s="133" t="s">
        <v>1649</v>
      </c>
      <c r="E1410" s="133" t="s">
        <v>46</v>
      </c>
      <c r="F1410" s="256">
        <v>53550.0</v>
      </c>
      <c r="G1410" s="133" t="s">
        <v>37</v>
      </c>
    </row>
    <row r="1411" ht="15.0" hidden="1" customHeight="1">
      <c r="A1411" s="133" t="s">
        <v>12</v>
      </c>
      <c r="B1411" s="133" t="s">
        <v>875</v>
      </c>
      <c r="C1411" s="133">
        <v>9369.0</v>
      </c>
      <c r="D1411" s="133" t="s">
        <v>1650</v>
      </c>
      <c r="E1411" s="133" t="s">
        <v>46</v>
      </c>
      <c r="F1411" s="256">
        <v>1294601.0</v>
      </c>
      <c r="G1411" s="133" t="s">
        <v>37</v>
      </c>
    </row>
    <row r="1412" ht="15.0" hidden="1" customHeight="1">
      <c r="A1412" s="133" t="s">
        <v>12</v>
      </c>
      <c r="B1412" s="133" t="s">
        <v>877</v>
      </c>
      <c r="C1412" s="133">
        <v>9370.0</v>
      </c>
      <c r="D1412" s="133" t="s">
        <v>1651</v>
      </c>
      <c r="E1412" s="133" t="s">
        <v>46</v>
      </c>
      <c r="F1412" s="256">
        <v>1426929.0</v>
      </c>
      <c r="G1412" s="133" t="s">
        <v>37</v>
      </c>
    </row>
    <row r="1413" ht="15.0" hidden="1" customHeight="1">
      <c r="A1413" s="133" t="s">
        <v>12</v>
      </c>
      <c r="B1413" s="133" t="s">
        <v>877</v>
      </c>
      <c r="C1413" s="133">
        <v>9371.0</v>
      </c>
      <c r="D1413" s="133" t="s">
        <v>1652</v>
      </c>
      <c r="E1413" s="133" t="s">
        <v>46</v>
      </c>
      <c r="F1413" s="256">
        <v>822000.0</v>
      </c>
      <c r="G1413" s="133" t="s">
        <v>37</v>
      </c>
    </row>
    <row r="1414" ht="15.0" hidden="1" customHeight="1">
      <c r="A1414" s="133" t="s">
        <v>12</v>
      </c>
      <c r="B1414" s="133" t="s">
        <v>877</v>
      </c>
      <c r="C1414" s="133">
        <v>9373.0</v>
      </c>
      <c r="D1414" s="133" t="s">
        <v>1653</v>
      </c>
      <c r="E1414" s="133" t="s">
        <v>46</v>
      </c>
      <c r="F1414" s="256">
        <v>243950.0</v>
      </c>
      <c r="G1414" s="133" t="s">
        <v>37</v>
      </c>
    </row>
    <row r="1415" ht="15.0" hidden="1" customHeight="1">
      <c r="A1415" s="133" t="s">
        <v>12</v>
      </c>
      <c r="B1415" s="133" t="s">
        <v>877</v>
      </c>
      <c r="C1415" s="133">
        <v>9374.0</v>
      </c>
      <c r="D1415" s="133" t="s">
        <v>1654</v>
      </c>
      <c r="E1415" s="133" t="s">
        <v>46</v>
      </c>
      <c r="F1415" s="256">
        <v>76365.0</v>
      </c>
      <c r="G1415" s="133" t="s">
        <v>37</v>
      </c>
    </row>
    <row r="1416" ht="15.0" hidden="1" customHeight="1">
      <c r="A1416" s="133" t="s">
        <v>12</v>
      </c>
      <c r="B1416" s="133" t="s">
        <v>877</v>
      </c>
      <c r="C1416" s="133">
        <v>9375.0</v>
      </c>
      <c r="D1416" s="133" t="s">
        <v>1655</v>
      </c>
      <c r="E1416" s="133" t="s">
        <v>46</v>
      </c>
      <c r="F1416" s="256">
        <v>4241160.0</v>
      </c>
      <c r="G1416" s="133" t="s">
        <v>37</v>
      </c>
    </row>
    <row r="1417" ht="15.0" hidden="1" customHeight="1">
      <c r="A1417" s="133" t="s">
        <v>12</v>
      </c>
      <c r="B1417" s="133" t="s">
        <v>875</v>
      </c>
      <c r="C1417" s="133">
        <v>9379.0</v>
      </c>
      <c r="D1417" s="133" t="s">
        <v>1656</v>
      </c>
      <c r="E1417" s="133" t="s">
        <v>46</v>
      </c>
      <c r="F1417" s="256">
        <v>173145.0</v>
      </c>
      <c r="G1417" s="133" t="s">
        <v>37</v>
      </c>
    </row>
    <row r="1418" ht="15.0" hidden="1" customHeight="1">
      <c r="A1418" s="133" t="s">
        <v>12</v>
      </c>
      <c r="B1418" s="133" t="s">
        <v>875</v>
      </c>
      <c r="C1418" s="133">
        <v>9381.0</v>
      </c>
      <c r="D1418" s="133" t="s">
        <v>1657</v>
      </c>
      <c r="E1418" s="133" t="s">
        <v>46</v>
      </c>
      <c r="F1418" s="256">
        <v>84966.0</v>
      </c>
      <c r="G1418" s="133" t="s">
        <v>37</v>
      </c>
    </row>
    <row r="1419" ht="15.0" hidden="1" customHeight="1">
      <c r="A1419" s="133" t="s">
        <v>12</v>
      </c>
      <c r="B1419" s="133" t="s">
        <v>875</v>
      </c>
      <c r="C1419" s="133">
        <v>9383.0</v>
      </c>
      <c r="D1419" s="133" t="s">
        <v>1658</v>
      </c>
      <c r="E1419" s="133" t="s">
        <v>46</v>
      </c>
      <c r="F1419" s="256">
        <v>250852.0</v>
      </c>
      <c r="G1419" s="133" t="s">
        <v>37</v>
      </c>
    </row>
    <row r="1420" ht="15.0" hidden="1" customHeight="1">
      <c r="A1420" s="133" t="s">
        <v>12</v>
      </c>
      <c r="B1420" s="133" t="s">
        <v>875</v>
      </c>
      <c r="C1420" s="133">
        <v>9384.0</v>
      </c>
      <c r="D1420" s="133" t="s">
        <v>1659</v>
      </c>
      <c r="E1420" s="133" t="s">
        <v>46</v>
      </c>
      <c r="F1420" s="256">
        <v>157080.0</v>
      </c>
      <c r="G1420" s="133" t="s">
        <v>37</v>
      </c>
    </row>
    <row r="1421" ht="15.0" hidden="1" customHeight="1">
      <c r="A1421" s="133" t="s">
        <v>12</v>
      </c>
      <c r="B1421" s="133" t="s">
        <v>1660</v>
      </c>
      <c r="C1421" s="133">
        <v>9385.0</v>
      </c>
      <c r="D1421" s="133" t="s">
        <v>1661</v>
      </c>
      <c r="E1421" s="133" t="s">
        <v>46</v>
      </c>
      <c r="F1421" s="256">
        <v>49909.0</v>
      </c>
      <c r="G1421" s="133" t="s">
        <v>37</v>
      </c>
    </row>
    <row r="1422" ht="15.0" hidden="1" customHeight="1">
      <c r="A1422" s="133" t="s">
        <v>12</v>
      </c>
      <c r="B1422" s="133" t="s">
        <v>1660</v>
      </c>
      <c r="C1422" s="133">
        <v>9386.0</v>
      </c>
      <c r="D1422" s="133" t="s">
        <v>1662</v>
      </c>
      <c r="E1422" s="133" t="s">
        <v>46</v>
      </c>
      <c r="F1422" s="256">
        <v>52122.0</v>
      </c>
      <c r="G1422" s="133" t="s">
        <v>37</v>
      </c>
    </row>
    <row r="1423" ht="15.0" hidden="1" customHeight="1">
      <c r="A1423" s="133" t="s">
        <v>12</v>
      </c>
      <c r="B1423" s="133" t="s">
        <v>871</v>
      </c>
      <c r="C1423" s="133">
        <v>9387.0</v>
      </c>
      <c r="D1423" s="133" t="s">
        <v>1663</v>
      </c>
      <c r="E1423" s="133" t="s">
        <v>46</v>
      </c>
      <c r="F1423" s="256">
        <v>684780.0</v>
      </c>
      <c r="G1423" s="133" t="s">
        <v>37</v>
      </c>
    </row>
    <row r="1424" ht="15.0" hidden="1" customHeight="1">
      <c r="A1424" s="133" t="s">
        <v>12</v>
      </c>
      <c r="B1424" s="133" t="s">
        <v>869</v>
      </c>
      <c r="C1424" s="133">
        <v>9388.0</v>
      </c>
      <c r="D1424" s="133" t="s">
        <v>1664</v>
      </c>
      <c r="E1424" s="133" t="s">
        <v>46</v>
      </c>
      <c r="F1424" s="256">
        <v>80087.0</v>
      </c>
      <c r="G1424" s="133" t="s">
        <v>37</v>
      </c>
    </row>
    <row r="1425" ht="15.0" hidden="1" customHeight="1">
      <c r="A1425" s="133" t="s">
        <v>12</v>
      </c>
      <c r="B1425" s="133" t="s">
        <v>1665</v>
      </c>
      <c r="C1425" s="133">
        <v>9389.0</v>
      </c>
      <c r="D1425" s="133" t="s">
        <v>1666</v>
      </c>
      <c r="E1425" s="133" t="s">
        <v>46</v>
      </c>
      <c r="F1425" s="256">
        <v>362950.0</v>
      </c>
      <c r="G1425" s="133" t="s">
        <v>37</v>
      </c>
    </row>
    <row r="1426" ht="15.0" hidden="1" customHeight="1">
      <c r="A1426" s="133" t="s">
        <v>12</v>
      </c>
      <c r="B1426" s="133" t="s">
        <v>1660</v>
      </c>
      <c r="C1426" s="133">
        <v>9396.0</v>
      </c>
      <c r="D1426" s="133" t="s">
        <v>1667</v>
      </c>
      <c r="E1426" s="133" t="s">
        <v>46</v>
      </c>
      <c r="F1426" s="256">
        <v>52241.0</v>
      </c>
      <c r="G1426" s="133" t="s">
        <v>37</v>
      </c>
    </row>
    <row r="1427" ht="15.0" hidden="1" customHeight="1">
      <c r="A1427" s="133" t="s">
        <v>12</v>
      </c>
      <c r="B1427" s="133" t="s">
        <v>1660</v>
      </c>
      <c r="C1427" s="133">
        <v>9397.0</v>
      </c>
      <c r="D1427" s="133" t="s">
        <v>1668</v>
      </c>
      <c r="E1427" s="133" t="s">
        <v>46</v>
      </c>
      <c r="F1427" s="256">
        <v>49266.0</v>
      </c>
      <c r="G1427" s="133" t="s">
        <v>37</v>
      </c>
    </row>
    <row r="1428" ht="15.0" hidden="1" customHeight="1">
      <c r="A1428" s="133" t="s">
        <v>12</v>
      </c>
      <c r="B1428" s="133" t="s">
        <v>1660</v>
      </c>
      <c r="C1428" s="133">
        <v>9398.0</v>
      </c>
      <c r="D1428" s="133" t="s">
        <v>1669</v>
      </c>
      <c r="E1428" s="133" t="s">
        <v>46</v>
      </c>
      <c r="F1428" s="256">
        <v>105375.0</v>
      </c>
      <c r="G1428" s="133" t="s">
        <v>37</v>
      </c>
    </row>
    <row r="1429" ht="15.0" hidden="1" customHeight="1">
      <c r="A1429" s="133" t="s">
        <v>12</v>
      </c>
      <c r="B1429" s="133" t="s">
        <v>1660</v>
      </c>
      <c r="C1429" s="133">
        <v>9401.0</v>
      </c>
      <c r="D1429" s="133" t="s">
        <v>1670</v>
      </c>
      <c r="E1429" s="133" t="s">
        <v>46</v>
      </c>
      <c r="F1429" s="256">
        <v>70091.0</v>
      </c>
      <c r="G1429" s="133" t="s">
        <v>37</v>
      </c>
    </row>
    <row r="1430" ht="15.0" hidden="1" customHeight="1">
      <c r="A1430" s="133" t="s">
        <v>12</v>
      </c>
      <c r="B1430" s="133" t="s">
        <v>1660</v>
      </c>
      <c r="C1430" s="133">
        <v>9402.0</v>
      </c>
      <c r="D1430" s="133" t="s">
        <v>1671</v>
      </c>
      <c r="E1430" s="133" t="s">
        <v>46</v>
      </c>
      <c r="F1430" s="256">
        <v>47600.0</v>
      </c>
      <c r="G1430" s="133" t="s">
        <v>37</v>
      </c>
    </row>
    <row r="1431" ht="15.0" hidden="1" customHeight="1">
      <c r="A1431" s="133" t="s">
        <v>12</v>
      </c>
      <c r="B1431" s="133" t="s">
        <v>1660</v>
      </c>
      <c r="C1431" s="133">
        <v>9404.0</v>
      </c>
      <c r="D1431" s="133" t="s">
        <v>1672</v>
      </c>
      <c r="E1431" s="133" t="s">
        <v>46</v>
      </c>
      <c r="F1431" s="256">
        <v>79730.0</v>
      </c>
      <c r="G1431" s="133" t="s">
        <v>37</v>
      </c>
    </row>
    <row r="1432" ht="15.0" hidden="1" customHeight="1">
      <c r="A1432" s="133" t="s">
        <v>12</v>
      </c>
      <c r="B1432" s="133" t="s">
        <v>1660</v>
      </c>
      <c r="C1432" s="133">
        <v>9405.0</v>
      </c>
      <c r="D1432" s="133" t="s">
        <v>1673</v>
      </c>
      <c r="E1432" s="133" t="s">
        <v>46</v>
      </c>
      <c r="F1432" s="256">
        <v>269892.0</v>
      </c>
      <c r="G1432" s="133" t="s">
        <v>37</v>
      </c>
    </row>
    <row r="1433" ht="15.0" hidden="1" customHeight="1">
      <c r="A1433" s="133" t="s">
        <v>12</v>
      </c>
      <c r="B1433" s="133" t="s">
        <v>869</v>
      </c>
      <c r="C1433" s="133">
        <v>9407.0</v>
      </c>
      <c r="D1433" s="133" t="s">
        <v>1674</v>
      </c>
      <c r="E1433" s="133" t="s">
        <v>46</v>
      </c>
      <c r="F1433" s="256">
        <v>166600.0</v>
      </c>
      <c r="G1433" s="133" t="s">
        <v>37</v>
      </c>
    </row>
    <row r="1434" ht="15.0" hidden="1" customHeight="1">
      <c r="A1434" s="133" t="s">
        <v>12</v>
      </c>
      <c r="B1434" s="133" t="s">
        <v>1050</v>
      </c>
      <c r="C1434" s="133">
        <v>9408.0</v>
      </c>
      <c r="D1434" s="133" t="s">
        <v>1675</v>
      </c>
      <c r="E1434" s="133" t="s">
        <v>46</v>
      </c>
      <c r="F1434" s="256">
        <v>211607.0</v>
      </c>
      <c r="G1434" s="133" t="s">
        <v>37</v>
      </c>
    </row>
    <row r="1435" ht="15.0" hidden="1" customHeight="1">
      <c r="A1435" s="133" t="s">
        <v>12</v>
      </c>
      <c r="B1435" s="133" t="s">
        <v>1050</v>
      </c>
      <c r="C1435" s="133">
        <v>9409.0</v>
      </c>
      <c r="D1435" s="133" t="s">
        <v>1676</v>
      </c>
      <c r="E1435" s="133" t="s">
        <v>46</v>
      </c>
      <c r="F1435" s="256">
        <v>191249.0</v>
      </c>
      <c r="G1435" s="133" t="s">
        <v>37</v>
      </c>
    </row>
    <row r="1436" ht="15.0" hidden="1" customHeight="1">
      <c r="A1436" s="133" t="s">
        <v>12</v>
      </c>
      <c r="B1436" s="133" t="s">
        <v>1143</v>
      </c>
      <c r="C1436" s="133">
        <v>9413.0</v>
      </c>
      <c r="D1436" s="133" t="s">
        <v>1677</v>
      </c>
      <c r="E1436" s="133" t="s">
        <v>43</v>
      </c>
      <c r="F1436" s="256">
        <v>6486.0</v>
      </c>
      <c r="G1436" s="133" t="s">
        <v>17</v>
      </c>
    </row>
    <row r="1437" ht="15.0" hidden="1" customHeight="1">
      <c r="A1437" s="133" t="s">
        <v>12</v>
      </c>
      <c r="B1437" s="133" t="s">
        <v>1050</v>
      </c>
      <c r="C1437" s="301">
        <v>9414.0</v>
      </c>
      <c r="D1437" s="133" t="s">
        <v>462</v>
      </c>
      <c r="E1437" s="133" t="s">
        <v>46</v>
      </c>
      <c r="F1437" s="256">
        <v>36607.0</v>
      </c>
      <c r="G1437" s="133" t="s">
        <v>37</v>
      </c>
    </row>
    <row r="1438" ht="15.0" customHeight="1">
      <c r="A1438" s="133" t="s">
        <v>12</v>
      </c>
      <c r="B1438" s="133" t="s">
        <v>109</v>
      </c>
      <c r="C1438" s="133">
        <v>9423.0</v>
      </c>
      <c r="D1438" s="133" t="s">
        <v>1678</v>
      </c>
      <c r="E1438" s="133" t="s">
        <v>736</v>
      </c>
      <c r="F1438" s="256">
        <v>4177884.0</v>
      </c>
      <c r="G1438" s="133" t="s">
        <v>112</v>
      </c>
    </row>
    <row r="1439" ht="15.0" customHeight="1">
      <c r="A1439" s="133" t="s">
        <v>12</v>
      </c>
      <c r="B1439" s="133" t="s">
        <v>109</v>
      </c>
      <c r="C1439" s="133">
        <v>9424.0</v>
      </c>
      <c r="D1439" s="133" t="s">
        <v>1679</v>
      </c>
      <c r="E1439" s="133" t="s">
        <v>736</v>
      </c>
      <c r="F1439" s="256">
        <v>2922389.0</v>
      </c>
      <c r="G1439" s="133" t="s">
        <v>112</v>
      </c>
    </row>
    <row r="1440" ht="15.0" hidden="1" customHeight="1">
      <c r="A1440" s="133" t="s">
        <v>12</v>
      </c>
      <c r="B1440" s="133" t="s">
        <v>1680</v>
      </c>
      <c r="C1440" s="133">
        <v>9427.0</v>
      </c>
      <c r="D1440" s="133" t="s">
        <v>1681</v>
      </c>
      <c r="E1440" s="133" t="s">
        <v>46</v>
      </c>
      <c r="F1440" s="256">
        <v>13231.0</v>
      </c>
      <c r="G1440" s="133" t="s">
        <v>112</v>
      </c>
    </row>
    <row r="1441" ht="15.0" hidden="1" customHeight="1">
      <c r="A1441" s="133" t="s">
        <v>12</v>
      </c>
      <c r="B1441" s="133" t="s">
        <v>1682</v>
      </c>
      <c r="C1441" s="133">
        <v>9428.0</v>
      </c>
      <c r="D1441" s="133" t="s">
        <v>1683</v>
      </c>
      <c r="E1441" s="133" t="s">
        <v>46</v>
      </c>
      <c r="F1441" s="256">
        <v>21900.0</v>
      </c>
      <c r="G1441" s="133" t="s">
        <v>112</v>
      </c>
    </row>
    <row r="1442" ht="15.0" hidden="1" customHeight="1">
      <c r="A1442" s="133" t="s">
        <v>12</v>
      </c>
      <c r="B1442" s="133" t="s">
        <v>848</v>
      </c>
      <c r="C1442" s="133">
        <v>9433.0</v>
      </c>
      <c r="D1442" s="133" t="s">
        <v>1684</v>
      </c>
      <c r="E1442" s="133" t="s">
        <v>46</v>
      </c>
      <c r="F1442" s="256">
        <v>211820.0</v>
      </c>
      <c r="G1442" s="133" t="s">
        <v>37</v>
      </c>
    </row>
    <row r="1443" ht="15.0" hidden="1" customHeight="1">
      <c r="A1443" s="133" t="s">
        <v>12</v>
      </c>
      <c r="B1443" s="133" t="s">
        <v>1057</v>
      </c>
      <c r="C1443" s="133">
        <v>9434.0</v>
      </c>
      <c r="D1443" s="133" t="s">
        <v>1685</v>
      </c>
      <c r="E1443" s="133" t="s">
        <v>43</v>
      </c>
      <c r="F1443" s="256">
        <v>381.0</v>
      </c>
      <c r="G1443" s="133" t="s">
        <v>37</v>
      </c>
    </row>
    <row r="1444" ht="15.0" hidden="1" customHeight="1">
      <c r="A1444" s="133" t="s">
        <v>12</v>
      </c>
      <c r="B1444" s="133" t="s">
        <v>596</v>
      </c>
      <c r="C1444" s="133">
        <v>9437.0</v>
      </c>
      <c r="D1444" s="133" t="s">
        <v>1686</v>
      </c>
      <c r="E1444" s="133" t="s">
        <v>46</v>
      </c>
      <c r="F1444" s="256">
        <v>721810.0</v>
      </c>
      <c r="G1444" s="133" t="s">
        <v>17</v>
      </c>
    </row>
    <row r="1445" ht="15.0" hidden="1" customHeight="1">
      <c r="A1445" s="133" t="s">
        <v>12</v>
      </c>
      <c r="B1445" s="133" t="s">
        <v>451</v>
      </c>
      <c r="C1445" s="133">
        <v>9441.0</v>
      </c>
      <c r="D1445" s="133" t="s">
        <v>1687</v>
      </c>
      <c r="E1445" s="133" t="s">
        <v>46</v>
      </c>
      <c r="F1445" s="256">
        <v>1402996.0</v>
      </c>
      <c r="G1445" s="133" t="s">
        <v>37</v>
      </c>
    </row>
    <row r="1446" ht="15.0" hidden="1" customHeight="1">
      <c r="A1446" s="133" t="s">
        <v>12</v>
      </c>
      <c r="B1446" s="133" t="s">
        <v>850</v>
      </c>
      <c r="C1446" s="133">
        <v>9443.0</v>
      </c>
      <c r="D1446" s="133" t="s">
        <v>1688</v>
      </c>
      <c r="E1446" s="133" t="s">
        <v>46</v>
      </c>
      <c r="F1446" s="256">
        <v>1861755.0</v>
      </c>
      <c r="G1446" s="133" t="s">
        <v>37</v>
      </c>
    </row>
    <row r="1447" ht="15.0" hidden="1" customHeight="1">
      <c r="A1447" s="133" t="s">
        <v>12</v>
      </c>
      <c r="B1447" s="133" t="s">
        <v>877</v>
      </c>
      <c r="C1447" s="133">
        <v>9444.0</v>
      </c>
      <c r="D1447" s="133" t="s">
        <v>1689</v>
      </c>
      <c r="E1447" s="133" t="s">
        <v>46</v>
      </c>
      <c r="F1447" s="256">
        <v>212415.0</v>
      </c>
      <c r="G1447" s="133" t="s">
        <v>37</v>
      </c>
    </row>
    <row r="1448" ht="15.0" hidden="1" customHeight="1">
      <c r="A1448" s="133" t="s">
        <v>12</v>
      </c>
      <c r="B1448" s="133" t="s">
        <v>877</v>
      </c>
      <c r="C1448" s="133">
        <v>9445.0</v>
      </c>
      <c r="D1448" s="133" t="s">
        <v>1690</v>
      </c>
      <c r="E1448" s="133" t="s">
        <v>46</v>
      </c>
      <c r="F1448" s="256">
        <v>265370.0</v>
      </c>
      <c r="G1448" s="133" t="s">
        <v>37</v>
      </c>
    </row>
    <row r="1449" ht="15.0" hidden="1" customHeight="1">
      <c r="A1449" s="133" t="s">
        <v>12</v>
      </c>
      <c r="B1449" s="133" t="s">
        <v>877</v>
      </c>
      <c r="C1449" s="133">
        <v>9446.0</v>
      </c>
      <c r="D1449" s="133" t="s">
        <v>1691</v>
      </c>
      <c r="E1449" s="133" t="s">
        <v>46</v>
      </c>
      <c r="F1449" s="256">
        <v>81373.0</v>
      </c>
      <c r="G1449" s="133" t="s">
        <v>37</v>
      </c>
    </row>
    <row r="1450" ht="15.0" hidden="1" customHeight="1">
      <c r="A1450" s="133" t="s">
        <v>12</v>
      </c>
      <c r="B1450" s="133" t="s">
        <v>877</v>
      </c>
      <c r="C1450" s="133">
        <v>9447.0</v>
      </c>
      <c r="D1450" s="133" t="s">
        <v>1692</v>
      </c>
      <c r="E1450" s="133" t="s">
        <v>46</v>
      </c>
      <c r="F1450" s="256">
        <v>1731450.0</v>
      </c>
      <c r="G1450" s="133" t="s">
        <v>37</v>
      </c>
    </row>
    <row r="1451" ht="15.0" hidden="1" customHeight="1">
      <c r="A1451" s="133" t="s">
        <v>12</v>
      </c>
      <c r="B1451" s="133" t="s">
        <v>875</v>
      </c>
      <c r="C1451" s="133">
        <v>9448.0</v>
      </c>
      <c r="D1451" s="133" t="s">
        <v>1693</v>
      </c>
      <c r="E1451" s="133" t="s">
        <v>46</v>
      </c>
      <c r="F1451" s="256">
        <v>273819.0</v>
      </c>
      <c r="G1451" s="133" t="s">
        <v>37</v>
      </c>
    </row>
    <row r="1452" ht="15.0" hidden="1" customHeight="1">
      <c r="A1452" s="133" t="s">
        <v>12</v>
      </c>
      <c r="B1452" s="133" t="s">
        <v>875</v>
      </c>
      <c r="C1452" s="133">
        <v>9449.0</v>
      </c>
      <c r="D1452" s="133" t="s">
        <v>1694</v>
      </c>
      <c r="E1452" s="133" t="s">
        <v>46</v>
      </c>
      <c r="F1452" s="256">
        <v>68068.0</v>
      </c>
      <c r="G1452" s="133" t="s">
        <v>37</v>
      </c>
    </row>
    <row r="1453" ht="15.0" hidden="1" customHeight="1">
      <c r="A1453" s="133" t="s">
        <v>12</v>
      </c>
      <c r="B1453" s="133" t="s">
        <v>875</v>
      </c>
      <c r="C1453" s="133">
        <v>9450.0</v>
      </c>
      <c r="D1453" s="133" t="s">
        <v>1695</v>
      </c>
      <c r="E1453" s="133" t="s">
        <v>46</v>
      </c>
      <c r="F1453" s="256">
        <v>160650.0</v>
      </c>
      <c r="G1453" s="133" t="s">
        <v>37</v>
      </c>
    </row>
    <row r="1454" ht="15.0" hidden="1" customHeight="1">
      <c r="A1454" s="133" t="s">
        <v>12</v>
      </c>
      <c r="B1454" s="133" t="s">
        <v>875</v>
      </c>
      <c r="C1454" s="133">
        <v>9451.0</v>
      </c>
      <c r="D1454" s="133" t="s">
        <v>1696</v>
      </c>
      <c r="E1454" s="133" t="s">
        <v>46</v>
      </c>
      <c r="F1454" s="256">
        <v>84490.0</v>
      </c>
      <c r="G1454" s="133" t="s">
        <v>37</v>
      </c>
    </row>
    <row r="1455" ht="15.0" hidden="1" customHeight="1">
      <c r="A1455" s="133" t="s">
        <v>12</v>
      </c>
      <c r="B1455" s="133" t="s">
        <v>875</v>
      </c>
      <c r="C1455" s="133">
        <v>9452.0</v>
      </c>
      <c r="D1455" s="133" t="s">
        <v>1697</v>
      </c>
      <c r="E1455" s="133" t="s">
        <v>46</v>
      </c>
      <c r="F1455" s="256">
        <v>82110.0</v>
      </c>
      <c r="G1455" s="133" t="s">
        <v>37</v>
      </c>
    </row>
    <row r="1456" ht="15.0" hidden="1" customHeight="1">
      <c r="A1456" s="133" t="s">
        <v>12</v>
      </c>
      <c r="B1456" s="133" t="s">
        <v>875</v>
      </c>
      <c r="C1456" s="133">
        <v>9453.0</v>
      </c>
      <c r="D1456" s="133" t="s">
        <v>1698</v>
      </c>
      <c r="E1456" s="133" t="s">
        <v>46</v>
      </c>
      <c r="F1456" s="256">
        <v>302855.0</v>
      </c>
      <c r="G1456" s="133" t="s">
        <v>37</v>
      </c>
    </row>
    <row r="1457" ht="15.0" hidden="1" customHeight="1">
      <c r="A1457" s="133" t="s">
        <v>12</v>
      </c>
      <c r="B1457" s="133" t="s">
        <v>869</v>
      </c>
      <c r="C1457" s="133">
        <v>9454.0</v>
      </c>
      <c r="D1457" s="133" t="s">
        <v>1699</v>
      </c>
      <c r="E1457" s="133" t="s">
        <v>46</v>
      </c>
      <c r="F1457" s="256">
        <v>75565.0</v>
      </c>
      <c r="G1457" s="133" t="s">
        <v>37</v>
      </c>
    </row>
    <row r="1458" ht="15.0" customHeight="1">
      <c r="A1458" s="133" t="s">
        <v>12</v>
      </c>
      <c r="B1458" s="133" t="s">
        <v>109</v>
      </c>
      <c r="C1458" s="133">
        <v>9455.0</v>
      </c>
      <c r="D1458" s="133" t="s">
        <v>1700</v>
      </c>
      <c r="E1458" s="133" t="s">
        <v>736</v>
      </c>
      <c r="F1458" s="256">
        <v>1750905.0</v>
      </c>
      <c r="G1458" s="133" t="s">
        <v>112</v>
      </c>
    </row>
    <row r="1459" ht="15.0" hidden="1" customHeight="1">
      <c r="A1459" s="133" t="s">
        <v>12</v>
      </c>
      <c r="B1459" s="133" t="s">
        <v>1109</v>
      </c>
      <c r="C1459" s="133">
        <v>9456.0</v>
      </c>
      <c r="D1459" s="133" t="s">
        <v>1701</v>
      </c>
      <c r="E1459" s="133" t="s">
        <v>736</v>
      </c>
      <c r="F1459" s="256">
        <v>6583500.0</v>
      </c>
      <c r="G1459" s="133" t="s">
        <v>112</v>
      </c>
    </row>
    <row r="1460" ht="15.0" customHeight="1">
      <c r="A1460" s="133" t="s">
        <v>12</v>
      </c>
      <c r="B1460" s="133" t="s">
        <v>109</v>
      </c>
      <c r="C1460" s="133">
        <v>9457.0</v>
      </c>
      <c r="D1460" s="133" t="s">
        <v>1702</v>
      </c>
      <c r="E1460" s="133" t="s">
        <v>736</v>
      </c>
      <c r="F1460" s="256">
        <v>3669300.0</v>
      </c>
      <c r="G1460" s="133" t="s">
        <v>112</v>
      </c>
    </row>
    <row r="1461" ht="15.0" hidden="1" customHeight="1">
      <c r="A1461" s="133" t="s">
        <v>12</v>
      </c>
      <c r="B1461" s="133" t="s">
        <v>109</v>
      </c>
      <c r="C1461" s="133">
        <v>9459.0</v>
      </c>
      <c r="D1461" s="133" t="s">
        <v>1703</v>
      </c>
      <c r="E1461" s="133" t="s">
        <v>736</v>
      </c>
      <c r="F1461" s="256">
        <v>2972000.0</v>
      </c>
      <c r="G1461" s="133" t="s">
        <v>112</v>
      </c>
    </row>
    <row r="1462" ht="15.0" hidden="1" customHeight="1">
      <c r="A1462" s="133" t="s">
        <v>12</v>
      </c>
      <c r="B1462" s="133" t="s">
        <v>109</v>
      </c>
      <c r="C1462" s="133">
        <v>9460.0</v>
      </c>
      <c r="D1462" s="133" t="s">
        <v>1704</v>
      </c>
      <c r="E1462" s="133" t="s">
        <v>736</v>
      </c>
      <c r="F1462" s="256">
        <v>1987000.0</v>
      </c>
      <c r="G1462" s="133" t="s">
        <v>112</v>
      </c>
    </row>
    <row r="1463" ht="15.0" customHeight="1">
      <c r="A1463" s="133" t="s">
        <v>12</v>
      </c>
      <c r="B1463" s="133" t="s">
        <v>109</v>
      </c>
      <c r="C1463" s="133">
        <v>9461.0</v>
      </c>
      <c r="D1463" s="133" t="s">
        <v>1705</v>
      </c>
      <c r="E1463" s="133" t="s">
        <v>736</v>
      </c>
      <c r="F1463" s="256">
        <v>2244000.0</v>
      </c>
      <c r="G1463" s="133" t="s">
        <v>112</v>
      </c>
    </row>
    <row r="1464" ht="15.0" customHeight="1">
      <c r="A1464" s="133" t="s">
        <v>12</v>
      </c>
      <c r="B1464" s="133" t="s">
        <v>109</v>
      </c>
      <c r="C1464" s="133">
        <v>9462.0</v>
      </c>
      <c r="D1464" s="133" t="s">
        <v>1706</v>
      </c>
      <c r="E1464" s="133" t="s">
        <v>736</v>
      </c>
      <c r="F1464" s="256">
        <v>2618000.0</v>
      </c>
      <c r="G1464" s="133" t="s">
        <v>112</v>
      </c>
    </row>
    <row r="1465" ht="15.0" customHeight="1">
      <c r="A1465" s="133" t="s">
        <v>12</v>
      </c>
      <c r="B1465" s="133" t="s">
        <v>109</v>
      </c>
      <c r="C1465" s="133">
        <v>9463.0</v>
      </c>
      <c r="D1465" s="133" t="s">
        <v>1707</v>
      </c>
      <c r="E1465" s="133" t="s">
        <v>736</v>
      </c>
      <c r="F1465" s="256">
        <v>2618000.0</v>
      </c>
      <c r="G1465" s="133" t="s">
        <v>112</v>
      </c>
    </row>
    <row r="1466" ht="15.0" customHeight="1">
      <c r="A1466" s="133" t="s">
        <v>12</v>
      </c>
      <c r="B1466" s="133" t="s">
        <v>109</v>
      </c>
      <c r="C1466" s="133">
        <v>9464.0</v>
      </c>
      <c r="D1466" s="133" t="s">
        <v>1708</v>
      </c>
      <c r="E1466" s="133" t="s">
        <v>736</v>
      </c>
      <c r="F1466" s="256">
        <v>2992000.0</v>
      </c>
      <c r="G1466" s="133" t="s">
        <v>112</v>
      </c>
    </row>
    <row r="1467" ht="15.0" hidden="1" customHeight="1">
      <c r="A1467" s="133" t="s">
        <v>12</v>
      </c>
      <c r="B1467" s="133" t="s">
        <v>109</v>
      </c>
      <c r="C1467" s="133">
        <v>9465.0</v>
      </c>
      <c r="D1467" s="133" t="s">
        <v>1709</v>
      </c>
      <c r="E1467" s="133" t="s">
        <v>736</v>
      </c>
      <c r="F1467" s="256">
        <v>2.5218989E7</v>
      </c>
      <c r="G1467" s="133" t="s">
        <v>112</v>
      </c>
    </row>
    <row r="1468" ht="15.0" hidden="1" customHeight="1">
      <c r="A1468" s="133" t="s">
        <v>12</v>
      </c>
      <c r="B1468" s="133" t="s">
        <v>109</v>
      </c>
      <c r="C1468" s="133">
        <v>9466.0</v>
      </c>
      <c r="D1468" s="133" t="s">
        <v>1710</v>
      </c>
      <c r="E1468" s="133" t="s">
        <v>736</v>
      </c>
      <c r="F1468" s="256">
        <v>1.9230337E7</v>
      </c>
      <c r="G1468" s="133" t="s">
        <v>112</v>
      </c>
    </row>
    <row r="1469" ht="15.0" hidden="1" customHeight="1">
      <c r="A1469" s="133" t="s">
        <v>12</v>
      </c>
      <c r="B1469" s="133" t="s">
        <v>109</v>
      </c>
      <c r="C1469" s="133">
        <v>9467.0</v>
      </c>
      <c r="D1469" s="133" t="s">
        <v>1711</v>
      </c>
      <c r="E1469" s="133" t="s">
        <v>736</v>
      </c>
      <c r="F1469" s="256">
        <v>1.6236011E7</v>
      </c>
      <c r="G1469" s="133" t="s">
        <v>112</v>
      </c>
    </row>
    <row r="1470" ht="15.0" hidden="1" customHeight="1">
      <c r="A1470" s="133" t="s">
        <v>12</v>
      </c>
      <c r="B1470" s="133" t="s">
        <v>109</v>
      </c>
      <c r="C1470" s="133">
        <v>9468.0</v>
      </c>
      <c r="D1470" s="133" t="s">
        <v>1712</v>
      </c>
      <c r="E1470" s="133" t="s">
        <v>736</v>
      </c>
      <c r="F1470" s="256">
        <v>1.3830994E7</v>
      </c>
      <c r="G1470" s="133" t="s">
        <v>112</v>
      </c>
    </row>
    <row r="1471" ht="15.0" hidden="1" customHeight="1">
      <c r="A1471" s="133" t="s">
        <v>12</v>
      </c>
      <c r="B1471" s="133" t="s">
        <v>109</v>
      </c>
      <c r="C1471" s="133">
        <v>9469.0</v>
      </c>
      <c r="D1471" s="133" t="s">
        <v>1713</v>
      </c>
      <c r="E1471" s="133" t="s">
        <v>736</v>
      </c>
      <c r="F1471" s="256">
        <v>1.2480071E7</v>
      </c>
      <c r="G1471" s="133" t="s">
        <v>112</v>
      </c>
    </row>
    <row r="1472" ht="15.0" hidden="1" customHeight="1">
      <c r="A1472" s="133" t="s">
        <v>12</v>
      </c>
      <c r="B1472" s="133" t="s">
        <v>109</v>
      </c>
      <c r="C1472" s="133">
        <v>9470.0</v>
      </c>
      <c r="D1472" s="133" t="s">
        <v>1714</v>
      </c>
      <c r="E1472" s="133" t="s">
        <v>736</v>
      </c>
      <c r="F1472" s="256">
        <v>1.1133493E7</v>
      </c>
      <c r="G1472" s="133" t="s">
        <v>112</v>
      </c>
    </row>
    <row r="1473" ht="15.0" hidden="1" customHeight="1">
      <c r="A1473" s="133" t="s">
        <v>12</v>
      </c>
      <c r="B1473" s="133" t="s">
        <v>109</v>
      </c>
      <c r="C1473" s="133">
        <v>9471.0</v>
      </c>
      <c r="D1473" s="133" t="s">
        <v>1715</v>
      </c>
      <c r="E1473" s="133" t="s">
        <v>736</v>
      </c>
      <c r="F1473" s="256">
        <v>8428754.0</v>
      </c>
      <c r="G1473" s="133" t="s">
        <v>112</v>
      </c>
    </row>
    <row r="1474" ht="15.0" hidden="1" customHeight="1">
      <c r="A1474" s="133" t="s">
        <v>12</v>
      </c>
      <c r="B1474" s="133" t="s">
        <v>109</v>
      </c>
      <c r="C1474" s="133">
        <v>9473.0</v>
      </c>
      <c r="D1474" s="133" t="s">
        <v>1716</v>
      </c>
      <c r="E1474" s="133" t="s">
        <v>736</v>
      </c>
      <c r="F1474" s="256">
        <v>5233165.0</v>
      </c>
      <c r="G1474" s="133" t="s">
        <v>112</v>
      </c>
    </row>
    <row r="1475" ht="15.0" hidden="1" customHeight="1">
      <c r="A1475" s="133" t="s">
        <v>12</v>
      </c>
      <c r="B1475" s="133" t="s">
        <v>109</v>
      </c>
      <c r="C1475" s="133">
        <v>9474.0</v>
      </c>
      <c r="D1475" s="133" t="s">
        <v>1717</v>
      </c>
      <c r="E1475" s="133" t="s">
        <v>736</v>
      </c>
      <c r="F1475" s="256">
        <v>4948184.0</v>
      </c>
      <c r="G1475" s="133" t="s">
        <v>112</v>
      </c>
    </row>
    <row r="1476" ht="15.0" hidden="1" customHeight="1">
      <c r="A1476" s="133" t="s">
        <v>12</v>
      </c>
      <c r="B1476" s="133" t="s">
        <v>109</v>
      </c>
      <c r="C1476" s="133">
        <v>9475.0</v>
      </c>
      <c r="D1476" s="133" t="s">
        <v>1718</v>
      </c>
      <c r="E1476" s="133" t="s">
        <v>736</v>
      </c>
      <c r="F1476" s="256">
        <v>5169718.0</v>
      </c>
      <c r="G1476" s="133" t="s">
        <v>112</v>
      </c>
    </row>
    <row r="1477" ht="15.0" hidden="1" customHeight="1">
      <c r="A1477" s="133" t="s">
        <v>12</v>
      </c>
      <c r="B1477" s="133" t="s">
        <v>109</v>
      </c>
      <c r="C1477" s="133">
        <v>9476.0</v>
      </c>
      <c r="D1477" s="133" t="s">
        <v>1719</v>
      </c>
      <c r="E1477" s="133" t="s">
        <v>736</v>
      </c>
      <c r="F1477" s="256">
        <v>4253177.0</v>
      </c>
      <c r="G1477" s="133" t="s">
        <v>112</v>
      </c>
    </row>
    <row r="1478" ht="15.0" hidden="1" customHeight="1">
      <c r="A1478" s="133" t="s">
        <v>12</v>
      </c>
      <c r="B1478" s="133" t="s">
        <v>109</v>
      </c>
      <c r="C1478" s="133">
        <v>9477.0</v>
      </c>
      <c r="D1478" s="133" t="s">
        <v>1720</v>
      </c>
      <c r="E1478" s="133" t="s">
        <v>736</v>
      </c>
      <c r="F1478" s="256">
        <v>5453251.0</v>
      </c>
      <c r="G1478" s="133" t="s">
        <v>112</v>
      </c>
    </row>
    <row r="1479" ht="15.0" hidden="1" customHeight="1">
      <c r="A1479" s="133" t="s">
        <v>12</v>
      </c>
      <c r="B1479" s="133" t="s">
        <v>109</v>
      </c>
      <c r="C1479" s="133">
        <v>9478.0</v>
      </c>
      <c r="D1479" s="133" t="s">
        <v>1721</v>
      </c>
      <c r="E1479" s="133" t="s">
        <v>736</v>
      </c>
      <c r="F1479" s="256">
        <v>4823661.0</v>
      </c>
      <c r="G1479" s="133" t="s">
        <v>112</v>
      </c>
    </row>
    <row r="1480" ht="15.0" hidden="1" customHeight="1">
      <c r="A1480" s="133" t="s">
        <v>12</v>
      </c>
      <c r="B1480" s="133" t="s">
        <v>109</v>
      </c>
      <c r="C1480" s="133">
        <v>9479.0</v>
      </c>
      <c r="D1480" s="133" t="s">
        <v>1722</v>
      </c>
      <c r="E1480" s="133" t="s">
        <v>736</v>
      </c>
      <c r="F1480" s="256">
        <v>5453251.0</v>
      </c>
      <c r="G1480" s="133" t="s">
        <v>112</v>
      </c>
    </row>
    <row r="1481" ht="15.0" hidden="1" customHeight="1">
      <c r="A1481" s="133" t="s">
        <v>12</v>
      </c>
      <c r="B1481" s="133" t="s">
        <v>109</v>
      </c>
      <c r="C1481" s="133">
        <v>9480.0</v>
      </c>
      <c r="D1481" s="133" t="s">
        <v>1723</v>
      </c>
      <c r="E1481" s="133" t="s">
        <v>736</v>
      </c>
      <c r="F1481" s="256">
        <v>4823661.0</v>
      </c>
      <c r="G1481" s="133" t="s">
        <v>112</v>
      </c>
    </row>
    <row r="1482" ht="15.0" hidden="1" customHeight="1">
      <c r="A1482" s="133" t="s">
        <v>12</v>
      </c>
      <c r="B1482" s="133" t="s">
        <v>109</v>
      </c>
      <c r="C1482" s="133">
        <v>9481.0</v>
      </c>
      <c r="D1482" s="133" t="s">
        <v>1724</v>
      </c>
      <c r="E1482" s="133" t="s">
        <v>736</v>
      </c>
      <c r="F1482" s="256">
        <v>5179853.0</v>
      </c>
      <c r="G1482" s="133" t="s">
        <v>112</v>
      </c>
    </row>
    <row r="1483" ht="15.0" hidden="1" customHeight="1">
      <c r="A1483" s="133" t="s">
        <v>12</v>
      </c>
      <c r="B1483" s="133" t="s">
        <v>109</v>
      </c>
      <c r="C1483" s="133">
        <v>9482.0</v>
      </c>
      <c r="D1483" s="133" t="s">
        <v>1725</v>
      </c>
      <c r="E1483" s="133" t="s">
        <v>736</v>
      </c>
      <c r="F1483" s="256">
        <v>3740609.0</v>
      </c>
      <c r="G1483" s="133" t="s">
        <v>112</v>
      </c>
    </row>
    <row r="1484" ht="15.0" hidden="1" customHeight="1">
      <c r="A1484" s="133" t="s">
        <v>12</v>
      </c>
      <c r="B1484" s="133" t="s">
        <v>109</v>
      </c>
      <c r="C1484" s="133">
        <v>9483.0</v>
      </c>
      <c r="D1484" s="133" t="s">
        <v>1726</v>
      </c>
      <c r="E1484" s="133" t="s">
        <v>736</v>
      </c>
      <c r="F1484" s="256">
        <v>4322677.0</v>
      </c>
      <c r="G1484" s="133" t="s">
        <v>112</v>
      </c>
    </row>
    <row r="1485" ht="15.0" hidden="1" customHeight="1">
      <c r="A1485" s="133" t="s">
        <v>12</v>
      </c>
      <c r="B1485" s="133" t="s">
        <v>109</v>
      </c>
      <c r="C1485" s="133">
        <v>9484.0</v>
      </c>
      <c r="D1485" s="133" t="s">
        <v>1727</v>
      </c>
      <c r="E1485" s="133" t="s">
        <v>736</v>
      </c>
      <c r="F1485" s="256">
        <v>3930288.0</v>
      </c>
      <c r="G1485" s="133" t="s">
        <v>112</v>
      </c>
    </row>
    <row r="1486" ht="15.0" hidden="1" customHeight="1">
      <c r="A1486" s="133" t="s">
        <v>12</v>
      </c>
      <c r="B1486" s="133" t="s">
        <v>109</v>
      </c>
      <c r="C1486" s="133">
        <v>9485.0</v>
      </c>
      <c r="D1486" s="133" t="s">
        <v>1728</v>
      </c>
      <c r="E1486" s="133" t="s">
        <v>736</v>
      </c>
      <c r="F1486" s="256">
        <v>5424555.0</v>
      </c>
      <c r="G1486" s="133" t="s">
        <v>112</v>
      </c>
    </row>
    <row r="1487" ht="15.0" hidden="1" customHeight="1">
      <c r="A1487" s="133" t="s">
        <v>12</v>
      </c>
      <c r="B1487" s="133" t="s">
        <v>109</v>
      </c>
      <c r="C1487" s="133">
        <v>9486.0</v>
      </c>
      <c r="D1487" s="133" t="s">
        <v>1729</v>
      </c>
      <c r="E1487" s="133" t="s">
        <v>736</v>
      </c>
      <c r="F1487" s="256">
        <v>3979518.0</v>
      </c>
      <c r="G1487" s="133" t="s">
        <v>112</v>
      </c>
    </row>
    <row r="1488" ht="15.0" hidden="1" customHeight="1">
      <c r="A1488" s="133" t="s">
        <v>12</v>
      </c>
      <c r="B1488" s="133" t="s">
        <v>109</v>
      </c>
      <c r="C1488" s="133">
        <v>9487.0</v>
      </c>
      <c r="D1488" s="133" t="s">
        <v>1730</v>
      </c>
      <c r="E1488" s="133" t="s">
        <v>736</v>
      </c>
      <c r="F1488" s="256">
        <v>3309125.0</v>
      </c>
      <c r="G1488" s="133" t="s">
        <v>112</v>
      </c>
    </row>
    <row r="1489" ht="15.0" hidden="1" customHeight="1">
      <c r="A1489" s="133" t="s">
        <v>12</v>
      </c>
      <c r="B1489" s="133" t="s">
        <v>109</v>
      </c>
      <c r="C1489" s="133">
        <v>9488.0</v>
      </c>
      <c r="D1489" s="133" t="s">
        <v>1731</v>
      </c>
      <c r="E1489" s="133" t="s">
        <v>736</v>
      </c>
      <c r="F1489" s="256">
        <v>2922389.0</v>
      </c>
      <c r="G1489" s="133" t="s">
        <v>112</v>
      </c>
    </row>
    <row r="1490" ht="15.0" hidden="1" customHeight="1">
      <c r="A1490" s="133" t="s">
        <v>12</v>
      </c>
      <c r="B1490" s="133" t="s">
        <v>109</v>
      </c>
      <c r="C1490" s="133">
        <v>9489.0</v>
      </c>
      <c r="D1490" s="133" t="s">
        <v>1732</v>
      </c>
      <c r="E1490" s="133" t="s">
        <v>736</v>
      </c>
      <c r="F1490" s="256">
        <v>3740609.0</v>
      </c>
      <c r="G1490" s="133" t="s">
        <v>112</v>
      </c>
    </row>
    <row r="1491" ht="15.0" hidden="1" customHeight="1">
      <c r="A1491" s="133" t="s">
        <v>12</v>
      </c>
      <c r="B1491" s="133" t="s">
        <v>109</v>
      </c>
      <c r="C1491" s="133">
        <v>9490.0</v>
      </c>
      <c r="D1491" s="133" t="s">
        <v>1733</v>
      </c>
      <c r="E1491" s="133" t="s">
        <v>736</v>
      </c>
      <c r="F1491" s="256">
        <v>3309125.0</v>
      </c>
      <c r="G1491" s="133" t="s">
        <v>112</v>
      </c>
    </row>
    <row r="1492" ht="15.0" hidden="1" customHeight="1">
      <c r="A1492" s="133" t="s">
        <v>12</v>
      </c>
      <c r="B1492" s="133" t="s">
        <v>109</v>
      </c>
      <c r="C1492" s="133">
        <v>9491.0</v>
      </c>
      <c r="D1492" s="133" t="s">
        <v>1734</v>
      </c>
      <c r="E1492" s="133" t="s">
        <v>736</v>
      </c>
      <c r="F1492" s="256">
        <v>2922389.0</v>
      </c>
      <c r="G1492" s="133" t="s">
        <v>112</v>
      </c>
    </row>
    <row r="1493" ht="15.0" customHeight="1">
      <c r="A1493" s="133" t="s">
        <v>12</v>
      </c>
      <c r="B1493" s="133" t="s">
        <v>109</v>
      </c>
      <c r="C1493" s="133">
        <v>9492.0</v>
      </c>
      <c r="D1493" s="133" t="s">
        <v>1735</v>
      </c>
      <c r="E1493" s="133" t="s">
        <v>736</v>
      </c>
      <c r="F1493" s="256">
        <v>6542098.0</v>
      </c>
      <c r="G1493" s="133" t="s">
        <v>112</v>
      </c>
    </row>
    <row r="1494" ht="15.0" customHeight="1">
      <c r="A1494" s="133" t="s">
        <v>12</v>
      </c>
      <c r="B1494" s="133" t="s">
        <v>109</v>
      </c>
      <c r="C1494" s="133">
        <v>9493.0</v>
      </c>
      <c r="D1494" s="133" t="s">
        <v>1736</v>
      </c>
      <c r="E1494" s="133" t="s">
        <v>736</v>
      </c>
      <c r="F1494" s="256">
        <v>3636357.0</v>
      </c>
      <c r="G1494" s="133" t="s">
        <v>112</v>
      </c>
    </row>
    <row r="1495" ht="15.0" customHeight="1">
      <c r="A1495" s="133" t="s">
        <v>12</v>
      </c>
      <c r="B1495" s="133" t="s">
        <v>109</v>
      </c>
      <c r="C1495" s="133">
        <v>9494.0</v>
      </c>
      <c r="D1495" s="133" t="s">
        <v>1737</v>
      </c>
      <c r="E1495" s="133" t="s">
        <v>736</v>
      </c>
      <c r="F1495" s="256">
        <v>4719411.0</v>
      </c>
      <c r="G1495" s="133" t="s">
        <v>112</v>
      </c>
    </row>
    <row r="1496" ht="15.0" hidden="1" customHeight="1">
      <c r="A1496" s="133" t="s">
        <v>12</v>
      </c>
      <c r="B1496" s="133" t="s">
        <v>1143</v>
      </c>
      <c r="C1496" s="133">
        <v>9495.0</v>
      </c>
      <c r="D1496" s="133" t="s">
        <v>1738</v>
      </c>
      <c r="E1496" s="133" t="s">
        <v>43</v>
      </c>
      <c r="F1496" s="256">
        <v>11777.0</v>
      </c>
      <c r="G1496" s="133" t="s">
        <v>17</v>
      </c>
    </row>
    <row r="1497" ht="15.0" hidden="1" customHeight="1">
      <c r="A1497" s="133" t="s">
        <v>12</v>
      </c>
      <c r="B1497" s="133" t="s">
        <v>1143</v>
      </c>
      <c r="C1497" s="133">
        <v>9496.0</v>
      </c>
      <c r="D1497" s="133" t="s">
        <v>1739</v>
      </c>
      <c r="E1497" s="133" t="s">
        <v>43</v>
      </c>
      <c r="F1497" s="256">
        <v>9994.0</v>
      </c>
      <c r="G1497" s="133" t="s">
        <v>17</v>
      </c>
    </row>
    <row r="1498" ht="15.0" customHeight="1">
      <c r="A1498" s="133" t="s">
        <v>12</v>
      </c>
      <c r="B1498" s="133" t="s">
        <v>109</v>
      </c>
      <c r="C1498" s="133">
        <v>9497.0</v>
      </c>
      <c r="D1498" s="133" t="s">
        <v>1740</v>
      </c>
      <c r="E1498" s="133" t="s">
        <v>33</v>
      </c>
      <c r="F1498" s="256">
        <v>16439.0</v>
      </c>
      <c r="G1498" s="133" t="s">
        <v>112</v>
      </c>
    </row>
    <row r="1499" ht="15.0" hidden="1" customHeight="1">
      <c r="A1499" s="133" t="s">
        <v>12</v>
      </c>
      <c r="B1499" s="133" t="s">
        <v>14</v>
      </c>
      <c r="C1499" s="133">
        <v>9499.0</v>
      </c>
      <c r="D1499" s="133" t="s">
        <v>1741</v>
      </c>
      <c r="E1499" s="133" t="s">
        <v>16</v>
      </c>
      <c r="F1499" s="256">
        <v>618688.0</v>
      </c>
      <c r="G1499" s="133" t="s">
        <v>17</v>
      </c>
    </row>
    <row r="1500" ht="15.0" hidden="1" customHeight="1">
      <c r="A1500" s="133" t="s">
        <v>12</v>
      </c>
      <c r="B1500" s="133" t="s">
        <v>1143</v>
      </c>
      <c r="C1500" s="133">
        <v>9500.0</v>
      </c>
      <c r="D1500" s="133" t="s">
        <v>1742</v>
      </c>
      <c r="E1500" s="133" t="s">
        <v>36</v>
      </c>
      <c r="F1500" s="256">
        <v>106505.0</v>
      </c>
      <c r="G1500" s="133" t="s">
        <v>17</v>
      </c>
    </row>
    <row r="1501" ht="15.0" hidden="1" customHeight="1">
      <c r="A1501" s="133" t="s">
        <v>12</v>
      </c>
      <c r="B1501" s="133" t="s">
        <v>1143</v>
      </c>
      <c r="C1501" s="133">
        <v>9501.0</v>
      </c>
      <c r="D1501" s="133" t="s">
        <v>1743</v>
      </c>
      <c r="E1501" s="133" t="s">
        <v>36</v>
      </c>
      <c r="F1501" s="256">
        <v>89250.0</v>
      </c>
      <c r="G1501" s="133" t="s">
        <v>17</v>
      </c>
    </row>
    <row r="1502" ht="15.0" hidden="1" customHeight="1">
      <c r="A1502" s="133" t="s">
        <v>12</v>
      </c>
      <c r="B1502" s="133" t="s">
        <v>109</v>
      </c>
      <c r="C1502" s="133">
        <v>9505.0</v>
      </c>
      <c r="D1502" s="133" t="s">
        <v>1744</v>
      </c>
      <c r="E1502" s="133" t="s">
        <v>111</v>
      </c>
      <c r="F1502" s="256">
        <v>840633.0</v>
      </c>
      <c r="G1502" s="133" t="s">
        <v>112</v>
      </c>
    </row>
    <row r="1503" ht="15.0" hidden="1" customHeight="1">
      <c r="A1503" s="133" t="s">
        <v>12</v>
      </c>
      <c r="B1503" s="133" t="s">
        <v>109</v>
      </c>
      <c r="C1503" s="133">
        <v>9506.0</v>
      </c>
      <c r="D1503" s="133" t="s">
        <v>1745</v>
      </c>
      <c r="E1503" s="133" t="s">
        <v>111</v>
      </c>
      <c r="F1503" s="256">
        <v>641011.0</v>
      </c>
      <c r="G1503" s="133" t="s">
        <v>112</v>
      </c>
    </row>
    <row r="1504" ht="15.0" hidden="1" customHeight="1">
      <c r="A1504" s="133" t="s">
        <v>12</v>
      </c>
      <c r="B1504" s="133" t="s">
        <v>109</v>
      </c>
      <c r="C1504" s="133">
        <v>9507.0</v>
      </c>
      <c r="D1504" s="133" t="s">
        <v>1746</v>
      </c>
      <c r="E1504" s="133" t="s">
        <v>111</v>
      </c>
      <c r="F1504" s="256">
        <v>541201.0</v>
      </c>
      <c r="G1504" s="133" t="s">
        <v>112</v>
      </c>
    </row>
    <row r="1505" ht="15.0" hidden="1" customHeight="1">
      <c r="A1505" s="133" t="s">
        <v>12</v>
      </c>
      <c r="B1505" s="133" t="s">
        <v>109</v>
      </c>
      <c r="C1505" s="133">
        <v>9508.0</v>
      </c>
      <c r="D1505" s="133" t="s">
        <v>1747</v>
      </c>
      <c r="E1505" s="133" t="s">
        <v>111</v>
      </c>
      <c r="F1505" s="256">
        <v>461034.0</v>
      </c>
      <c r="G1505" s="133" t="s">
        <v>112</v>
      </c>
    </row>
    <row r="1506" ht="15.0" hidden="1" customHeight="1">
      <c r="A1506" s="133" t="s">
        <v>12</v>
      </c>
      <c r="B1506" s="133" t="s">
        <v>109</v>
      </c>
      <c r="C1506" s="133">
        <v>9509.0</v>
      </c>
      <c r="D1506" s="133" t="s">
        <v>1748</v>
      </c>
      <c r="E1506" s="133" t="s">
        <v>111</v>
      </c>
      <c r="F1506" s="256">
        <v>416003.0</v>
      </c>
      <c r="G1506" s="133" t="s">
        <v>112</v>
      </c>
    </row>
    <row r="1507" ht="15.0" hidden="1" customHeight="1">
      <c r="A1507" s="133" t="s">
        <v>12</v>
      </c>
      <c r="B1507" s="133" t="s">
        <v>109</v>
      </c>
      <c r="C1507" s="133">
        <v>9510.0</v>
      </c>
      <c r="D1507" s="133" t="s">
        <v>1749</v>
      </c>
      <c r="E1507" s="133" t="s">
        <v>111</v>
      </c>
      <c r="F1507" s="256">
        <v>371117.0</v>
      </c>
      <c r="G1507" s="133" t="s">
        <v>112</v>
      </c>
    </row>
    <row r="1508" ht="15.0" hidden="1" customHeight="1">
      <c r="A1508" s="133" t="s">
        <v>12</v>
      </c>
      <c r="B1508" s="133" t="s">
        <v>109</v>
      </c>
      <c r="C1508" s="133">
        <v>9511.0</v>
      </c>
      <c r="D1508" s="133" t="s">
        <v>1750</v>
      </c>
      <c r="E1508" s="133" t="s">
        <v>111</v>
      </c>
      <c r="F1508" s="256">
        <v>280958.0</v>
      </c>
      <c r="G1508" s="133" t="s">
        <v>112</v>
      </c>
    </row>
    <row r="1509" ht="15.0" hidden="1" customHeight="1">
      <c r="A1509" s="133" t="s">
        <v>12</v>
      </c>
      <c r="B1509" s="133" t="s">
        <v>109</v>
      </c>
      <c r="C1509" s="133">
        <v>9512.0</v>
      </c>
      <c r="D1509" s="133" t="s">
        <v>1751</v>
      </c>
      <c r="E1509" s="133" t="s">
        <v>111</v>
      </c>
      <c r="F1509" s="256">
        <v>174438.0</v>
      </c>
      <c r="G1509" s="133" t="s">
        <v>112</v>
      </c>
    </row>
    <row r="1510" ht="15.0" hidden="1" customHeight="1">
      <c r="A1510" s="133" t="s">
        <v>12</v>
      </c>
      <c r="B1510" s="133" t="s">
        <v>109</v>
      </c>
      <c r="C1510" s="133">
        <v>9513.0</v>
      </c>
      <c r="D1510" s="133" t="s">
        <v>1752</v>
      </c>
      <c r="E1510" s="133" t="s">
        <v>111</v>
      </c>
      <c r="F1510" s="256">
        <v>164940.0</v>
      </c>
      <c r="G1510" s="133" t="s">
        <v>112</v>
      </c>
    </row>
    <row r="1511" ht="15.0" hidden="1" customHeight="1">
      <c r="A1511" s="133" t="s">
        <v>12</v>
      </c>
      <c r="B1511" s="133" t="s">
        <v>109</v>
      </c>
      <c r="C1511" s="133">
        <v>9514.0</v>
      </c>
      <c r="D1511" s="133" t="s">
        <v>1753</v>
      </c>
      <c r="E1511" s="133" t="s">
        <v>111</v>
      </c>
      <c r="F1511" s="256">
        <v>172324.0</v>
      </c>
      <c r="G1511" s="133" t="s">
        <v>112</v>
      </c>
    </row>
    <row r="1512" ht="15.0" hidden="1" customHeight="1">
      <c r="A1512" s="133" t="s">
        <v>12</v>
      </c>
      <c r="B1512" s="133" t="s">
        <v>109</v>
      </c>
      <c r="C1512" s="133">
        <v>9515.0</v>
      </c>
      <c r="D1512" s="133" t="s">
        <v>1754</v>
      </c>
      <c r="E1512" s="133" t="s">
        <v>111</v>
      </c>
      <c r="F1512" s="256">
        <v>141773.0</v>
      </c>
      <c r="G1512" s="133" t="s">
        <v>112</v>
      </c>
    </row>
    <row r="1513" ht="15.0" hidden="1" customHeight="1">
      <c r="A1513" s="133" t="s">
        <v>12</v>
      </c>
      <c r="B1513" s="133" t="s">
        <v>109</v>
      </c>
      <c r="C1513" s="133">
        <v>9516.0</v>
      </c>
      <c r="D1513" s="133" t="s">
        <v>1755</v>
      </c>
      <c r="E1513" s="133" t="s">
        <v>111</v>
      </c>
      <c r="F1513" s="256">
        <v>160788.0</v>
      </c>
      <c r="G1513" s="133" t="s">
        <v>112</v>
      </c>
    </row>
    <row r="1514" ht="15.0" hidden="1" customHeight="1">
      <c r="A1514" s="133" t="s">
        <v>12</v>
      </c>
      <c r="B1514" s="133" t="s">
        <v>109</v>
      </c>
      <c r="C1514" s="133">
        <v>9517.0</v>
      </c>
      <c r="D1514" s="133" t="s">
        <v>1756</v>
      </c>
      <c r="E1514" s="133" t="s">
        <v>111</v>
      </c>
      <c r="F1514" s="256">
        <v>181776.0</v>
      </c>
      <c r="G1514" s="133" t="s">
        <v>112</v>
      </c>
    </row>
    <row r="1515" ht="15.0" hidden="1" customHeight="1">
      <c r="A1515" s="133" t="s">
        <v>12</v>
      </c>
      <c r="B1515" s="133" t="s">
        <v>109</v>
      </c>
      <c r="C1515" s="133">
        <v>9518.0</v>
      </c>
      <c r="D1515" s="133" t="s">
        <v>1757</v>
      </c>
      <c r="E1515" s="133" t="s">
        <v>111</v>
      </c>
      <c r="F1515" s="256">
        <v>160788.0</v>
      </c>
      <c r="G1515" s="133" t="s">
        <v>112</v>
      </c>
    </row>
    <row r="1516" ht="15.0" hidden="1" customHeight="1">
      <c r="A1516" s="133" t="s">
        <v>12</v>
      </c>
      <c r="B1516" s="133" t="s">
        <v>109</v>
      </c>
      <c r="C1516" s="133">
        <v>9519.0</v>
      </c>
      <c r="D1516" s="133" t="s">
        <v>1758</v>
      </c>
      <c r="E1516" s="133" t="s">
        <v>111</v>
      </c>
      <c r="F1516" s="256">
        <v>172662.0</v>
      </c>
      <c r="G1516" s="133" t="s">
        <v>112</v>
      </c>
    </row>
    <row r="1517" ht="15.0" hidden="1" customHeight="1">
      <c r="A1517" s="133" t="s">
        <v>12</v>
      </c>
      <c r="B1517" s="133" t="s">
        <v>109</v>
      </c>
      <c r="C1517" s="133">
        <v>9520.0</v>
      </c>
      <c r="D1517" s="133" t="s">
        <v>1759</v>
      </c>
      <c r="E1517" s="133" t="s">
        <v>111</v>
      </c>
      <c r="F1517" s="256">
        <v>124687.0</v>
      </c>
      <c r="G1517" s="133" t="s">
        <v>112</v>
      </c>
    </row>
    <row r="1518" ht="15.0" hidden="1" customHeight="1">
      <c r="A1518" s="133" t="s">
        <v>12</v>
      </c>
      <c r="B1518" s="133" t="s">
        <v>109</v>
      </c>
      <c r="C1518" s="133">
        <v>9521.0</v>
      </c>
      <c r="D1518" s="133" t="s">
        <v>1760</v>
      </c>
      <c r="E1518" s="133" t="s">
        <v>111</v>
      </c>
      <c r="F1518" s="256">
        <v>156349.0</v>
      </c>
      <c r="G1518" s="133" t="s">
        <v>112</v>
      </c>
    </row>
    <row r="1519" ht="15.0" hidden="1" customHeight="1">
      <c r="A1519" s="133" t="s">
        <v>12</v>
      </c>
      <c r="B1519" s="133" t="s">
        <v>109</v>
      </c>
      <c r="C1519" s="133">
        <v>9522.0</v>
      </c>
      <c r="D1519" s="133" t="s">
        <v>1761</v>
      </c>
      <c r="E1519" s="133" t="s">
        <v>111</v>
      </c>
      <c r="F1519" s="256">
        <v>108808.0</v>
      </c>
      <c r="G1519" s="133" t="s">
        <v>112</v>
      </c>
    </row>
    <row r="1520" ht="15.0" hidden="1" customHeight="1">
      <c r="A1520" s="133" t="s">
        <v>12</v>
      </c>
      <c r="B1520" s="133" t="s">
        <v>109</v>
      </c>
      <c r="C1520" s="133">
        <v>9523.0</v>
      </c>
      <c r="D1520" s="133" t="s">
        <v>1762</v>
      </c>
      <c r="E1520" s="133" t="s">
        <v>111</v>
      </c>
      <c r="F1520" s="256">
        <v>180819.0</v>
      </c>
      <c r="G1520" s="133" t="s">
        <v>112</v>
      </c>
    </row>
    <row r="1521" ht="15.0" hidden="1" customHeight="1">
      <c r="A1521" s="133" t="s">
        <v>12</v>
      </c>
      <c r="B1521" s="133" t="s">
        <v>109</v>
      </c>
      <c r="C1521" s="133">
        <v>9524.0</v>
      </c>
      <c r="D1521" s="133" t="s">
        <v>1763</v>
      </c>
      <c r="E1521" s="133" t="s">
        <v>111</v>
      </c>
      <c r="F1521" s="256">
        <v>132651.0</v>
      </c>
      <c r="G1521" s="133" t="s">
        <v>112</v>
      </c>
    </row>
    <row r="1522" ht="15.0" hidden="1" customHeight="1">
      <c r="A1522" s="133" t="s">
        <v>12</v>
      </c>
      <c r="B1522" s="133" t="s">
        <v>109</v>
      </c>
      <c r="C1522" s="133">
        <v>9525.0</v>
      </c>
      <c r="D1522" s="133" t="s">
        <v>1764</v>
      </c>
      <c r="E1522" s="133" t="s">
        <v>111</v>
      </c>
      <c r="F1522" s="256">
        <v>110304.0</v>
      </c>
      <c r="G1522" s="133" t="s">
        <v>112</v>
      </c>
    </row>
    <row r="1523" ht="15.0" hidden="1" customHeight="1">
      <c r="A1523" s="133" t="s">
        <v>12</v>
      </c>
      <c r="B1523" s="133" t="s">
        <v>109</v>
      </c>
      <c r="C1523" s="133">
        <v>9526.0</v>
      </c>
      <c r="D1523" s="133" t="s">
        <v>1765</v>
      </c>
      <c r="E1523" s="133" t="s">
        <v>111</v>
      </c>
      <c r="F1523" s="256">
        <v>97414.0</v>
      </c>
      <c r="G1523" s="133" t="s">
        <v>112</v>
      </c>
    </row>
    <row r="1524" ht="15.0" hidden="1" customHeight="1">
      <c r="A1524" s="133" t="s">
        <v>12</v>
      </c>
      <c r="B1524" s="133" t="s">
        <v>109</v>
      </c>
      <c r="C1524" s="133">
        <v>9527.0</v>
      </c>
      <c r="D1524" s="133" t="s">
        <v>1766</v>
      </c>
      <c r="E1524" s="133" t="s">
        <v>111</v>
      </c>
      <c r="F1524" s="256">
        <v>124687.0</v>
      </c>
      <c r="G1524" s="133" t="s">
        <v>112</v>
      </c>
    </row>
    <row r="1525" ht="15.0" hidden="1" customHeight="1">
      <c r="A1525" s="133" t="s">
        <v>12</v>
      </c>
      <c r="B1525" s="133" t="s">
        <v>109</v>
      </c>
      <c r="C1525" s="133">
        <v>9528.0</v>
      </c>
      <c r="D1525" s="133" t="s">
        <v>1767</v>
      </c>
      <c r="E1525" s="133" t="s">
        <v>111</v>
      </c>
      <c r="F1525" s="256">
        <v>97414.0</v>
      </c>
      <c r="G1525" s="133" t="s">
        <v>112</v>
      </c>
    </row>
    <row r="1526" ht="15.0" customHeight="1">
      <c r="A1526" s="133" t="s">
        <v>12</v>
      </c>
      <c r="B1526" s="133" t="s">
        <v>109</v>
      </c>
      <c r="C1526" s="133">
        <v>9529.0</v>
      </c>
      <c r="D1526" s="133" t="s">
        <v>1768</v>
      </c>
      <c r="E1526" s="133" t="s">
        <v>111</v>
      </c>
      <c r="F1526" s="256">
        <v>218070.0</v>
      </c>
      <c r="G1526" s="133" t="s">
        <v>112</v>
      </c>
    </row>
    <row r="1527" ht="15.0" customHeight="1">
      <c r="A1527" s="133" t="s">
        <v>12</v>
      </c>
      <c r="B1527" s="133" t="s">
        <v>109</v>
      </c>
      <c r="C1527" s="133">
        <v>9530.0</v>
      </c>
      <c r="D1527" s="133" t="s">
        <v>1769</v>
      </c>
      <c r="E1527" s="133" t="s">
        <v>736</v>
      </c>
      <c r="F1527" s="256">
        <v>4177884.0</v>
      </c>
      <c r="G1527" s="133" t="s">
        <v>112</v>
      </c>
    </row>
    <row r="1528" ht="15.0" hidden="1" customHeight="1">
      <c r="A1528" s="133" t="s">
        <v>12</v>
      </c>
      <c r="B1528" s="133" t="s">
        <v>109</v>
      </c>
      <c r="C1528" s="133">
        <v>9531.0</v>
      </c>
      <c r="D1528" s="133" t="s">
        <v>1770</v>
      </c>
      <c r="E1528" s="133" t="s">
        <v>33</v>
      </c>
      <c r="F1528" s="256">
        <v>114632.0</v>
      </c>
      <c r="G1528" s="133" t="s">
        <v>112</v>
      </c>
    </row>
    <row r="1529" ht="15.0" hidden="1" customHeight="1">
      <c r="A1529" s="133" t="s">
        <v>12</v>
      </c>
      <c r="B1529" s="133" t="s">
        <v>109</v>
      </c>
      <c r="C1529" s="133">
        <v>9532.0</v>
      </c>
      <c r="D1529" s="133" t="s">
        <v>1771</v>
      </c>
      <c r="E1529" s="133" t="s">
        <v>33</v>
      </c>
      <c r="F1529" s="256">
        <v>87410.0</v>
      </c>
      <c r="G1529" s="133" t="s">
        <v>112</v>
      </c>
    </row>
    <row r="1530" ht="15.0" hidden="1" customHeight="1">
      <c r="A1530" s="133" t="s">
        <v>12</v>
      </c>
      <c r="B1530" s="133" t="s">
        <v>109</v>
      </c>
      <c r="C1530" s="133">
        <v>9533.0</v>
      </c>
      <c r="D1530" s="133" t="s">
        <v>1772</v>
      </c>
      <c r="E1530" s="133" t="s">
        <v>33</v>
      </c>
      <c r="F1530" s="256">
        <v>73799.0</v>
      </c>
      <c r="G1530" s="133" t="s">
        <v>112</v>
      </c>
    </row>
    <row r="1531" ht="15.0" hidden="1" customHeight="1">
      <c r="A1531" s="133" t="s">
        <v>12</v>
      </c>
      <c r="B1531" s="133" t="s">
        <v>109</v>
      </c>
      <c r="C1531" s="133">
        <v>9534.0</v>
      </c>
      <c r="D1531" s="133" t="s">
        <v>1773</v>
      </c>
      <c r="E1531" s="133" t="s">
        <v>33</v>
      </c>
      <c r="F1531" s="256">
        <v>62869.0</v>
      </c>
      <c r="G1531" s="133" t="s">
        <v>112</v>
      </c>
    </row>
    <row r="1532" ht="15.0" hidden="1" customHeight="1">
      <c r="A1532" s="133" t="s">
        <v>12</v>
      </c>
      <c r="B1532" s="133" t="s">
        <v>109</v>
      </c>
      <c r="C1532" s="133">
        <v>9535.0</v>
      </c>
      <c r="D1532" s="133" t="s">
        <v>1774</v>
      </c>
      <c r="E1532" s="133" t="s">
        <v>33</v>
      </c>
      <c r="F1532" s="256">
        <v>56728.0</v>
      </c>
      <c r="G1532" s="133" t="s">
        <v>112</v>
      </c>
    </row>
    <row r="1533" ht="15.0" hidden="1" customHeight="1">
      <c r="A1533" s="133" t="s">
        <v>12</v>
      </c>
      <c r="B1533" s="133" t="s">
        <v>109</v>
      </c>
      <c r="C1533" s="133">
        <v>9536.0</v>
      </c>
      <c r="D1533" s="133" t="s">
        <v>1775</v>
      </c>
      <c r="E1533" s="133" t="s">
        <v>33</v>
      </c>
      <c r="F1533" s="256">
        <v>50607.0</v>
      </c>
      <c r="G1533" s="133" t="s">
        <v>112</v>
      </c>
    </row>
    <row r="1534" ht="15.0" hidden="1" customHeight="1">
      <c r="A1534" s="133" t="s">
        <v>12</v>
      </c>
      <c r="B1534" s="133" t="s">
        <v>109</v>
      </c>
      <c r="C1534" s="133">
        <v>9537.0</v>
      </c>
      <c r="D1534" s="133" t="s">
        <v>1776</v>
      </c>
      <c r="E1534" s="133" t="s">
        <v>33</v>
      </c>
      <c r="F1534" s="256">
        <v>38313.0</v>
      </c>
      <c r="G1534" s="133" t="s">
        <v>112</v>
      </c>
    </row>
    <row r="1535" ht="15.0" hidden="1" customHeight="1">
      <c r="A1535" s="133" t="s">
        <v>12</v>
      </c>
      <c r="B1535" s="133" t="s">
        <v>109</v>
      </c>
      <c r="C1535" s="133">
        <v>9539.0</v>
      </c>
      <c r="D1535" s="133" t="s">
        <v>1777</v>
      </c>
      <c r="E1535" s="133" t="s">
        <v>33</v>
      </c>
      <c r="F1535" s="256">
        <v>23786.0</v>
      </c>
      <c r="G1535" s="133" t="s">
        <v>112</v>
      </c>
    </row>
    <row r="1536" ht="15.0" hidden="1" customHeight="1">
      <c r="A1536" s="133" t="s">
        <v>12</v>
      </c>
      <c r="B1536" s="133" t="s">
        <v>109</v>
      </c>
      <c r="C1536" s="133">
        <v>9540.0</v>
      </c>
      <c r="D1536" s="133" t="s">
        <v>1778</v>
      </c>
      <c r="E1536" s="133" t="s">
        <v>33</v>
      </c>
      <c r="F1536" s="256">
        <v>22492.0</v>
      </c>
      <c r="G1536" s="133" t="s">
        <v>112</v>
      </c>
    </row>
    <row r="1537" ht="15.0" hidden="1" customHeight="1">
      <c r="A1537" s="133" t="s">
        <v>12</v>
      </c>
      <c r="B1537" s="133" t="s">
        <v>109</v>
      </c>
      <c r="C1537" s="133">
        <v>9541.0</v>
      </c>
      <c r="D1537" s="133" t="s">
        <v>1779</v>
      </c>
      <c r="E1537" s="133" t="s">
        <v>33</v>
      </c>
      <c r="F1537" s="256">
        <v>23498.0</v>
      </c>
      <c r="G1537" s="133" t="s">
        <v>112</v>
      </c>
    </row>
    <row r="1538" ht="15.0" hidden="1" customHeight="1">
      <c r="A1538" s="133" t="s">
        <v>12</v>
      </c>
      <c r="B1538" s="133" t="s">
        <v>109</v>
      </c>
      <c r="C1538" s="133">
        <v>9542.0</v>
      </c>
      <c r="D1538" s="133" t="s">
        <v>1780</v>
      </c>
      <c r="E1538" s="133" t="s">
        <v>33</v>
      </c>
      <c r="F1538" s="256">
        <v>19333.0</v>
      </c>
      <c r="G1538" s="133" t="s">
        <v>112</v>
      </c>
    </row>
    <row r="1539" ht="15.0" hidden="1" customHeight="1">
      <c r="A1539" s="133" t="s">
        <v>12</v>
      </c>
      <c r="B1539" s="133" t="s">
        <v>109</v>
      </c>
      <c r="C1539" s="133">
        <v>9543.0</v>
      </c>
      <c r="D1539" s="133" t="s">
        <v>1781</v>
      </c>
      <c r="E1539" s="133" t="s">
        <v>33</v>
      </c>
      <c r="F1539" s="256">
        <v>24787.0</v>
      </c>
      <c r="G1539" s="133" t="s">
        <v>112</v>
      </c>
    </row>
    <row r="1540" ht="15.0" hidden="1" customHeight="1">
      <c r="A1540" s="133" t="s">
        <v>12</v>
      </c>
      <c r="B1540" s="133" t="s">
        <v>109</v>
      </c>
      <c r="C1540" s="133">
        <v>9544.0</v>
      </c>
      <c r="D1540" s="133" t="s">
        <v>1782</v>
      </c>
      <c r="E1540" s="133" t="s">
        <v>33</v>
      </c>
      <c r="F1540" s="256">
        <v>21925.0</v>
      </c>
      <c r="G1540" s="133" t="s">
        <v>112</v>
      </c>
    </row>
    <row r="1541" ht="15.0" hidden="1" customHeight="1">
      <c r="A1541" s="133" t="s">
        <v>12</v>
      </c>
      <c r="B1541" s="133" t="s">
        <v>109</v>
      </c>
      <c r="C1541" s="133">
        <v>9545.0</v>
      </c>
      <c r="D1541" s="133" t="s">
        <v>1783</v>
      </c>
      <c r="E1541" s="133" t="s">
        <v>33</v>
      </c>
      <c r="F1541" s="256">
        <v>24787.0</v>
      </c>
      <c r="G1541" s="133" t="s">
        <v>112</v>
      </c>
    </row>
    <row r="1542" ht="15.0" hidden="1" customHeight="1">
      <c r="A1542" s="133" t="s">
        <v>12</v>
      </c>
      <c r="B1542" s="133" t="s">
        <v>109</v>
      </c>
      <c r="C1542" s="133">
        <v>9546.0</v>
      </c>
      <c r="D1542" s="133" t="s">
        <v>1784</v>
      </c>
      <c r="E1542" s="133" t="s">
        <v>33</v>
      </c>
      <c r="F1542" s="256">
        <v>21925.0</v>
      </c>
      <c r="G1542" s="133" t="s">
        <v>112</v>
      </c>
    </row>
    <row r="1543" ht="15.0" hidden="1" customHeight="1">
      <c r="A1543" s="133" t="s">
        <v>12</v>
      </c>
      <c r="B1543" s="133" t="s">
        <v>109</v>
      </c>
      <c r="C1543" s="133">
        <v>9547.0</v>
      </c>
      <c r="D1543" s="133" t="s">
        <v>1785</v>
      </c>
      <c r="E1543" s="133" t="s">
        <v>33</v>
      </c>
      <c r="F1543" s="256">
        <v>23545.0</v>
      </c>
      <c r="G1543" s="133" t="s">
        <v>112</v>
      </c>
    </row>
    <row r="1544" ht="15.0" hidden="1" customHeight="1">
      <c r="A1544" s="133" t="s">
        <v>12</v>
      </c>
      <c r="B1544" s="133" t="s">
        <v>109</v>
      </c>
      <c r="C1544" s="133">
        <v>9548.0</v>
      </c>
      <c r="D1544" s="133" t="s">
        <v>1786</v>
      </c>
      <c r="E1544" s="133" t="s">
        <v>33</v>
      </c>
      <c r="F1544" s="256">
        <v>17002.0</v>
      </c>
      <c r="G1544" s="133" t="s">
        <v>112</v>
      </c>
    </row>
    <row r="1545" ht="15.0" hidden="1" customHeight="1">
      <c r="A1545" s="133" t="s">
        <v>12</v>
      </c>
      <c r="B1545" s="133" t="s">
        <v>109</v>
      </c>
      <c r="C1545" s="133">
        <v>9549.0</v>
      </c>
      <c r="D1545" s="133" t="s">
        <v>1787</v>
      </c>
      <c r="E1545" s="133" t="s">
        <v>33</v>
      </c>
      <c r="F1545" s="256">
        <v>21320.0</v>
      </c>
      <c r="G1545" s="133" t="s">
        <v>112</v>
      </c>
    </row>
    <row r="1546" ht="15.0" hidden="1" customHeight="1">
      <c r="A1546" s="133" t="s">
        <v>12</v>
      </c>
      <c r="B1546" s="133" t="s">
        <v>109</v>
      </c>
      <c r="C1546" s="133">
        <v>9550.0</v>
      </c>
      <c r="D1546" s="133" t="s">
        <v>1788</v>
      </c>
      <c r="E1546" s="133" t="s">
        <v>33</v>
      </c>
      <c r="F1546" s="256">
        <v>14838.0</v>
      </c>
      <c r="G1546" s="133" t="s">
        <v>112</v>
      </c>
    </row>
    <row r="1547" ht="15.0" hidden="1" customHeight="1">
      <c r="A1547" s="133" t="s">
        <v>12</v>
      </c>
      <c r="B1547" s="133" t="s">
        <v>109</v>
      </c>
      <c r="C1547" s="133">
        <v>9551.0</v>
      </c>
      <c r="D1547" s="133" t="s">
        <v>1789</v>
      </c>
      <c r="E1547" s="133" t="s">
        <v>33</v>
      </c>
      <c r="F1547" s="256">
        <v>19648.0</v>
      </c>
      <c r="G1547" s="133" t="s">
        <v>112</v>
      </c>
    </row>
    <row r="1548" ht="15.0" hidden="1" customHeight="1">
      <c r="A1548" s="133" t="s">
        <v>12</v>
      </c>
      <c r="B1548" s="133" t="s">
        <v>109</v>
      </c>
      <c r="C1548" s="133">
        <v>9552.0</v>
      </c>
      <c r="D1548" s="133" t="s">
        <v>1790</v>
      </c>
      <c r="E1548" s="133" t="s">
        <v>33</v>
      </c>
      <c r="F1548" s="256">
        <v>17864.0</v>
      </c>
      <c r="G1548" s="133" t="s">
        <v>112</v>
      </c>
    </row>
    <row r="1549" ht="15.0" hidden="1" customHeight="1">
      <c r="A1549" s="133" t="s">
        <v>12</v>
      </c>
      <c r="B1549" s="133" t="s">
        <v>109</v>
      </c>
      <c r="C1549" s="133">
        <v>9553.0</v>
      </c>
      <c r="D1549" s="133" t="s">
        <v>1791</v>
      </c>
      <c r="E1549" s="133" t="s">
        <v>33</v>
      </c>
      <c r="F1549" s="256">
        <v>24657.0</v>
      </c>
      <c r="G1549" s="133" t="s">
        <v>112</v>
      </c>
    </row>
    <row r="1550" ht="15.0" hidden="1" customHeight="1">
      <c r="A1550" s="133" t="s">
        <v>12</v>
      </c>
      <c r="B1550" s="133" t="s">
        <v>109</v>
      </c>
      <c r="C1550" s="133">
        <v>9554.0</v>
      </c>
      <c r="D1550" s="133" t="s">
        <v>1792</v>
      </c>
      <c r="E1550" s="133" t="s">
        <v>33</v>
      </c>
      <c r="F1550" s="256">
        <v>18088.0</v>
      </c>
      <c r="G1550" s="133" t="s">
        <v>112</v>
      </c>
    </row>
    <row r="1551" ht="15.0" hidden="1" customHeight="1">
      <c r="A1551" s="133" t="s">
        <v>12</v>
      </c>
      <c r="B1551" s="133" t="s">
        <v>109</v>
      </c>
      <c r="C1551" s="133">
        <v>9555.0</v>
      </c>
      <c r="D1551" s="133" t="s">
        <v>1793</v>
      </c>
      <c r="E1551" s="133" t="s">
        <v>33</v>
      </c>
      <c r="F1551" s="256">
        <v>15042.0</v>
      </c>
      <c r="G1551" s="133" t="s">
        <v>112</v>
      </c>
    </row>
    <row r="1552" ht="15.0" hidden="1" customHeight="1">
      <c r="A1552" s="133" t="s">
        <v>12</v>
      </c>
      <c r="B1552" s="133" t="s">
        <v>109</v>
      </c>
      <c r="C1552" s="133">
        <v>9556.0</v>
      </c>
      <c r="D1552" s="133" t="s">
        <v>1794</v>
      </c>
      <c r="E1552" s="133" t="s">
        <v>33</v>
      </c>
      <c r="F1552" s="256">
        <v>13284.0</v>
      </c>
      <c r="G1552" s="133" t="s">
        <v>112</v>
      </c>
    </row>
    <row r="1553" ht="15.0" hidden="1" customHeight="1">
      <c r="A1553" s="133" t="s">
        <v>12</v>
      </c>
      <c r="B1553" s="133" t="s">
        <v>109</v>
      </c>
      <c r="C1553" s="133">
        <v>9557.0</v>
      </c>
      <c r="D1553" s="133" t="s">
        <v>1795</v>
      </c>
      <c r="E1553" s="133" t="s">
        <v>33</v>
      </c>
      <c r="F1553" s="256">
        <v>17002.0</v>
      </c>
      <c r="G1553" s="133" t="s">
        <v>112</v>
      </c>
    </row>
    <row r="1554" ht="15.0" hidden="1" customHeight="1">
      <c r="A1554" s="133" t="s">
        <v>12</v>
      </c>
      <c r="B1554" s="133" t="s">
        <v>109</v>
      </c>
      <c r="C1554" s="133">
        <v>9558.0</v>
      </c>
      <c r="D1554" s="133" t="s">
        <v>1796</v>
      </c>
      <c r="E1554" s="133" t="s">
        <v>33</v>
      </c>
      <c r="F1554" s="256">
        <v>15042.0</v>
      </c>
      <c r="G1554" s="133" t="s">
        <v>112</v>
      </c>
    </row>
    <row r="1555" ht="15.0" hidden="1" customHeight="1">
      <c r="A1555" s="133" t="s">
        <v>12</v>
      </c>
      <c r="B1555" s="133" t="s">
        <v>109</v>
      </c>
      <c r="C1555" s="133">
        <v>9559.0</v>
      </c>
      <c r="D1555" s="133" t="s">
        <v>1797</v>
      </c>
      <c r="E1555" s="133" t="s">
        <v>33</v>
      </c>
      <c r="F1555" s="256">
        <v>13284.0</v>
      </c>
      <c r="G1555" s="133" t="s">
        <v>112</v>
      </c>
    </row>
    <row r="1556" ht="15.0" customHeight="1">
      <c r="A1556" s="133" t="s">
        <v>12</v>
      </c>
      <c r="B1556" s="133" t="s">
        <v>109</v>
      </c>
      <c r="C1556" s="133">
        <v>9560.0</v>
      </c>
      <c r="D1556" s="133" t="s">
        <v>1798</v>
      </c>
      <c r="E1556" s="133" t="s">
        <v>33</v>
      </c>
      <c r="F1556" s="256">
        <v>29737.0</v>
      </c>
      <c r="G1556" s="133" t="s">
        <v>112</v>
      </c>
    </row>
    <row r="1557" ht="15.0" hidden="1" customHeight="1">
      <c r="A1557" s="133" t="s">
        <v>12</v>
      </c>
      <c r="B1557" s="133" t="s">
        <v>819</v>
      </c>
      <c r="C1557" s="133">
        <v>9570.0</v>
      </c>
      <c r="D1557" s="133" t="s">
        <v>1799</v>
      </c>
      <c r="E1557" s="133" t="s">
        <v>46</v>
      </c>
      <c r="F1557" s="256">
        <v>2206.0</v>
      </c>
      <c r="G1557" s="133" t="s">
        <v>37</v>
      </c>
    </row>
    <row r="1558" ht="15.0" hidden="1" customHeight="1">
      <c r="A1558" s="133" t="s">
        <v>12</v>
      </c>
      <c r="B1558" s="133" t="s">
        <v>819</v>
      </c>
      <c r="C1558" s="133">
        <v>9571.0</v>
      </c>
      <c r="D1558" s="133" t="s">
        <v>1800</v>
      </c>
      <c r="E1558" s="133" t="s">
        <v>46</v>
      </c>
      <c r="F1558" s="256">
        <v>11797.0</v>
      </c>
      <c r="G1558" s="133" t="s">
        <v>37</v>
      </c>
    </row>
    <row r="1559" ht="15.0" hidden="1" customHeight="1">
      <c r="A1559" s="133" t="s">
        <v>12</v>
      </c>
      <c r="B1559" s="133" t="s">
        <v>819</v>
      </c>
      <c r="C1559" s="133">
        <v>9572.0</v>
      </c>
      <c r="D1559" s="133" t="s">
        <v>1801</v>
      </c>
      <c r="E1559" s="133" t="s">
        <v>61</v>
      </c>
      <c r="F1559" s="256">
        <v>4964.0</v>
      </c>
      <c r="G1559" s="133" t="s">
        <v>37</v>
      </c>
    </row>
    <row r="1560" ht="15.0" hidden="1" customHeight="1">
      <c r="A1560" s="133" t="s">
        <v>12</v>
      </c>
      <c r="B1560" s="133" t="s">
        <v>819</v>
      </c>
      <c r="C1560" s="133">
        <v>9573.0</v>
      </c>
      <c r="D1560" s="133" t="s">
        <v>1802</v>
      </c>
      <c r="E1560" s="133" t="s">
        <v>61</v>
      </c>
      <c r="F1560" s="256">
        <v>4626.0</v>
      </c>
      <c r="G1560" s="133" t="s">
        <v>37</v>
      </c>
    </row>
    <row r="1561" ht="15.0" hidden="1" customHeight="1">
      <c r="A1561" s="133" t="s">
        <v>12</v>
      </c>
      <c r="B1561" s="133" t="s">
        <v>819</v>
      </c>
      <c r="C1561" s="133">
        <v>9574.0</v>
      </c>
      <c r="D1561" s="133" t="s">
        <v>1803</v>
      </c>
      <c r="E1561" s="133" t="s">
        <v>46</v>
      </c>
      <c r="F1561" s="256">
        <v>1445.0</v>
      </c>
      <c r="G1561" s="133" t="s">
        <v>37</v>
      </c>
    </row>
    <row r="1562" ht="15.0" hidden="1" customHeight="1">
      <c r="A1562" s="133" t="s">
        <v>12</v>
      </c>
      <c r="B1562" s="133" t="s">
        <v>109</v>
      </c>
      <c r="C1562" s="133">
        <v>9575.0</v>
      </c>
      <c r="D1562" s="133" t="s">
        <v>1804</v>
      </c>
      <c r="E1562" s="133" t="s">
        <v>736</v>
      </c>
      <c r="F1562" s="256">
        <v>1.8832062E7</v>
      </c>
      <c r="G1562" s="133" t="s">
        <v>112</v>
      </c>
    </row>
    <row r="1563" ht="15.0" hidden="1" customHeight="1">
      <c r="A1563" s="133" t="s">
        <v>12</v>
      </c>
      <c r="B1563" s="133" t="s">
        <v>1680</v>
      </c>
      <c r="C1563" s="301">
        <v>9576.0</v>
      </c>
      <c r="D1563" s="133" t="s">
        <v>473</v>
      </c>
      <c r="E1563" s="133" t="s">
        <v>56</v>
      </c>
      <c r="F1563" s="256">
        <v>55270.0</v>
      </c>
      <c r="G1563" s="133" t="s">
        <v>112</v>
      </c>
    </row>
    <row r="1564" ht="15.0" hidden="1" customHeight="1">
      <c r="A1564" s="133" t="s">
        <v>12</v>
      </c>
      <c r="B1564" s="133" t="s">
        <v>1682</v>
      </c>
      <c r="C1564" s="133">
        <v>9577.0</v>
      </c>
      <c r="D1564" s="133" t="s">
        <v>1805</v>
      </c>
      <c r="E1564" s="133" t="s">
        <v>56</v>
      </c>
      <c r="F1564" s="256">
        <v>25982.0</v>
      </c>
      <c r="G1564" s="133" t="s">
        <v>112</v>
      </c>
    </row>
    <row r="1565" ht="15.0" hidden="1" customHeight="1">
      <c r="A1565" s="133" t="s">
        <v>12</v>
      </c>
      <c r="B1565" s="133" t="s">
        <v>1680</v>
      </c>
      <c r="C1565" s="301">
        <v>9578.0</v>
      </c>
      <c r="D1565" s="133" t="s">
        <v>483</v>
      </c>
      <c r="E1565" s="133" t="s">
        <v>485</v>
      </c>
      <c r="F1565" s="256">
        <v>1260967.0</v>
      </c>
      <c r="G1565" s="133" t="s">
        <v>112</v>
      </c>
    </row>
    <row r="1566" ht="15.0" hidden="1" customHeight="1">
      <c r="A1566" s="133" t="s">
        <v>12</v>
      </c>
      <c r="B1566" s="133" t="s">
        <v>563</v>
      </c>
      <c r="C1566" s="133">
        <v>9635.0</v>
      </c>
      <c r="D1566" s="133" t="s">
        <v>1806</v>
      </c>
      <c r="E1566" s="133" t="s">
        <v>46</v>
      </c>
      <c r="F1566" s="256">
        <v>219579.0</v>
      </c>
      <c r="G1566" s="133" t="s">
        <v>37</v>
      </c>
    </row>
    <row r="1567" ht="15.0" hidden="1" customHeight="1">
      <c r="A1567" s="133" t="s">
        <v>12</v>
      </c>
      <c r="B1567" s="133" t="s">
        <v>563</v>
      </c>
      <c r="C1567" s="133">
        <v>9638.0</v>
      </c>
      <c r="D1567" s="133" t="s">
        <v>1807</v>
      </c>
      <c r="E1567" s="133" t="s">
        <v>43</v>
      </c>
      <c r="F1567" s="256">
        <v>159663.0</v>
      </c>
      <c r="G1567" s="133" t="s">
        <v>37</v>
      </c>
    </row>
    <row r="1568" ht="15.0" hidden="1" customHeight="1">
      <c r="A1568" s="133" t="s">
        <v>12</v>
      </c>
      <c r="B1568" s="133" t="s">
        <v>563</v>
      </c>
      <c r="C1568" s="133">
        <v>9639.0</v>
      </c>
      <c r="D1568" s="133" t="s">
        <v>1808</v>
      </c>
      <c r="E1568" s="133" t="s">
        <v>43</v>
      </c>
      <c r="F1568" s="256">
        <v>5833.0</v>
      </c>
      <c r="G1568" s="133" t="s">
        <v>37</v>
      </c>
    </row>
    <row r="1569" ht="15.0" hidden="1" customHeight="1">
      <c r="A1569" s="133" t="s">
        <v>12</v>
      </c>
      <c r="B1569" s="133" t="s">
        <v>563</v>
      </c>
      <c r="C1569" s="133">
        <v>9640.0</v>
      </c>
      <c r="D1569" s="133" t="s">
        <v>1809</v>
      </c>
      <c r="E1569" s="133" t="s">
        <v>43</v>
      </c>
      <c r="F1569" s="256">
        <v>18626.0</v>
      </c>
      <c r="G1569" s="133" t="s">
        <v>37</v>
      </c>
    </row>
    <row r="1570" ht="15.0" hidden="1" customHeight="1">
      <c r="A1570" s="133" t="s">
        <v>12</v>
      </c>
      <c r="B1570" s="133" t="s">
        <v>563</v>
      </c>
      <c r="C1570" s="133">
        <v>9642.0</v>
      </c>
      <c r="D1570" s="133" t="s">
        <v>1810</v>
      </c>
      <c r="E1570" s="133" t="s">
        <v>43</v>
      </c>
      <c r="F1570" s="256">
        <v>104512.0</v>
      </c>
      <c r="G1570" s="133" t="s">
        <v>37</v>
      </c>
    </row>
    <row r="1571" ht="15.0" hidden="1" customHeight="1">
      <c r="A1571" s="133" t="s">
        <v>12</v>
      </c>
      <c r="B1571" s="133" t="s">
        <v>563</v>
      </c>
      <c r="C1571" s="133">
        <v>9643.0</v>
      </c>
      <c r="D1571" s="133" t="s">
        <v>1811</v>
      </c>
      <c r="E1571" s="133" t="s">
        <v>61</v>
      </c>
      <c r="F1571" s="256">
        <v>820.0</v>
      </c>
      <c r="G1571" s="133" t="s">
        <v>37</v>
      </c>
    </row>
    <row r="1572" ht="15.0" hidden="1" customHeight="1">
      <c r="A1572" s="133" t="s">
        <v>12</v>
      </c>
      <c r="B1572" s="133" t="s">
        <v>563</v>
      </c>
      <c r="C1572" s="133">
        <v>9644.0</v>
      </c>
      <c r="D1572" s="133" t="s">
        <v>1812</v>
      </c>
      <c r="E1572" s="133" t="s">
        <v>61</v>
      </c>
      <c r="F1572" s="256">
        <v>25260.0</v>
      </c>
      <c r="G1572" s="133" t="s">
        <v>37</v>
      </c>
    </row>
    <row r="1573" ht="15.0" hidden="1" customHeight="1">
      <c r="A1573" s="133" t="s">
        <v>12</v>
      </c>
      <c r="B1573" s="133" t="s">
        <v>563</v>
      </c>
      <c r="C1573" s="133">
        <v>9645.0</v>
      </c>
      <c r="D1573" s="133" t="s">
        <v>1813</v>
      </c>
      <c r="E1573" s="133" t="s">
        <v>46</v>
      </c>
      <c r="F1573" s="256">
        <v>81223.0</v>
      </c>
      <c r="G1573" s="133" t="s">
        <v>37</v>
      </c>
    </row>
    <row r="1574" ht="15.0" hidden="1" customHeight="1">
      <c r="A1574" s="133" t="s">
        <v>12</v>
      </c>
      <c r="B1574" s="133" t="s">
        <v>866</v>
      </c>
      <c r="C1574" s="133">
        <v>9646.0</v>
      </c>
      <c r="D1574" s="133" t="s">
        <v>1814</v>
      </c>
      <c r="E1574" s="133" t="s">
        <v>46</v>
      </c>
      <c r="F1574" s="256">
        <v>285600.0</v>
      </c>
      <c r="G1574" s="133" t="s">
        <v>37</v>
      </c>
    </row>
    <row r="1575" ht="15.0" hidden="1" customHeight="1">
      <c r="A1575" s="133" t="s">
        <v>12</v>
      </c>
      <c r="B1575" s="133" t="s">
        <v>871</v>
      </c>
      <c r="C1575" s="133">
        <v>9647.0</v>
      </c>
      <c r="D1575" s="133" t="s">
        <v>1815</v>
      </c>
      <c r="E1575" s="133" t="s">
        <v>46</v>
      </c>
      <c r="F1575" s="256">
        <v>930342.0</v>
      </c>
      <c r="G1575" s="133" t="s">
        <v>37</v>
      </c>
    </row>
    <row r="1576" ht="15.0" hidden="1" customHeight="1">
      <c r="A1576" s="133" t="s">
        <v>12</v>
      </c>
      <c r="B1576" s="133" t="s">
        <v>866</v>
      </c>
      <c r="C1576" s="133">
        <v>9648.0</v>
      </c>
      <c r="D1576" s="133" t="s">
        <v>1816</v>
      </c>
      <c r="E1576" s="133" t="s">
        <v>46</v>
      </c>
      <c r="F1576" s="256">
        <v>29750.0</v>
      </c>
      <c r="G1576" s="133" t="s">
        <v>37</v>
      </c>
    </row>
    <row r="1577" ht="15.0" hidden="1" customHeight="1">
      <c r="A1577" s="133" t="s">
        <v>12</v>
      </c>
      <c r="B1577" s="133" t="s">
        <v>34</v>
      </c>
      <c r="C1577" s="133">
        <v>9649.0</v>
      </c>
      <c r="D1577" s="133" t="s">
        <v>1817</v>
      </c>
      <c r="E1577" s="133" t="s">
        <v>95</v>
      </c>
      <c r="F1577" s="256">
        <v>421313.0</v>
      </c>
      <c r="G1577" s="133" t="s">
        <v>37</v>
      </c>
    </row>
    <row r="1578" ht="15.0" hidden="1" customHeight="1">
      <c r="A1578" s="133" t="s">
        <v>12</v>
      </c>
      <c r="B1578" s="133" t="s">
        <v>1143</v>
      </c>
      <c r="C1578" s="133">
        <v>9650.0</v>
      </c>
      <c r="D1578" s="133" t="s">
        <v>1818</v>
      </c>
      <c r="E1578" s="133" t="s">
        <v>43</v>
      </c>
      <c r="F1578" s="256">
        <v>5712.0</v>
      </c>
      <c r="G1578" s="133" t="s">
        <v>17</v>
      </c>
    </row>
    <row r="1579" ht="15.0" hidden="1" customHeight="1">
      <c r="A1579" s="133" t="s">
        <v>12</v>
      </c>
      <c r="B1579" s="133" t="s">
        <v>1143</v>
      </c>
      <c r="C1579" s="133">
        <v>9651.0</v>
      </c>
      <c r="D1579" s="133" t="s">
        <v>1819</v>
      </c>
      <c r="E1579" s="133" t="s">
        <v>43</v>
      </c>
      <c r="F1579" s="256">
        <v>21800.0</v>
      </c>
      <c r="G1579" s="133" t="s">
        <v>17</v>
      </c>
    </row>
    <row r="1580" ht="15.0" hidden="1" customHeight="1">
      <c r="A1580" s="133" t="s">
        <v>12</v>
      </c>
      <c r="B1580" s="133" t="s">
        <v>1143</v>
      </c>
      <c r="C1580" s="133">
        <v>9652.0</v>
      </c>
      <c r="D1580" s="133" t="s">
        <v>1820</v>
      </c>
      <c r="E1580" s="133" t="s">
        <v>43</v>
      </c>
      <c r="F1580" s="256">
        <v>19450.0</v>
      </c>
      <c r="G1580" s="133" t="s">
        <v>17</v>
      </c>
    </row>
    <row r="1581" ht="15.0" hidden="1" customHeight="1">
      <c r="A1581" s="133" t="s">
        <v>12</v>
      </c>
      <c r="B1581" s="133" t="s">
        <v>1143</v>
      </c>
      <c r="C1581" s="133">
        <v>9653.0</v>
      </c>
      <c r="D1581" s="133" t="s">
        <v>1821</v>
      </c>
      <c r="E1581" s="133" t="s">
        <v>43</v>
      </c>
      <c r="F1581" s="256">
        <v>21150.0</v>
      </c>
      <c r="G1581" s="133" t="s">
        <v>17</v>
      </c>
    </row>
    <row r="1582" ht="15.0" hidden="1" customHeight="1">
      <c r="A1582" s="133" t="s">
        <v>12</v>
      </c>
      <c r="B1582" s="133" t="s">
        <v>1143</v>
      </c>
      <c r="C1582" s="133">
        <v>9654.0</v>
      </c>
      <c r="D1582" s="133" t="s">
        <v>1822</v>
      </c>
      <c r="E1582" s="133" t="s">
        <v>43</v>
      </c>
      <c r="F1582" s="256">
        <v>18800.0</v>
      </c>
      <c r="G1582" s="133" t="s">
        <v>17</v>
      </c>
    </row>
    <row r="1583" ht="15.0" hidden="1" customHeight="1">
      <c r="A1583" s="133" t="s">
        <v>12</v>
      </c>
      <c r="B1583" s="133" t="s">
        <v>1143</v>
      </c>
      <c r="C1583" s="133">
        <v>9655.0</v>
      </c>
      <c r="D1583" s="133" t="s">
        <v>1823</v>
      </c>
      <c r="E1583" s="133" t="s">
        <v>43</v>
      </c>
      <c r="F1583" s="256">
        <v>18152.0</v>
      </c>
      <c r="G1583" s="133" t="s">
        <v>17</v>
      </c>
    </row>
    <row r="1584" ht="15.0" hidden="1" customHeight="1">
      <c r="A1584" s="133" t="s">
        <v>12</v>
      </c>
      <c r="B1584" s="133" t="s">
        <v>515</v>
      </c>
      <c r="C1584" s="133">
        <v>9656.0</v>
      </c>
      <c r="D1584" s="133" t="s">
        <v>1824</v>
      </c>
      <c r="E1584" s="133" t="s">
        <v>36</v>
      </c>
      <c r="F1584" s="256">
        <v>14828.0</v>
      </c>
      <c r="G1584" s="133" t="s">
        <v>37</v>
      </c>
    </row>
    <row r="1585" ht="15.0" hidden="1" customHeight="1">
      <c r="A1585" s="133" t="s">
        <v>12</v>
      </c>
      <c r="B1585" s="133" t="s">
        <v>1175</v>
      </c>
      <c r="C1585" s="133">
        <v>9663.0</v>
      </c>
      <c r="D1585" s="133" t="s">
        <v>1825</v>
      </c>
      <c r="E1585" s="133" t="s">
        <v>36</v>
      </c>
      <c r="F1585" s="256">
        <v>437215.0</v>
      </c>
      <c r="G1585" s="133" t="s">
        <v>37</v>
      </c>
    </row>
    <row r="1586" ht="15.0" hidden="1" customHeight="1">
      <c r="A1586" s="133" t="s">
        <v>12</v>
      </c>
      <c r="B1586" s="133" t="s">
        <v>557</v>
      </c>
      <c r="C1586" s="133">
        <v>9671.0</v>
      </c>
      <c r="D1586" s="133" t="s">
        <v>1826</v>
      </c>
      <c r="E1586" s="133" t="s">
        <v>16</v>
      </c>
      <c r="F1586" s="256">
        <v>917091.0</v>
      </c>
      <c r="G1586" s="133" t="s">
        <v>17</v>
      </c>
    </row>
    <row r="1587" ht="15.0" hidden="1" customHeight="1">
      <c r="A1587" s="133" t="s">
        <v>12</v>
      </c>
      <c r="B1587" s="133" t="s">
        <v>557</v>
      </c>
      <c r="C1587" s="133">
        <v>9672.0</v>
      </c>
      <c r="D1587" s="133" t="s">
        <v>1827</v>
      </c>
      <c r="E1587" s="133" t="s">
        <v>16</v>
      </c>
      <c r="F1587" s="256">
        <v>911607.0</v>
      </c>
      <c r="G1587" s="133" t="s">
        <v>17</v>
      </c>
    </row>
    <row r="1588" ht="15.0" hidden="1" customHeight="1">
      <c r="A1588" s="133" t="s">
        <v>12</v>
      </c>
      <c r="B1588" s="133" t="s">
        <v>557</v>
      </c>
      <c r="C1588" s="133">
        <v>9673.0</v>
      </c>
      <c r="D1588" s="133" t="s">
        <v>1828</v>
      </c>
      <c r="E1588" s="133" t="s">
        <v>16</v>
      </c>
      <c r="F1588" s="256">
        <v>840629.0</v>
      </c>
      <c r="G1588" s="133" t="s">
        <v>17</v>
      </c>
    </row>
    <row r="1589" ht="15.0" hidden="1" customHeight="1">
      <c r="A1589" s="133" t="s">
        <v>12</v>
      </c>
      <c r="B1589" s="133" t="s">
        <v>140</v>
      </c>
      <c r="C1589" s="133">
        <v>9682.0</v>
      </c>
      <c r="D1589" s="133" t="s">
        <v>1829</v>
      </c>
      <c r="E1589" s="133" t="s">
        <v>95</v>
      </c>
      <c r="F1589" s="256">
        <v>121231.0</v>
      </c>
      <c r="G1589" s="133" t="s">
        <v>37</v>
      </c>
    </row>
    <row r="1590" ht="15.0" hidden="1" customHeight="1">
      <c r="A1590" s="133" t="s">
        <v>12</v>
      </c>
      <c r="B1590" s="133" t="s">
        <v>84</v>
      </c>
      <c r="C1590" s="133">
        <v>9685.0</v>
      </c>
      <c r="D1590" s="133" t="s">
        <v>1830</v>
      </c>
      <c r="E1590" s="133" t="s">
        <v>61</v>
      </c>
      <c r="F1590" s="256">
        <v>74731.0</v>
      </c>
      <c r="G1590" s="133" t="s">
        <v>37</v>
      </c>
    </row>
    <row r="1591" ht="15.0" hidden="1" customHeight="1">
      <c r="A1591" s="133" t="s">
        <v>12</v>
      </c>
      <c r="B1591" s="133" t="s">
        <v>84</v>
      </c>
      <c r="C1591" s="133">
        <v>9686.0</v>
      </c>
      <c r="D1591" s="133" t="s">
        <v>1831</v>
      </c>
      <c r="E1591" s="133" t="s">
        <v>61</v>
      </c>
      <c r="F1591" s="256">
        <v>56923.0</v>
      </c>
      <c r="G1591" s="133" t="s">
        <v>37</v>
      </c>
    </row>
    <row r="1592" ht="15.0" hidden="1" customHeight="1">
      <c r="A1592" s="133" t="s">
        <v>12</v>
      </c>
      <c r="B1592" s="133" t="s">
        <v>84</v>
      </c>
      <c r="C1592" s="133">
        <v>9687.0</v>
      </c>
      <c r="D1592" s="133" t="s">
        <v>1832</v>
      </c>
      <c r="E1592" s="133" t="s">
        <v>46</v>
      </c>
      <c r="F1592" s="256">
        <v>6151.0</v>
      </c>
      <c r="G1592" s="133" t="s">
        <v>37</v>
      </c>
    </row>
    <row r="1593" ht="15.0" hidden="1" customHeight="1">
      <c r="A1593" s="133" t="s">
        <v>12</v>
      </c>
      <c r="B1593" s="133" t="s">
        <v>84</v>
      </c>
      <c r="C1593" s="133">
        <v>9688.0</v>
      </c>
      <c r="D1593" s="133" t="s">
        <v>1833</v>
      </c>
      <c r="E1593" s="133" t="s">
        <v>61</v>
      </c>
      <c r="F1593" s="256">
        <v>20270.0</v>
      </c>
      <c r="G1593" s="133" t="s">
        <v>37</v>
      </c>
    </row>
    <row r="1594" ht="15.0" hidden="1" customHeight="1">
      <c r="A1594" s="133" t="s">
        <v>12</v>
      </c>
      <c r="B1594" s="133" t="s">
        <v>84</v>
      </c>
      <c r="C1594" s="133">
        <v>9689.0</v>
      </c>
      <c r="D1594" s="133" t="s">
        <v>1834</v>
      </c>
      <c r="E1594" s="133" t="s">
        <v>46</v>
      </c>
      <c r="F1594" s="256">
        <v>2788.0</v>
      </c>
      <c r="G1594" s="133" t="s">
        <v>37</v>
      </c>
    </row>
    <row r="1595" ht="15.0" hidden="1" customHeight="1">
      <c r="A1595" s="133" t="s">
        <v>12</v>
      </c>
      <c r="B1595" s="133" t="s">
        <v>84</v>
      </c>
      <c r="C1595" s="133">
        <v>9690.0</v>
      </c>
      <c r="D1595" s="133" t="s">
        <v>1835</v>
      </c>
      <c r="E1595" s="133" t="s">
        <v>61</v>
      </c>
      <c r="F1595" s="256">
        <v>23717.0</v>
      </c>
      <c r="G1595" s="133" t="s">
        <v>37</v>
      </c>
    </row>
    <row r="1596" ht="15.0" hidden="1" customHeight="1">
      <c r="A1596" s="133" t="s">
        <v>12</v>
      </c>
      <c r="B1596" s="133" t="s">
        <v>1143</v>
      </c>
      <c r="C1596" s="133">
        <v>9695.0</v>
      </c>
      <c r="D1596" s="133" t="s">
        <v>1836</v>
      </c>
      <c r="E1596" s="133" t="s">
        <v>43</v>
      </c>
      <c r="F1596" s="256">
        <v>595.0</v>
      </c>
      <c r="G1596" s="133" t="s">
        <v>17</v>
      </c>
    </row>
    <row r="1597" ht="15.0" hidden="1" customHeight="1">
      <c r="A1597" s="133" t="s">
        <v>12</v>
      </c>
      <c r="B1597" s="133" t="s">
        <v>1143</v>
      </c>
      <c r="C1597" s="133">
        <v>9696.0</v>
      </c>
      <c r="D1597" s="133" t="s">
        <v>1837</v>
      </c>
      <c r="E1597" s="133" t="s">
        <v>43</v>
      </c>
      <c r="F1597" s="256">
        <v>781.0</v>
      </c>
      <c r="G1597" s="133" t="s">
        <v>17</v>
      </c>
    </row>
    <row r="1598" ht="15.0" hidden="1" customHeight="1">
      <c r="A1598" s="133" t="s">
        <v>12</v>
      </c>
      <c r="B1598" s="133" t="s">
        <v>1143</v>
      </c>
      <c r="C1598" s="133">
        <v>9697.0</v>
      </c>
      <c r="D1598" s="133" t="s">
        <v>1838</v>
      </c>
      <c r="E1598" s="133" t="s">
        <v>43</v>
      </c>
      <c r="F1598" s="256">
        <v>901.0</v>
      </c>
      <c r="G1598" s="133" t="s">
        <v>17</v>
      </c>
    </row>
    <row r="1599" ht="15.0" hidden="1" customHeight="1">
      <c r="A1599" s="133" t="s">
        <v>12</v>
      </c>
      <c r="B1599" s="133" t="s">
        <v>1143</v>
      </c>
      <c r="C1599" s="133">
        <v>9698.0</v>
      </c>
      <c r="D1599" s="133" t="s">
        <v>1839</v>
      </c>
      <c r="E1599" s="133" t="s">
        <v>43</v>
      </c>
      <c r="F1599" s="256">
        <v>1022.0</v>
      </c>
      <c r="G1599" s="133" t="s">
        <v>17</v>
      </c>
    </row>
    <row r="1600" ht="15.0" hidden="1" customHeight="1">
      <c r="A1600" s="133" t="s">
        <v>12</v>
      </c>
      <c r="B1600" s="133" t="s">
        <v>1143</v>
      </c>
      <c r="C1600" s="133">
        <v>9699.0</v>
      </c>
      <c r="D1600" s="133" t="s">
        <v>1840</v>
      </c>
      <c r="E1600" s="133" t="s">
        <v>43</v>
      </c>
      <c r="F1600" s="256">
        <v>1384.0</v>
      </c>
      <c r="G1600" s="133" t="s">
        <v>17</v>
      </c>
    </row>
    <row r="1601" ht="15.0" hidden="1" customHeight="1">
      <c r="A1601" s="133" t="s">
        <v>12</v>
      </c>
      <c r="B1601" s="133" t="s">
        <v>1143</v>
      </c>
      <c r="C1601" s="133">
        <v>9700.0</v>
      </c>
      <c r="D1601" s="133" t="s">
        <v>1841</v>
      </c>
      <c r="E1601" s="133" t="s">
        <v>43</v>
      </c>
      <c r="F1601" s="256">
        <v>1442.0</v>
      </c>
      <c r="G1601" s="133" t="s">
        <v>17</v>
      </c>
    </row>
    <row r="1602" ht="15.0" hidden="1" customHeight="1">
      <c r="A1602" s="133" t="s">
        <v>12</v>
      </c>
      <c r="B1602" s="133" t="s">
        <v>1143</v>
      </c>
      <c r="C1602" s="133">
        <v>9701.0</v>
      </c>
      <c r="D1602" s="133" t="s">
        <v>1842</v>
      </c>
      <c r="E1602" s="133" t="s">
        <v>43</v>
      </c>
      <c r="F1602" s="256">
        <v>1616.0</v>
      </c>
      <c r="G1602" s="133" t="s">
        <v>17</v>
      </c>
    </row>
    <row r="1603" ht="15.0" hidden="1" customHeight="1">
      <c r="A1603" s="133" t="s">
        <v>12</v>
      </c>
      <c r="B1603" s="133" t="s">
        <v>535</v>
      </c>
      <c r="C1603" s="133">
        <v>9704.0</v>
      </c>
      <c r="D1603" s="133" t="s">
        <v>1843</v>
      </c>
      <c r="E1603" s="133" t="s">
        <v>1151</v>
      </c>
      <c r="F1603" s="256">
        <v>250000.0</v>
      </c>
      <c r="G1603" s="133" t="s">
        <v>17</v>
      </c>
    </row>
    <row r="1604" ht="15.0" hidden="1" customHeight="1">
      <c r="A1604" s="133" t="s">
        <v>12</v>
      </c>
      <c r="B1604" s="133" t="s">
        <v>535</v>
      </c>
      <c r="C1604" s="133">
        <v>9705.0</v>
      </c>
      <c r="D1604" s="133" t="s">
        <v>1844</v>
      </c>
      <c r="E1604" s="133" t="s">
        <v>1151</v>
      </c>
      <c r="F1604" s="256">
        <v>600000.0</v>
      </c>
      <c r="G1604" s="133" t="s">
        <v>17</v>
      </c>
    </row>
    <row r="1605" ht="15.0" hidden="1" customHeight="1">
      <c r="A1605" s="133" t="s">
        <v>12</v>
      </c>
      <c r="B1605" s="133" t="s">
        <v>535</v>
      </c>
      <c r="C1605" s="133">
        <v>9706.0</v>
      </c>
      <c r="D1605" s="133" t="s">
        <v>1845</v>
      </c>
      <c r="E1605" s="133" t="s">
        <v>1151</v>
      </c>
      <c r="F1605" s="256">
        <v>1000000.0</v>
      </c>
      <c r="G1605" s="133" t="s">
        <v>17</v>
      </c>
    </row>
    <row r="1606" ht="15.0" hidden="1" customHeight="1">
      <c r="A1606" s="133" t="s">
        <v>12</v>
      </c>
      <c r="B1606" s="133" t="s">
        <v>535</v>
      </c>
      <c r="C1606" s="133">
        <v>9707.0</v>
      </c>
      <c r="D1606" s="133" t="s">
        <v>1846</v>
      </c>
      <c r="E1606" s="133" t="s">
        <v>1151</v>
      </c>
      <c r="F1606" s="256">
        <v>1000000.0</v>
      </c>
      <c r="G1606" s="133" t="s">
        <v>17</v>
      </c>
    </row>
    <row r="1607" ht="15.0" hidden="1" customHeight="1">
      <c r="A1607" s="133" t="s">
        <v>12</v>
      </c>
      <c r="B1607" s="133" t="s">
        <v>535</v>
      </c>
      <c r="C1607" s="133">
        <v>9708.0</v>
      </c>
      <c r="D1607" s="133" t="s">
        <v>1847</v>
      </c>
      <c r="E1607" s="133" t="s">
        <v>1151</v>
      </c>
      <c r="F1607" s="256">
        <v>1300000.0</v>
      </c>
      <c r="G1607" s="133" t="s">
        <v>17</v>
      </c>
    </row>
    <row r="1608" ht="15.0" hidden="1" customHeight="1">
      <c r="A1608" s="133" t="s">
        <v>12</v>
      </c>
      <c r="B1608" s="133" t="s">
        <v>109</v>
      </c>
      <c r="C1608" s="133">
        <v>9709.0</v>
      </c>
      <c r="D1608" s="133" t="s">
        <v>1848</v>
      </c>
      <c r="E1608" s="133" t="s">
        <v>736</v>
      </c>
      <c r="F1608" s="256">
        <v>5043600.0</v>
      </c>
      <c r="G1608" s="133" t="s">
        <v>112</v>
      </c>
    </row>
    <row r="1609" ht="15.0" hidden="1" customHeight="1">
      <c r="A1609" s="133" t="s">
        <v>12</v>
      </c>
      <c r="B1609" s="133" t="s">
        <v>109</v>
      </c>
      <c r="C1609" s="133">
        <v>9710.0</v>
      </c>
      <c r="D1609" s="133" t="s">
        <v>1849</v>
      </c>
      <c r="E1609" s="133" t="s">
        <v>736</v>
      </c>
      <c r="F1609" s="256">
        <v>4468500.0</v>
      </c>
      <c r="G1609" s="133" t="s">
        <v>112</v>
      </c>
    </row>
    <row r="1610" ht="15.0" hidden="1" customHeight="1">
      <c r="A1610" s="133" t="s">
        <v>12</v>
      </c>
      <c r="B1610" s="133" t="s">
        <v>109</v>
      </c>
      <c r="C1610" s="133">
        <v>9711.0</v>
      </c>
      <c r="D1610" s="133" t="s">
        <v>1850</v>
      </c>
      <c r="E1610" s="133" t="s">
        <v>736</v>
      </c>
      <c r="F1610" s="256">
        <v>3303450.0</v>
      </c>
      <c r="G1610" s="133" t="s">
        <v>112</v>
      </c>
    </row>
    <row r="1611" ht="15.0" hidden="1" customHeight="1">
      <c r="A1611" s="133" t="s">
        <v>12</v>
      </c>
      <c r="B1611" s="133" t="s">
        <v>109</v>
      </c>
      <c r="C1611" s="133">
        <v>9712.0</v>
      </c>
      <c r="D1611" s="133" t="s">
        <v>1851</v>
      </c>
      <c r="E1611" s="133" t="s">
        <v>736</v>
      </c>
      <c r="F1611" s="256">
        <v>3126600.0</v>
      </c>
      <c r="G1611" s="133" t="s">
        <v>112</v>
      </c>
    </row>
    <row r="1612" ht="15.0" hidden="1" customHeight="1">
      <c r="A1612" s="133" t="s">
        <v>12</v>
      </c>
      <c r="B1612" s="133" t="s">
        <v>109</v>
      </c>
      <c r="C1612" s="133">
        <v>9713.0</v>
      </c>
      <c r="D1612" s="133" t="s">
        <v>1852</v>
      </c>
      <c r="E1612" s="133" t="s">
        <v>736</v>
      </c>
      <c r="F1612" s="256">
        <v>2724300.0</v>
      </c>
      <c r="G1612" s="133" t="s">
        <v>112</v>
      </c>
    </row>
    <row r="1613" ht="15.0" hidden="1" customHeight="1">
      <c r="A1613" s="133" t="s">
        <v>12</v>
      </c>
      <c r="B1613" s="133" t="s">
        <v>109</v>
      </c>
      <c r="C1613" s="133">
        <v>9714.0</v>
      </c>
      <c r="D1613" s="133" t="s">
        <v>1853</v>
      </c>
      <c r="E1613" s="133" t="s">
        <v>736</v>
      </c>
      <c r="F1613" s="256">
        <v>2363722.0</v>
      </c>
      <c r="G1613" s="133" t="s">
        <v>112</v>
      </c>
    </row>
    <row r="1614" ht="15.0" customHeight="1">
      <c r="A1614" s="133" t="s">
        <v>12</v>
      </c>
      <c r="B1614" s="133" t="s">
        <v>109</v>
      </c>
      <c r="C1614" s="133">
        <v>9715.0</v>
      </c>
      <c r="D1614" s="133" t="s">
        <v>1854</v>
      </c>
      <c r="E1614" s="133" t="s">
        <v>736</v>
      </c>
      <c r="F1614" s="256">
        <v>6058800.0</v>
      </c>
      <c r="G1614" s="133" t="s">
        <v>112</v>
      </c>
    </row>
    <row r="1615" ht="15.0" hidden="1" customHeight="1">
      <c r="A1615" s="133" t="s">
        <v>12</v>
      </c>
      <c r="B1615" s="133" t="s">
        <v>1855</v>
      </c>
      <c r="C1615" s="133">
        <v>9720.0</v>
      </c>
      <c r="D1615" s="133" t="s">
        <v>1856</v>
      </c>
      <c r="E1615" s="133" t="s">
        <v>46</v>
      </c>
      <c r="F1615" s="256">
        <v>19278.0</v>
      </c>
      <c r="G1615" s="133" t="s">
        <v>37</v>
      </c>
    </row>
    <row r="1616" ht="15.0" hidden="1" customHeight="1">
      <c r="A1616" s="133" t="s">
        <v>12</v>
      </c>
      <c r="B1616" s="133" t="s">
        <v>14</v>
      </c>
      <c r="C1616" s="133">
        <v>9723.0</v>
      </c>
      <c r="D1616" s="133" t="s">
        <v>1857</v>
      </c>
      <c r="E1616" s="133" t="s">
        <v>118</v>
      </c>
      <c r="F1616" s="256">
        <v>31999.0</v>
      </c>
      <c r="G1616" s="133" t="s">
        <v>17</v>
      </c>
    </row>
    <row r="1617" ht="15.0" hidden="1" customHeight="1">
      <c r="A1617" s="133" t="s">
        <v>12</v>
      </c>
      <c r="B1617" s="133" t="s">
        <v>1050</v>
      </c>
      <c r="C1617" s="133">
        <v>9724.0</v>
      </c>
      <c r="D1617" s="133" t="s">
        <v>1858</v>
      </c>
      <c r="E1617" s="133" t="s">
        <v>885</v>
      </c>
      <c r="F1617" s="256">
        <v>124818.0</v>
      </c>
      <c r="G1617" s="133" t="s">
        <v>37</v>
      </c>
    </row>
    <row r="1618" ht="15.0" hidden="1" customHeight="1">
      <c r="A1618" s="133" t="s">
        <v>12</v>
      </c>
      <c r="B1618" s="133" t="s">
        <v>1050</v>
      </c>
      <c r="C1618" s="133">
        <v>9725.0</v>
      </c>
      <c r="D1618" s="133" t="s">
        <v>1859</v>
      </c>
      <c r="E1618" s="133" t="s">
        <v>885</v>
      </c>
      <c r="F1618" s="256">
        <v>97962.0</v>
      </c>
      <c r="G1618" s="133" t="s">
        <v>37</v>
      </c>
    </row>
    <row r="1619" ht="15.0" hidden="1" customHeight="1">
      <c r="A1619" s="133" t="s">
        <v>12</v>
      </c>
      <c r="B1619" s="133" t="s">
        <v>1073</v>
      </c>
      <c r="C1619" s="133">
        <v>9726.0</v>
      </c>
      <c r="D1619" s="133" t="s">
        <v>1860</v>
      </c>
      <c r="E1619" s="133" t="s">
        <v>118</v>
      </c>
      <c r="F1619" s="256">
        <v>35000.0</v>
      </c>
      <c r="G1619" s="133" t="s">
        <v>37</v>
      </c>
    </row>
    <row r="1620" ht="15.0" hidden="1" customHeight="1">
      <c r="A1620" s="133" t="s">
        <v>12</v>
      </c>
      <c r="B1620" s="133" t="s">
        <v>1050</v>
      </c>
      <c r="C1620" s="133">
        <v>9727.0</v>
      </c>
      <c r="D1620" s="133" t="s">
        <v>1861</v>
      </c>
      <c r="E1620" s="133" t="s">
        <v>100</v>
      </c>
      <c r="F1620" s="256">
        <v>126090.0</v>
      </c>
      <c r="G1620" s="133" t="s">
        <v>37</v>
      </c>
    </row>
    <row r="1621" ht="15.0" hidden="1" customHeight="1">
      <c r="A1621" s="133" t="s">
        <v>12</v>
      </c>
      <c r="B1621" s="133" t="s">
        <v>308</v>
      </c>
      <c r="C1621" s="133">
        <v>9728.0</v>
      </c>
      <c r="D1621" s="133" t="s">
        <v>1862</v>
      </c>
      <c r="E1621" s="133" t="s">
        <v>46</v>
      </c>
      <c r="F1621" s="256">
        <v>3857504.0</v>
      </c>
      <c r="G1621" s="133" t="s">
        <v>37</v>
      </c>
    </row>
    <row r="1622" ht="15.0" hidden="1" customHeight="1">
      <c r="A1622" s="133" t="s">
        <v>12</v>
      </c>
      <c r="B1622" s="133" t="s">
        <v>1143</v>
      </c>
      <c r="C1622" s="133">
        <v>9733.0</v>
      </c>
      <c r="D1622" s="133" t="s">
        <v>1863</v>
      </c>
      <c r="E1622" s="133" t="s">
        <v>46</v>
      </c>
      <c r="F1622" s="256">
        <v>117641.0</v>
      </c>
      <c r="G1622" s="133" t="s">
        <v>17</v>
      </c>
    </row>
    <row r="1623" ht="15.0" hidden="1" customHeight="1">
      <c r="A1623" s="133" t="s">
        <v>12</v>
      </c>
      <c r="B1623" s="133" t="s">
        <v>1864</v>
      </c>
      <c r="C1623" s="133">
        <v>9736.0</v>
      </c>
      <c r="D1623" s="133" t="s">
        <v>1865</v>
      </c>
      <c r="E1623" s="133" t="s">
        <v>61</v>
      </c>
      <c r="F1623" s="256">
        <v>733303.0</v>
      </c>
      <c r="G1623" s="133" t="s">
        <v>37</v>
      </c>
    </row>
    <row r="1624" ht="15.0" hidden="1" customHeight="1">
      <c r="A1624" s="133" t="s">
        <v>12</v>
      </c>
      <c r="B1624" s="133" t="s">
        <v>1057</v>
      </c>
      <c r="C1624" s="133">
        <v>9743.0</v>
      </c>
      <c r="D1624" s="133" t="s">
        <v>1866</v>
      </c>
      <c r="E1624" s="133" t="s">
        <v>1867</v>
      </c>
      <c r="F1624" s="256">
        <v>595000.0</v>
      </c>
      <c r="G1624" s="133" t="s">
        <v>37</v>
      </c>
    </row>
    <row r="1625" ht="15.0" hidden="1" customHeight="1">
      <c r="A1625" s="133" t="s">
        <v>12</v>
      </c>
      <c r="B1625" s="133" t="s">
        <v>1057</v>
      </c>
      <c r="C1625" s="133">
        <v>9744.0</v>
      </c>
      <c r="D1625" s="133" t="s">
        <v>1868</v>
      </c>
      <c r="E1625" s="133" t="s">
        <v>1867</v>
      </c>
      <c r="F1625" s="256">
        <v>714000.0</v>
      </c>
      <c r="G1625" s="133" t="s">
        <v>37</v>
      </c>
    </row>
    <row r="1626" ht="15.0" hidden="1" customHeight="1">
      <c r="A1626" s="133" t="s">
        <v>12</v>
      </c>
      <c r="B1626" s="133" t="s">
        <v>1057</v>
      </c>
      <c r="C1626" s="133">
        <v>9745.0</v>
      </c>
      <c r="D1626" s="133" t="s">
        <v>1869</v>
      </c>
      <c r="E1626" s="133" t="s">
        <v>1867</v>
      </c>
      <c r="F1626" s="256">
        <v>833000.0</v>
      </c>
      <c r="G1626" s="133" t="s">
        <v>37</v>
      </c>
    </row>
    <row r="1627" ht="15.0" hidden="1" customHeight="1">
      <c r="A1627" s="133" t="s">
        <v>12</v>
      </c>
      <c r="B1627" s="133" t="s">
        <v>1057</v>
      </c>
      <c r="C1627" s="133">
        <v>9746.0</v>
      </c>
      <c r="D1627" s="133" t="s">
        <v>1870</v>
      </c>
      <c r="E1627" s="133" t="s">
        <v>1867</v>
      </c>
      <c r="F1627" s="256">
        <v>952000.0</v>
      </c>
      <c r="G1627" s="133" t="s">
        <v>37</v>
      </c>
    </row>
    <row r="1628" ht="15.0" hidden="1" customHeight="1">
      <c r="A1628" s="133" t="s">
        <v>12</v>
      </c>
      <c r="B1628" s="133" t="s">
        <v>47</v>
      </c>
      <c r="C1628" s="133">
        <v>9747.0</v>
      </c>
      <c r="D1628" s="133" t="s">
        <v>1871</v>
      </c>
      <c r="E1628" s="133" t="s">
        <v>16</v>
      </c>
      <c r="F1628" s="256">
        <v>71400.0</v>
      </c>
      <c r="G1628" s="133" t="s">
        <v>17</v>
      </c>
    </row>
    <row r="1629" ht="15.0" hidden="1" customHeight="1">
      <c r="A1629" s="133" t="s">
        <v>12</v>
      </c>
      <c r="B1629" s="133" t="s">
        <v>98</v>
      </c>
      <c r="C1629" s="133">
        <v>9752.0</v>
      </c>
      <c r="D1629" s="133" t="s">
        <v>1872</v>
      </c>
      <c r="E1629" s="133" t="s">
        <v>33</v>
      </c>
      <c r="F1629" s="256">
        <v>10621.0</v>
      </c>
      <c r="G1629" s="133" t="s">
        <v>37</v>
      </c>
    </row>
    <row r="1630" ht="15.0" hidden="1" customHeight="1">
      <c r="A1630" s="133" t="s">
        <v>12</v>
      </c>
      <c r="B1630" s="133" t="s">
        <v>140</v>
      </c>
      <c r="C1630" s="133">
        <v>9754.0</v>
      </c>
      <c r="D1630" s="133" t="s">
        <v>1873</v>
      </c>
      <c r="E1630" s="133" t="s">
        <v>95</v>
      </c>
      <c r="F1630" s="256">
        <v>95000.0</v>
      </c>
      <c r="G1630" s="133" t="s">
        <v>37</v>
      </c>
    </row>
    <row r="1631" ht="15.0" hidden="1" customHeight="1">
      <c r="A1631" s="133" t="s">
        <v>12</v>
      </c>
      <c r="B1631" s="133" t="s">
        <v>84</v>
      </c>
      <c r="C1631" s="133">
        <v>9764.0</v>
      </c>
      <c r="D1631" s="133" t="s">
        <v>1874</v>
      </c>
      <c r="E1631" s="133" t="s">
        <v>61</v>
      </c>
      <c r="F1631" s="256">
        <v>121359.0</v>
      </c>
      <c r="G1631" s="133" t="s">
        <v>37</v>
      </c>
    </row>
    <row r="1632" ht="15.0" hidden="1" customHeight="1">
      <c r="A1632" s="133" t="s">
        <v>12</v>
      </c>
      <c r="B1632" s="133" t="s">
        <v>84</v>
      </c>
      <c r="C1632" s="133">
        <v>9765.0</v>
      </c>
      <c r="D1632" s="133" t="s">
        <v>1875</v>
      </c>
      <c r="E1632" s="133" t="s">
        <v>61</v>
      </c>
      <c r="F1632" s="256">
        <v>526467.0</v>
      </c>
      <c r="G1632" s="133" t="s">
        <v>37</v>
      </c>
    </row>
    <row r="1633" ht="15.0" hidden="1" customHeight="1">
      <c r="A1633" s="133" t="s">
        <v>12</v>
      </c>
      <c r="B1633" s="133" t="s">
        <v>84</v>
      </c>
      <c r="C1633" s="133">
        <v>9766.0</v>
      </c>
      <c r="D1633" s="133" t="s">
        <v>1876</v>
      </c>
      <c r="E1633" s="133" t="s">
        <v>46</v>
      </c>
      <c r="F1633" s="256">
        <v>130305.0</v>
      </c>
      <c r="G1633" s="133" t="s">
        <v>37</v>
      </c>
    </row>
    <row r="1634" ht="15.0" hidden="1" customHeight="1">
      <c r="A1634" s="133" t="s">
        <v>12</v>
      </c>
      <c r="B1634" s="133" t="s">
        <v>84</v>
      </c>
      <c r="C1634" s="133">
        <v>9767.0</v>
      </c>
      <c r="D1634" s="133" t="s">
        <v>1877</v>
      </c>
      <c r="E1634" s="133" t="s">
        <v>46</v>
      </c>
      <c r="F1634" s="256">
        <v>243850.0</v>
      </c>
      <c r="G1634" s="133" t="s">
        <v>37</v>
      </c>
    </row>
    <row r="1635" ht="15.0" hidden="1" customHeight="1">
      <c r="A1635" s="133" t="s">
        <v>12</v>
      </c>
      <c r="B1635" s="133" t="s">
        <v>50</v>
      </c>
      <c r="C1635" s="133">
        <v>9768.0</v>
      </c>
      <c r="D1635" s="133" t="s">
        <v>1878</v>
      </c>
      <c r="E1635" s="133" t="s">
        <v>46</v>
      </c>
      <c r="F1635" s="256">
        <v>103530.0</v>
      </c>
      <c r="G1635" s="133" t="s">
        <v>17</v>
      </c>
    </row>
    <row r="1636" ht="15.0" hidden="1" customHeight="1">
      <c r="A1636" s="133" t="s">
        <v>12</v>
      </c>
      <c r="B1636" s="133" t="s">
        <v>1864</v>
      </c>
      <c r="C1636" s="133">
        <v>9774.0</v>
      </c>
      <c r="D1636" s="133" t="s">
        <v>1879</v>
      </c>
      <c r="E1636" s="133" t="s">
        <v>46</v>
      </c>
      <c r="F1636" s="256">
        <v>366020.0</v>
      </c>
      <c r="G1636" s="133" t="s">
        <v>37</v>
      </c>
    </row>
    <row r="1637" ht="15.0" hidden="1" customHeight="1">
      <c r="A1637" s="133" t="s">
        <v>12</v>
      </c>
      <c r="B1637" s="133" t="s">
        <v>1864</v>
      </c>
      <c r="C1637" s="133">
        <v>9775.0</v>
      </c>
      <c r="D1637" s="133" t="s">
        <v>1880</v>
      </c>
      <c r="E1637" s="133" t="s">
        <v>46</v>
      </c>
      <c r="F1637" s="256">
        <v>162956.0</v>
      </c>
      <c r="G1637" s="133" t="s">
        <v>37</v>
      </c>
    </row>
    <row r="1638" ht="15.0" hidden="1" customHeight="1">
      <c r="A1638" s="133" t="s">
        <v>12</v>
      </c>
      <c r="B1638" s="133" t="s">
        <v>451</v>
      </c>
      <c r="C1638" s="133">
        <v>9789.0</v>
      </c>
      <c r="D1638" s="133" t="s">
        <v>1881</v>
      </c>
      <c r="E1638" s="133" t="s">
        <v>46</v>
      </c>
      <c r="F1638" s="256">
        <v>7864390.0</v>
      </c>
      <c r="G1638" s="133" t="s">
        <v>37</v>
      </c>
    </row>
    <row r="1639" ht="15.0" hidden="1" customHeight="1">
      <c r="A1639" s="133" t="s">
        <v>12</v>
      </c>
      <c r="B1639" s="133" t="s">
        <v>451</v>
      </c>
      <c r="C1639" s="133">
        <v>9790.0</v>
      </c>
      <c r="D1639" s="133" t="s">
        <v>1882</v>
      </c>
      <c r="E1639" s="133" t="s">
        <v>46</v>
      </c>
      <c r="F1639" s="256">
        <v>1174162.0</v>
      </c>
      <c r="G1639" s="133" t="s">
        <v>37</v>
      </c>
    </row>
    <row r="1640" ht="15.0" hidden="1" customHeight="1">
      <c r="A1640" s="133" t="s">
        <v>12</v>
      </c>
      <c r="B1640" s="133" t="s">
        <v>451</v>
      </c>
      <c r="C1640" s="133">
        <v>9791.0</v>
      </c>
      <c r="D1640" s="133" t="s">
        <v>1883</v>
      </c>
      <c r="E1640" s="133" t="s">
        <v>46</v>
      </c>
      <c r="F1640" s="256">
        <v>763033.0</v>
      </c>
      <c r="G1640" s="133" t="s">
        <v>37</v>
      </c>
    </row>
    <row r="1641" ht="15.0" hidden="1" customHeight="1">
      <c r="A1641" s="133" t="s">
        <v>12</v>
      </c>
      <c r="B1641" s="133" t="s">
        <v>451</v>
      </c>
      <c r="C1641" s="133">
        <v>9792.0</v>
      </c>
      <c r="D1641" s="133" t="s">
        <v>1884</v>
      </c>
      <c r="E1641" s="133" t="s">
        <v>46</v>
      </c>
      <c r="F1641" s="256">
        <v>666599.0</v>
      </c>
      <c r="G1641" s="133" t="s">
        <v>37</v>
      </c>
    </row>
    <row r="1642" ht="15.0" hidden="1" customHeight="1">
      <c r="A1642" s="133" t="s">
        <v>12</v>
      </c>
      <c r="B1642" s="133" t="s">
        <v>451</v>
      </c>
      <c r="C1642" s="133">
        <v>9796.0</v>
      </c>
      <c r="D1642" s="133" t="s">
        <v>1885</v>
      </c>
      <c r="E1642" s="133" t="s">
        <v>46</v>
      </c>
      <c r="F1642" s="256">
        <v>7864390.0</v>
      </c>
      <c r="G1642" s="133" t="s">
        <v>37</v>
      </c>
    </row>
    <row r="1643" ht="15.0" hidden="1" customHeight="1">
      <c r="A1643" s="133" t="s">
        <v>12</v>
      </c>
      <c r="B1643" s="133" t="s">
        <v>451</v>
      </c>
      <c r="C1643" s="133">
        <v>9797.0</v>
      </c>
      <c r="D1643" s="133" t="s">
        <v>1886</v>
      </c>
      <c r="E1643" s="133" t="s">
        <v>46</v>
      </c>
      <c r="F1643" s="256">
        <v>8944501.0</v>
      </c>
      <c r="G1643" s="133" t="s">
        <v>37</v>
      </c>
    </row>
    <row r="1644" ht="15.0" hidden="1" customHeight="1">
      <c r="A1644" s="133" t="s">
        <v>12</v>
      </c>
      <c r="B1644" s="133" t="s">
        <v>451</v>
      </c>
      <c r="C1644" s="133">
        <v>9798.0</v>
      </c>
      <c r="D1644" s="133" t="s">
        <v>1887</v>
      </c>
      <c r="E1644" s="133" t="s">
        <v>46</v>
      </c>
      <c r="F1644" s="256">
        <v>4934132.0</v>
      </c>
      <c r="G1644" s="133" t="s">
        <v>37</v>
      </c>
    </row>
    <row r="1645" ht="15.0" hidden="1" customHeight="1">
      <c r="A1645" s="133" t="s">
        <v>12</v>
      </c>
      <c r="B1645" s="133" t="s">
        <v>451</v>
      </c>
      <c r="C1645" s="133">
        <v>9799.0</v>
      </c>
      <c r="D1645" s="133" t="s">
        <v>1888</v>
      </c>
      <c r="E1645" s="133" t="s">
        <v>46</v>
      </c>
      <c r="F1645" s="256">
        <v>614360.0</v>
      </c>
      <c r="G1645" s="133" t="s">
        <v>37</v>
      </c>
    </row>
    <row r="1646" ht="15.0" hidden="1" customHeight="1">
      <c r="A1646" s="133" t="s">
        <v>12</v>
      </c>
      <c r="B1646" s="133" t="s">
        <v>451</v>
      </c>
      <c r="C1646" s="133">
        <v>9800.0</v>
      </c>
      <c r="D1646" s="133" t="s">
        <v>1889</v>
      </c>
      <c r="E1646" s="133" t="s">
        <v>46</v>
      </c>
      <c r="F1646" s="256">
        <v>719958.0</v>
      </c>
      <c r="G1646" s="133" t="s">
        <v>37</v>
      </c>
    </row>
    <row r="1647" ht="15.0" hidden="1" customHeight="1">
      <c r="A1647" s="133" t="s">
        <v>12</v>
      </c>
      <c r="B1647" s="133" t="s">
        <v>451</v>
      </c>
      <c r="C1647" s="133">
        <v>9801.0</v>
      </c>
      <c r="D1647" s="133" t="s">
        <v>1890</v>
      </c>
      <c r="E1647" s="133" t="s">
        <v>46</v>
      </c>
      <c r="F1647" s="256">
        <v>752845.0</v>
      </c>
      <c r="G1647" s="133" t="s">
        <v>37</v>
      </c>
    </row>
    <row r="1648" ht="15.0" hidden="1" customHeight="1">
      <c r="A1648" s="133" t="s">
        <v>12</v>
      </c>
      <c r="B1648" s="133" t="s">
        <v>451</v>
      </c>
      <c r="C1648" s="133">
        <v>9802.0</v>
      </c>
      <c r="D1648" s="133" t="s">
        <v>1891</v>
      </c>
      <c r="E1648" s="133" t="s">
        <v>46</v>
      </c>
      <c r="F1648" s="256">
        <v>719958.0</v>
      </c>
      <c r="G1648" s="133" t="s">
        <v>37</v>
      </c>
    </row>
    <row r="1649" ht="15.0" hidden="1" customHeight="1">
      <c r="A1649" s="133" t="s">
        <v>12</v>
      </c>
      <c r="B1649" s="133" t="s">
        <v>451</v>
      </c>
      <c r="C1649" s="133">
        <v>9804.0</v>
      </c>
      <c r="D1649" s="133" t="s">
        <v>1892</v>
      </c>
      <c r="E1649" s="133" t="s">
        <v>46</v>
      </c>
      <c r="F1649" s="256">
        <v>691652.0</v>
      </c>
      <c r="G1649" s="133" t="s">
        <v>37</v>
      </c>
    </row>
    <row r="1650" ht="15.0" hidden="1" customHeight="1">
      <c r="A1650" s="133" t="s">
        <v>12</v>
      </c>
      <c r="B1650" s="133" t="s">
        <v>1500</v>
      </c>
      <c r="C1650" s="133">
        <v>9813.0</v>
      </c>
      <c r="D1650" s="133" t="s">
        <v>1893</v>
      </c>
      <c r="E1650" s="133" t="s">
        <v>36</v>
      </c>
      <c r="F1650" s="256">
        <v>256474.0</v>
      </c>
      <c r="G1650" s="133" t="s">
        <v>37</v>
      </c>
    </row>
    <row r="1651" ht="15.0" hidden="1" customHeight="1">
      <c r="A1651" s="133" t="s">
        <v>12</v>
      </c>
      <c r="B1651" s="133" t="s">
        <v>1113</v>
      </c>
      <c r="C1651" s="133">
        <v>9819.0</v>
      </c>
      <c r="D1651" s="133" t="s">
        <v>1894</v>
      </c>
      <c r="E1651" s="133" t="s">
        <v>46</v>
      </c>
      <c r="F1651" s="256">
        <v>1785000.0</v>
      </c>
      <c r="G1651" s="133" t="s">
        <v>37</v>
      </c>
    </row>
    <row r="1652" ht="15.0" hidden="1" customHeight="1">
      <c r="A1652" s="133" t="s">
        <v>12</v>
      </c>
      <c r="B1652" s="133" t="s">
        <v>140</v>
      </c>
      <c r="C1652" s="133">
        <v>9822.0</v>
      </c>
      <c r="D1652" s="133" t="s">
        <v>1895</v>
      </c>
      <c r="E1652" s="133" t="s">
        <v>95</v>
      </c>
      <c r="F1652" s="256">
        <v>549900.0</v>
      </c>
      <c r="G1652" s="133" t="s">
        <v>37</v>
      </c>
    </row>
    <row r="1653" ht="15.0" hidden="1" customHeight="1">
      <c r="A1653" s="133" t="s">
        <v>12</v>
      </c>
      <c r="B1653" s="133" t="s">
        <v>557</v>
      </c>
      <c r="C1653" s="133">
        <v>9828.0</v>
      </c>
      <c r="D1653" s="133" t="s">
        <v>1896</v>
      </c>
      <c r="E1653" s="133" t="s">
        <v>16</v>
      </c>
      <c r="F1653" s="256">
        <v>1181085.0</v>
      </c>
      <c r="G1653" s="133" t="s">
        <v>17</v>
      </c>
    </row>
    <row r="1654" ht="15.0" hidden="1" customHeight="1">
      <c r="A1654" s="133" t="s">
        <v>12</v>
      </c>
      <c r="B1654" s="133" t="s">
        <v>850</v>
      </c>
      <c r="C1654" s="133">
        <v>9832.0</v>
      </c>
      <c r="D1654" s="133" t="s">
        <v>1897</v>
      </c>
      <c r="E1654" s="133" t="s">
        <v>46</v>
      </c>
      <c r="F1654" s="256">
        <v>143967.0</v>
      </c>
      <c r="G1654" s="133" t="s">
        <v>37</v>
      </c>
    </row>
    <row r="1655" ht="15.0" customHeight="1">
      <c r="A1655" s="133" t="s">
        <v>12</v>
      </c>
      <c r="B1655" s="133" t="s">
        <v>109</v>
      </c>
      <c r="C1655" s="133">
        <v>9833.0</v>
      </c>
      <c r="D1655" s="133" t="s">
        <v>1898</v>
      </c>
      <c r="E1655" s="133" t="s">
        <v>33</v>
      </c>
      <c r="F1655" s="256">
        <v>20454.0</v>
      </c>
      <c r="G1655" s="133" t="s">
        <v>112</v>
      </c>
    </row>
    <row r="1656" ht="15.0" hidden="1" customHeight="1">
      <c r="A1656" s="133" t="s">
        <v>12</v>
      </c>
      <c r="B1656" s="133" t="s">
        <v>1680</v>
      </c>
      <c r="C1656" s="133">
        <v>9834.0</v>
      </c>
      <c r="D1656" s="133" t="s">
        <v>1899</v>
      </c>
      <c r="E1656" s="133" t="s">
        <v>736</v>
      </c>
      <c r="F1656" s="256">
        <v>131990.0</v>
      </c>
      <c r="G1656" s="133" t="s">
        <v>112</v>
      </c>
    </row>
    <row r="1657" ht="15.0" hidden="1" customHeight="1">
      <c r="A1657" s="133" t="s">
        <v>12</v>
      </c>
      <c r="B1657" s="133" t="s">
        <v>1680</v>
      </c>
      <c r="C1657" s="133">
        <v>9835.0</v>
      </c>
      <c r="D1657" s="133" t="s">
        <v>1900</v>
      </c>
      <c r="E1657" s="133" t="s">
        <v>736</v>
      </c>
      <c r="F1657" s="256">
        <v>131990.0</v>
      </c>
      <c r="G1657" s="133" t="s">
        <v>112</v>
      </c>
    </row>
    <row r="1658" ht="15.0" hidden="1" customHeight="1">
      <c r="A1658" s="133" t="s">
        <v>12</v>
      </c>
      <c r="B1658" s="133" t="s">
        <v>1680</v>
      </c>
      <c r="C1658" s="133">
        <v>9836.0</v>
      </c>
      <c r="D1658" s="133" t="s">
        <v>1901</v>
      </c>
      <c r="E1658" s="133" t="s">
        <v>736</v>
      </c>
      <c r="F1658" s="256">
        <v>131990.0</v>
      </c>
      <c r="G1658" s="133" t="s">
        <v>112</v>
      </c>
    </row>
    <row r="1659" ht="15.0" hidden="1" customHeight="1">
      <c r="A1659" s="133" t="s">
        <v>12</v>
      </c>
      <c r="B1659" s="133" t="s">
        <v>1680</v>
      </c>
      <c r="C1659" s="133">
        <v>9837.0</v>
      </c>
      <c r="D1659" s="133" t="s">
        <v>1902</v>
      </c>
      <c r="E1659" s="133" t="s">
        <v>736</v>
      </c>
      <c r="F1659" s="256">
        <v>131990.0</v>
      </c>
      <c r="G1659" s="133" t="s">
        <v>112</v>
      </c>
    </row>
    <row r="1660" ht="15.0" hidden="1" customHeight="1">
      <c r="A1660" s="133" t="s">
        <v>12</v>
      </c>
      <c r="B1660" s="133" t="s">
        <v>1680</v>
      </c>
      <c r="C1660" s="133">
        <v>9838.0</v>
      </c>
      <c r="D1660" s="133" t="s">
        <v>1903</v>
      </c>
      <c r="E1660" s="133" t="s">
        <v>736</v>
      </c>
      <c r="F1660" s="256">
        <v>131990.0</v>
      </c>
      <c r="G1660" s="133" t="s">
        <v>112</v>
      </c>
    </row>
    <row r="1661" ht="15.0" hidden="1" customHeight="1">
      <c r="A1661" s="133" t="s">
        <v>12</v>
      </c>
      <c r="B1661" s="133" t="s">
        <v>1682</v>
      </c>
      <c r="C1661" s="133">
        <v>9839.0</v>
      </c>
      <c r="D1661" s="133" t="s">
        <v>1904</v>
      </c>
      <c r="E1661" s="133" t="s">
        <v>46</v>
      </c>
      <c r="F1661" s="256">
        <v>13531.0</v>
      </c>
      <c r="G1661" s="133" t="s">
        <v>112</v>
      </c>
    </row>
    <row r="1662" ht="15.0" hidden="1" customHeight="1">
      <c r="A1662" s="133" t="s">
        <v>12</v>
      </c>
      <c r="B1662" s="133" t="s">
        <v>1680</v>
      </c>
      <c r="C1662" s="133">
        <v>9840.0</v>
      </c>
      <c r="D1662" s="133" t="s">
        <v>1905</v>
      </c>
      <c r="E1662" s="133" t="s">
        <v>885</v>
      </c>
      <c r="F1662" s="256">
        <v>264000.0</v>
      </c>
      <c r="G1662" s="133" t="s">
        <v>112</v>
      </c>
    </row>
    <row r="1663" ht="15.0" hidden="1" customHeight="1">
      <c r="A1663" s="133" t="s">
        <v>12</v>
      </c>
      <c r="B1663" s="133" t="s">
        <v>1500</v>
      </c>
      <c r="C1663" s="133">
        <v>9842.0</v>
      </c>
      <c r="D1663" s="133" t="s">
        <v>1906</v>
      </c>
      <c r="E1663" s="133" t="s">
        <v>36</v>
      </c>
      <c r="F1663" s="256">
        <v>344300.0</v>
      </c>
      <c r="G1663" s="133" t="s">
        <v>37</v>
      </c>
    </row>
    <row r="1664" ht="15.0" hidden="1" customHeight="1">
      <c r="A1664" s="133" t="s">
        <v>12</v>
      </c>
      <c r="B1664" s="133" t="s">
        <v>1010</v>
      </c>
      <c r="C1664" s="133">
        <v>9845.0</v>
      </c>
      <c r="D1664" s="133" t="s">
        <v>1907</v>
      </c>
      <c r="E1664" s="133" t="s">
        <v>46</v>
      </c>
      <c r="F1664" s="256">
        <v>198487.0</v>
      </c>
      <c r="G1664" s="133" t="s">
        <v>37</v>
      </c>
    </row>
    <row r="1665" ht="15.0" hidden="1" customHeight="1">
      <c r="A1665" s="133" t="s">
        <v>12</v>
      </c>
      <c r="B1665" s="133" t="s">
        <v>1010</v>
      </c>
      <c r="C1665" s="133">
        <v>9846.0</v>
      </c>
      <c r="D1665" s="133" t="s">
        <v>1908</v>
      </c>
      <c r="E1665" s="133" t="s">
        <v>46</v>
      </c>
      <c r="F1665" s="256">
        <v>59500.0</v>
      </c>
      <c r="G1665" s="133" t="s">
        <v>37</v>
      </c>
    </row>
    <row r="1666" ht="15.0" hidden="1" customHeight="1">
      <c r="A1666" s="133" t="s">
        <v>12</v>
      </c>
      <c r="B1666" s="133" t="s">
        <v>1010</v>
      </c>
      <c r="C1666" s="133">
        <v>9847.0</v>
      </c>
      <c r="D1666" s="133" t="s">
        <v>1909</v>
      </c>
      <c r="E1666" s="133" t="s">
        <v>46</v>
      </c>
      <c r="F1666" s="256">
        <v>59500.0</v>
      </c>
      <c r="G1666" s="133" t="s">
        <v>37</v>
      </c>
    </row>
    <row r="1667" ht="15.0" hidden="1" customHeight="1">
      <c r="A1667" s="133" t="s">
        <v>12</v>
      </c>
      <c r="B1667" s="133" t="s">
        <v>1010</v>
      </c>
      <c r="C1667" s="133">
        <v>9848.0</v>
      </c>
      <c r="D1667" s="133" t="s">
        <v>1910</v>
      </c>
      <c r="E1667" s="133" t="s">
        <v>46</v>
      </c>
      <c r="F1667" s="256">
        <v>57239.0</v>
      </c>
      <c r="G1667" s="133" t="s">
        <v>37</v>
      </c>
    </row>
    <row r="1668" ht="15.0" hidden="1" customHeight="1">
      <c r="A1668" s="133" t="s">
        <v>12</v>
      </c>
      <c r="B1668" s="133" t="s">
        <v>1010</v>
      </c>
      <c r="C1668" s="133">
        <v>9849.0</v>
      </c>
      <c r="D1668" s="133" t="s">
        <v>1911</v>
      </c>
      <c r="E1668" s="133" t="s">
        <v>46</v>
      </c>
      <c r="F1668" s="256">
        <v>57239.0</v>
      </c>
      <c r="G1668" s="133" t="s">
        <v>37</v>
      </c>
    </row>
    <row r="1669" ht="15.0" hidden="1" customHeight="1">
      <c r="A1669" s="133" t="s">
        <v>12</v>
      </c>
      <c r="B1669" s="133" t="s">
        <v>1010</v>
      </c>
      <c r="C1669" s="133">
        <v>9850.0</v>
      </c>
      <c r="D1669" s="133" t="s">
        <v>1912</v>
      </c>
      <c r="E1669" s="133" t="s">
        <v>46</v>
      </c>
      <c r="F1669" s="256">
        <v>59500.0</v>
      </c>
      <c r="G1669" s="133" t="s">
        <v>37</v>
      </c>
    </row>
    <row r="1670" ht="15.0" hidden="1" customHeight="1">
      <c r="A1670" s="133" t="s">
        <v>12</v>
      </c>
      <c r="B1670" s="133" t="s">
        <v>1010</v>
      </c>
      <c r="C1670" s="133">
        <v>9851.0</v>
      </c>
      <c r="D1670" s="133" t="s">
        <v>1913</v>
      </c>
      <c r="E1670" s="133" t="s">
        <v>46</v>
      </c>
      <c r="F1670" s="256">
        <v>59500.0</v>
      </c>
      <c r="G1670" s="133" t="s">
        <v>37</v>
      </c>
    </row>
    <row r="1671" ht="15.0" hidden="1" customHeight="1">
      <c r="A1671" s="133" t="s">
        <v>12</v>
      </c>
      <c r="B1671" s="133" t="s">
        <v>1010</v>
      </c>
      <c r="C1671" s="133">
        <v>9852.0</v>
      </c>
      <c r="D1671" s="133" t="s">
        <v>1914</v>
      </c>
      <c r="E1671" s="133" t="s">
        <v>46</v>
      </c>
      <c r="F1671" s="256">
        <v>59500.0</v>
      </c>
      <c r="G1671" s="133" t="s">
        <v>37</v>
      </c>
    </row>
    <row r="1672" ht="15.0" hidden="1" customHeight="1">
      <c r="A1672" s="133" t="s">
        <v>12</v>
      </c>
      <c r="B1672" s="133" t="s">
        <v>1010</v>
      </c>
      <c r="C1672" s="133">
        <v>9853.0</v>
      </c>
      <c r="D1672" s="133" t="s">
        <v>1915</v>
      </c>
      <c r="E1672" s="133" t="s">
        <v>46</v>
      </c>
      <c r="F1672" s="256">
        <v>57239.0</v>
      </c>
      <c r="G1672" s="133" t="s">
        <v>37</v>
      </c>
    </row>
    <row r="1673" ht="15.0" hidden="1" customHeight="1">
      <c r="A1673" s="133" t="s">
        <v>12</v>
      </c>
      <c r="B1673" s="133" t="s">
        <v>1010</v>
      </c>
      <c r="C1673" s="133">
        <v>9854.0</v>
      </c>
      <c r="D1673" s="133" t="s">
        <v>1916</v>
      </c>
      <c r="E1673" s="133" t="s">
        <v>46</v>
      </c>
      <c r="F1673" s="256">
        <v>59500.0</v>
      </c>
      <c r="G1673" s="133" t="s">
        <v>37</v>
      </c>
    </row>
    <row r="1674" ht="15.0" hidden="1" customHeight="1">
      <c r="A1674" s="133" t="s">
        <v>12</v>
      </c>
      <c r="B1674" s="133" t="s">
        <v>1010</v>
      </c>
      <c r="C1674" s="133">
        <v>9855.0</v>
      </c>
      <c r="D1674" s="133" t="s">
        <v>1917</v>
      </c>
      <c r="E1674" s="133" t="s">
        <v>46</v>
      </c>
      <c r="F1674" s="256">
        <v>57239.0</v>
      </c>
      <c r="G1674" s="133" t="s">
        <v>37</v>
      </c>
    </row>
    <row r="1675" ht="15.0" hidden="1" customHeight="1">
      <c r="A1675" s="133" t="s">
        <v>12</v>
      </c>
      <c r="B1675" s="133" t="s">
        <v>1010</v>
      </c>
      <c r="C1675" s="133">
        <v>9856.0</v>
      </c>
      <c r="D1675" s="133" t="s">
        <v>1918</v>
      </c>
      <c r="E1675" s="133" t="s">
        <v>46</v>
      </c>
      <c r="F1675" s="256">
        <v>59500.0</v>
      </c>
      <c r="G1675" s="133" t="s">
        <v>37</v>
      </c>
    </row>
    <row r="1676" ht="15.0" hidden="1" customHeight="1">
      <c r="A1676" s="133" t="s">
        <v>12</v>
      </c>
      <c r="B1676" s="133" t="s">
        <v>1010</v>
      </c>
      <c r="C1676" s="133">
        <v>9857.0</v>
      </c>
      <c r="D1676" s="133" t="s">
        <v>1919</v>
      </c>
      <c r="E1676" s="133" t="s">
        <v>46</v>
      </c>
      <c r="F1676" s="256">
        <v>71554.0</v>
      </c>
      <c r="G1676" s="133" t="s">
        <v>37</v>
      </c>
    </row>
    <row r="1677" ht="15.0" hidden="1" customHeight="1">
      <c r="A1677" s="133" t="s">
        <v>12</v>
      </c>
      <c r="B1677" s="133" t="s">
        <v>451</v>
      </c>
      <c r="C1677" s="133">
        <v>9860.0</v>
      </c>
      <c r="D1677" s="133" t="s">
        <v>1920</v>
      </c>
      <c r="E1677" s="133" t="s">
        <v>46</v>
      </c>
      <c r="F1677" s="256">
        <v>364030.0</v>
      </c>
      <c r="G1677" s="133" t="s">
        <v>37</v>
      </c>
    </row>
    <row r="1678" ht="15.0" hidden="1" customHeight="1">
      <c r="A1678" s="133" t="s">
        <v>12</v>
      </c>
      <c r="B1678" s="133" t="s">
        <v>451</v>
      </c>
      <c r="C1678" s="133">
        <v>9861.0</v>
      </c>
      <c r="D1678" s="133" t="s">
        <v>1921</v>
      </c>
      <c r="E1678" s="133" t="s">
        <v>46</v>
      </c>
      <c r="F1678" s="256">
        <v>385479.0</v>
      </c>
      <c r="G1678" s="133" t="s">
        <v>37</v>
      </c>
    </row>
    <row r="1679" ht="15.0" hidden="1" customHeight="1">
      <c r="A1679" s="133" t="s">
        <v>12</v>
      </c>
      <c r="B1679" s="133" t="s">
        <v>850</v>
      </c>
      <c r="C1679" s="133">
        <v>9862.0</v>
      </c>
      <c r="D1679" s="133" t="s">
        <v>1922</v>
      </c>
      <c r="E1679" s="133" t="s">
        <v>46</v>
      </c>
      <c r="F1679" s="256">
        <v>328440.0</v>
      </c>
      <c r="G1679" s="133" t="s">
        <v>37</v>
      </c>
    </row>
    <row r="1680" ht="15.0" hidden="1" customHeight="1">
      <c r="A1680" s="133" t="s">
        <v>12</v>
      </c>
      <c r="B1680" s="133" t="s">
        <v>871</v>
      </c>
      <c r="C1680" s="133">
        <v>9864.0</v>
      </c>
      <c r="D1680" s="133" t="s">
        <v>1923</v>
      </c>
      <c r="E1680" s="133" t="s">
        <v>46</v>
      </c>
      <c r="F1680" s="256">
        <v>474000.0</v>
      </c>
      <c r="G1680" s="133" t="s">
        <v>37</v>
      </c>
    </row>
    <row r="1681" ht="15.0" hidden="1" customHeight="1">
      <c r="A1681" s="133" t="s">
        <v>12</v>
      </c>
      <c r="B1681" s="133" t="s">
        <v>848</v>
      </c>
      <c r="C1681" s="133">
        <v>9869.0</v>
      </c>
      <c r="D1681" s="133" t="s">
        <v>1924</v>
      </c>
      <c r="E1681" s="133" t="s">
        <v>46</v>
      </c>
      <c r="F1681" s="256">
        <v>1130500.0</v>
      </c>
      <c r="G1681" s="133" t="s">
        <v>37</v>
      </c>
    </row>
    <row r="1682" ht="15.0" hidden="1" customHeight="1">
      <c r="A1682" s="133" t="s">
        <v>12</v>
      </c>
      <c r="B1682" s="133" t="s">
        <v>1925</v>
      </c>
      <c r="C1682" s="133">
        <v>9873.0</v>
      </c>
      <c r="D1682" s="133" t="s">
        <v>1926</v>
      </c>
      <c r="E1682" s="133" t="s">
        <v>46</v>
      </c>
      <c r="F1682" s="256">
        <v>452914.0</v>
      </c>
      <c r="G1682" s="133" t="s">
        <v>37</v>
      </c>
    </row>
    <row r="1683" ht="15.0" hidden="1" customHeight="1">
      <c r="A1683" s="133" t="s">
        <v>12</v>
      </c>
      <c r="B1683" s="133" t="s">
        <v>1010</v>
      </c>
      <c r="C1683" s="133">
        <v>9879.0</v>
      </c>
      <c r="D1683" s="133" t="s">
        <v>1927</v>
      </c>
      <c r="E1683" s="133" t="s">
        <v>46</v>
      </c>
      <c r="F1683" s="256">
        <v>9747.0</v>
      </c>
      <c r="G1683" s="133" t="s">
        <v>37</v>
      </c>
    </row>
    <row r="1684" ht="15.0" hidden="1" customHeight="1">
      <c r="A1684" s="133" t="s">
        <v>12</v>
      </c>
      <c r="B1684" s="133" t="s">
        <v>1010</v>
      </c>
      <c r="C1684" s="133">
        <v>9880.0</v>
      </c>
      <c r="D1684" s="133" t="s">
        <v>1928</v>
      </c>
      <c r="E1684" s="133" t="s">
        <v>46</v>
      </c>
      <c r="F1684" s="256">
        <v>4695.0</v>
      </c>
      <c r="G1684" s="133" t="s">
        <v>37</v>
      </c>
    </row>
    <row r="1685" ht="15.0" hidden="1" customHeight="1">
      <c r="A1685" s="133" t="s">
        <v>12</v>
      </c>
      <c r="B1685" s="133" t="s">
        <v>1010</v>
      </c>
      <c r="C1685" s="133">
        <v>9881.0</v>
      </c>
      <c r="D1685" s="133" t="s">
        <v>1929</v>
      </c>
      <c r="E1685" s="133" t="s">
        <v>46</v>
      </c>
      <c r="F1685" s="256">
        <v>50126.0</v>
      </c>
      <c r="G1685" s="133" t="s">
        <v>37</v>
      </c>
    </row>
    <row r="1686" ht="15.0" hidden="1" customHeight="1">
      <c r="A1686" s="133" t="s">
        <v>12</v>
      </c>
      <c r="B1686" s="133" t="s">
        <v>1010</v>
      </c>
      <c r="C1686" s="133">
        <v>9882.0</v>
      </c>
      <c r="D1686" s="133" t="s">
        <v>1930</v>
      </c>
      <c r="E1686" s="133" t="s">
        <v>46</v>
      </c>
      <c r="F1686" s="256">
        <v>50126.0</v>
      </c>
      <c r="G1686" s="133" t="s">
        <v>37</v>
      </c>
    </row>
    <row r="1687" ht="15.0" hidden="1" customHeight="1">
      <c r="A1687" s="133" t="s">
        <v>12</v>
      </c>
      <c r="B1687" s="133" t="s">
        <v>1010</v>
      </c>
      <c r="C1687" s="133">
        <v>9883.0</v>
      </c>
      <c r="D1687" s="133" t="s">
        <v>1931</v>
      </c>
      <c r="E1687" s="133" t="s">
        <v>46</v>
      </c>
      <c r="F1687" s="256">
        <v>64260.0</v>
      </c>
      <c r="G1687" s="133" t="s">
        <v>37</v>
      </c>
    </row>
    <row r="1688" ht="15.0" hidden="1" customHeight="1">
      <c r="A1688" s="133" t="s">
        <v>12</v>
      </c>
      <c r="B1688" s="133" t="s">
        <v>1010</v>
      </c>
      <c r="C1688" s="133">
        <v>9884.0</v>
      </c>
      <c r="D1688" s="133" t="s">
        <v>1932</v>
      </c>
      <c r="E1688" s="133" t="s">
        <v>46</v>
      </c>
      <c r="F1688" s="256">
        <v>47704.0</v>
      </c>
      <c r="G1688" s="133" t="s">
        <v>37</v>
      </c>
    </row>
    <row r="1689" ht="15.0" hidden="1" customHeight="1">
      <c r="A1689" s="133" t="s">
        <v>12</v>
      </c>
      <c r="B1689" s="133" t="s">
        <v>1010</v>
      </c>
      <c r="C1689" s="133">
        <v>9885.0</v>
      </c>
      <c r="D1689" s="133" t="s">
        <v>1933</v>
      </c>
      <c r="E1689" s="133" t="s">
        <v>46</v>
      </c>
      <c r="F1689" s="256">
        <v>48266.0</v>
      </c>
      <c r="G1689" s="133" t="s">
        <v>37</v>
      </c>
    </row>
    <row r="1690" ht="15.0" hidden="1" customHeight="1">
      <c r="A1690" s="133" t="s">
        <v>12</v>
      </c>
      <c r="B1690" s="133" t="s">
        <v>1010</v>
      </c>
      <c r="C1690" s="133">
        <v>9886.0</v>
      </c>
      <c r="D1690" s="133" t="s">
        <v>1934</v>
      </c>
      <c r="E1690" s="133" t="s">
        <v>46</v>
      </c>
      <c r="F1690" s="256">
        <v>35700.0</v>
      </c>
      <c r="G1690" s="133" t="s">
        <v>37</v>
      </c>
    </row>
    <row r="1691" ht="15.0" hidden="1" customHeight="1">
      <c r="A1691" s="133" t="s">
        <v>12</v>
      </c>
      <c r="B1691" s="133" t="s">
        <v>1010</v>
      </c>
      <c r="C1691" s="133">
        <v>9887.0</v>
      </c>
      <c r="D1691" s="133" t="s">
        <v>1935</v>
      </c>
      <c r="E1691" s="133" t="s">
        <v>46</v>
      </c>
      <c r="F1691" s="256">
        <v>14280.0</v>
      </c>
      <c r="G1691" s="133" t="s">
        <v>37</v>
      </c>
    </row>
    <row r="1692" ht="15.0" hidden="1" customHeight="1">
      <c r="A1692" s="133" t="s">
        <v>12</v>
      </c>
      <c r="B1692" s="133" t="s">
        <v>1010</v>
      </c>
      <c r="C1692" s="133">
        <v>9888.0</v>
      </c>
      <c r="D1692" s="133" t="s">
        <v>1936</v>
      </c>
      <c r="E1692" s="133" t="s">
        <v>46</v>
      </c>
      <c r="F1692" s="256">
        <v>29750.0</v>
      </c>
      <c r="G1692" s="133" t="s">
        <v>37</v>
      </c>
    </row>
    <row r="1693" ht="15.0" hidden="1" customHeight="1">
      <c r="A1693" s="133" t="s">
        <v>12</v>
      </c>
      <c r="B1693" s="133" t="s">
        <v>308</v>
      </c>
      <c r="C1693" s="133">
        <v>9896.0</v>
      </c>
      <c r="D1693" s="133" t="s">
        <v>1937</v>
      </c>
      <c r="E1693" s="133" t="s">
        <v>46</v>
      </c>
      <c r="F1693" s="256">
        <v>102966.0</v>
      </c>
      <c r="G1693" s="133" t="s">
        <v>37</v>
      </c>
    </row>
    <row r="1694" ht="15.0" hidden="1" customHeight="1">
      <c r="A1694" s="133" t="s">
        <v>12</v>
      </c>
      <c r="B1694" s="133" t="s">
        <v>1135</v>
      </c>
      <c r="C1694" s="133">
        <v>9901.0</v>
      </c>
      <c r="D1694" s="133" t="s">
        <v>1938</v>
      </c>
      <c r="E1694" s="133" t="s">
        <v>61</v>
      </c>
      <c r="F1694" s="256">
        <v>23776.0</v>
      </c>
      <c r="G1694" s="133" t="s">
        <v>37</v>
      </c>
    </row>
    <row r="1695" ht="15.0" hidden="1" customHeight="1">
      <c r="A1695" s="133" t="s">
        <v>12</v>
      </c>
      <c r="B1695" s="133" t="s">
        <v>1135</v>
      </c>
      <c r="C1695" s="133">
        <v>9902.0</v>
      </c>
      <c r="D1695" s="133" t="s">
        <v>1939</v>
      </c>
      <c r="E1695" s="133" t="s">
        <v>46</v>
      </c>
      <c r="F1695" s="256">
        <v>26312.0</v>
      </c>
      <c r="G1695" s="133" t="s">
        <v>37</v>
      </c>
    </row>
    <row r="1696" ht="15.0" hidden="1" customHeight="1">
      <c r="A1696" s="133" t="s">
        <v>12</v>
      </c>
      <c r="B1696" s="133" t="s">
        <v>1135</v>
      </c>
      <c r="C1696" s="133">
        <v>9905.0</v>
      </c>
      <c r="D1696" s="133" t="s">
        <v>1940</v>
      </c>
      <c r="E1696" s="133" t="s">
        <v>61</v>
      </c>
      <c r="F1696" s="256">
        <v>4213.0</v>
      </c>
      <c r="G1696" s="133" t="s">
        <v>37</v>
      </c>
    </row>
    <row r="1697" ht="15.0" hidden="1" customHeight="1">
      <c r="A1697" s="133" t="s">
        <v>12</v>
      </c>
      <c r="B1697" s="133" t="s">
        <v>84</v>
      </c>
      <c r="C1697" s="133">
        <v>9906.0</v>
      </c>
      <c r="D1697" s="133" t="s">
        <v>1941</v>
      </c>
      <c r="E1697" s="133" t="s">
        <v>46</v>
      </c>
      <c r="F1697" s="256">
        <v>18088.0</v>
      </c>
      <c r="G1697" s="133" t="s">
        <v>37</v>
      </c>
    </row>
    <row r="1698" ht="15.0" hidden="1" customHeight="1">
      <c r="A1698" s="133" t="s">
        <v>12</v>
      </c>
      <c r="B1698" s="133" t="s">
        <v>1135</v>
      </c>
      <c r="C1698" s="133">
        <v>9907.0</v>
      </c>
      <c r="D1698" s="133" t="s">
        <v>1942</v>
      </c>
      <c r="E1698" s="133" t="s">
        <v>46</v>
      </c>
      <c r="F1698" s="256">
        <v>59262.0</v>
      </c>
      <c r="G1698" s="133" t="s">
        <v>37</v>
      </c>
    </row>
    <row r="1699" ht="15.0" hidden="1" customHeight="1">
      <c r="A1699" s="133" t="s">
        <v>12</v>
      </c>
      <c r="B1699" s="133" t="s">
        <v>84</v>
      </c>
      <c r="C1699" s="133">
        <v>9908.0</v>
      </c>
      <c r="D1699" s="133" t="s">
        <v>1943</v>
      </c>
      <c r="E1699" s="133" t="s">
        <v>61</v>
      </c>
      <c r="F1699" s="256">
        <v>6850.0</v>
      </c>
      <c r="G1699" s="133" t="s">
        <v>37</v>
      </c>
    </row>
    <row r="1700" ht="15.0" hidden="1" customHeight="1">
      <c r="A1700" s="133" t="s">
        <v>12</v>
      </c>
      <c r="B1700" s="133" t="s">
        <v>84</v>
      </c>
      <c r="C1700" s="133">
        <v>9909.0</v>
      </c>
      <c r="D1700" s="133" t="s">
        <v>1944</v>
      </c>
      <c r="E1700" s="133" t="s">
        <v>61</v>
      </c>
      <c r="F1700" s="256">
        <v>7800.0</v>
      </c>
      <c r="G1700" s="133" t="s">
        <v>37</v>
      </c>
    </row>
    <row r="1701" ht="15.0" hidden="1" customHeight="1">
      <c r="A1701" s="133" t="s">
        <v>12</v>
      </c>
      <c r="B1701" s="133" t="s">
        <v>1175</v>
      </c>
      <c r="C1701" s="133">
        <v>9922.0</v>
      </c>
      <c r="D1701" s="133" t="s">
        <v>1945</v>
      </c>
      <c r="E1701" s="133" t="s">
        <v>36</v>
      </c>
      <c r="F1701" s="256">
        <v>163026.0</v>
      </c>
      <c r="G1701" s="133" t="s">
        <v>37</v>
      </c>
    </row>
    <row r="1702" ht="15.0" hidden="1" customHeight="1">
      <c r="A1702" s="133" t="s">
        <v>12</v>
      </c>
      <c r="B1702" s="133" t="s">
        <v>819</v>
      </c>
      <c r="C1702" s="133">
        <v>9925.0</v>
      </c>
      <c r="D1702" s="133" t="s">
        <v>1946</v>
      </c>
      <c r="E1702" s="133" t="s">
        <v>46</v>
      </c>
      <c r="F1702" s="256">
        <v>5212.0</v>
      </c>
      <c r="G1702" s="133" t="s">
        <v>37</v>
      </c>
    </row>
    <row r="1703" ht="15.0" hidden="1" customHeight="1">
      <c r="A1703" s="133" t="s">
        <v>12</v>
      </c>
      <c r="B1703" s="133" t="s">
        <v>58</v>
      </c>
      <c r="C1703" s="133">
        <v>9926.0</v>
      </c>
      <c r="D1703" s="133" t="s">
        <v>1947</v>
      </c>
      <c r="E1703" s="133" t="s">
        <v>61</v>
      </c>
      <c r="F1703" s="256">
        <v>4018.0</v>
      </c>
      <c r="G1703" s="133" t="s">
        <v>17</v>
      </c>
    </row>
    <row r="1704" ht="15.0" hidden="1" customHeight="1">
      <c r="A1704" s="133" t="s">
        <v>12</v>
      </c>
      <c r="B1704" s="133" t="s">
        <v>1143</v>
      </c>
      <c r="C1704" s="133">
        <v>9928.0</v>
      </c>
      <c r="D1704" s="133" t="s">
        <v>1948</v>
      </c>
      <c r="E1704" s="133" t="s">
        <v>43</v>
      </c>
      <c r="F1704" s="256">
        <v>10173.0</v>
      </c>
      <c r="G1704" s="133" t="s">
        <v>17</v>
      </c>
    </row>
    <row r="1705" ht="15.0" hidden="1" customHeight="1">
      <c r="A1705" s="133" t="s">
        <v>12</v>
      </c>
      <c r="B1705" s="133" t="s">
        <v>819</v>
      </c>
      <c r="C1705" s="133">
        <v>9930.0</v>
      </c>
      <c r="D1705" s="133" t="s">
        <v>1949</v>
      </c>
      <c r="E1705" s="133" t="s">
        <v>46</v>
      </c>
      <c r="F1705" s="256">
        <v>84221.0</v>
      </c>
      <c r="G1705" s="133" t="s">
        <v>37</v>
      </c>
    </row>
    <row r="1706" ht="15.0" hidden="1" customHeight="1">
      <c r="A1706" s="133" t="s">
        <v>12</v>
      </c>
      <c r="B1706" s="133" t="s">
        <v>819</v>
      </c>
      <c r="C1706" s="133">
        <v>9931.0</v>
      </c>
      <c r="D1706" s="133" t="s">
        <v>1950</v>
      </c>
      <c r="E1706" s="133" t="s">
        <v>46</v>
      </c>
      <c r="F1706" s="256">
        <v>7207.0</v>
      </c>
      <c r="G1706" s="133" t="s">
        <v>37</v>
      </c>
    </row>
    <row r="1707" ht="15.0" hidden="1" customHeight="1">
      <c r="A1707" s="133" t="s">
        <v>12</v>
      </c>
      <c r="B1707" s="133" t="s">
        <v>129</v>
      </c>
      <c r="C1707" s="133">
        <v>9933.0</v>
      </c>
      <c r="D1707" s="133" t="s">
        <v>1951</v>
      </c>
      <c r="E1707" s="133" t="s">
        <v>46</v>
      </c>
      <c r="F1707" s="256">
        <v>166279.0</v>
      </c>
      <c r="G1707" s="133" t="s">
        <v>17</v>
      </c>
    </row>
    <row r="1708" ht="15.0" hidden="1" customHeight="1">
      <c r="A1708" s="133" t="s">
        <v>12</v>
      </c>
      <c r="B1708" s="133" t="s">
        <v>129</v>
      </c>
      <c r="C1708" s="133">
        <v>9934.0</v>
      </c>
      <c r="D1708" s="133" t="s">
        <v>1952</v>
      </c>
      <c r="E1708" s="133" t="s">
        <v>61</v>
      </c>
      <c r="F1708" s="256">
        <v>236133.0</v>
      </c>
      <c r="G1708" s="133" t="s">
        <v>17</v>
      </c>
    </row>
    <row r="1709" ht="15.0" hidden="1" customHeight="1">
      <c r="A1709" s="133" t="s">
        <v>12</v>
      </c>
      <c r="B1709" s="133" t="s">
        <v>819</v>
      </c>
      <c r="C1709" s="133">
        <v>9935.0</v>
      </c>
      <c r="D1709" s="133" t="s">
        <v>1953</v>
      </c>
      <c r="E1709" s="133" t="s">
        <v>46</v>
      </c>
      <c r="F1709" s="256">
        <v>12264.0</v>
      </c>
      <c r="G1709" s="133" t="s">
        <v>37</v>
      </c>
    </row>
    <row r="1710" ht="15.0" hidden="1" customHeight="1">
      <c r="A1710" s="133" t="s">
        <v>12</v>
      </c>
      <c r="B1710" s="133" t="s">
        <v>819</v>
      </c>
      <c r="C1710" s="133">
        <v>9936.0</v>
      </c>
      <c r="D1710" s="133" t="s">
        <v>1954</v>
      </c>
      <c r="E1710" s="133" t="s">
        <v>46</v>
      </c>
      <c r="F1710" s="256">
        <v>24873.0</v>
      </c>
      <c r="G1710" s="133" t="s">
        <v>37</v>
      </c>
    </row>
    <row r="1711" ht="15.0" hidden="1" customHeight="1">
      <c r="A1711" s="133" t="s">
        <v>12</v>
      </c>
      <c r="B1711" s="133" t="s">
        <v>65</v>
      </c>
      <c r="C1711" s="133">
        <v>9937.0</v>
      </c>
      <c r="D1711" s="133" t="s">
        <v>1955</v>
      </c>
      <c r="E1711" s="133" t="s">
        <v>46</v>
      </c>
      <c r="F1711" s="256">
        <v>6170.0</v>
      </c>
      <c r="G1711" s="133" t="s">
        <v>17</v>
      </c>
    </row>
    <row r="1712" ht="15.0" hidden="1" customHeight="1">
      <c r="A1712" s="133" t="s">
        <v>12</v>
      </c>
      <c r="B1712" s="133" t="s">
        <v>65</v>
      </c>
      <c r="C1712" s="133">
        <v>9939.0</v>
      </c>
      <c r="D1712" s="133" t="s">
        <v>1956</v>
      </c>
      <c r="E1712" s="133" t="s">
        <v>46</v>
      </c>
      <c r="F1712" s="256">
        <v>14122.0</v>
      </c>
      <c r="G1712" s="133" t="s">
        <v>17</v>
      </c>
    </row>
    <row r="1713" ht="15.0" hidden="1" customHeight="1">
      <c r="A1713" s="133" t="s">
        <v>12</v>
      </c>
      <c r="B1713" s="133" t="s">
        <v>345</v>
      </c>
      <c r="C1713" s="133">
        <v>9940.0</v>
      </c>
      <c r="D1713" s="133" t="s">
        <v>1957</v>
      </c>
      <c r="E1713" s="133" t="s">
        <v>46</v>
      </c>
      <c r="F1713" s="256">
        <v>62983.0</v>
      </c>
      <c r="G1713" s="133" t="s">
        <v>37</v>
      </c>
    </row>
    <row r="1714" ht="15.0" hidden="1" customHeight="1">
      <c r="A1714" s="133" t="s">
        <v>12</v>
      </c>
      <c r="B1714" s="133" t="s">
        <v>345</v>
      </c>
      <c r="C1714" s="133">
        <v>9941.0</v>
      </c>
      <c r="D1714" s="133" t="s">
        <v>1958</v>
      </c>
      <c r="E1714" s="133" t="s">
        <v>46</v>
      </c>
      <c r="F1714" s="256">
        <v>195900.0</v>
      </c>
      <c r="G1714" s="133" t="s">
        <v>37</v>
      </c>
    </row>
    <row r="1715" ht="15.0" hidden="1" customHeight="1">
      <c r="A1715" s="133" t="s">
        <v>12</v>
      </c>
      <c r="B1715" s="133" t="s">
        <v>1135</v>
      </c>
      <c r="C1715" s="133">
        <v>9943.0</v>
      </c>
      <c r="D1715" s="133" t="s">
        <v>1959</v>
      </c>
      <c r="E1715" s="133" t="s">
        <v>46</v>
      </c>
      <c r="F1715" s="256">
        <v>671300.0</v>
      </c>
      <c r="G1715" s="133" t="s">
        <v>37</v>
      </c>
    </row>
    <row r="1716" ht="15.0" hidden="1" customHeight="1">
      <c r="A1716" s="133" t="s">
        <v>12</v>
      </c>
      <c r="B1716" s="133" t="s">
        <v>1135</v>
      </c>
      <c r="C1716" s="133">
        <v>9944.0</v>
      </c>
      <c r="D1716" s="133" t="s">
        <v>1960</v>
      </c>
      <c r="E1716" s="133" t="s">
        <v>46</v>
      </c>
      <c r="F1716" s="256">
        <v>97000.0</v>
      </c>
      <c r="G1716" s="133" t="s">
        <v>37</v>
      </c>
    </row>
    <row r="1717" ht="15.0" hidden="1" customHeight="1">
      <c r="A1717" s="133" t="s">
        <v>12</v>
      </c>
      <c r="B1717" s="133" t="s">
        <v>1135</v>
      </c>
      <c r="C1717" s="133">
        <v>9945.0</v>
      </c>
      <c r="D1717" s="133" t="s">
        <v>1961</v>
      </c>
      <c r="E1717" s="133" t="s">
        <v>46</v>
      </c>
      <c r="F1717" s="256">
        <v>287750.0</v>
      </c>
      <c r="G1717" s="133" t="s">
        <v>37</v>
      </c>
    </row>
    <row r="1718" ht="15.0" hidden="1" customHeight="1">
      <c r="A1718" s="133" t="s">
        <v>12</v>
      </c>
      <c r="B1718" s="133" t="s">
        <v>58</v>
      </c>
      <c r="C1718" s="133">
        <v>9948.0</v>
      </c>
      <c r="D1718" s="133" t="s">
        <v>1962</v>
      </c>
      <c r="E1718" s="133" t="s">
        <v>46</v>
      </c>
      <c r="F1718" s="256">
        <v>2497.0</v>
      </c>
      <c r="G1718" s="133" t="s">
        <v>17</v>
      </c>
    </row>
    <row r="1719" ht="15.0" hidden="1" customHeight="1">
      <c r="A1719" s="133" t="s">
        <v>12</v>
      </c>
      <c r="B1719" s="133" t="s">
        <v>1135</v>
      </c>
      <c r="C1719" s="133">
        <v>9949.0</v>
      </c>
      <c r="D1719" s="133" t="s">
        <v>1963</v>
      </c>
      <c r="E1719" s="133" t="s">
        <v>46</v>
      </c>
      <c r="F1719" s="256">
        <v>1037.0</v>
      </c>
      <c r="G1719" s="133" t="s">
        <v>37</v>
      </c>
    </row>
    <row r="1720" ht="15.0" hidden="1" customHeight="1">
      <c r="A1720" s="133" t="s">
        <v>12</v>
      </c>
      <c r="B1720" s="133" t="s">
        <v>1175</v>
      </c>
      <c r="C1720" s="133">
        <v>9950.0</v>
      </c>
      <c r="D1720" s="133" t="s">
        <v>1964</v>
      </c>
      <c r="E1720" s="133" t="s">
        <v>36</v>
      </c>
      <c r="F1720" s="256">
        <v>186500.0</v>
      </c>
      <c r="G1720" s="133" t="s">
        <v>37</v>
      </c>
    </row>
    <row r="1721" ht="15.0" hidden="1" customHeight="1">
      <c r="A1721" s="133" t="s">
        <v>12</v>
      </c>
      <c r="B1721" s="133" t="s">
        <v>1135</v>
      </c>
      <c r="C1721" s="133">
        <v>9951.0</v>
      </c>
      <c r="D1721" s="133" t="s">
        <v>1965</v>
      </c>
      <c r="E1721" s="133" t="s">
        <v>46</v>
      </c>
      <c r="F1721" s="256">
        <v>19450.0</v>
      </c>
      <c r="G1721" s="133" t="s">
        <v>37</v>
      </c>
    </row>
    <row r="1722" ht="15.0" hidden="1" customHeight="1">
      <c r="A1722" s="133" t="s">
        <v>12</v>
      </c>
      <c r="B1722" s="133" t="s">
        <v>1135</v>
      </c>
      <c r="C1722" s="133">
        <v>9952.0</v>
      </c>
      <c r="D1722" s="133" t="s">
        <v>1966</v>
      </c>
      <c r="E1722" s="133" t="s">
        <v>46</v>
      </c>
      <c r="F1722" s="256">
        <v>222700.0</v>
      </c>
      <c r="G1722" s="133" t="s">
        <v>37</v>
      </c>
    </row>
    <row r="1723" ht="15.0" hidden="1" customHeight="1">
      <c r="A1723" s="133" t="s">
        <v>12</v>
      </c>
      <c r="B1723" s="133" t="s">
        <v>819</v>
      </c>
      <c r="C1723" s="133">
        <v>9953.0</v>
      </c>
      <c r="D1723" s="133" t="s">
        <v>1967</v>
      </c>
      <c r="E1723" s="133" t="s">
        <v>61</v>
      </c>
      <c r="F1723" s="256">
        <v>53147.0</v>
      </c>
      <c r="G1723" s="133" t="s">
        <v>37</v>
      </c>
    </row>
    <row r="1724" ht="15.0" hidden="1" customHeight="1">
      <c r="A1724" s="133" t="s">
        <v>12</v>
      </c>
      <c r="B1724" s="133" t="s">
        <v>1143</v>
      </c>
      <c r="C1724" s="133">
        <v>9961.0</v>
      </c>
      <c r="D1724" s="133" t="s">
        <v>1968</v>
      </c>
      <c r="E1724" s="133" t="s">
        <v>36</v>
      </c>
      <c r="F1724" s="256">
        <v>61880.0</v>
      </c>
      <c r="G1724" s="133" t="s">
        <v>17</v>
      </c>
    </row>
    <row r="1725" ht="15.0" hidden="1" customHeight="1">
      <c r="A1725" s="133" t="s">
        <v>12</v>
      </c>
      <c r="B1725" s="133" t="s">
        <v>38</v>
      </c>
      <c r="C1725" s="133">
        <v>9962.0</v>
      </c>
      <c r="D1725" s="133" t="s">
        <v>1969</v>
      </c>
      <c r="E1725" s="133" t="s">
        <v>36</v>
      </c>
      <c r="F1725" s="256">
        <v>17133.0</v>
      </c>
      <c r="G1725" s="133" t="s">
        <v>37</v>
      </c>
    </row>
    <row r="1726" ht="15.0" hidden="1" customHeight="1">
      <c r="A1726" s="133" t="s">
        <v>12</v>
      </c>
      <c r="B1726" s="133" t="s">
        <v>129</v>
      </c>
      <c r="C1726" s="133">
        <v>9963.0</v>
      </c>
      <c r="D1726" s="133" t="s">
        <v>1970</v>
      </c>
      <c r="E1726" s="133" t="s">
        <v>46</v>
      </c>
      <c r="F1726" s="256">
        <v>80364.0</v>
      </c>
      <c r="G1726" s="133" t="s">
        <v>17</v>
      </c>
    </row>
    <row r="1727" ht="15.0" hidden="1" customHeight="1">
      <c r="A1727" s="133" t="s">
        <v>12</v>
      </c>
      <c r="B1727" s="133" t="s">
        <v>65</v>
      </c>
      <c r="C1727" s="133">
        <v>9964.0</v>
      </c>
      <c r="D1727" s="133" t="s">
        <v>1971</v>
      </c>
      <c r="E1727" s="133" t="s">
        <v>46</v>
      </c>
      <c r="F1727" s="256">
        <v>945.0</v>
      </c>
      <c r="G1727" s="133" t="s">
        <v>17</v>
      </c>
    </row>
    <row r="1728" ht="15.0" hidden="1" customHeight="1">
      <c r="A1728" s="133" t="s">
        <v>12</v>
      </c>
      <c r="B1728" s="133" t="s">
        <v>1135</v>
      </c>
      <c r="C1728" s="133">
        <v>9966.0</v>
      </c>
      <c r="D1728" s="133" t="s">
        <v>1972</v>
      </c>
      <c r="E1728" s="133" t="s">
        <v>46</v>
      </c>
      <c r="F1728" s="256">
        <v>44349.0</v>
      </c>
      <c r="G1728" s="133" t="s">
        <v>37</v>
      </c>
    </row>
    <row r="1729" ht="15.0" hidden="1" customHeight="1">
      <c r="A1729" s="133" t="s">
        <v>12</v>
      </c>
      <c r="B1729" s="133" t="s">
        <v>451</v>
      </c>
      <c r="C1729" s="133">
        <v>9968.0</v>
      </c>
      <c r="D1729" s="133" t="s">
        <v>1973</v>
      </c>
      <c r="E1729" s="133" t="s">
        <v>46</v>
      </c>
      <c r="F1729" s="256">
        <v>79360.0</v>
      </c>
      <c r="G1729" s="133" t="s">
        <v>37</v>
      </c>
    </row>
    <row r="1730" ht="15.0" hidden="1" customHeight="1">
      <c r="A1730" s="133" t="s">
        <v>12</v>
      </c>
      <c r="B1730" s="133" t="s">
        <v>1135</v>
      </c>
      <c r="C1730" s="133">
        <v>9972.0</v>
      </c>
      <c r="D1730" s="133" t="s">
        <v>1974</v>
      </c>
      <c r="E1730" s="133" t="s">
        <v>61</v>
      </c>
      <c r="F1730" s="256">
        <v>4284.0</v>
      </c>
      <c r="G1730" s="133" t="s">
        <v>37</v>
      </c>
    </row>
    <row r="1731" ht="15.0" hidden="1" customHeight="1">
      <c r="A1731" s="133" t="s">
        <v>12</v>
      </c>
      <c r="B1731" s="133" t="s">
        <v>129</v>
      </c>
      <c r="C1731" s="133">
        <v>9975.0</v>
      </c>
      <c r="D1731" s="133" t="s">
        <v>1975</v>
      </c>
      <c r="E1731" s="133" t="s">
        <v>46</v>
      </c>
      <c r="F1731" s="256">
        <v>20468.0</v>
      </c>
      <c r="G1731" s="133" t="s">
        <v>17</v>
      </c>
    </row>
    <row r="1732" ht="15.0" hidden="1" customHeight="1">
      <c r="A1732" s="133" t="s">
        <v>12</v>
      </c>
      <c r="B1732" s="133" t="s">
        <v>65</v>
      </c>
      <c r="C1732" s="133">
        <v>9976.0</v>
      </c>
      <c r="D1732" s="133" t="s">
        <v>1976</v>
      </c>
      <c r="E1732" s="133" t="s">
        <v>46</v>
      </c>
      <c r="F1732" s="256">
        <v>1829.0</v>
      </c>
      <c r="G1732" s="133" t="s">
        <v>17</v>
      </c>
    </row>
    <row r="1733" ht="15.0" hidden="1" customHeight="1">
      <c r="A1733" s="133" t="s">
        <v>12</v>
      </c>
      <c r="B1733" s="133" t="s">
        <v>345</v>
      </c>
      <c r="C1733" s="133">
        <v>9977.0</v>
      </c>
      <c r="D1733" s="133" t="s">
        <v>1977</v>
      </c>
      <c r="E1733" s="133" t="s">
        <v>46</v>
      </c>
      <c r="F1733" s="256">
        <v>79879.0</v>
      </c>
      <c r="G1733" s="133" t="s">
        <v>37</v>
      </c>
    </row>
    <row r="1734" ht="15.0" hidden="1" customHeight="1">
      <c r="A1734" s="133" t="s">
        <v>12</v>
      </c>
      <c r="B1734" s="133" t="s">
        <v>1135</v>
      </c>
      <c r="C1734" s="133">
        <v>9978.0</v>
      </c>
      <c r="D1734" s="133" t="s">
        <v>1978</v>
      </c>
      <c r="E1734" s="133" t="s">
        <v>46</v>
      </c>
      <c r="F1734" s="256">
        <v>4.9743E7</v>
      </c>
      <c r="G1734" s="133" t="s">
        <v>37</v>
      </c>
    </row>
    <row r="1735" ht="15.0" hidden="1" customHeight="1">
      <c r="A1735" s="133" t="s">
        <v>12</v>
      </c>
      <c r="B1735" s="133" t="s">
        <v>1135</v>
      </c>
      <c r="C1735" s="133">
        <v>9980.0</v>
      </c>
      <c r="D1735" s="133" t="s">
        <v>1979</v>
      </c>
      <c r="E1735" s="133" t="s">
        <v>46</v>
      </c>
      <c r="F1735" s="256">
        <v>350.0</v>
      </c>
      <c r="G1735" s="133" t="s">
        <v>37</v>
      </c>
    </row>
    <row r="1736" ht="15.0" hidden="1" customHeight="1">
      <c r="A1736" s="133" t="s">
        <v>12</v>
      </c>
      <c r="B1736" s="133" t="s">
        <v>1135</v>
      </c>
      <c r="C1736" s="133">
        <v>9981.0</v>
      </c>
      <c r="D1736" s="133" t="s">
        <v>1980</v>
      </c>
      <c r="E1736" s="133" t="s">
        <v>46</v>
      </c>
      <c r="F1736" s="256">
        <v>79900.0</v>
      </c>
      <c r="G1736" s="133" t="s">
        <v>37</v>
      </c>
    </row>
    <row r="1737" ht="15.0" hidden="1" customHeight="1">
      <c r="A1737" s="133" t="s">
        <v>12</v>
      </c>
      <c r="B1737" s="133" t="s">
        <v>1135</v>
      </c>
      <c r="C1737" s="133">
        <v>9982.0</v>
      </c>
      <c r="D1737" s="133" t="s">
        <v>1981</v>
      </c>
      <c r="E1737" s="133" t="s">
        <v>46</v>
      </c>
      <c r="F1737" s="256">
        <v>4601.0</v>
      </c>
      <c r="G1737" s="133" t="s">
        <v>37</v>
      </c>
    </row>
    <row r="1738" ht="15.0" hidden="1" customHeight="1">
      <c r="A1738" s="133" t="s">
        <v>12</v>
      </c>
      <c r="B1738" s="133" t="s">
        <v>1135</v>
      </c>
      <c r="C1738" s="133">
        <v>9984.0</v>
      </c>
      <c r="D1738" s="133" t="s">
        <v>1982</v>
      </c>
      <c r="E1738" s="133" t="s">
        <v>61</v>
      </c>
      <c r="F1738" s="256">
        <v>41761.0</v>
      </c>
      <c r="G1738" s="133" t="s">
        <v>37</v>
      </c>
    </row>
    <row r="1739" ht="15.0" hidden="1" customHeight="1">
      <c r="A1739" s="133" t="s">
        <v>12</v>
      </c>
      <c r="B1739" s="133" t="s">
        <v>451</v>
      </c>
      <c r="C1739" s="133">
        <v>9985.0</v>
      </c>
      <c r="D1739" s="133" t="s">
        <v>1983</v>
      </c>
      <c r="E1739" s="133" t="s">
        <v>46</v>
      </c>
      <c r="F1739" s="256">
        <v>70765.0</v>
      </c>
      <c r="G1739" s="133" t="s">
        <v>37</v>
      </c>
    </row>
    <row r="1740" ht="15.0" hidden="1" customHeight="1">
      <c r="A1740" s="133" t="s">
        <v>12</v>
      </c>
      <c r="B1740" s="133" t="s">
        <v>451</v>
      </c>
      <c r="C1740" s="133">
        <v>9986.0</v>
      </c>
      <c r="D1740" s="133" t="s">
        <v>1984</v>
      </c>
      <c r="E1740" s="133" t="s">
        <v>46</v>
      </c>
      <c r="F1740" s="256">
        <v>93902.0</v>
      </c>
      <c r="G1740" s="133" t="s">
        <v>37</v>
      </c>
    </row>
    <row r="1741" ht="15.0" hidden="1" customHeight="1">
      <c r="A1741" s="133" t="s">
        <v>12</v>
      </c>
      <c r="B1741" s="133" t="s">
        <v>1143</v>
      </c>
      <c r="C1741" s="133">
        <v>9987.0</v>
      </c>
      <c r="D1741" s="133" t="s">
        <v>1985</v>
      </c>
      <c r="E1741" s="133" t="s">
        <v>43</v>
      </c>
      <c r="F1741" s="256">
        <v>5117.0</v>
      </c>
      <c r="G1741" s="133" t="s">
        <v>17</v>
      </c>
    </row>
    <row r="1742" ht="15.0" hidden="1" customHeight="1">
      <c r="A1742" s="133" t="s">
        <v>12</v>
      </c>
      <c r="B1742" s="133" t="s">
        <v>1135</v>
      </c>
      <c r="C1742" s="133">
        <v>9988.0</v>
      </c>
      <c r="D1742" s="133" t="s">
        <v>1986</v>
      </c>
      <c r="E1742" s="133" t="s">
        <v>46</v>
      </c>
      <c r="F1742" s="256">
        <v>1657097.0</v>
      </c>
      <c r="G1742" s="133" t="s">
        <v>37</v>
      </c>
    </row>
    <row r="1743" ht="15.0" hidden="1" customHeight="1">
      <c r="A1743" s="133" t="s">
        <v>12</v>
      </c>
      <c r="B1743" s="133" t="s">
        <v>819</v>
      </c>
      <c r="C1743" s="133">
        <v>9989.0</v>
      </c>
      <c r="D1743" s="133" t="s">
        <v>1987</v>
      </c>
      <c r="E1743" s="133" t="s">
        <v>46</v>
      </c>
      <c r="F1743" s="256">
        <v>23920.0</v>
      </c>
      <c r="G1743" s="133" t="s">
        <v>37</v>
      </c>
    </row>
    <row r="1744" ht="15.0" hidden="1" customHeight="1">
      <c r="A1744" s="133" t="s">
        <v>12</v>
      </c>
      <c r="B1744" s="133" t="s">
        <v>819</v>
      </c>
      <c r="C1744" s="133">
        <v>9990.0</v>
      </c>
      <c r="D1744" s="133" t="s">
        <v>1988</v>
      </c>
      <c r="E1744" s="133" t="s">
        <v>46</v>
      </c>
      <c r="F1744" s="256">
        <v>36455.0</v>
      </c>
      <c r="G1744" s="133" t="s">
        <v>37</v>
      </c>
    </row>
    <row r="1745" ht="15.0" hidden="1" customHeight="1">
      <c r="A1745" s="133" t="s">
        <v>12</v>
      </c>
      <c r="B1745" s="133" t="s">
        <v>1135</v>
      </c>
      <c r="C1745" s="133">
        <v>9991.0</v>
      </c>
      <c r="D1745" s="133" t="s">
        <v>1989</v>
      </c>
      <c r="E1745" s="133" t="s">
        <v>46</v>
      </c>
      <c r="F1745" s="256">
        <v>387940.0</v>
      </c>
      <c r="G1745" s="133" t="s">
        <v>37</v>
      </c>
    </row>
    <row r="1746" ht="15.0" hidden="1" customHeight="1">
      <c r="A1746" s="133" t="s">
        <v>12</v>
      </c>
      <c r="B1746" s="133" t="s">
        <v>1085</v>
      </c>
      <c r="C1746" s="133">
        <v>9992.0</v>
      </c>
      <c r="D1746" s="133" t="s">
        <v>1990</v>
      </c>
      <c r="E1746" s="133" t="s">
        <v>61</v>
      </c>
      <c r="F1746" s="256">
        <v>104273.0</v>
      </c>
      <c r="G1746" s="133" t="s">
        <v>37</v>
      </c>
    </row>
    <row r="1747" ht="15.0" hidden="1" customHeight="1">
      <c r="A1747" s="133" t="s">
        <v>12</v>
      </c>
      <c r="B1747" s="133" t="s">
        <v>140</v>
      </c>
      <c r="C1747" s="133">
        <v>9994.0</v>
      </c>
      <c r="D1747" s="133" t="s">
        <v>1991</v>
      </c>
      <c r="E1747" s="133" t="s">
        <v>43</v>
      </c>
      <c r="F1747" s="256">
        <v>20617.0</v>
      </c>
      <c r="G1747" s="133" t="s">
        <v>37</v>
      </c>
    </row>
    <row r="1748" ht="15.0" hidden="1" customHeight="1">
      <c r="A1748" s="133" t="s">
        <v>12</v>
      </c>
      <c r="B1748" s="133" t="s">
        <v>451</v>
      </c>
      <c r="C1748" s="133">
        <v>9995.0</v>
      </c>
      <c r="D1748" s="133" t="s">
        <v>1992</v>
      </c>
      <c r="E1748" s="133" t="s">
        <v>33</v>
      </c>
      <c r="F1748" s="256">
        <v>91048.0</v>
      </c>
      <c r="G1748" s="133" t="s">
        <v>37</v>
      </c>
    </row>
    <row r="1749" ht="15.0" hidden="1" customHeight="1">
      <c r="A1749" s="133" t="s">
        <v>12</v>
      </c>
      <c r="B1749" s="133" t="s">
        <v>543</v>
      </c>
      <c r="C1749" s="133">
        <v>9997.0</v>
      </c>
      <c r="D1749" s="133" t="s">
        <v>1993</v>
      </c>
      <c r="E1749" s="133" t="s">
        <v>61</v>
      </c>
      <c r="F1749" s="256">
        <v>17462.0</v>
      </c>
      <c r="G1749" s="133" t="s">
        <v>37</v>
      </c>
    </row>
    <row r="1750" ht="15.0" hidden="1" customHeight="1">
      <c r="A1750" s="133" t="s">
        <v>12</v>
      </c>
      <c r="B1750" s="133" t="s">
        <v>819</v>
      </c>
      <c r="C1750" s="133">
        <v>9999.0</v>
      </c>
      <c r="D1750" s="133" t="s">
        <v>1994</v>
      </c>
      <c r="E1750" s="133" t="s">
        <v>61</v>
      </c>
      <c r="F1750" s="256">
        <v>19474.0</v>
      </c>
      <c r="G1750" s="133" t="s">
        <v>37</v>
      </c>
    </row>
    <row r="1751" ht="15.0" hidden="1" customHeight="1">
      <c r="A1751" s="133" t="s">
        <v>12</v>
      </c>
      <c r="B1751" s="133" t="s">
        <v>451</v>
      </c>
      <c r="C1751" s="133">
        <v>10000.0</v>
      </c>
      <c r="D1751" s="133" t="s">
        <v>1995</v>
      </c>
      <c r="E1751" s="133" t="s">
        <v>61</v>
      </c>
      <c r="F1751" s="256">
        <v>330498.0</v>
      </c>
      <c r="G1751" s="133" t="s">
        <v>37</v>
      </c>
    </row>
    <row r="1752" ht="15.0" hidden="1" customHeight="1">
      <c r="A1752" s="133" t="s">
        <v>12</v>
      </c>
      <c r="B1752" s="133" t="s">
        <v>140</v>
      </c>
      <c r="C1752" s="133">
        <v>10009.0</v>
      </c>
      <c r="D1752" s="133" t="s">
        <v>1996</v>
      </c>
      <c r="E1752" s="133" t="s">
        <v>36</v>
      </c>
      <c r="F1752" s="256">
        <v>40822.0</v>
      </c>
      <c r="G1752" s="133" t="s">
        <v>37</v>
      </c>
    </row>
    <row r="1753" ht="15.0" customHeight="1">
      <c r="A1753" s="133" t="s">
        <v>12</v>
      </c>
      <c r="B1753" s="133" t="s">
        <v>140</v>
      </c>
      <c r="C1753" s="133">
        <v>10010.0</v>
      </c>
      <c r="D1753" s="133" t="s">
        <v>1997</v>
      </c>
      <c r="E1753" s="133" t="s">
        <v>61</v>
      </c>
      <c r="F1753" s="256">
        <v>7107.0</v>
      </c>
      <c r="G1753" s="133" t="s">
        <v>37</v>
      </c>
    </row>
    <row r="1754" ht="15.0" hidden="1" customHeight="1">
      <c r="A1754" s="133" t="s">
        <v>12</v>
      </c>
      <c r="B1754" s="133" t="s">
        <v>140</v>
      </c>
      <c r="C1754" s="133">
        <v>10011.0</v>
      </c>
      <c r="D1754" s="133" t="s">
        <v>1998</v>
      </c>
      <c r="E1754" s="133" t="s">
        <v>61</v>
      </c>
      <c r="F1754" s="256">
        <v>1693.0</v>
      </c>
      <c r="G1754" s="133" t="s">
        <v>37</v>
      </c>
    </row>
    <row r="1755" ht="15.0" hidden="1" customHeight="1">
      <c r="A1755" s="133" t="s">
        <v>12</v>
      </c>
      <c r="B1755" s="133" t="s">
        <v>140</v>
      </c>
      <c r="C1755" s="133">
        <v>10012.0</v>
      </c>
      <c r="D1755" s="133" t="s">
        <v>1999</v>
      </c>
      <c r="E1755" s="133" t="s">
        <v>36</v>
      </c>
      <c r="F1755" s="256">
        <v>26586.0</v>
      </c>
      <c r="G1755" s="133" t="s">
        <v>37</v>
      </c>
    </row>
    <row r="1756" ht="15.0" hidden="1" customHeight="1">
      <c r="A1756" s="133" t="s">
        <v>12</v>
      </c>
      <c r="B1756" s="133" t="s">
        <v>1010</v>
      </c>
      <c r="C1756" s="133">
        <v>10013.0</v>
      </c>
      <c r="D1756" s="133" t="s">
        <v>2000</v>
      </c>
      <c r="E1756" s="133" t="s">
        <v>46</v>
      </c>
      <c r="F1756" s="256">
        <v>52360.0</v>
      </c>
      <c r="G1756" s="133" t="s">
        <v>37</v>
      </c>
    </row>
    <row r="1757" ht="15.0" hidden="1" customHeight="1">
      <c r="A1757" s="133" t="s">
        <v>12</v>
      </c>
      <c r="B1757" s="133" t="s">
        <v>2001</v>
      </c>
      <c r="C1757" s="133">
        <v>10014.0</v>
      </c>
      <c r="D1757" s="133" t="s">
        <v>2002</v>
      </c>
      <c r="E1757" s="133" t="s">
        <v>46</v>
      </c>
      <c r="F1757" s="256">
        <v>59500.0</v>
      </c>
      <c r="G1757" s="133" t="s">
        <v>37</v>
      </c>
    </row>
    <row r="1758" ht="15.0" hidden="1" customHeight="1">
      <c r="A1758" s="133" t="s">
        <v>12</v>
      </c>
      <c r="B1758" s="133" t="s">
        <v>848</v>
      </c>
      <c r="C1758" s="133">
        <v>10015.0</v>
      </c>
      <c r="D1758" s="133" t="s">
        <v>2003</v>
      </c>
      <c r="E1758" s="133" t="s">
        <v>46</v>
      </c>
      <c r="F1758" s="256">
        <v>82467.0</v>
      </c>
      <c r="G1758" s="133" t="s">
        <v>37</v>
      </c>
    </row>
    <row r="1759" ht="15.0" hidden="1" customHeight="1">
      <c r="A1759" s="133" t="s">
        <v>12</v>
      </c>
      <c r="B1759" s="133" t="s">
        <v>866</v>
      </c>
      <c r="C1759" s="133">
        <v>10016.0</v>
      </c>
      <c r="D1759" s="133" t="s">
        <v>2004</v>
      </c>
      <c r="E1759" s="133" t="s">
        <v>46</v>
      </c>
      <c r="F1759" s="256">
        <v>226100.0</v>
      </c>
      <c r="G1759" s="133" t="s">
        <v>37</v>
      </c>
    </row>
    <row r="1760" ht="15.0" hidden="1" customHeight="1">
      <c r="A1760" s="133" t="s">
        <v>12</v>
      </c>
      <c r="B1760" s="133" t="s">
        <v>845</v>
      </c>
      <c r="C1760" s="133">
        <v>10017.0</v>
      </c>
      <c r="D1760" s="133" t="s">
        <v>2005</v>
      </c>
      <c r="E1760" s="133" t="s">
        <v>46</v>
      </c>
      <c r="F1760" s="256">
        <v>101150.0</v>
      </c>
      <c r="G1760" s="133" t="s">
        <v>37</v>
      </c>
    </row>
    <row r="1761" ht="15.0" hidden="1" customHeight="1">
      <c r="A1761" s="133" t="s">
        <v>12</v>
      </c>
      <c r="B1761" s="133" t="s">
        <v>875</v>
      </c>
      <c r="C1761" s="133">
        <v>10018.0</v>
      </c>
      <c r="D1761" s="133" t="s">
        <v>2006</v>
      </c>
      <c r="E1761" s="133" t="s">
        <v>46</v>
      </c>
      <c r="F1761" s="256">
        <v>236215.0</v>
      </c>
      <c r="G1761" s="133" t="s">
        <v>37</v>
      </c>
    </row>
    <row r="1762" ht="15.0" hidden="1" customHeight="1">
      <c r="A1762" s="133" t="s">
        <v>12</v>
      </c>
      <c r="B1762" s="133" t="s">
        <v>848</v>
      </c>
      <c r="C1762" s="133">
        <v>10019.0</v>
      </c>
      <c r="D1762" s="133" t="s">
        <v>2007</v>
      </c>
      <c r="E1762" s="133" t="s">
        <v>46</v>
      </c>
      <c r="F1762" s="256">
        <v>69020.0</v>
      </c>
      <c r="G1762" s="133" t="s">
        <v>37</v>
      </c>
    </row>
    <row r="1763" ht="15.0" hidden="1" customHeight="1">
      <c r="A1763" s="133" t="s">
        <v>12</v>
      </c>
      <c r="B1763" s="133" t="s">
        <v>848</v>
      </c>
      <c r="C1763" s="133">
        <v>10020.0</v>
      </c>
      <c r="D1763" s="133" t="s">
        <v>2008</v>
      </c>
      <c r="E1763" s="133" t="s">
        <v>46</v>
      </c>
      <c r="F1763" s="256">
        <v>54383.0</v>
      </c>
      <c r="G1763" s="133" t="s">
        <v>37</v>
      </c>
    </row>
    <row r="1764" ht="15.0" hidden="1" customHeight="1">
      <c r="A1764" s="133" t="s">
        <v>12</v>
      </c>
      <c r="B1764" s="133" t="s">
        <v>848</v>
      </c>
      <c r="C1764" s="133">
        <v>10021.0</v>
      </c>
      <c r="D1764" s="133" t="s">
        <v>2009</v>
      </c>
      <c r="E1764" s="133" t="s">
        <v>46</v>
      </c>
      <c r="F1764" s="256">
        <v>199049.0</v>
      </c>
      <c r="G1764" s="133" t="s">
        <v>37</v>
      </c>
    </row>
    <row r="1765" ht="15.0" hidden="1" customHeight="1">
      <c r="A1765" s="133" t="s">
        <v>12</v>
      </c>
      <c r="B1765" s="133" t="s">
        <v>848</v>
      </c>
      <c r="C1765" s="133">
        <v>10022.0</v>
      </c>
      <c r="D1765" s="133" t="s">
        <v>2010</v>
      </c>
      <c r="E1765" s="133" t="s">
        <v>46</v>
      </c>
      <c r="F1765" s="256">
        <v>741370.0</v>
      </c>
      <c r="G1765" s="133" t="s">
        <v>37</v>
      </c>
    </row>
    <row r="1766" ht="15.0" hidden="1" customHeight="1">
      <c r="A1766" s="133" t="s">
        <v>12</v>
      </c>
      <c r="B1766" s="133" t="s">
        <v>848</v>
      </c>
      <c r="C1766" s="133">
        <v>10023.0</v>
      </c>
      <c r="D1766" s="133" t="s">
        <v>2011</v>
      </c>
      <c r="E1766" s="133" t="s">
        <v>46</v>
      </c>
      <c r="F1766" s="256">
        <v>23205.0</v>
      </c>
      <c r="G1766" s="133" t="s">
        <v>37</v>
      </c>
    </row>
    <row r="1767" ht="15.0" hidden="1" customHeight="1">
      <c r="A1767" s="133" t="s">
        <v>12</v>
      </c>
      <c r="B1767" s="133" t="s">
        <v>848</v>
      </c>
      <c r="C1767" s="133">
        <v>10024.0</v>
      </c>
      <c r="D1767" s="133" t="s">
        <v>2012</v>
      </c>
      <c r="E1767" s="133" t="s">
        <v>46</v>
      </c>
      <c r="F1767" s="256">
        <v>263228.0</v>
      </c>
      <c r="G1767" s="133" t="s">
        <v>37</v>
      </c>
    </row>
    <row r="1768" ht="15.0" hidden="1" customHeight="1">
      <c r="A1768" s="133" t="s">
        <v>12</v>
      </c>
      <c r="B1768" s="133" t="s">
        <v>850</v>
      </c>
      <c r="C1768" s="133">
        <v>10025.0</v>
      </c>
      <c r="D1768" s="133" t="s">
        <v>2013</v>
      </c>
      <c r="E1768" s="133" t="s">
        <v>46</v>
      </c>
      <c r="F1768" s="256">
        <v>331653.0</v>
      </c>
      <c r="G1768" s="133" t="s">
        <v>37</v>
      </c>
    </row>
    <row r="1769" ht="15.0" hidden="1" customHeight="1">
      <c r="A1769" s="133" t="s">
        <v>12</v>
      </c>
      <c r="B1769" s="133" t="s">
        <v>1665</v>
      </c>
      <c r="C1769" s="133">
        <v>10026.0</v>
      </c>
      <c r="D1769" s="133" t="s">
        <v>2014</v>
      </c>
      <c r="E1769" s="133" t="s">
        <v>46</v>
      </c>
      <c r="F1769" s="256">
        <v>392700.0</v>
      </c>
      <c r="G1769" s="133" t="s">
        <v>37</v>
      </c>
    </row>
    <row r="1770" ht="15.0" hidden="1" customHeight="1">
      <c r="A1770" s="133" t="s">
        <v>12</v>
      </c>
      <c r="B1770" s="133" t="s">
        <v>1665</v>
      </c>
      <c r="C1770" s="133">
        <v>10027.0</v>
      </c>
      <c r="D1770" s="133" t="s">
        <v>2015</v>
      </c>
      <c r="E1770" s="133" t="s">
        <v>46</v>
      </c>
      <c r="F1770" s="256">
        <v>474929.0</v>
      </c>
      <c r="G1770" s="133" t="s">
        <v>37</v>
      </c>
    </row>
    <row r="1771" ht="15.0" hidden="1" customHeight="1">
      <c r="A1771" s="133" t="s">
        <v>12</v>
      </c>
      <c r="B1771" s="133" t="s">
        <v>1665</v>
      </c>
      <c r="C1771" s="133">
        <v>10028.0</v>
      </c>
      <c r="D1771" s="133" t="s">
        <v>2016</v>
      </c>
      <c r="E1771" s="133" t="s">
        <v>46</v>
      </c>
      <c r="F1771" s="256">
        <v>280364.0</v>
      </c>
      <c r="G1771" s="133" t="s">
        <v>37</v>
      </c>
    </row>
    <row r="1772" ht="15.0" hidden="1" customHeight="1">
      <c r="A1772" s="133" t="s">
        <v>12</v>
      </c>
      <c r="B1772" s="133" t="s">
        <v>1135</v>
      </c>
      <c r="C1772" s="133">
        <v>10032.0</v>
      </c>
      <c r="D1772" s="133" t="s">
        <v>2017</v>
      </c>
      <c r="E1772" s="133" t="s">
        <v>46</v>
      </c>
      <c r="F1772" s="256">
        <v>2.857785E7</v>
      </c>
      <c r="G1772" s="133" t="s">
        <v>37</v>
      </c>
    </row>
    <row r="1773" ht="15.0" hidden="1" customHeight="1">
      <c r="A1773" s="133" t="s">
        <v>12</v>
      </c>
      <c r="B1773" s="133" t="s">
        <v>65</v>
      </c>
      <c r="C1773" s="133">
        <v>10035.0</v>
      </c>
      <c r="D1773" s="133" t="s">
        <v>2018</v>
      </c>
      <c r="E1773" s="133" t="s">
        <v>46</v>
      </c>
      <c r="F1773" s="256">
        <v>5421.0</v>
      </c>
      <c r="G1773" s="133" t="s">
        <v>17</v>
      </c>
    </row>
    <row r="1774" ht="15.0" hidden="1" customHeight="1">
      <c r="A1774" s="133" t="s">
        <v>12</v>
      </c>
      <c r="B1774" s="133" t="s">
        <v>1925</v>
      </c>
      <c r="C1774" s="133">
        <v>10066.0</v>
      </c>
      <c r="D1774" s="133" t="s">
        <v>2019</v>
      </c>
      <c r="E1774" s="133" t="s">
        <v>46</v>
      </c>
      <c r="F1774" s="256">
        <v>192780.0</v>
      </c>
      <c r="G1774" s="133" t="s">
        <v>37</v>
      </c>
    </row>
    <row r="1775" ht="15.0" hidden="1" customHeight="1">
      <c r="A1775" s="133" t="s">
        <v>12</v>
      </c>
      <c r="B1775" s="133" t="s">
        <v>1135</v>
      </c>
      <c r="C1775" s="133">
        <v>10072.0</v>
      </c>
      <c r="D1775" s="133" t="s">
        <v>2020</v>
      </c>
      <c r="E1775" s="133" t="s">
        <v>46</v>
      </c>
      <c r="F1775" s="256">
        <v>25233.0</v>
      </c>
      <c r="G1775" s="133" t="s">
        <v>37</v>
      </c>
    </row>
    <row r="1776" ht="15.0" hidden="1" customHeight="1">
      <c r="A1776" s="133" t="s">
        <v>12</v>
      </c>
      <c r="B1776" s="133" t="s">
        <v>1135</v>
      </c>
      <c r="C1776" s="133">
        <v>10079.0</v>
      </c>
      <c r="D1776" s="133" t="s">
        <v>2021</v>
      </c>
      <c r="E1776" s="133" t="s">
        <v>46</v>
      </c>
      <c r="F1776" s="256">
        <v>157900.0</v>
      </c>
      <c r="G1776" s="133" t="s">
        <v>37</v>
      </c>
    </row>
    <row r="1777" ht="15.0" hidden="1" customHeight="1">
      <c r="A1777" s="133" t="s">
        <v>12</v>
      </c>
      <c r="B1777" s="133" t="s">
        <v>1135</v>
      </c>
      <c r="C1777" s="133">
        <v>10085.0</v>
      </c>
      <c r="D1777" s="133" t="s">
        <v>2022</v>
      </c>
      <c r="E1777" s="133" t="s">
        <v>46</v>
      </c>
      <c r="F1777" s="256">
        <v>155463.0</v>
      </c>
      <c r="G1777" s="133" t="s">
        <v>37</v>
      </c>
    </row>
    <row r="1778" ht="15.0" hidden="1" customHeight="1">
      <c r="A1778" s="133" t="s">
        <v>12</v>
      </c>
      <c r="B1778" s="133" t="s">
        <v>41</v>
      </c>
      <c r="C1778" s="133">
        <v>10089.0</v>
      </c>
      <c r="D1778" s="133" t="s">
        <v>2023</v>
      </c>
      <c r="E1778" s="133" t="s">
        <v>43</v>
      </c>
      <c r="F1778" s="256">
        <v>6069.0</v>
      </c>
      <c r="G1778" s="133" t="s">
        <v>17</v>
      </c>
    </row>
    <row r="1779" ht="15.0" hidden="1" customHeight="1">
      <c r="A1779" s="133" t="s">
        <v>12</v>
      </c>
      <c r="B1779" s="133" t="s">
        <v>41</v>
      </c>
      <c r="C1779" s="133">
        <v>10090.0</v>
      </c>
      <c r="D1779" s="133" t="s">
        <v>2024</v>
      </c>
      <c r="E1779" s="133" t="s">
        <v>43</v>
      </c>
      <c r="F1779" s="256">
        <v>6069.0</v>
      </c>
      <c r="G1779" s="133" t="s">
        <v>17</v>
      </c>
    </row>
    <row r="1780" ht="15.0" hidden="1" customHeight="1">
      <c r="A1780" s="133" t="s">
        <v>12</v>
      </c>
      <c r="B1780" s="133" t="s">
        <v>1135</v>
      </c>
      <c r="C1780" s="133">
        <v>10094.0</v>
      </c>
      <c r="D1780" s="133" t="s">
        <v>2025</v>
      </c>
      <c r="E1780" s="133" t="s">
        <v>46</v>
      </c>
      <c r="F1780" s="256">
        <v>3808.0</v>
      </c>
      <c r="G1780" s="133" t="s">
        <v>37</v>
      </c>
    </row>
    <row r="1781" ht="15.0" hidden="1" customHeight="1">
      <c r="A1781" s="133" t="s">
        <v>12</v>
      </c>
      <c r="B1781" s="133" t="s">
        <v>1135</v>
      </c>
      <c r="C1781" s="133">
        <v>10096.0</v>
      </c>
      <c r="D1781" s="133" t="s">
        <v>2026</v>
      </c>
      <c r="E1781" s="133" t="s">
        <v>46</v>
      </c>
      <c r="F1781" s="256">
        <v>155463.0</v>
      </c>
      <c r="G1781" s="133" t="s">
        <v>37</v>
      </c>
    </row>
    <row r="1782" ht="15.0" hidden="1" customHeight="1">
      <c r="A1782" s="133" t="s">
        <v>12</v>
      </c>
      <c r="B1782" s="133" t="s">
        <v>65</v>
      </c>
      <c r="C1782" s="133">
        <v>10101.0</v>
      </c>
      <c r="D1782" s="133" t="s">
        <v>2027</v>
      </c>
      <c r="E1782" s="133" t="s">
        <v>46</v>
      </c>
      <c r="F1782" s="256">
        <v>1514.0</v>
      </c>
      <c r="G1782" s="133" t="s">
        <v>17</v>
      </c>
    </row>
    <row r="1783" ht="15.0" hidden="1" customHeight="1">
      <c r="A1783" s="133" t="s">
        <v>12</v>
      </c>
      <c r="B1783" s="133" t="s">
        <v>65</v>
      </c>
      <c r="C1783" s="133">
        <v>10136.0</v>
      </c>
      <c r="D1783" s="133" t="s">
        <v>2028</v>
      </c>
      <c r="E1783" s="133" t="s">
        <v>46</v>
      </c>
      <c r="F1783" s="256">
        <v>22318.0</v>
      </c>
      <c r="G1783" s="133" t="s">
        <v>17</v>
      </c>
    </row>
    <row r="1784" ht="15.0" hidden="1" customHeight="1">
      <c r="A1784" s="133" t="s">
        <v>12</v>
      </c>
      <c r="B1784" s="133" t="s">
        <v>345</v>
      </c>
      <c r="C1784" s="133">
        <v>10145.0</v>
      </c>
      <c r="D1784" s="133" t="s">
        <v>2029</v>
      </c>
      <c r="E1784" s="133" t="s">
        <v>46</v>
      </c>
      <c r="F1784" s="256">
        <v>449820.0</v>
      </c>
      <c r="G1784" s="133" t="s">
        <v>37</v>
      </c>
    </row>
    <row r="1785" ht="15.0" hidden="1" customHeight="1">
      <c r="A1785" s="133" t="s">
        <v>12</v>
      </c>
      <c r="B1785" s="133" t="s">
        <v>65</v>
      </c>
      <c r="C1785" s="133">
        <v>10147.0</v>
      </c>
      <c r="D1785" s="133" t="s">
        <v>2030</v>
      </c>
      <c r="E1785" s="133" t="s">
        <v>46</v>
      </c>
      <c r="F1785" s="256">
        <v>2409.0</v>
      </c>
      <c r="G1785" s="133" t="s">
        <v>17</v>
      </c>
    </row>
    <row r="1786" ht="15.0" hidden="1" customHeight="1">
      <c r="A1786" s="133" t="s">
        <v>12</v>
      </c>
      <c r="B1786" s="133" t="s">
        <v>345</v>
      </c>
      <c r="C1786" s="133">
        <v>10154.0</v>
      </c>
      <c r="D1786" s="133" t="s">
        <v>2031</v>
      </c>
      <c r="E1786" s="133" t="s">
        <v>46</v>
      </c>
      <c r="F1786" s="256">
        <v>1535113.0</v>
      </c>
      <c r="G1786" s="133" t="s">
        <v>37</v>
      </c>
    </row>
    <row r="1787" ht="15.0" hidden="1" customHeight="1">
      <c r="A1787" s="133" t="s">
        <v>12</v>
      </c>
      <c r="B1787" s="133" t="s">
        <v>345</v>
      </c>
      <c r="C1787" s="133">
        <v>10158.0</v>
      </c>
      <c r="D1787" s="133" t="s">
        <v>2032</v>
      </c>
      <c r="E1787" s="133" t="s">
        <v>46</v>
      </c>
      <c r="F1787" s="256">
        <v>708734.0</v>
      </c>
      <c r="G1787" s="133" t="s">
        <v>37</v>
      </c>
    </row>
    <row r="1788" ht="15.0" hidden="1" customHeight="1">
      <c r="A1788" s="133" t="s">
        <v>12</v>
      </c>
      <c r="B1788" s="133" t="s">
        <v>451</v>
      </c>
      <c r="C1788" s="133">
        <v>10163.0</v>
      </c>
      <c r="D1788" s="133" t="s">
        <v>2033</v>
      </c>
      <c r="E1788" s="133" t="s">
        <v>46</v>
      </c>
      <c r="F1788" s="256">
        <v>336665.0</v>
      </c>
      <c r="G1788" s="133" t="s">
        <v>37</v>
      </c>
    </row>
    <row r="1789" ht="15.0" hidden="1" customHeight="1">
      <c r="A1789" s="133" t="s">
        <v>12</v>
      </c>
      <c r="B1789" s="133" t="s">
        <v>345</v>
      </c>
      <c r="C1789" s="133">
        <v>10167.0</v>
      </c>
      <c r="D1789" s="133" t="s">
        <v>2034</v>
      </c>
      <c r="E1789" s="133" t="s">
        <v>46</v>
      </c>
      <c r="F1789" s="256">
        <v>62668.0</v>
      </c>
      <c r="G1789" s="133" t="s">
        <v>37</v>
      </c>
    </row>
    <row r="1790" ht="15.0" hidden="1" customHeight="1">
      <c r="A1790" s="133" t="s">
        <v>12</v>
      </c>
      <c r="B1790" s="133" t="s">
        <v>65</v>
      </c>
      <c r="C1790" s="133">
        <v>10181.0</v>
      </c>
      <c r="D1790" s="133" t="s">
        <v>2035</v>
      </c>
      <c r="E1790" s="133" t="s">
        <v>46</v>
      </c>
      <c r="F1790" s="256">
        <v>1570.0</v>
      </c>
      <c r="G1790" s="133" t="s">
        <v>17</v>
      </c>
    </row>
    <row r="1791" ht="15.0" customHeight="1">
      <c r="A1791" s="133" t="s">
        <v>12</v>
      </c>
      <c r="B1791" s="133" t="s">
        <v>34</v>
      </c>
      <c r="C1791" s="133">
        <v>10211.0</v>
      </c>
      <c r="D1791" s="133" t="s">
        <v>2036</v>
      </c>
      <c r="E1791" s="133" t="s">
        <v>46</v>
      </c>
      <c r="F1791" s="256">
        <v>146044.0</v>
      </c>
      <c r="G1791" s="133" t="s">
        <v>37</v>
      </c>
    </row>
    <row r="1792" ht="15.0" customHeight="1">
      <c r="A1792" s="133" t="s">
        <v>12</v>
      </c>
      <c r="B1792" s="133" t="s">
        <v>34</v>
      </c>
      <c r="C1792" s="133">
        <v>10212.0</v>
      </c>
      <c r="D1792" s="133" t="s">
        <v>2037</v>
      </c>
      <c r="E1792" s="133" t="s">
        <v>46</v>
      </c>
      <c r="F1792" s="256">
        <v>152681.0</v>
      </c>
      <c r="G1792" s="133" t="s">
        <v>37</v>
      </c>
    </row>
    <row r="1793" ht="15.0" hidden="1" customHeight="1">
      <c r="A1793" s="133" t="s">
        <v>12</v>
      </c>
      <c r="B1793" s="133" t="s">
        <v>65</v>
      </c>
      <c r="C1793" s="133">
        <v>10251.0</v>
      </c>
      <c r="D1793" s="133" t="s">
        <v>2038</v>
      </c>
      <c r="E1793" s="133" t="s">
        <v>46</v>
      </c>
      <c r="F1793" s="256">
        <v>2111.0</v>
      </c>
      <c r="G1793" s="133" t="s">
        <v>17</v>
      </c>
    </row>
    <row r="1794" ht="15.0" hidden="1" customHeight="1">
      <c r="A1794" s="133" t="s">
        <v>12</v>
      </c>
      <c r="B1794" s="133" t="s">
        <v>345</v>
      </c>
      <c r="C1794" s="133">
        <v>10262.0</v>
      </c>
      <c r="D1794" s="133" t="s">
        <v>2039</v>
      </c>
      <c r="E1794" s="133" t="s">
        <v>46</v>
      </c>
      <c r="F1794" s="256">
        <v>251090.0</v>
      </c>
      <c r="G1794" s="133" t="s">
        <v>37</v>
      </c>
    </row>
    <row r="1795" ht="15.0" hidden="1" customHeight="1">
      <c r="A1795" s="133" t="s">
        <v>12</v>
      </c>
      <c r="B1795" s="133" t="s">
        <v>819</v>
      </c>
      <c r="C1795" s="133">
        <v>10282.0</v>
      </c>
      <c r="D1795" s="133" t="s">
        <v>2040</v>
      </c>
      <c r="E1795" s="133" t="s">
        <v>95</v>
      </c>
      <c r="F1795" s="256">
        <v>11328.0</v>
      </c>
      <c r="G1795" s="133" t="s">
        <v>37</v>
      </c>
    </row>
    <row r="1796" ht="15.0" hidden="1" customHeight="1">
      <c r="A1796" s="133" t="s">
        <v>12</v>
      </c>
      <c r="B1796" s="133" t="s">
        <v>563</v>
      </c>
      <c r="C1796" s="133">
        <v>10283.0</v>
      </c>
      <c r="D1796" s="133" t="s">
        <v>2041</v>
      </c>
      <c r="E1796" s="133" t="s">
        <v>61</v>
      </c>
      <c r="F1796" s="256">
        <v>138.0</v>
      </c>
      <c r="G1796" s="133" t="s">
        <v>37</v>
      </c>
    </row>
    <row r="1797" ht="15.0" hidden="1" customHeight="1">
      <c r="A1797" s="133" t="s">
        <v>12</v>
      </c>
      <c r="B1797" s="133" t="s">
        <v>1135</v>
      </c>
      <c r="C1797" s="133">
        <v>10288.0</v>
      </c>
      <c r="D1797" s="133" t="s">
        <v>2042</v>
      </c>
      <c r="E1797" s="133" t="s">
        <v>46</v>
      </c>
      <c r="F1797" s="256">
        <v>240986.0</v>
      </c>
      <c r="G1797" s="133" t="s">
        <v>37</v>
      </c>
    </row>
    <row r="1798" ht="15.0" hidden="1" customHeight="1">
      <c r="A1798" s="133" t="s">
        <v>12</v>
      </c>
      <c r="B1798" s="133" t="s">
        <v>65</v>
      </c>
      <c r="C1798" s="133">
        <v>10299.0</v>
      </c>
      <c r="D1798" s="133" t="s">
        <v>2043</v>
      </c>
      <c r="E1798" s="133" t="s">
        <v>61</v>
      </c>
      <c r="F1798" s="256">
        <v>5059.0</v>
      </c>
      <c r="G1798" s="133" t="s">
        <v>17</v>
      </c>
    </row>
    <row r="1799" ht="15.0" hidden="1" customHeight="1">
      <c r="A1799" s="133" t="s">
        <v>12</v>
      </c>
      <c r="B1799" s="133" t="s">
        <v>345</v>
      </c>
      <c r="C1799" s="133">
        <v>10348.0</v>
      </c>
      <c r="D1799" s="133" t="s">
        <v>2044</v>
      </c>
      <c r="E1799" s="133" t="s">
        <v>46</v>
      </c>
      <c r="F1799" s="256">
        <v>153612.0</v>
      </c>
      <c r="G1799" s="133" t="s">
        <v>37</v>
      </c>
    </row>
    <row r="1800" ht="15.0" hidden="1" customHeight="1">
      <c r="A1800" s="133" t="s">
        <v>12</v>
      </c>
      <c r="B1800" s="133" t="s">
        <v>44</v>
      </c>
      <c r="C1800" s="133">
        <v>10355.0</v>
      </c>
      <c r="D1800" s="133" t="s">
        <v>2045</v>
      </c>
      <c r="E1800" s="133" t="s">
        <v>46</v>
      </c>
      <c r="F1800" s="256">
        <v>1200.0</v>
      </c>
      <c r="G1800" s="133" t="s">
        <v>17</v>
      </c>
    </row>
    <row r="1801" ht="15.0" hidden="1" customHeight="1">
      <c r="A1801" s="133" t="s">
        <v>12</v>
      </c>
      <c r="B1801" s="133" t="s">
        <v>1175</v>
      </c>
      <c r="C1801" s="133">
        <v>10357.0</v>
      </c>
      <c r="D1801" s="133" t="s">
        <v>2046</v>
      </c>
      <c r="E1801" s="133" t="s">
        <v>36</v>
      </c>
      <c r="F1801" s="256">
        <v>100000.0</v>
      </c>
      <c r="G1801" s="133" t="s">
        <v>37</v>
      </c>
    </row>
    <row r="1802" ht="15.0" hidden="1" customHeight="1">
      <c r="A1802" s="133" t="s">
        <v>12</v>
      </c>
      <c r="B1802" s="133" t="s">
        <v>120</v>
      </c>
      <c r="C1802" s="133">
        <v>10359.0</v>
      </c>
      <c r="D1802" s="133" t="s">
        <v>2047</v>
      </c>
      <c r="E1802" s="133" t="s">
        <v>46</v>
      </c>
      <c r="F1802" s="256">
        <v>34500.0</v>
      </c>
      <c r="G1802" s="133" t="s">
        <v>17</v>
      </c>
    </row>
    <row r="1803" ht="15.0" customHeight="1">
      <c r="A1803" s="133" t="s">
        <v>12</v>
      </c>
      <c r="B1803" s="133" t="s">
        <v>34</v>
      </c>
      <c r="C1803" s="133">
        <v>10375.0</v>
      </c>
      <c r="D1803" s="133" t="s">
        <v>2048</v>
      </c>
      <c r="E1803" s="133" t="s">
        <v>46</v>
      </c>
      <c r="F1803" s="256">
        <v>239099.0</v>
      </c>
      <c r="G1803" s="133" t="s">
        <v>37</v>
      </c>
    </row>
    <row r="1804" ht="15.0" hidden="1" customHeight="1">
      <c r="A1804" s="133" t="s">
        <v>12</v>
      </c>
      <c r="B1804" s="133" t="s">
        <v>34</v>
      </c>
      <c r="C1804" s="133">
        <v>10381.0</v>
      </c>
      <c r="D1804" s="133" t="s">
        <v>2049</v>
      </c>
      <c r="E1804" s="133" t="s">
        <v>46</v>
      </c>
      <c r="F1804" s="256">
        <v>504764.0</v>
      </c>
      <c r="G1804" s="133" t="s">
        <v>37</v>
      </c>
    </row>
    <row r="1805" ht="15.0" hidden="1" customHeight="1">
      <c r="A1805" s="133" t="s">
        <v>12</v>
      </c>
      <c r="B1805" s="133" t="s">
        <v>1135</v>
      </c>
      <c r="C1805" s="133">
        <v>10401.0</v>
      </c>
      <c r="D1805" s="133" t="s">
        <v>2050</v>
      </c>
      <c r="E1805" s="133" t="s">
        <v>46</v>
      </c>
      <c r="F1805" s="256">
        <v>2705.0</v>
      </c>
      <c r="G1805" s="133" t="s">
        <v>37</v>
      </c>
    </row>
    <row r="1806" ht="15.0" customHeight="1">
      <c r="A1806" s="133" t="s">
        <v>12</v>
      </c>
      <c r="B1806" s="133" t="s">
        <v>34</v>
      </c>
      <c r="C1806" s="133">
        <v>10421.0</v>
      </c>
      <c r="D1806" s="133" t="s">
        <v>2051</v>
      </c>
      <c r="E1806" s="133" t="s">
        <v>36</v>
      </c>
      <c r="F1806" s="256">
        <v>55297.0</v>
      </c>
      <c r="G1806" s="133" t="s">
        <v>37</v>
      </c>
    </row>
    <row r="1807" ht="15.0" hidden="1" customHeight="1">
      <c r="A1807" s="133" t="s">
        <v>12</v>
      </c>
      <c r="B1807" s="133" t="s">
        <v>1135</v>
      </c>
      <c r="C1807" s="133">
        <v>10441.0</v>
      </c>
      <c r="D1807" s="133" t="s">
        <v>2052</v>
      </c>
      <c r="E1807" s="133" t="s">
        <v>61</v>
      </c>
      <c r="F1807" s="256">
        <v>4736.0</v>
      </c>
      <c r="G1807" s="133" t="s">
        <v>37</v>
      </c>
    </row>
    <row r="1808" ht="15.0" hidden="1" customHeight="1">
      <c r="A1808" s="133" t="s">
        <v>12</v>
      </c>
      <c r="B1808" s="133" t="s">
        <v>1135</v>
      </c>
      <c r="C1808" s="133">
        <v>10442.0</v>
      </c>
      <c r="D1808" s="133" t="s">
        <v>2053</v>
      </c>
      <c r="E1808" s="133" t="s">
        <v>61</v>
      </c>
      <c r="F1808" s="256">
        <v>6527.0</v>
      </c>
      <c r="G1808" s="133" t="s">
        <v>37</v>
      </c>
    </row>
    <row r="1809" ht="15.0" hidden="1" customHeight="1">
      <c r="A1809" s="133" t="s">
        <v>12</v>
      </c>
      <c r="B1809" s="133" t="s">
        <v>819</v>
      </c>
      <c r="C1809" s="133">
        <v>10506.0</v>
      </c>
      <c r="D1809" s="133" t="s">
        <v>2054</v>
      </c>
      <c r="E1809" s="133" t="s">
        <v>46</v>
      </c>
      <c r="F1809" s="256">
        <v>120018.0</v>
      </c>
      <c r="G1809" s="133" t="s">
        <v>37</v>
      </c>
    </row>
    <row r="1810" ht="15.0" hidden="1" customHeight="1">
      <c r="A1810" s="133" t="s">
        <v>12</v>
      </c>
      <c r="B1810" s="133" t="s">
        <v>819</v>
      </c>
      <c r="C1810" s="133">
        <v>10510.0</v>
      </c>
      <c r="D1810" s="133" t="s">
        <v>2055</v>
      </c>
      <c r="E1810" s="133" t="s">
        <v>46</v>
      </c>
      <c r="F1810" s="256">
        <v>331882.0</v>
      </c>
      <c r="G1810" s="133" t="s">
        <v>37</v>
      </c>
    </row>
    <row r="1811" ht="15.0" hidden="1" customHeight="1">
      <c r="A1811" s="133" t="s">
        <v>12</v>
      </c>
      <c r="B1811" s="133" t="s">
        <v>819</v>
      </c>
      <c r="C1811" s="133">
        <v>10511.0</v>
      </c>
      <c r="D1811" s="133" t="s">
        <v>2056</v>
      </c>
      <c r="E1811" s="133" t="s">
        <v>46</v>
      </c>
      <c r="F1811" s="256">
        <v>180601.0</v>
      </c>
      <c r="G1811" s="133" t="s">
        <v>37</v>
      </c>
    </row>
    <row r="1812" ht="15.0" hidden="1" customHeight="1">
      <c r="A1812" s="133" t="s">
        <v>12</v>
      </c>
      <c r="B1812" s="133" t="s">
        <v>41</v>
      </c>
      <c r="C1812" s="133">
        <v>10517.0</v>
      </c>
      <c r="D1812" s="133" t="s">
        <v>2057</v>
      </c>
      <c r="E1812" s="133" t="s">
        <v>43</v>
      </c>
      <c r="F1812" s="256">
        <v>5117.0</v>
      </c>
      <c r="G1812" s="133" t="s">
        <v>17</v>
      </c>
    </row>
    <row r="1813" ht="15.0" hidden="1" customHeight="1">
      <c r="A1813" s="133" t="s">
        <v>12</v>
      </c>
      <c r="B1813" s="133" t="s">
        <v>563</v>
      </c>
      <c r="C1813" s="133">
        <v>10521.0</v>
      </c>
      <c r="D1813" s="133" t="s">
        <v>2058</v>
      </c>
      <c r="E1813" s="133" t="s">
        <v>43</v>
      </c>
      <c r="F1813" s="256">
        <v>3470.0</v>
      </c>
      <c r="G1813" s="133" t="s">
        <v>37</v>
      </c>
    </row>
    <row r="1814" ht="15.0" hidden="1" customHeight="1">
      <c r="A1814" s="133" t="s">
        <v>12</v>
      </c>
      <c r="B1814" s="133" t="s">
        <v>819</v>
      </c>
      <c r="C1814" s="133">
        <v>10547.0</v>
      </c>
      <c r="D1814" s="133" t="s">
        <v>2059</v>
      </c>
      <c r="E1814" s="133" t="s">
        <v>36</v>
      </c>
      <c r="F1814" s="256">
        <v>209194.0</v>
      </c>
      <c r="G1814" s="133" t="s">
        <v>37</v>
      </c>
    </row>
    <row r="1815" ht="15.0" hidden="1" customHeight="1">
      <c r="A1815" s="133" t="s">
        <v>12</v>
      </c>
      <c r="B1815" s="133" t="s">
        <v>819</v>
      </c>
      <c r="C1815" s="133">
        <v>10548.0</v>
      </c>
      <c r="D1815" s="133" t="s">
        <v>2060</v>
      </c>
      <c r="E1815" s="133" t="s">
        <v>1048</v>
      </c>
      <c r="F1815" s="256">
        <v>22875.0</v>
      </c>
      <c r="G1815" s="133" t="s">
        <v>37</v>
      </c>
    </row>
    <row r="1816" ht="15.0" hidden="1" customHeight="1">
      <c r="A1816" s="133" t="s">
        <v>12</v>
      </c>
      <c r="B1816" s="133" t="s">
        <v>2061</v>
      </c>
      <c r="C1816" s="133">
        <v>10591.0</v>
      </c>
      <c r="D1816" s="133" t="s">
        <v>2062</v>
      </c>
      <c r="E1816" s="133" t="s">
        <v>46</v>
      </c>
      <c r="F1816" s="256">
        <v>5595412.0</v>
      </c>
      <c r="G1816" s="133" t="s">
        <v>37</v>
      </c>
    </row>
    <row r="1817" ht="15.0" hidden="1" customHeight="1">
      <c r="A1817" s="133" t="s">
        <v>12</v>
      </c>
      <c r="B1817" s="133" t="s">
        <v>992</v>
      </c>
      <c r="C1817" s="133">
        <v>10593.0</v>
      </c>
      <c r="D1817" s="133" t="s">
        <v>2063</v>
      </c>
      <c r="E1817" s="133" t="s">
        <v>61</v>
      </c>
      <c r="F1817" s="256">
        <v>989802.0</v>
      </c>
      <c r="G1817" s="133" t="s">
        <v>37</v>
      </c>
    </row>
    <row r="1818" ht="15.0" hidden="1" customHeight="1">
      <c r="A1818" s="133" t="s">
        <v>12</v>
      </c>
      <c r="B1818" s="133" t="s">
        <v>129</v>
      </c>
      <c r="C1818" s="133">
        <v>10594.0</v>
      </c>
      <c r="D1818" s="133" t="s">
        <v>2064</v>
      </c>
      <c r="E1818" s="133" t="s">
        <v>46</v>
      </c>
      <c r="F1818" s="256">
        <v>455908.0</v>
      </c>
      <c r="G1818" s="133" t="s">
        <v>17</v>
      </c>
    </row>
    <row r="1819" ht="15.0" hidden="1" customHeight="1">
      <c r="A1819" s="133" t="s">
        <v>12</v>
      </c>
      <c r="B1819" s="133" t="s">
        <v>129</v>
      </c>
      <c r="C1819" s="133">
        <v>10596.0</v>
      </c>
      <c r="D1819" s="133" t="s">
        <v>2065</v>
      </c>
      <c r="E1819" s="133" t="s">
        <v>46</v>
      </c>
      <c r="F1819" s="256">
        <v>698305.0</v>
      </c>
      <c r="G1819" s="133" t="s">
        <v>17</v>
      </c>
    </row>
    <row r="1820" ht="15.0" hidden="1" customHeight="1">
      <c r="A1820" s="133" t="s">
        <v>12</v>
      </c>
      <c r="B1820" s="133" t="s">
        <v>129</v>
      </c>
      <c r="C1820" s="133">
        <v>10597.0</v>
      </c>
      <c r="D1820" s="133" t="s">
        <v>2066</v>
      </c>
      <c r="E1820" s="133" t="s">
        <v>46</v>
      </c>
      <c r="F1820" s="256">
        <v>2284787.0</v>
      </c>
      <c r="G1820" s="133" t="s">
        <v>17</v>
      </c>
    </row>
    <row r="1821" ht="15.0" hidden="1" customHeight="1">
      <c r="A1821" s="133" t="s">
        <v>12</v>
      </c>
      <c r="B1821" s="133" t="s">
        <v>992</v>
      </c>
      <c r="C1821" s="133">
        <v>10599.0</v>
      </c>
      <c r="D1821" s="133" t="s">
        <v>2067</v>
      </c>
      <c r="E1821" s="133" t="s">
        <v>46</v>
      </c>
      <c r="F1821" s="256">
        <v>1553581.0</v>
      </c>
      <c r="G1821" s="133" t="s">
        <v>37</v>
      </c>
    </row>
    <row r="1822" ht="15.0" hidden="1" customHeight="1">
      <c r="A1822" s="133" t="s">
        <v>12</v>
      </c>
      <c r="B1822" s="133" t="s">
        <v>2061</v>
      </c>
      <c r="C1822" s="133">
        <v>10600.0</v>
      </c>
      <c r="D1822" s="133" t="s">
        <v>2068</v>
      </c>
      <c r="E1822" s="133" t="s">
        <v>61</v>
      </c>
      <c r="F1822" s="256">
        <v>1038156.0</v>
      </c>
      <c r="G1822" s="133" t="s">
        <v>37</v>
      </c>
    </row>
    <row r="1823" ht="15.0" hidden="1" customHeight="1">
      <c r="A1823" s="133" t="s">
        <v>12</v>
      </c>
      <c r="B1823" s="133" t="s">
        <v>992</v>
      </c>
      <c r="C1823" s="133">
        <v>10601.0</v>
      </c>
      <c r="D1823" s="133" t="s">
        <v>2069</v>
      </c>
      <c r="E1823" s="133" t="s">
        <v>61</v>
      </c>
      <c r="F1823" s="256">
        <v>130662.0</v>
      </c>
      <c r="G1823" s="133" t="s">
        <v>37</v>
      </c>
    </row>
    <row r="1824" ht="15.0" hidden="1" customHeight="1">
      <c r="A1824" s="133" t="s">
        <v>12</v>
      </c>
      <c r="B1824" s="133" t="s">
        <v>140</v>
      </c>
      <c r="C1824" s="133">
        <v>10603.0</v>
      </c>
      <c r="D1824" s="133" t="s">
        <v>2070</v>
      </c>
      <c r="E1824" s="133" t="s">
        <v>46</v>
      </c>
      <c r="F1824" s="256">
        <v>1074786.0</v>
      </c>
      <c r="G1824" s="133" t="s">
        <v>37</v>
      </c>
    </row>
    <row r="1825" ht="15.0" hidden="1" customHeight="1">
      <c r="A1825" s="133" t="s">
        <v>12</v>
      </c>
      <c r="B1825" s="133" t="s">
        <v>992</v>
      </c>
      <c r="C1825" s="133">
        <v>10605.0</v>
      </c>
      <c r="D1825" s="133" t="s">
        <v>2071</v>
      </c>
      <c r="E1825" s="133" t="s">
        <v>61</v>
      </c>
      <c r="F1825" s="256">
        <v>1626849.0</v>
      </c>
      <c r="G1825" s="133" t="s">
        <v>37</v>
      </c>
    </row>
    <row r="1826" ht="15.0" hidden="1" customHeight="1">
      <c r="A1826" s="133" t="s">
        <v>12</v>
      </c>
      <c r="B1826" s="133" t="s">
        <v>992</v>
      </c>
      <c r="C1826" s="133">
        <v>10609.0</v>
      </c>
      <c r="D1826" s="133" t="s">
        <v>2072</v>
      </c>
      <c r="E1826" s="133" t="s">
        <v>46</v>
      </c>
      <c r="F1826" s="256">
        <v>881685.0</v>
      </c>
      <c r="G1826" s="133" t="s">
        <v>37</v>
      </c>
    </row>
    <row r="1827" ht="15.0" hidden="1" customHeight="1">
      <c r="A1827" s="133" t="s">
        <v>12</v>
      </c>
      <c r="B1827" s="133" t="s">
        <v>992</v>
      </c>
      <c r="C1827" s="133">
        <v>10613.0</v>
      </c>
      <c r="D1827" s="133" t="s">
        <v>2073</v>
      </c>
      <c r="E1827" s="133" t="s">
        <v>46</v>
      </c>
      <c r="F1827" s="256">
        <v>185336.0</v>
      </c>
      <c r="G1827" s="133" t="s">
        <v>37</v>
      </c>
    </row>
    <row r="1828" ht="15.0" hidden="1" customHeight="1">
      <c r="A1828" s="133" t="s">
        <v>12</v>
      </c>
      <c r="B1828" s="133" t="s">
        <v>451</v>
      </c>
      <c r="C1828" s="133">
        <v>10614.0</v>
      </c>
      <c r="D1828" s="133" t="s">
        <v>2074</v>
      </c>
      <c r="E1828" s="133" t="s">
        <v>46</v>
      </c>
      <c r="F1828" s="256">
        <v>327356.0</v>
      </c>
      <c r="G1828" s="133" t="s">
        <v>37</v>
      </c>
    </row>
    <row r="1829" ht="15.0" customHeight="1">
      <c r="A1829" s="133" t="s">
        <v>12</v>
      </c>
      <c r="B1829" s="133" t="s">
        <v>34</v>
      </c>
      <c r="C1829" s="133">
        <v>10617.0</v>
      </c>
      <c r="D1829" s="133" t="s">
        <v>2075</v>
      </c>
      <c r="E1829" s="133" t="s">
        <v>46</v>
      </c>
      <c r="F1829" s="256">
        <v>421313.0</v>
      </c>
      <c r="G1829" s="133" t="s">
        <v>37</v>
      </c>
    </row>
    <row r="1830" ht="15.0" customHeight="1">
      <c r="A1830" s="133" t="s">
        <v>12</v>
      </c>
      <c r="B1830" s="133" t="s">
        <v>1113</v>
      </c>
      <c r="C1830" s="133">
        <v>10618.0</v>
      </c>
      <c r="D1830" s="133" t="s">
        <v>2076</v>
      </c>
      <c r="E1830" s="133" t="s">
        <v>61</v>
      </c>
      <c r="F1830" s="256">
        <v>4485035.0</v>
      </c>
      <c r="G1830" s="133" t="s">
        <v>37</v>
      </c>
    </row>
    <row r="1831" ht="15.0" customHeight="1">
      <c r="A1831" s="133" t="s">
        <v>12</v>
      </c>
      <c r="B1831" s="133" t="s">
        <v>1113</v>
      </c>
      <c r="C1831" s="133">
        <v>10619.0</v>
      </c>
      <c r="D1831" s="133" t="s">
        <v>2077</v>
      </c>
      <c r="E1831" s="133" t="s">
        <v>61</v>
      </c>
      <c r="F1831" s="256">
        <v>6727552.0</v>
      </c>
      <c r="G1831" s="133" t="s">
        <v>37</v>
      </c>
    </row>
    <row r="1832" ht="15.0" hidden="1" customHeight="1">
      <c r="A1832" s="133" t="s">
        <v>12</v>
      </c>
      <c r="B1832" s="133" t="s">
        <v>345</v>
      </c>
      <c r="C1832" s="133">
        <v>10620.0</v>
      </c>
      <c r="D1832" s="133" t="s">
        <v>2078</v>
      </c>
      <c r="E1832" s="133" t="s">
        <v>46</v>
      </c>
      <c r="F1832" s="256">
        <v>6064607.0</v>
      </c>
      <c r="G1832" s="133" t="s">
        <v>37</v>
      </c>
    </row>
    <row r="1833" ht="15.0" hidden="1" customHeight="1">
      <c r="A1833" s="133" t="s">
        <v>12</v>
      </c>
      <c r="B1833" s="133" t="s">
        <v>345</v>
      </c>
      <c r="C1833" s="133">
        <v>10621.0</v>
      </c>
      <c r="D1833" s="133" t="s">
        <v>2079</v>
      </c>
      <c r="E1833" s="133" t="s">
        <v>46</v>
      </c>
      <c r="F1833" s="256">
        <v>1908760.0</v>
      </c>
      <c r="G1833" s="133" t="s">
        <v>37</v>
      </c>
    </row>
    <row r="1834" ht="15.0" hidden="1" customHeight="1">
      <c r="A1834" s="133" t="s">
        <v>12</v>
      </c>
      <c r="B1834" s="133" t="s">
        <v>41</v>
      </c>
      <c r="C1834" s="133">
        <v>10624.0</v>
      </c>
      <c r="D1834" s="133" t="s">
        <v>2080</v>
      </c>
      <c r="E1834" s="133" t="s">
        <v>43</v>
      </c>
      <c r="F1834" s="256">
        <v>7140.0</v>
      </c>
      <c r="G1834" s="133" t="s">
        <v>17</v>
      </c>
    </row>
    <row r="1835" ht="15.0" hidden="1" customHeight="1">
      <c r="A1835" s="133" t="s">
        <v>12</v>
      </c>
      <c r="B1835" s="133" t="s">
        <v>451</v>
      </c>
      <c r="C1835" s="133">
        <v>10625.0</v>
      </c>
      <c r="D1835" s="133" t="s">
        <v>2081</v>
      </c>
      <c r="E1835" s="133" t="s">
        <v>46</v>
      </c>
      <c r="F1835" s="256">
        <v>427411.0</v>
      </c>
      <c r="G1835" s="133" t="s">
        <v>37</v>
      </c>
    </row>
    <row r="1836" ht="15.0" hidden="1" customHeight="1">
      <c r="A1836" s="133" t="s">
        <v>12</v>
      </c>
      <c r="B1836" s="133" t="s">
        <v>451</v>
      </c>
      <c r="C1836" s="133">
        <v>10626.0</v>
      </c>
      <c r="D1836" s="133" t="s">
        <v>2082</v>
      </c>
      <c r="E1836" s="133" t="s">
        <v>46</v>
      </c>
      <c r="F1836" s="256">
        <v>535354.0</v>
      </c>
      <c r="G1836" s="133" t="s">
        <v>37</v>
      </c>
    </row>
    <row r="1837" ht="15.0" hidden="1" customHeight="1">
      <c r="A1837" s="133" t="s">
        <v>12</v>
      </c>
      <c r="B1837" s="133" t="s">
        <v>451</v>
      </c>
      <c r="C1837" s="133">
        <v>10627.0</v>
      </c>
      <c r="D1837" s="133" t="s">
        <v>2083</v>
      </c>
      <c r="E1837" s="133" t="s">
        <v>46</v>
      </c>
      <c r="F1837" s="256">
        <v>465521.0</v>
      </c>
      <c r="G1837" s="133" t="s">
        <v>37</v>
      </c>
    </row>
    <row r="1838" ht="15.0" hidden="1" customHeight="1">
      <c r="A1838" s="133" t="s">
        <v>12</v>
      </c>
      <c r="B1838" s="133" t="s">
        <v>451</v>
      </c>
      <c r="C1838" s="133">
        <v>10628.0</v>
      </c>
      <c r="D1838" s="133" t="s">
        <v>2084</v>
      </c>
      <c r="E1838" s="133" t="s">
        <v>46</v>
      </c>
      <c r="F1838" s="256">
        <v>465521.0</v>
      </c>
      <c r="G1838" s="133" t="s">
        <v>37</v>
      </c>
    </row>
    <row r="1839" ht="15.0" hidden="1" customHeight="1">
      <c r="A1839" s="133" t="s">
        <v>12</v>
      </c>
      <c r="B1839" s="133" t="s">
        <v>451</v>
      </c>
      <c r="C1839" s="133">
        <v>10629.0</v>
      </c>
      <c r="D1839" s="133" t="s">
        <v>2085</v>
      </c>
      <c r="E1839" s="133" t="s">
        <v>46</v>
      </c>
      <c r="F1839" s="256">
        <v>465521.0</v>
      </c>
      <c r="G1839" s="133" t="s">
        <v>37</v>
      </c>
    </row>
    <row r="1840" ht="15.0" hidden="1" customHeight="1">
      <c r="A1840" s="133" t="s">
        <v>12</v>
      </c>
      <c r="B1840" s="133" t="s">
        <v>451</v>
      </c>
      <c r="C1840" s="133">
        <v>10634.0</v>
      </c>
      <c r="D1840" s="133" t="s">
        <v>2086</v>
      </c>
      <c r="E1840" s="133" t="s">
        <v>46</v>
      </c>
      <c r="F1840" s="256">
        <v>468040.0</v>
      </c>
      <c r="G1840" s="133" t="s">
        <v>37</v>
      </c>
    </row>
    <row r="1841" ht="15.0" hidden="1" customHeight="1">
      <c r="A1841" s="133" t="s">
        <v>12</v>
      </c>
      <c r="B1841" s="133" t="s">
        <v>451</v>
      </c>
      <c r="C1841" s="133">
        <v>10635.0</v>
      </c>
      <c r="D1841" s="133" t="s">
        <v>2087</v>
      </c>
      <c r="E1841" s="133" t="s">
        <v>46</v>
      </c>
      <c r="F1841" s="256">
        <v>440667.0</v>
      </c>
      <c r="G1841" s="133" t="s">
        <v>37</v>
      </c>
    </row>
    <row r="1842" ht="15.0" hidden="1" customHeight="1">
      <c r="A1842" s="133" t="s">
        <v>12</v>
      </c>
      <c r="B1842" s="133" t="s">
        <v>451</v>
      </c>
      <c r="C1842" s="133">
        <v>10636.0</v>
      </c>
      <c r="D1842" s="133" t="s">
        <v>2088</v>
      </c>
      <c r="E1842" s="133" t="s">
        <v>46</v>
      </c>
      <c r="F1842" s="256">
        <v>559968.0</v>
      </c>
      <c r="G1842" s="133" t="s">
        <v>37</v>
      </c>
    </row>
    <row r="1843" ht="15.0" hidden="1" customHeight="1">
      <c r="A1843" s="133" t="s">
        <v>12</v>
      </c>
      <c r="B1843" s="133" t="s">
        <v>65</v>
      </c>
      <c r="C1843" s="133">
        <v>10639.0</v>
      </c>
      <c r="D1843" s="133" t="s">
        <v>2089</v>
      </c>
      <c r="E1843" s="133" t="s">
        <v>46</v>
      </c>
      <c r="F1843" s="256">
        <v>262920.0</v>
      </c>
      <c r="G1843" s="133" t="s">
        <v>17</v>
      </c>
    </row>
    <row r="1844" ht="15.0" hidden="1" customHeight="1">
      <c r="A1844" s="133" t="s">
        <v>12</v>
      </c>
      <c r="B1844" s="133" t="s">
        <v>65</v>
      </c>
      <c r="C1844" s="133">
        <v>10640.0</v>
      </c>
      <c r="D1844" s="133" t="s">
        <v>2090</v>
      </c>
      <c r="E1844" s="133" t="s">
        <v>46</v>
      </c>
      <c r="F1844" s="256">
        <v>1901033.0</v>
      </c>
      <c r="G1844" s="133" t="s">
        <v>17</v>
      </c>
    </row>
    <row r="1845" ht="15.0" hidden="1" customHeight="1">
      <c r="A1845" s="133" t="s">
        <v>12</v>
      </c>
      <c r="B1845" s="133" t="s">
        <v>65</v>
      </c>
      <c r="C1845" s="133">
        <v>10641.0</v>
      </c>
      <c r="D1845" s="133" t="s">
        <v>2091</v>
      </c>
      <c r="E1845" s="133" t="s">
        <v>46</v>
      </c>
      <c r="F1845" s="256">
        <v>1901033.0</v>
      </c>
      <c r="G1845" s="133" t="s">
        <v>17</v>
      </c>
    </row>
    <row r="1846" ht="15.0" hidden="1" customHeight="1">
      <c r="A1846" s="133" t="s">
        <v>12</v>
      </c>
      <c r="B1846" s="133" t="s">
        <v>65</v>
      </c>
      <c r="C1846" s="133">
        <v>10642.0</v>
      </c>
      <c r="D1846" s="133" t="s">
        <v>2092</v>
      </c>
      <c r="E1846" s="133" t="s">
        <v>46</v>
      </c>
      <c r="F1846" s="256">
        <v>726863.0</v>
      </c>
      <c r="G1846" s="133" t="s">
        <v>17</v>
      </c>
    </row>
    <row r="1847" ht="15.0" hidden="1" customHeight="1">
      <c r="A1847" s="133" t="s">
        <v>12</v>
      </c>
      <c r="B1847" s="133" t="s">
        <v>65</v>
      </c>
      <c r="C1847" s="133">
        <v>10643.0</v>
      </c>
      <c r="D1847" s="133" t="s">
        <v>2093</v>
      </c>
      <c r="E1847" s="133" t="s">
        <v>46</v>
      </c>
      <c r="F1847" s="256">
        <v>3283968.0</v>
      </c>
      <c r="G1847" s="133" t="s">
        <v>17</v>
      </c>
    </row>
    <row r="1848" ht="15.0" hidden="1" customHeight="1">
      <c r="A1848" s="133" t="s">
        <v>12</v>
      </c>
      <c r="B1848" s="133" t="s">
        <v>65</v>
      </c>
      <c r="C1848" s="133">
        <v>10644.0</v>
      </c>
      <c r="D1848" s="133" t="s">
        <v>2094</v>
      </c>
      <c r="E1848" s="133" t="s">
        <v>46</v>
      </c>
      <c r="F1848" s="256">
        <v>3359067.0</v>
      </c>
      <c r="G1848" s="133" t="s">
        <v>17</v>
      </c>
    </row>
    <row r="1849" ht="15.0" hidden="1" customHeight="1">
      <c r="A1849" s="133" t="s">
        <v>12</v>
      </c>
      <c r="B1849" s="133" t="s">
        <v>129</v>
      </c>
      <c r="C1849" s="133">
        <v>10645.0</v>
      </c>
      <c r="D1849" s="133" t="s">
        <v>2095</v>
      </c>
      <c r="E1849" s="133" t="s">
        <v>61</v>
      </c>
      <c r="F1849" s="256">
        <v>658308.0</v>
      </c>
      <c r="G1849" s="133" t="s">
        <v>17</v>
      </c>
    </row>
    <row r="1850" ht="15.0" hidden="1" customHeight="1">
      <c r="A1850" s="133" t="s">
        <v>12</v>
      </c>
      <c r="B1850" s="133" t="s">
        <v>129</v>
      </c>
      <c r="C1850" s="133">
        <v>10646.0</v>
      </c>
      <c r="D1850" s="133" t="s">
        <v>2096</v>
      </c>
      <c r="E1850" s="133" t="s">
        <v>61</v>
      </c>
      <c r="F1850" s="256">
        <v>793692.0</v>
      </c>
      <c r="G1850" s="133" t="s">
        <v>17</v>
      </c>
    </row>
    <row r="1851" ht="15.0" hidden="1" customHeight="1">
      <c r="A1851" s="133" t="s">
        <v>12</v>
      </c>
      <c r="B1851" s="133" t="s">
        <v>129</v>
      </c>
      <c r="C1851" s="133">
        <v>10647.0</v>
      </c>
      <c r="D1851" s="133" t="s">
        <v>2097</v>
      </c>
      <c r="E1851" s="133" t="s">
        <v>61</v>
      </c>
      <c r="F1851" s="256">
        <v>979846.0</v>
      </c>
      <c r="G1851" s="133" t="s">
        <v>17</v>
      </c>
    </row>
    <row r="1852" ht="15.0" hidden="1" customHeight="1">
      <c r="A1852" s="133" t="s">
        <v>12</v>
      </c>
      <c r="B1852" s="133" t="s">
        <v>129</v>
      </c>
      <c r="C1852" s="133">
        <v>10648.0</v>
      </c>
      <c r="D1852" s="133" t="s">
        <v>2098</v>
      </c>
      <c r="E1852" s="133" t="s">
        <v>61</v>
      </c>
      <c r="F1852" s="256">
        <v>1818385.0</v>
      </c>
      <c r="G1852" s="133" t="s">
        <v>17</v>
      </c>
    </row>
    <row r="1853" ht="15.0" hidden="1" customHeight="1">
      <c r="A1853" s="133" t="s">
        <v>12</v>
      </c>
      <c r="B1853" s="133" t="s">
        <v>129</v>
      </c>
      <c r="C1853" s="133">
        <v>10649.0</v>
      </c>
      <c r="D1853" s="133" t="s">
        <v>2099</v>
      </c>
      <c r="E1853" s="133" t="s">
        <v>61</v>
      </c>
      <c r="F1853" s="256">
        <v>2435231.0</v>
      </c>
      <c r="G1853" s="133" t="s">
        <v>17</v>
      </c>
    </row>
    <row r="1854" ht="15.0" hidden="1" customHeight="1">
      <c r="A1854" s="133" t="s">
        <v>12</v>
      </c>
      <c r="B1854" s="133" t="s">
        <v>129</v>
      </c>
      <c r="C1854" s="133">
        <v>10650.0</v>
      </c>
      <c r="D1854" s="133" t="s">
        <v>2100</v>
      </c>
      <c r="E1854" s="133" t="s">
        <v>61</v>
      </c>
      <c r="F1854" s="256">
        <v>3756923.0</v>
      </c>
      <c r="G1854" s="133" t="s">
        <v>17</v>
      </c>
    </row>
    <row r="1855" ht="15.0" hidden="1" customHeight="1">
      <c r="A1855" s="133" t="s">
        <v>12</v>
      </c>
      <c r="B1855" s="133" t="s">
        <v>345</v>
      </c>
      <c r="C1855" s="133">
        <v>10651.0</v>
      </c>
      <c r="D1855" s="133" t="s">
        <v>2101</v>
      </c>
      <c r="E1855" s="133" t="s">
        <v>46</v>
      </c>
      <c r="F1855" s="256">
        <v>534310.0</v>
      </c>
      <c r="G1855" s="133" t="s">
        <v>37</v>
      </c>
    </row>
    <row r="1856" ht="15.0" hidden="1" customHeight="1">
      <c r="A1856" s="133" t="s">
        <v>12</v>
      </c>
      <c r="B1856" s="133" t="s">
        <v>1135</v>
      </c>
      <c r="C1856" s="133">
        <v>10653.0</v>
      </c>
      <c r="D1856" s="133" t="s">
        <v>2102</v>
      </c>
      <c r="E1856" s="133" t="s">
        <v>46</v>
      </c>
      <c r="F1856" s="256">
        <v>116822.0</v>
      </c>
      <c r="G1856" s="133" t="s">
        <v>37</v>
      </c>
    </row>
    <row r="1857" ht="15.0" hidden="1" customHeight="1">
      <c r="A1857" s="133" t="s">
        <v>12</v>
      </c>
      <c r="B1857" s="133" t="s">
        <v>992</v>
      </c>
      <c r="C1857" s="133">
        <v>10655.0</v>
      </c>
      <c r="D1857" s="133" t="s">
        <v>2103</v>
      </c>
      <c r="E1857" s="133" t="s">
        <v>61</v>
      </c>
      <c r="F1857" s="256">
        <v>34028.0</v>
      </c>
      <c r="G1857" s="133" t="s">
        <v>37</v>
      </c>
    </row>
    <row r="1858" ht="15.0" hidden="1" customHeight="1">
      <c r="A1858" s="133" t="s">
        <v>12</v>
      </c>
      <c r="B1858" s="133" t="s">
        <v>345</v>
      </c>
      <c r="C1858" s="133">
        <v>10656.0</v>
      </c>
      <c r="D1858" s="133" t="s">
        <v>2104</v>
      </c>
      <c r="E1858" s="133" t="s">
        <v>46</v>
      </c>
      <c r="F1858" s="256">
        <v>1455370.0</v>
      </c>
      <c r="G1858" s="133" t="s">
        <v>37</v>
      </c>
    </row>
    <row r="1859" ht="15.0" hidden="1" customHeight="1">
      <c r="A1859" s="133" t="s">
        <v>12</v>
      </c>
      <c r="B1859" s="133" t="s">
        <v>345</v>
      </c>
      <c r="C1859" s="133">
        <v>10657.0</v>
      </c>
      <c r="D1859" s="133" t="s">
        <v>2105</v>
      </c>
      <c r="E1859" s="133" t="s">
        <v>46</v>
      </c>
      <c r="F1859" s="256">
        <v>2706453.0</v>
      </c>
      <c r="G1859" s="133" t="s">
        <v>37</v>
      </c>
    </row>
    <row r="1860" ht="15.0" hidden="1" customHeight="1">
      <c r="A1860" s="133" t="s">
        <v>12</v>
      </c>
      <c r="B1860" s="133" t="s">
        <v>1135</v>
      </c>
      <c r="C1860" s="133">
        <v>10658.0</v>
      </c>
      <c r="D1860" s="133" t="s">
        <v>2106</v>
      </c>
      <c r="E1860" s="133" t="s">
        <v>46</v>
      </c>
      <c r="F1860" s="256">
        <v>97223.0</v>
      </c>
      <c r="G1860" s="133" t="s">
        <v>37</v>
      </c>
    </row>
    <row r="1861" ht="15.0" hidden="1" customHeight="1">
      <c r="A1861" s="133" t="s">
        <v>12</v>
      </c>
      <c r="B1861" s="133" t="s">
        <v>345</v>
      </c>
      <c r="C1861" s="133">
        <v>10659.0</v>
      </c>
      <c r="D1861" s="133" t="s">
        <v>2107</v>
      </c>
      <c r="E1861" s="133" t="s">
        <v>46</v>
      </c>
      <c r="F1861" s="256">
        <v>1.0939538E7</v>
      </c>
      <c r="G1861" s="133" t="s">
        <v>37</v>
      </c>
    </row>
    <row r="1862" ht="15.0" hidden="1" customHeight="1">
      <c r="A1862" s="133" t="s">
        <v>12</v>
      </c>
      <c r="B1862" s="133" t="s">
        <v>120</v>
      </c>
      <c r="C1862" s="133">
        <v>10662.0</v>
      </c>
      <c r="D1862" s="133" t="s">
        <v>2108</v>
      </c>
      <c r="E1862" s="133" t="s">
        <v>46</v>
      </c>
      <c r="F1862" s="256">
        <v>38627.0</v>
      </c>
      <c r="G1862" s="133" t="s">
        <v>17</v>
      </c>
    </row>
    <row r="1863" ht="15.0" hidden="1" customHeight="1">
      <c r="A1863" s="133" t="s">
        <v>12</v>
      </c>
      <c r="B1863" s="133" t="s">
        <v>451</v>
      </c>
      <c r="C1863" s="133">
        <v>10669.0</v>
      </c>
      <c r="D1863" s="133" t="s">
        <v>2109</v>
      </c>
      <c r="E1863" s="133" t="s">
        <v>46</v>
      </c>
      <c r="F1863" s="256">
        <v>421433.0</v>
      </c>
      <c r="G1863" s="133" t="s">
        <v>37</v>
      </c>
    </row>
    <row r="1864" ht="15.0" hidden="1" customHeight="1">
      <c r="A1864" s="133" t="s">
        <v>12</v>
      </c>
      <c r="B1864" s="133" t="s">
        <v>451</v>
      </c>
      <c r="C1864" s="133">
        <v>10670.0</v>
      </c>
      <c r="D1864" s="133" t="s">
        <v>2110</v>
      </c>
      <c r="E1864" s="133" t="s">
        <v>46</v>
      </c>
      <c r="F1864" s="256">
        <v>328408.0</v>
      </c>
      <c r="G1864" s="133" t="s">
        <v>37</v>
      </c>
    </row>
    <row r="1865" ht="15.0" hidden="1" customHeight="1">
      <c r="A1865" s="133" t="s">
        <v>12</v>
      </c>
      <c r="B1865" s="133" t="s">
        <v>129</v>
      </c>
      <c r="C1865" s="133">
        <v>10673.0</v>
      </c>
      <c r="D1865" s="133" t="s">
        <v>2111</v>
      </c>
      <c r="E1865" s="133" t="s">
        <v>61</v>
      </c>
      <c r="F1865" s="256">
        <v>1345385.0</v>
      </c>
      <c r="G1865" s="133" t="s">
        <v>17</v>
      </c>
    </row>
    <row r="1866" ht="15.0" hidden="1" customHeight="1">
      <c r="A1866" s="133" t="s">
        <v>12</v>
      </c>
      <c r="B1866" s="133" t="s">
        <v>129</v>
      </c>
      <c r="C1866" s="133">
        <v>10674.0</v>
      </c>
      <c r="D1866" s="133" t="s">
        <v>2112</v>
      </c>
      <c r="E1866" s="133" t="s">
        <v>61</v>
      </c>
      <c r="F1866" s="256">
        <v>2855769.0</v>
      </c>
      <c r="G1866" s="133" t="s">
        <v>17</v>
      </c>
    </row>
    <row r="1867" ht="15.0" hidden="1" customHeight="1">
      <c r="A1867" s="133" t="s">
        <v>12</v>
      </c>
      <c r="B1867" s="133" t="s">
        <v>992</v>
      </c>
      <c r="C1867" s="133">
        <v>10676.0</v>
      </c>
      <c r="D1867" s="133" t="s">
        <v>2113</v>
      </c>
      <c r="E1867" s="133" t="s">
        <v>61</v>
      </c>
      <c r="F1867" s="256">
        <v>21420.0</v>
      </c>
      <c r="G1867" s="133" t="s">
        <v>37</v>
      </c>
    </row>
    <row r="1868" ht="15.0" hidden="1" customHeight="1">
      <c r="A1868" s="133" t="s">
        <v>12</v>
      </c>
      <c r="B1868" s="133" t="s">
        <v>992</v>
      </c>
      <c r="C1868" s="133">
        <v>10677.0</v>
      </c>
      <c r="D1868" s="133" t="s">
        <v>2114</v>
      </c>
      <c r="E1868" s="133" t="s">
        <v>61</v>
      </c>
      <c r="F1868" s="256">
        <v>32725.0</v>
      </c>
      <c r="G1868" s="133" t="s">
        <v>37</v>
      </c>
    </row>
    <row r="1869" ht="15.0" hidden="1" customHeight="1">
      <c r="A1869" s="133" t="s">
        <v>12</v>
      </c>
      <c r="B1869" s="133" t="s">
        <v>345</v>
      </c>
      <c r="C1869" s="133">
        <v>10678.0</v>
      </c>
      <c r="D1869" s="133" t="s">
        <v>2115</v>
      </c>
      <c r="E1869" s="133" t="s">
        <v>46</v>
      </c>
      <c r="F1869" s="256">
        <v>4515969.0</v>
      </c>
      <c r="G1869" s="133" t="s">
        <v>37</v>
      </c>
    </row>
    <row r="1870" ht="15.0" hidden="1" customHeight="1">
      <c r="A1870" s="133" t="s">
        <v>12</v>
      </c>
      <c r="B1870" s="133" t="s">
        <v>345</v>
      </c>
      <c r="C1870" s="133">
        <v>10680.0</v>
      </c>
      <c r="D1870" s="133" t="s">
        <v>2116</v>
      </c>
      <c r="E1870" s="133" t="s">
        <v>46</v>
      </c>
      <c r="F1870" s="256">
        <v>4156670.0</v>
      </c>
      <c r="G1870" s="133" t="s">
        <v>37</v>
      </c>
    </row>
    <row r="1871" ht="15.0" hidden="1" customHeight="1">
      <c r="A1871" s="133" t="s">
        <v>12</v>
      </c>
      <c r="B1871" s="133" t="s">
        <v>345</v>
      </c>
      <c r="C1871" s="133">
        <v>10681.0</v>
      </c>
      <c r="D1871" s="133" t="s">
        <v>2117</v>
      </c>
      <c r="E1871" s="133" t="s">
        <v>46</v>
      </c>
      <c r="F1871" s="256">
        <v>9881288.0</v>
      </c>
      <c r="G1871" s="133" t="s">
        <v>37</v>
      </c>
    </row>
    <row r="1872" ht="15.0" hidden="1" customHeight="1">
      <c r="A1872" s="133" t="s">
        <v>12</v>
      </c>
      <c r="B1872" s="133" t="s">
        <v>345</v>
      </c>
      <c r="C1872" s="133">
        <v>10682.0</v>
      </c>
      <c r="D1872" s="133" t="s">
        <v>2118</v>
      </c>
      <c r="E1872" s="133" t="s">
        <v>46</v>
      </c>
      <c r="F1872" s="256">
        <v>3015210.0</v>
      </c>
      <c r="G1872" s="133" t="s">
        <v>37</v>
      </c>
    </row>
    <row r="1873" ht="15.0" hidden="1" customHeight="1">
      <c r="A1873" s="133" t="s">
        <v>12</v>
      </c>
      <c r="B1873" s="133" t="s">
        <v>345</v>
      </c>
      <c r="C1873" s="133">
        <v>10684.0</v>
      </c>
      <c r="D1873" s="133" t="s">
        <v>2119</v>
      </c>
      <c r="E1873" s="133" t="s">
        <v>46</v>
      </c>
      <c r="F1873" s="256">
        <v>783020.0</v>
      </c>
      <c r="G1873" s="133" t="s">
        <v>37</v>
      </c>
    </row>
    <row r="1874" ht="15.0" hidden="1" customHeight="1">
      <c r="A1874" s="133" t="s">
        <v>12</v>
      </c>
      <c r="B1874" s="133" t="s">
        <v>2061</v>
      </c>
      <c r="C1874" s="133">
        <v>10687.0</v>
      </c>
      <c r="D1874" s="133" t="s">
        <v>2120</v>
      </c>
      <c r="E1874" s="133" t="s">
        <v>46</v>
      </c>
      <c r="F1874" s="256">
        <v>6386223.0</v>
      </c>
      <c r="G1874" s="133" t="s">
        <v>37</v>
      </c>
    </row>
    <row r="1875" ht="15.0" hidden="1" customHeight="1">
      <c r="A1875" s="133" t="s">
        <v>12</v>
      </c>
      <c r="B1875" s="133" t="s">
        <v>451</v>
      </c>
      <c r="C1875" s="133">
        <v>10689.0</v>
      </c>
      <c r="D1875" s="133" t="s">
        <v>2121</v>
      </c>
      <c r="E1875" s="133" t="s">
        <v>46</v>
      </c>
      <c r="F1875" s="256">
        <v>596889.0</v>
      </c>
      <c r="G1875" s="133" t="s">
        <v>37</v>
      </c>
    </row>
    <row r="1876" ht="15.0" hidden="1" customHeight="1">
      <c r="A1876" s="133" t="s">
        <v>12</v>
      </c>
      <c r="B1876" s="133" t="s">
        <v>2061</v>
      </c>
      <c r="C1876" s="133">
        <v>10690.0</v>
      </c>
      <c r="D1876" s="133" t="s">
        <v>2122</v>
      </c>
      <c r="E1876" s="133" t="s">
        <v>46</v>
      </c>
      <c r="F1876" s="256">
        <v>5212503.0</v>
      </c>
      <c r="G1876" s="133" t="s">
        <v>37</v>
      </c>
    </row>
    <row r="1877" ht="15.0" hidden="1" customHeight="1">
      <c r="A1877" s="133" t="s">
        <v>12</v>
      </c>
      <c r="B1877" s="133" t="s">
        <v>451</v>
      </c>
      <c r="C1877" s="133">
        <v>10692.0</v>
      </c>
      <c r="D1877" s="133" t="s">
        <v>2123</v>
      </c>
      <c r="E1877" s="133" t="s">
        <v>46</v>
      </c>
      <c r="F1877" s="256">
        <v>575926.0</v>
      </c>
      <c r="G1877" s="133" t="s">
        <v>37</v>
      </c>
    </row>
    <row r="1878" ht="15.0" hidden="1" customHeight="1">
      <c r="A1878" s="133" t="s">
        <v>12</v>
      </c>
      <c r="B1878" s="133" t="s">
        <v>451</v>
      </c>
      <c r="C1878" s="133">
        <v>10694.0</v>
      </c>
      <c r="D1878" s="133" t="s">
        <v>2124</v>
      </c>
      <c r="E1878" s="133" t="s">
        <v>46</v>
      </c>
      <c r="F1878" s="256">
        <v>510740.0</v>
      </c>
      <c r="G1878" s="133" t="s">
        <v>37</v>
      </c>
    </row>
    <row r="1879" ht="15.0" hidden="1" customHeight="1">
      <c r="A1879" s="133" t="s">
        <v>12</v>
      </c>
      <c r="B1879" s="133" t="s">
        <v>2061</v>
      </c>
      <c r="C1879" s="133">
        <v>10695.0</v>
      </c>
      <c r="D1879" s="133" t="s">
        <v>2125</v>
      </c>
      <c r="E1879" s="133" t="s">
        <v>61</v>
      </c>
      <c r="F1879" s="256">
        <v>49843.0</v>
      </c>
      <c r="G1879" s="133" t="s">
        <v>37</v>
      </c>
    </row>
    <row r="1880" ht="15.0" hidden="1" customHeight="1">
      <c r="A1880" s="133" t="s">
        <v>12</v>
      </c>
      <c r="B1880" s="133" t="s">
        <v>2061</v>
      </c>
      <c r="C1880" s="133">
        <v>10696.0</v>
      </c>
      <c r="D1880" s="133" t="s">
        <v>2126</v>
      </c>
      <c r="E1880" s="133" t="s">
        <v>61</v>
      </c>
      <c r="F1880" s="256">
        <v>85150.0</v>
      </c>
      <c r="G1880" s="133" t="s">
        <v>37</v>
      </c>
    </row>
    <row r="1881" ht="15.0" hidden="1" customHeight="1">
      <c r="A1881" s="133" t="s">
        <v>12</v>
      </c>
      <c r="B1881" s="133" t="s">
        <v>451</v>
      </c>
      <c r="C1881" s="133">
        <v>10697.0</v>
      </c>
      <c r="D1881" s="133" t="s">
        <v>2127</v>
      </c>
      <c r="E1881" s="133" t="s">
        <v>46</v>
      </c>
      <c r="F1881" s="256">
        <v>539545.0</v>
      </c>
      <c r="G1881" s="133" t="s">
        <v>37</v>
      </c>
    </row>
    <row r="1882" ht="15.0" hidden="1" customHeight="1">
      <c r="A1882" s="133" t="s">
        <v>12</v>
      </c>
      <c r="B1882" s="133" t="s">
        <v>451</v>
      </c>
      <c r="C1882" s="133">
        <v>10698.0</v>
      </c>
      <c r="D1882" s="133" t="s">
        <v>2128</v>
      </c>
      <c r="E1882" s="133" t="s">
        <v>46</v>
      </c>
      <c r="F1882" s="256">
        <v>468040.0</v>
      </c>
      <c r="G1882" s="133" t="s">
        <v>37</v>
      </c>
    </row>
    <row r="1883" ht="15.0" hidden="1" customHeight="1">
      <c r="A1883" s="133" t="s">
        <v>12</v>
      </c>
      <c r="B1883" s="133" t="s">
        <v>451</v>
      </c>
      <c r="C1883" s="133">
        <v>10699.0</v>
      </c>
      <c r="D1883" s="133" t="s">
        <v>2129</v>
      </c>
      <c r="E1883" s="133" t="s">
        <v>46</v>
      </c>
      <c r="F1883" s="256">
        <v>512690.0</v>
      </c>
      <c r="G1883" s="133" t="s">
        <v>37</v>
      </c>
    </row>
    <row r="1884" ht="15.0" hidden="1" customHeight="1">
      <c r="A1884" s="133" t="s">
        <v>12</v>
      </c>
      <c r="B1884" s="133" t="s">
        <v>129</v>
      </c>
      <c r="C1884" s="133">
        <v>10700.0</v>
      </c>
      <c r="D1884" s="133" t="s">
        <v>2130</v>
      </c>
      <c r="E1884" s="133" t="s">
        <v>46</v>
      </c>
      <c r="F1884" s="256">
        <v>238403.0</v>
      </c>
      <c r="G1884" s="133" t="s">
        <v>17</v>
      </c>
    </row>
    <row r="1885" ht="15.0" hidden="1" customHeight="1">
      <c r="A1885" s="133" t="s">
        <v>12</v>
      </c>
      <c r="B1885" s="133" t="s">
        <v>1128</v>
      </c>
      <c r="C1885" s="133">
        <v>10710.0</v>
      </c>
      <c r="D1885" s="133" t="s">
        <v>2131</v>
      </c>
      <c r="E1885" s="133" t="s">
        <v>46</v>
      </c>
      <c r="F1885" s="256">
        <v>4608042.0</v>
      </c>
      <c r="G1885" s="133" t="s">
        <v>37</v>
      </c>
    </row>
    <row r="1886" ht="15.0" hidden="1" customHeight="1">
      <c r="A1886" s="133" t="s">
        <v>12</v>
      </c>
      <c r="B1886" s="133" t="s">
        <v>345</v>
      </c>
      <c r="C1886" s="133">
        <v>10712.0</v>
      </c>
      <c r="D1886" s="133" t="s">
        <v>2132</v>
      </c>
      <c r="E1886" s="133" t="s">
        <v>46</v>
      </c>
      <c r="F1886" s="256">
        <v>567414.0</v>
      </c>
      <c r="G1886" s="133" t="s">
        <v>37</v>
      </c>
    </row>
    <row r="1887" ht="15.0" hidden="1" customHeight="1">
      <c r="A1887" s="133" t="s">
        <v>12</v>
      </c>
      <c r="B1887" s="133" t="s">
        <v>1010</v>
      </c>
      <c r="C1887" s="133">
        <v>10723.0</v>
      </c>
      <c r="D1887" s="133" t="s">
        <v>2133</v>
      </c>
      <c r="E1887" s="133" t="s">
        <v>2134</v>
      </c>
      <c r="F1887" s="256">
        <v>59500.0</v>
      </c>
      <c r="G1887" s="133" t="s">
        <v>37</v>
      </c>
    </row>
    <row r="1888" ht="15.0" hidden="1" customHeight="1">
      <c r="A1888" s="133" t="s">
        <v>12</v>
      </c>
      <c r="B1888" s="133" t="s">
        <v>1010</v>
      </c>
      <c r="C1888" s="133">
        <v>10728.0</v>
      </c>
      <c r="D1888" s="133" t="s">
        <v>2135</v>
      </c>
      <c r="E1888" s="133" t="s">
        <v>2134</v>
      </c>
      <c r="F1888" s="256">
        <v>17574.0</v>
      </c>
      <c r="G1888" s="133" t="s">
        <v>37</v>
      </c>
    </row>
    <row r="1889" ht="15.0" hidden="1" customHeight="1">
      <c r="A1889" s="133" t="s">
        <v>12</v>
      </c>
      <c r="B1889" s="133" t="s">
        <v>345</v>
      </c>
      <c r="C1889" s="133">
        <v>10754.0</v>
      </c>
      <c r="D1889" s="133" t="s">
        <v>2136</v>
      </c>
      <c r="E1889" s="133" t="s">
        <v>46</v>
      </c>
      <c r="F1889" s="256">
        <v>1.1350443E7</v>
      </c>
      <c r="G1889" s="133" t="s">
        <v>37</v>
      </c>
    </row>
    <row r="1890" ht="15.0" hidden="1" customHeight="1">
      <c r="A1890" s="133" t="s">
        <v>12</v>
      </c>
      <c r="B1890" s="133" t="s">
        <v>345</v>
      </c>
      <c r="C1890" s="133">
        <v>10756.0</v>
      </c>
      <c r="D1890" s="133" t="s">
        <v>2137</v>
      </c>
      <c r="E1890" s="133" t="s">
        <v>46</v>
      </c>
      <c r="F1890" s="256">
        <v>1333594.0</v>
      </c>
      <c r="G1890" s="133" t="s">
        <v>37</v>
      </c>
    </row>
    <row r="1891" ht="15.0" hidden="1" customHeight="1">
      <c r="A1891" s="133" t="s">
        <v>12</v>
      </c>
      <c r="B1891" s="133" t="s">
        <v>345</v>
      </c>
      <c r="C1891" s="133">
        <v>10757.0</v>
      </c>
      <c r="D1891" s="133" t="s">
        <v>2138</v>
      </c>
      <c r="E1891" s="133" t="s">
        <v>46</v>
      </c>
      <c r="F1891" s="256">
        <v>1571053.0</v>
      </c>
      <c r="G1891" s="133" t="s">
        <v>37</v>
      </c>
    </row>
    <row r="1892" ht="15.0" hidden="1" customHeight="1">
      <c r="A1892" s="133" t="s">
        <v>12</v>
      </c>
      <c r="B1892" s="133" t="s">
        <v>345</v>
      </c>
      <c r="C1892" s="133">
        <v>10758.0</v>
      </c>
      <c r="D1892" s="133" t="s">
        <v>2139</v>
      </c>
      <c r="E1892" s="133" t="s">
        <v>46</v>
      </c>
      <c r="F1892" s="256">
        <v>1113377.0</v>
      </c>
      <c r="G1892" s="133" t="s">
        <v>37</v>
      </c>
    </row>
    <row r="1893" ht="15.0" hidden="1" customHeight="1">
      <c r="A1893" s="133" t="s">
        <v>12</v>
      </c>
      <c r="B1893" s="133" t="s">
        <v>140</v>
      </c>
      <c r="C1893" s="133">
        <v>10767.0</v>
      </c>
      <c r="D1893" s="133" t="s">
        <v>2140</v>
      </c>
      <c r="E1893" s="133" t="s">
        <v>36</v>
      </c>
      <c r="F1893" s="256">
        <v>150203.0</v>
      </c>
      <c r="G1893" s="133" t="s">
        <v>37</v>
      </c>
    </row>
    <row r="1894" ht="15.0" hidden="1" customHeight="1">
      <c r="A1894" s="133" t="s">
        <v>12</v>
      </c>
      <c r="B1894" s="133" t="s">
        <v>140</v>
      </c>
      <c r="C1894" s="133">
        <v>10768.0</v>
      </c>
      <c r="D1894" s="133" t="s">
        <v>2141</v>
      </c>
      <c r="E1894" s="133" t="s">
        <v>46</v>
      </c>
      <c r="F1894" s="256">
        <v>215290.0</v>
      </c>
      <c r="G1894" s="133" t="s">
        <v>37</v>
      </c>
    </row>
    <row r="1895" ht="15.0" hidden="1" customHeight="1">
      <c r="A1895" s="133" t="s">
        <v>12</v>
      </c>
      <c r="B1895" s="133" t="s">
        <v>451</v>
      </c>
      <c r="C1895" s="133">
        <v>10770.0</v>
      </c>
      <c r="D1895" s="133" t="s">
        <v>2142</v>
      </c>
      <c r="E1895" s="133" t="s">
        <v>46</v>
      </c>
      <c r="F1895" s="256">
        <v>94873.0</v>
      </c>
      <c r="G1895" s="133" t="s">
        <v>37</v>
      </c>
    </row>
    <row r="1896" ht="15.0" hidden="1" customHeight="1">
      <c r="A1896" s="133" t="s">
        <v>12</v>
      </c>
      <c r="B1896" s="133" t="s">
        <v>451</v>
      </c>
      <c r="C1896" s="133">
        <v>10774.0</v>
      </c>
      <c r="D1896" s="133" t="s">
        <v>2143</v>
      </c>
      <c r="E1896" s="133" t="s">
        <v>46</v>
      </c>
      <c r="F1896" s="256">
        <v>83184.0</v>
      </c>
      <c r="G1896" s="133" t="s">
        <v>37</v>
      </c>
    </row>
    <row r="1897" ht="15.0" hidden="1" customHeight="1">
      <c r="A1897" s="133" t="s">
        <v>12</v>
      </c>
      <c r="B1897" s="133" t="s">
        <v>451</v>
      </c>
      <c r="C1897" s="133">
        <v>10776.0</v>
      </c>
      <c r="D1897" s="133" t="s">
        <v>2144</v>
      </c>
      <c r="E1897" s="133" t="s">
        <v>46</v>
      </c>
      <c r="F1897" s="256">
        <v>100679.0</v>
      </c>
      <c r="G1897" s="133" t="s">
        <v>37</v>
      </c>
    </row>
    <row r="1898" ht="15.0" hidden="1" customHeight="1">
      <c r="A1898" s="133" t="s">
        <v>12</v>
      </c>
      <c r="B1898" s="133" t="s">
        <v>129</v>
      </c>
      <c r="C1898" s="133">
        <v>10777.0</v>
      </c>
      <c r="D1898" s="133" t="s">
        <v>2145</v>
      </c>
      <c r="E1898" s="133" t="s">
        <v>46</v>
      </c>
      <c r="F1898" s="256">
        <v>34330.0</v>
      </c>
      <c r="G1898" s="133" t="s">
        <v>17</v>
      </c>
    </row>
    <row r="1899" ht="15.0" hidden="1" customHeight="1">
      <c r="A1899" s="133" t="s">
        <v>12</v>
      </c>
      <c r="B1899" s="133" t="s">
        <v>129</v>
      </c>
      <c r="C1899" s="133">
        <v>10787.0</v>
      </c>
      <c r="D1899" s="133" t="s">
        <v>2146</v>
      </c>
      <c r="E1899" s="133" t="s">
        <v>46</v>
      </c>
      <c r="F1899" s="256">
        <v>16279.0</v>
      </c>
      <c r="G1899" s="133" t="s">
        <v>17</v>
      </c>
    </row>
    <row r="1900" ht="15.0" hidden="1" customHeight="1">
      <c r="A1900" s="133" t="s">
        <v>12</v>
      </c>
      <c r="B1900" s="133" t="s">
        <v>819</v>
      </c>
      <c r="C1900" s="133">
        <v>10788.0</v>
      </c>
      <c r="D1900" s="133" t="s">
        <v>2147</v>
      </c>
      <c r="E1900" s="133" t="s">
        <v>46</v>
      </c>
      <c r="F1900" s="256">
        <v>304537.0</v>
      </c>
      <c r="G1900" s="133" t="s">
        <v>37</v>
      </c>
    </row>
    <row r="1901" ht="15.0" hidden="1" customHeight="1">
      <c r="A1901" s="133" t="s">
        <v>12</v>
      </c>
      <c r="B1901" s="133" t="s">
        <v>819</v>
      </c>
      <c r="C1901" s="133">
        <v>10790.0</v>
      </c>
      <c r="D1901" s="133" t="s">
        <v>2148</v>
      </c>
      <c r="E1901" s="133" t="s">
        <v>36</v>
      </c>
      <c r="F1901" s="256">
        <v>465570.0</v>
      </c>
      <c r="G1901" s="133" t="s">
        <v>37</v>
      </c>
    </row>
    <row r="1902" ht="15.0" hidden="1" customHeight="1">
      <c r="A1902" s="133" t="s">
        <v>12</v>
      </c>
      <c r="B1902" s="133" t="s">
        <v>129</v>
      </c>
      <c r="C1902" s="133">
        <v>10794.0</v>
      </c>
      <c r="D1902" s="133" t="s">
        <v>2149</v>
      </c>
      <c r="E1902" s="133" t="s">
        <v>46</v>
      </c>
      <c r="F1902" s="256">
        <v>35593.0</v>
      </c>
      <c r="G1902" s="133" t="s">
        <v>17</v>
      </c>
    </row>
    <row r="1903" ht="15.0" hidden="1" customHeight="1">
      <c r="A1903" s="133" t="s">
        <v>12</v>
      </c>
      <c r="B1903" s="133" t="s">
        <v>1135</v>
      </c>
      <c r="C1903" s="133">
        <v>10808.0</v>
      </c>
      <c r="D1903" s="133" t="s">
        <v>2150</v>
      </c>
      <c r="E1903" s="133" t="s">
        <v>46</v>
      </c>
      <c r="F1903" s="256">
        <v>65359.0</v>
      </c>
      <c r="G1903" s="133" t="s">
        <v>37</v>
      </c>
    </row>
    <row r="1904" ht="15.0" hidden="1" customHeight="1">
      <c r="A1904" s="133" t="s">
        <v>12</v>
      </c>
      <c r="B1904" s="133" t="s">
        <v>65</v>
      </c>
      <c r="C1904" s="133">
        <v>10813.0</v>
      </c>
      <c r="D1904" s="133" t="s">
        <v>2151</v>
      </c>
      <c r="E1904" s="133" t="s">
        <v>46</v>
      </c>
      <c r="F1904" s="256">
        <v>17453.0</v>
      </c>
      <c r="G1904" s="133" t="s">
        <v>17</v>
      </c>
    </row>
    <row r="1905" ht="15.0" hidden="1" customHeight="1">
      <c r="A1905" s="133" t="s">
        <v>12</v>
      </c>
      <c r="B1905" s="133" t="s">
        <v>1113</v>
      </c>
      <c r="C1905" s="133">
        <v>10824.0</v>
      </c>
      <c r="D1905" s="133" t="s">
        <v>2152</v>
      </c>
      <c r="E1905" s="133" t="s">
        <v>46</v>
      </c>
      <c r="F1905" s="256">
        <v>1815000.0</v>
      </c>
      <c r="G1905" s="133" t="s">
        <v>37</v>
      </c>
    </row>
    <row r="1906" ht="15.0" hidden="1" customHeight="1">
      <c r="A1906" s="133" t="s">
        <v>12</v>
      </c>
      <c r="B1906" s="133" t="s">
        <v>34</v>
      </c>
      <c r="C1906" s="133">
        <v>10825.0</v>
      </c>
      <c r="D1906" s="133" t="s">
        <v>2153</v>
      </c>
      <c r="E1906" s="133" t="s">
        <v>36</v>
      </c>
      <c r="F1906" s="256">
        <v>77021.0</v>
      </c>
      <c r="G1906" s="133" t="s">
        <v>37</v>
      </c>
    </row>
    <row r="1907" ht="15.0" hidden="1" customHeight="1">
      <c r="A1907" s="133" t="s">
        <v>12</v>
      </c>
      <c r="B1907" s="133" t="s">
        <v>34</v>
      </c>
      <c r="C1907" s="133">
        <v>10830.0</v>
      </c>
      <c r="D1907" s="133" t="s">
        <v>2154</v>
      </c>
      <c r="E1907" s="133" t="s">
        <v>36</v>
      </c>
      <c r="F1907" s="256">
        <v>85579.0</v>
      </c>
      <c r="G1907" s="133" t="s">
        <v>37</v>
      </c>
    </row>
    <row r="1908" ht="15.0" hidden="1" customHeight="1">
      <c r="A1908" s="133" t="s">
        <v>12</v>
      </c>
      <c r="B1908" s="133" t="s">
        <v>308</v>
      </c>
      <c r="C1908" s="133">
        <v>10836.0</v>
      </c>
      <c r="D1908" s="133" t="s">
        <v>2155</v>
      </c>
      <c r="E1908" s="133" t="s">
        <v>46</v>
      </c>
      <c r="F1908" s="256">
        <v>5292942.0</v>
      </c>
      <c r="G1908" s="133" t="s">
        <v>37</v>
      </c>
    </row>
    <row r="1909" ht="15.0" hidden="1" customHeight="1">
      <c r="A1909" s="133" t="s">
        <v>12</v>
      </c>
      <c r="B1909" s="133" t="s">
        <v>1135</v>
      </c>
      <c r="C1909" s="133">
        <v>10842.0</v>
      </c>
      <c r="D1909" s="133" t="s">
        <v>2156</v>
      </c>
      <c r="E1909" s="133" t="s">
        <v>46</v>
      </c>
      <c r="F1909" s="256">
        <v>17788.0</v>
      </c>
      <c r="G1909" s="133" t="s">
        <v>37</v>
      </c>
    </row>
    <row r="1910" ht="15.0" hidden="1" customHeight="1">
      <c r="A1910" s="133" t="s">
        <v>12</v>
      </c>
      <c r="B1910" s="133" t="s">
        <v>308</v>
      </c>
      <c r="C1910" s="133">
        <v>10847.0</v>
      </c>
      <c r="D1910" s="133" t="s">
        <v>2157</v>
      </c>
      <c r="E1910" s="133" t="s">
        <v>46</v>
      </c>
      <c r="F1910" s="256">
        <v>5439371.0</v>
      </c>
      <c r="G1910" s="133" t="s">
        <v>37</v>
      </c>
    </row>
    <row r="1911" ht="15.0" hidden="1" customHeight="1">
      <c r="A1911" s="133" t="s">
        <v>12</v>
      </c>
      <c r="B1911" s="133" t="s">
        <v>308</v>
      </c>
      <c r="C1911" s="133">
        <v>10852.0</v>
      </c>
      <c r="D1911" s="133" t="s">
        <v>2158</v>
      </c>
      <c r="E1911" s="133" t="s">
        <v>46</v>
      </c>
      <c r="F1911" s="256">
        <v>1446627.0</v>
      </c>
      <c r="G1911" s="133" t="s">
        <v>37</v>
      </c>
    </row>
    <row r="1912" ht="15.0" hidden="1" customHeight="1">
      <c r="A1912" s="133" t="s">
        <v>12</v>
      </c>
      <c r="B1912" s="133" t="s">
        <v>1135</v>
      </c>
      <c r="C1912" s="133">
        <v>10855.0</v>
      </c>
      <c r="D1912" s="133" t="s">
        <v>2159</v>
      </c>
      <c r="E1912" s="133" t="s">
        <v>46</v>
      </c>
      <c r="F1912" s="256">
        <v>57120.0</v>
      </c>
      <c r="G1912" s="133" t="s">
        <v>37</v>
      </c>
    </row>
    <row r="1913" ht="15.0" hidden="1" customHeight="1">
      <c r="A1913" s="133" t="s">
        <v>12</v>
      </c>
      <c r="B1913" s="133" t="s">
        <v>1135</v>
      </c>
      <c r="C1913" s="133">
        <v>10872.0</v>
      </c>
      <c r="D1913" s="133" t="s">
        <v>2160</v>
      </c>
      <c r="E1913" s="133" t="s">
        <v>46</v>
      </c>
      <c r="F1913" s="256">
        <v>490280.0</v>
      </c>
      <c r="G1913" s="133" t="s">
        <v>37</v>
      </c>
    </row>
    <row r="1914" ht="15.0" hidden="1" customHeight="1">
      <c r="A1914" s="133" t="s">
        <v>12</v>
      </c>
      <c r="B1914" s="133" t="s">
        <v>308</v>
      </c>
      <c r="C1914" s="133">
        <v>10877.0</v>
      </c>
      <c r="D1914" s="133" t="s">
        <v>2161</v>
      </c>
      <c r="E1914" s="133" t="s">
        <v>46</v>
      </c>
      <c r="F1914" s="256">
        <v>5593106.0</v>
      </c>
      <c r="G1914" s="133" t="s">
        <v>37</v>
      </c>
    </row>
    <row r="1915" ht="15.0" hidden="1" customHeight="1">
      <c r="A1915" s="133" t="s">
        <v>12</v>
      </c>
      <c r="B1915" s="133" t="s">
        <v>819</v>
      </c>
      <c r="C1915" s="133">
        <v>10878.0</v>
      </c>
      <c r="D1915" s="133" t="s">
        <v>2162</v>
      </c>
      <c r="E1915" s="133" t="s">
        <v>46</v>
      </c>
      <c r="F1915" s="256">
        <v>6588.0</v>
      </c>
      <c r="G1915" s="133" t="s">
        <v>37</v>
      </c>
    </row>
    <row r="1916" ht="15.0" hidden="1" customHeight="1">
      <c r="A1916" s="133" t="s">
        <v>12</v>
      </c>
      <c r="B1916" s="133" t="s">
        <v>47</v>
      </c>
      <c r="C1916" s="133">
        <v>10880.0</v>
      </c>
      <c r="D1916" s="133" t="s">
        <v>2163</v>
      </c>
      <c r="E1916" s="133" t="s">
        <v>16</v>
      </c>
      <c r="F1916" s="256">
        <v>28739.0</v>
      </c>
      <c r="G1916" s="133" t="s">
        <v>17</v>
      </c>
    </row>
    <row r="1917" ht="15.0" hidden="1" customHeight="1">
      <c r="A1917" s="133" t="s">
        <v>12</v>
      </c>
      <c r="B1917" s="133" t="s">
        <v>1085</v>
      </c>
      <c r="C1917" s="133">
        <v>10890.0</v>
      </c>
      <c r="D1917" s="133" t="s">
        <v>2164</v>
      </c>
      <c r="E1917" s="133" t="s">
        <v>61</v>
      </c>
      <c r="F1917" s="256">
        <v>44495.0</v>
      </c>
      <c r="G1917" s="133" t="s">
        <v>37</v>
      </c>
    </row>
    <row r="1918" ht="15.0" hidden="1" customHeight="1">
      <c r="A1918" s="133" t="s">
        <v>12</v>
      </c>
      <c r="B1918" s="133" t="s">
        <v>345</v>
      </c>
      <c r="C1918" s="133">
        <v>10920.0</v>
      </c>
      <c r="D1918" s="133" t="s">
        <v>2165</v>
      </c>
      <c r="E1918" s="133" t="s">
        <v>46</v>
      </c>
      <c r="F1918" s="256">
        <v>1261400.0</v>
      </c>
      <c r="G1918" s="133" t="s">
        <v>37</v>
      </c>
    </row>
    <row r="1919" ht="15.0" hidden="1" customHeight="1">
      <c r="A1919" s="133" t="s">
        <v>12</v>
      </c>
      <c r="B1919" s="133" t="s">
        <v>992</v>
      </c>
      <c r="C1919" s="133">
        <v>10936.0</v>
      </c>
      <c r="D1919" s="133" t="s">
        <v>2166</v>
      </c>
      <c r="E1919" s="133" t="s">
        <v>46</v>
      </c>
      <c r="F1919" s="256">
        <v>125809.0</v>
      </c>
      <c r="G1919" s="133" t="s">
        <v>37</v>
      </c>
    </row>
    <row r="1920" ht="15.0" hidden="1" customHeight="1">
      <c r="A1920" s="133" t="s">
        <v>12</v>
      </c>
      <c r="B1920" s="133" t="s">
        <v>992</v>
      </c>
      <c r="C1920" s="133">
        <v>10937.0</v>
      </c>
      <c r="D1920" s="133" t="s">
        <v>2167</v>
      </c>
      <c r="E1920" s="133" t="s">
        <v>46</v>
      </c>
      <c r="F1920" s="256">
        <v>249635.0</v>
      </c>
      <c r="G1920" s="133" t="s">
        <v>37</v>
      </c>
    </row>
    <row r="1921" ht="15.0" hidden="1" customHeight="1">
      <c r="A1921" s="133" t="s">
        <v>12</v>
      </c>
      <c r="B1921" s="133" t="s">
        <v>41</v>
      </c>
      <c r="C1921" s="133">
        <v>10947.0</v>
      </c>
      <c r="D1921" s="133" t="s">
        <v>2168</v>
      </c>
      <c r="E1921" s="133" t="s">
        <v>43</v>
      </c>
      <c r="F1921" s="256">
        <v>7140.0</v>
      </c>
      <c r="G1921" s="133" t="s">
        <v>17</v>
      </c>
    </row>
    <row r="1922" ht="15.0" hidden="1" customHeight="1">
      <c r="A1922" s="133" t="s">
        <v>12</v>
      </c>
      <c r="B1922" s="133" t="s">
        <v>41</v>
      </c>
      <c r="C1922" s="133">
        <v>10948.0</v>
      </c>
      <c r="D1922" s="133" t="s">
        <v>2169</v>
      </c>
      <c r="E1922" s="133" t="s">
        <v>43</v>
      </c>
      <c r="F1922" s="256">
        <v>7140.0</v>
      </c>
      <c r="G1922" s="133" t="s">
        <v>17</v>
      </c>
    </row>
    <row r="1923" ht="15.0" hidden="1" customHeight="1">
      <c r="A1923" s="133" t="s">
        <v>12</v>
      </c>
      <c r="B1923" s="133" t="s">
        <v>451</v>
      </c>
      <c r="C1923" s="133">
        <v>10955.0</v>
      </c>
      <c r="D1923" s="133" t="s">
        <v>2170</v>
      </c>
      <c r="E1923" s="133" t="s">
        <v>100</v>
      </c>
      <c r="F1923" s="256">
        <v>4907108.0</v>
      </c>
      <c r="G1923" s="133" t="s">
        <v>37</v>
      </c>
    </row>
    <row r="1924" ht="15.0" hidden="1" customHeight="1">
      <c r="A1924" s="133" t="s">
        <v>12</v>
      </c>
      <c r="B1924" s="133" t="s">
        <v>1660</v>
      </c>
      <c r="C1924" s="133">
        <v>10957.0</v>
      </c>
      <c r="D1924" s="133" t="s">
        <v>2171</v>
      </c>
      <c r="E1924" s="133" t="s">
        <v>46</v>
      </c>
      <c r="F1924" s="256">
        <v>73957.0</v>
      </c>
      <c r="G1924" s="133" t="s">
        <v>37</v>
      </c>
    </row>
    <row r="1925" ht="15.0" hidden="1" customHeight="1">
      <c r="A1925" s="133" t="s">
        <v>12</v>
      </c>
      <c r="B1925" s="133" t="s">
        <v>1660</v>
      </c>
      <c r="C1925" s="133">
        <v>10958.0</v>
      </c>
      <c r="D1925" s="133" t="s">
        <v>2172</v>
      </c>
      <c r="E1925" s="133" t="s">
        <v>46</v>
      </c>
      <c r="F1925" s="256">
        <v>46201.0</v>
      </c>
      <c r="G1925" s="133" t="s">
        <v>37</v>
      </c>
    </row>
    <row r="1926" ht="15.0" hidden="1" customHeight="1">
      <c r="A1926" s="133" t="s">
        <v>12</v>
      </c>
      <c r="B1926" s="133" t="s">
        <v>1660</v>
      </c>
      <c r="C1926" s="133">
        <v>10959.0</v>
      </c>
      <c r="D1926" s="133" t="s">
        <v>2173</v>
      </c>
      <c r="E1926" s="133" t="s">
        <v>46</v>
      </c>
      <c r="F1926" s="256">
        <v>41650.0</v>
      </c>
      <c r="G1926" s="133" t="s">
        <v>37</v>
      </c>
    </row>
    <row r="1927" ht="15.0" hidden="1" customHeight="1">
      <c r="A1927" s="133" t="s">
        <v>12</v>
      </c>
      <c r="B1927" s="133" t="s">
        <v>1660</v>
      </c>
      <c r="C1927" s="133">
        <v>10960.0</v>
      </c>
      <c r="D1927" s="133" t="s">
        <v>2174</v>
      </c>
      <c r="E1927" s="133" t="s">
        <v>46</v>
      </c>
      <c r="F1927" s="256">
        <v>38080.0</v>
      </c>
      <c r="G1927" s="133" t="s">
        <v>37</v>
      </c>
    </row>
    <row r="1928" ht="15.0" hidden="1" customHeight="1">
      <c r="A1928" s="133" t="s">
        <v>12</v>
      </c>
      <c r="B1928" s="133" t="s">
        <v>1660</v>
      </c>
      <c r="C1928" s="133">
        <v>10961.0</v>
      </c>
      <c r="D1928" s="133" t="s">
        <v>2175</v>
      </c>
      <c r="E1928" s="133" t="s">
        <v>46</v>
      </c>
      <c r="F1928" s="256">
        <v>26180.0</v>
      </c>
      <c r="G1928" s="133" t="s">
        <v>37</v>
      </c>
    </row>
    <row r="1929" ht="15.0" hidden="1" customHeight="1">
      <c r="A1929" s="133" t="s">
        <v>12</v>
      </c>
      <c r="B1929" s="133" t="s">
        <v>1660</v>
      </c>
      <c r="C1929" s="133">
        <v>10962.0</v>
      </c>
      <c r="D1929" s="133" t="s">
        <v>2176</v>
      </c>
      <c r="E1929" s="133" t="s">
        <v>46</v>
      </c>
      <c r="F1929" s="256">
        <v>43554.0</v>
      </c>
      <c r="G1929" s="133" t="s">
        <v>37</v>
      </c>
    </row>
    <row r="1930" ht="15.0" hidden="1" customHeight="1">
      <c r="A1930" s="133" t="s">
        <v>12</v>
      </c>
      <c r="B1930" s="133" t="s">
        <v>1660</v>
      </c>
      <c r="C1930" s="133">
        <v>10963.0</v>
      </c>
      <c r="D1930" s="133" t="s">
        <v>2177</v>
      </c>
      <c r="E1930" s="133" t="s">
        <v>46</v>
      </c>
      <c r="F1930" s="256">
        <v>43816.0</v>
      </c>
      <c r="G1930" s="133" t="s">
        <v>37</v>
      </c>
    </row>
    <row r="1931" ht="15.0" hidden="1" customHeight="1">
      <c r="A1931" s="133" t="s">
        <v>12</v>
      </c>
      <c r="B1931" s="133" t="s">
        <v>1660</v>
      </c>
      <c r="C1931" s="133">
        <v>10964.0</v>
      </c>
      <c r="D1931" s="133" t="s">
        <v>2178</v>
      </c>
      <c r="E1931" s="133" t="s">
        <v>46</v>
      </c>
      <c r="F1931" s="256">
        <v>43316.0</v>
      </c>
      <c r="G1931" s="133" t="s">
        <v>37</v>
      </c>
    </row>
    <row r="1932" ht="15.0" hidden="1" customHeight="1">
      <c r="A1932" s="133" t="s">
        <v>12</v>
      </c>
      <c r="B1932" s="133" t="s">
        <v>875</v>
      </c>
      <c r="C1932" s="133">
        <v>10965.0</v>
      </c>
      <c r="D1932" s="133" t="s">
        <v>2179</v>
      </c>
      <c r="E1932" s="133" t="s">
        <v>46</v>
      </c>
      <c r="F1932" s="256">
        <v>261800.0</v>
      </c>
      <c r="G1932" s="133" t="s">
        <v>37</v>
      </c>
    </row>
    <row r="1933" ht="15.0" hidden="1" customHeight="1">
      <c r="A1933" s="133" t="s">
        <v>12</v>
      </c>
      <c r="B1933" s="133" t="s">
        <v>877</v>
      </c>
      <c r="C1933" s="133">
        <v>10966.0</v>
      </c>
      <c r="D1933" s="133" t="s">
        <v>2180</v>
      </c>
      <c r="E1933" s="133" t="s">
        <v>46</v>
      </c>
      <c r="F1933" s="256">
        <v>194291.0</v>
      </c>
      <c r="G1933" s="133" t="s">
        <v>37</v>
      </c>
    </row>
    <row r="1934" ht="15.0" hidden="1" customHeight="1">
      <c r="A1934" s="133" t="s">
        <v>12</v>
      </c>
      <c r="B1934" s="133" t="s">
        <v>877</v>
      </c>
      <c r="C1934" s="133">
        <v>10967.0</v>
      </c>
      <c r="D1934" s="133" t="s">
        <v>2181</v>
      </c>
      <c r="E1934" s="133" t="s">
        <v>46</v>
      </c>
      <c r="F1934" s="256">
        <v>1148350.0</v>
      </c>
      <c r="G1934" s="133" t="s">
        <v>37</v>
      </c>
    </row>
    <row r="1935" ht="15.0" hidden="1" customHeight="1">
      <c r="A1935" s="133" t="s">
        <v>12</v>
      </c>
      <c r="B1935" s="133" t="s">
        <v>877</v>
      </c>
      <c r="C1935" s="133">
        <v>10968.0</v>
      </c>
      <c r="D1935" s="133" t="s">
        <v>2182</v>
      </c>
      <c r="E1935" s="133" t="s">
        <v>46</v>
      </c>
      <c r="F1935" s="256">
        <v>131449.0</v>
      </c>
      <c r="G1935" s="133" t="s">
        <v>37</v>
      </c>
    </row>
    <row r="1936" ht="15.0" hidden="1" customHeight="1">
      <c r="A1936" s="133" t="s">
        <v>12</v>
      </c>
      <c r="B1936" s="133" t="s">
        <v>871</v>
      </c>
      <c r="C1936" s="133">
        <v>10969.0</v>
      </c>
      <c r="D1936" s="133" t="s">
        <v>2183</v>
      </c>
      <c r="E1936" s="133" t="s">
        <v>46</v>
      </c>
      <c r="F1936" s="256">
        <v>816340.0</v>
      </c>
      <c r="G1936" s="133" t="s">
        <v>37</v>
      </c>
    </row>
    <row r="1937" ht="15.0" hidden="1" customHeight="1">
      <c r="A1937" s="133" t="s">
        <v>12</v>
      </c>
      <c r="B1937" s="133" t="s">
        <v>2001</v>
      </c>
      <c r="C1937" s="133">
        <v>10971.0</v>
      </c>
      <c r="D1937" s="133" t="s">
        <v>2184</v>
      </c>
      <c r="E1937" s="133" t="s">
        <v>46</v>
      </c>
      <c r="F1937" s="256">
        <v>773500.0</v>
      </c>
      <c r="G1937" s="133" t="s">
        <v>37</v>
      </c>
    </row>
    <row r="1938" ht="15.0" hidden="1" customHeight="1">
      <c r="A1938" s="133" t="s">
        <v>12</v>
      </c>
      <c r="B1938" s="133" t="s">
        <v>848</v>
      </c>
      <c r="C1938" s="133">
        <v>10972.0</v>
      </c>
      <c r="D1938" s="133" t="s">
        <v>2185</v>
      </c>
      <c r="E1938" s="133" t="s">
        <v>46</v>
      </c>
      <c r="F1938" s="256">
        <v>2501975.0</v>
      </c>
      <c r="G1938" s="133" t="s">
        <v>37</v>
      </c>
    </row>
    <row r="1939" ht="15.0" hidden="1" customHeight="1">
      <c r="A1939" s="133" t="s">
        <v>12</v>
      </c>
      <c r="B1939" s="133" t="s">
        <v>845</v>
      </c>
      <c r="C1939" s="133">
        <v>10973.0</v>
      </c>
      <c r="D1939" s="133" t="s">
        <v>2186</v>
      </c>
      <c r="E1939" s="133" t="s">
        <v>46</v>
      </c>
      <c r="F1939" s="256">
        <v>259000.0</v>
      </c>
      <c r="G1939" s="133" t="s">
        <v>37</v>
      </c>
    </row>
    <row r="1940" ht="15.0" hidden="1" customHeight="1">
      <c r="A1940" s="133" t="s">
        <v>12</v>
      </c>
      <c r="B1940" s="133" t="s">
        <v>866</v>
      </c>
      <c r="C1940" s="133">
        <v>10974.0</v>
      </c>
      <c r="D1940" s="133" t="s">
        <v>2187</v>
      </c>
      <c r="E1940" s="133" t="s">
        <v>46</v>
      </c>
      <c r="F1940" s="256">
        <v>142800.0</v>
      </c>
      <c r="G1940" s="133" t="s">
        <v>37</v>
      </c>
    </row>
    <row r="1941" ht="15.0" hidden="1" customHeight="1">
      <c r="A1941" s="133" t="s">
        <v>12</v>
      </c>
      <c r="B1941" s="133" t="s">
        <v>871</v>
      </c>
      <c r="C1941" s="133">
        <v>10975.0</v>
      </c>
      <c r="D1941" s="133" t="s">
        <v>2188</v>
      </c>
      <c r="E1941" s="133" t="s">
        <v>46</v>
      </c>
      <c r="F1941" s="256">
        <v>83300.0</v>
      </c>
      <c r="G1941" s="133" t="s">
        <v>37</v>
      </c>
    </row>
    <row r="1942" ht="15.0" hidden="1" customHeight="1">
      <c r="A1942" s="133" t="s">
        <v>12</v>
      </c>
      <c r="B1942" s="133" t="s">
        <v>2061</v>
      </c>
      <c r="C1942" s="133">
        <v>10976.0</v>
      </c>
      <c r="D1942" s="133" t="s">
        <v>2189</v>
      </c>
      <c r="E1942" s="133" t="s">
        <v>46</v>
      </c>
      <c r="F1942" s="256">
        <v>2171152.0</v>
      </c>
      <c r="G1942" s="133" t="s">
        <v>37</v>
      </c>
    </row>
    <row r="1943" ht="15.0" hidden="1" customHeight="1">
      <c r="A1943" s="133" t="s">
        <v>12</v>
      </c>
      <c r="B1943" s="133" t="s">
        <v>65</v>
      </c>
      <c r="C1943" s="133">
        <v>10977.0</v>
      </c>
      <c r="D1943" s="133" t="s">
        <v>2190</v>
      </c>
      <c r="E1943" s="133" t="s">
        <v>46</v>
      </c>
      <c r="F1943" s="256">
        <v>3208524.0</v>
      </c>
      <c r="G1943" s="133" t="s">
        <v>17</v>
      </c>
    </row>
    <row r="1944" ht="15.0" hidden="1" customHeight="1">
      <c r="A1944" s="133" t="s">
        <v>12</v>
      </c>
      <c r="B1944" s="133" t="s">
        <v>345</v>
      </c>
      <c r="C1944" s="133">
        <v>10987.0</v>
      </c>
      <c r="D1944" s="133" t="s">
        <v>2191</v>
      </c>
      <c r="E1944" s="133" t="s">
        <v>46</v>
      </c>
      <c r="F1944" s="256">
        <v>88060.0</v>
      </c>
      <c r="G1944" s="133" t="s">
        <v>37</v>
      </c>
    </row>
    <row r="1945" ht="15.0" hidden="1" customHeight="1">
      <c r="A1945" s="133" t="s">
        <v>12</v>
      </c>
      <c r="B1945" s="133" t="s">
        <v>345</v>
      </c>
      <c r="C1945" s="133">
        <v>10988.0</v>
      </c>
      <c r="D1945" s="133" t="s">
        <v>2192</v>
      </c>
      <c r="E1945" s="133" t="s">
        <v>46</v>
      </c>
      <c r="F1945" s="256">
        <v>210630.0</v>
      </c>
      <c r="G1945" s="133" t="s">
        <v>37</v>
      </c>
    </row>
    <row r="1946" ht="15.0" hidden="1" customHeight="1">
      <c r="A1946" s="133" t="s">
        <v>12</v>
      </c>
      <c r="B1946" s="133" t="s">
        <v>345</v>
      </c>
      <c r="C1946" s="133">
        <v>10989.0</v>
      </c>
      <c r="D1946" s="133" t="s">
        <v>2193</v>
      </c>
      <c r="E1946" s="133" t="s">
        <v>46</v>
      </c>
      <c r="F1946" s="256">
        <v>1449420.0</v>
      </c>
      <c r="G1946" s="133" t="s">
        <v>37</v>
      </c>
    </row>
    <row r="1947" ht="15.0" hidden="1" customHeight="1">
      <c r="A1947" s="133" t="s">
        <v>12</v>
      </c>
      <c r="B1947" s="133" t="s">
        <v>1085</v>
      </c>
      <c r="C1947" s="133">
        <v>10992.0</v>
      </c>
      <c r="D1947" s="133" t="s">
        <v>2194</v>
      </c>
      <c r="E1947" s="133" t="s">
        <v>46</v>
      </c>
      <c r="F1947" s="256">
        <v>116745.0</v>
      </c>
      <c r="G1947" s="133" t="s">
        <v>37</v>
      </c>
    </row>
    <row r="1948" ht="15.0" hidden="1" customHeight="1">
      <c r="A1948" s="133" t="s">
        <v>12</v>
      </c>
      <c r="B1948" s="133" t="s">
        <v>2001</v>
      </c>
      <c r="C1948" s="133">
        <v>10996.0</v>
      </c>
      <c r="D1948" s="133" t="s">
        <v>2195</v>
      </c>
      <c r="E1948" s="133" t="s">
        <v>46</v>
      </c>
      <c r="F1948" s="256">
        <v>325822.0</v>
      </c>
      <c r="G1948" s="133" t="s">
        <v>37</v>
      </c>
    </row>
    <row r="1949" ht="15.0" hidden="1" customHeight="1">
      <c r="A1949" s="133" t="s">
        <v>12</v>
      </c>
      <c r="B1949" s="133" t="s">
        <v>1143</v>
      </c>
      <c r="C1949" s="133">
        <v>11007.0</v>
      </c>
      <c r="D1949" s="133" t="s">
        <v>2196</v>
      </c>
      <c r="E1949" s="133" t="s">
        <v>61</v>
      </c>
      <c r="F1949" s="256">
        <v>46398.0</v>
      </c>
      <c r="G1949" s="133" t="s">
        <v>37</v>
      </c>
    </row>
    <row r="1950" ht="15.0" hidden="1" customHeight="1">
      <c r="A1950" s="133" t="s">
        <v>12</v>
      </c>
      <c r="B1950" s="133" t="s">
        <v>1113</v>
      </c>
      <c r="C1950" s="133">
        <v>11008.0</v>
      </c>
      <c r="D1950" s="133" t="s">
        <v>2197</v>
      </c>
      <c r="E1950" s="133" t="s">
        <v>16</v>
      </c>
      <c r="F1950" s="256">
        <v>126198.0</v>
      </c>
      <c r="G1950" s="133" t="s">
        <v>37</v>
      </c>
    </row>
    <row r="1951" ht="15.0" hidden="1" customHeight="1">
      <c r="A1951" s="133" t="s">
        <v>12</v>
      </c>
      <c r="B1951" s="133" t="s">
        <v>47</v>
      </c>
      <c r="C1951" s="133">
        <v>11026.0</v>
      </c>
      <c r="D1951" s="133" t="s">
        <v>2198</v>
      </c>
      <c r="E1951" s="133" t="s">
        <v>16</v>
      </c>
      <c r="F1951" s="256">
        <v>83062.0</v>
      </c>
      <c r="G1951" s="133" t="s">
        <v>17</v>
      </c>
    </row>
    <row r="1952" ht="15.0" hidden="1" customHeight="1">
      <c r="A1952" s="133" t="s">
        <v>12</v>
      </c>
      <c r="B1952" s="133" t="s">
        <v>47</v>
      </c>
      <c r="C1952" s="133">
        <v>11027.0</v>
      </c>
      <c r="D1952" s="133" t="s">
        <v>2199</v>
      </c>
      <c r="E1952" s="133" t="s">
        <v>16</v>
      </c>
      <c r="F1952" s="256">
        <v>83062.0</v>
      </c>
      <c r="G1952" s="133" t="s">
        <v>17</v>
      </c>
    </row>
    <row r="1953" ht="15.0" hidden="1" customHeight="1">
      <c r="A1953" s="133" t="s">
        <v>12</v>
      </c>
      <c r="B1953" s="133" t="s">
        <v>47</v>
      </c>
      <c r="C1953" s="133">
        <v>11028.0</v>
      </c>
      <c r="D1953" s="133" t="s">
        <v>2200</v>
      </c>
      <c r="E1953" s="133" t="s">
        <v>16</v>
      </c>
      <c r="F1953" s="256">
        <v>90135.0</v>
      </c>
      <c r="G1953" s="133" t="s">
        <v>17</v>
      </c>
    </row>
    <row r="1954" ht="15.0" hidden="1" customHeight="1">
      <c r="A1954" s="133" t="s">
        <v>12</v>
      </c>
      <c r="B1954" s="133" t="s">
        <v>47</v>
      </c>
      <c r="C1954" s="133">
        <v>11029.0</v>
      </c>
      <c r="D1954" s="133" t="s">
        <v>2201</v>
      </c>
      <c r="E1954" s="133" t="s">
        <v>16</v>
      </c>
      <c r="F1954" s="256">
        <v>90135.0</v>
      </c>
      <c r="G1954" s="133" t="s">
        <v>17</v>
      </c>
    </row>
    <row r="1955" ht="15.0" hidden="1" customHeight="1">
      <c r="A1955" s="133" t="s">
        <v>12</v>
      </c>
      <c r="B1955" s="133" t="s">
        <v>47</v>
      </c>
      <c r="C1955" s="133">
        <v>11030.0</v>
      </c>
      <c r="D1955" s="133" t="s">
        <v>2202</v>
      </c>
      <c r="E1955" s="133" t="s">
        <v>16</v>
      </c>
      <c r="F1955" s="256">
        <v>93265.0</v>
      </c>
      <c r="G1955" s="133" t="s">
        <v>17</v>
      </c>
    </row>
    <row r="1956" ht="15.0" hidden="1" customHeight="1">
      <c r="A1956" s="133" t="s">
        <v>12</v>
      </c>
      <c r="B1956" s="133" t="s">
        <v>47</v>
      </c>
      <c r="C1956" s="133">
        <v>11031.0</v>
      </c>
      <c r="D1956" s="133" t="s">
        <v>2203</v>
      </c>
      <c r="E1956" s="133" t="s">
        <v>16</v>
      </c>
      <c r="F1956" s="256">
        <v>93265.0</v>
      </c>
      <c r="G1956" s="133" t="s">
        <v>17</v>
      </c>
    </row>
    <row r="1957" ht="15.0" hidden="1" customHeight="1">
      <c r="A1957" s="133" t="s">
        <v>12</v>
      </c>
      <c r="B1957" s="133" t="s">
        <v>47</v>
      </c>
      <c r="C1957" s="133">
        <v>11032.0</v>
      </c>
      <c r="D1957" s="133" t="s">
        <v>2204</v>
      </c>
      <c r="E1957" s="133" t="s">
        <v>16</v>
      </c>
      <c r="F1957" s="256">
        <v>74137.0</v>
      </c>
      <c r="G1957" s="133" t="s">
        <v>17</v>
      </c>
    </row>
    <row r="1958" ht="15.0" hidden="1" customHeight="1">
      <c r="A1958" s="133" t="s">
        <v>12</v>
      </c>
      <c r="B1958" s="133" t="s">
        <v>47</v>
      </c>
      <c r="C1958" s="133">
        <v>11033.0</v>
      </c>
      <c r="D1958" s="133" t="s">
        <v>2205</v>
      </c>
      <c r="E1958" s="133" t="s">
        <v>16</v>
      </c>
      <c r="F1958" s="256">
        <v>74137.0</v>
      </c>
      <c r="G1958" s="133" t="s">
        <v>17</v>
      </c>
    </row>
    <row r="1959" ht="15.0" hidden="1" customHeight="1">
      <c r="A1959" s="133" t="s">
        <v>12</v>
      </c>
      <c r="B1959" s="133" t="s">
        <v>47</v>
      </c>
      <c r="C1959" s="133">
        <v>11034.0</v>
      </c>
      <c r="D1959" s="133" t="s">
        <v>2206</v>
      </c>
      <c r="E1959" s="133" t="s">
        <v>16</v>
      </c>
      <c r="F1959" s="256">
        <v>76517.0</v>
      </c>
      <c r="G1959" s="133" t="s">
        <v>17</v>
      </c>
    </row>
    <row r="1960" ht="15.0" hidden="1" customHeight="1">
      <c r="A1960" s="133" t="s">
        <v>12</v>
      </c>
      <c r="B1960" s="133" t="s">
        <v>47</v>
      </c>
      <c r="C1960" s="133">
        <v>11035.0</v>
      </c>
      <c r="D1960" s="133" t="s">
        <v>2207</v>
      </c>
      <c r="E1960" s="133" t="s">
        <v>16</v>
      </c>
      <c r="F1960" s="256">
        <v>76517.0</v>
      </c>
      <c r="G1960" s="133" t="s">
        <v>17</v>
      </c>
    </row>
    <row r="1961" ht="15.0" hidden="1" customHeight="1">
      <c r="A1961" s="133" t="s">
        <v>12</v>
      </c>
      <c r="B1961" s="133" t="s">
        <v>47</v>
      </c>
      <c r="C1961" s="133">
        <v>11036.0</v>
      </c>
      <c r="D1961" s="133" t="s">
        <v>2208</v>
      </c>
      <c r="E1961" s="133" t="s">
        <v>16</v>
      </c>
      <c r="F1961" s="256">
        <v>80920.0</v>
      </c>
      <c r="G1961" s="133" t="s">
        <v>17</v>
      </c>
    </row>
    <row r="1962" ht="15.0" hidden="1" customHeight="1">
      <c r="A1962" s="133" t="s">
        <v>12</v>
      </c>
      <c r="B1962" s="133" t="s">
        <v>47</v>
      </c>
      <c r="C1962" s="133">
        <v>11037.0</v>
      </c>
      <c r="D1962" s="133" t="s">
        <v>2209</v>
      </c>
      <c r="E1962" s="133" t="s">
        <v>16</v>
      </c>
      <c r="F1962" s="256">
        <v>80920.0</v>
      </c>
      <c r="G1962" s="133" t="s">
        <v>17</v>
      </c>
    </row>
    <row r="1963" ht="15.0" hidden="1" customHeight="1">
      <c r="A1963" s="133" t="s">
        <v>12</v>
      </c>
      <c r="B1963" s="133" t="s">
        <v>47</v>
      </c>
      <c r="C1963" s="133">
        <v>11038.0</v>
      </c>
      <c r="D1963" s="133" t="s">
        <v>2210</v>
      </c>
      <c r="E1963" s="133" t="s">
        <v>16</v>
      </c>
      <c r="F1963" s="256">
        <v>24059.0</v>
      </c>
      <c r="G1963" s="133" t="s">
        <v>17</v>
      </c>
    </row>
    <row r="1964" ht="15.0" hidden="1" customHeight="1">
      <c r="A1964" s="133" t="s">
        <v>12</v>
      </c>
      <c r="B1964" s="133" t="s">
        <v>47</v>
      </c>
      <c r="C1964" s="133">
        <v>11039.0</v>
      </c>
      <c r="D1964" s="133" t="s">
        <v>2211</v>
      </c>
      <c r="E1964" s="133" t="s">
        <v>16</v>
      </c>
      <c r="F1964" s="256">
        <v>20988.0</v>
      </c>
      <c r="G1964" s="133" t="s">
        <v>17</v>
      </c>
    </row>
    <row r="1965" ht="15.0" hidden="1" customHeight="1">
      <c r="A1965" s="133" t="s">
        <v>12</v>
      </c>
      <c r="B1965" s="133" t="s">
        <v>515</v>
      </c>
      <c r="C1965" s="133">
        <v>11057.0</v>
      </c>
      <c r="D1965" s="133" t="s">
        <v>2212</v>
      </c>
      <c r="E1965" s="133" t="s">
        <v>36</v>
      </c>
      <c r="F1965" s="256">
        <v>55145.0</v>
      </c>
      <c r="G1965" s="133" t="s">
        <v>37</v>
      </c>
    </row>
    <row r="1966" ht="15.0" hidden="1" customHeight="1">
      <c r="A1966" s="133" t="s">
        <v>12</v>
      </c>
      <c r="B1966" s="133" t="s">
        <v>557</v>
      </c>
      <c r="C1966" s="133">
        <v>11080.0</v>
      </c>
      <c r="D1966" s="133" t="s">
        <v>2213</v>
      </c>
      <c r="E1966" s="133" t="s">
        <v>16</v>
      </c>
      <c r="F1966" s="256">
        <v>1305125.0</v>
      </c>
      <c r="G1966" s="133" t="s">
        <v>17</v>
      </c>
    </row>
    <row r="1967" ht="15.0" hidden="1" customHeight="1">
      <c r="A1967" s="133" t="s">
        <v>12</v>
      </c>
      <c r="B1967" s="133" t="s">
        <v>557</v>
      </c>
      <c r="C1967" s="133">
        <v>11081.0</v>
      </c>
      <c r="D1967" s="133" t="s">
        <v>2214</v>
      </c>
      <c r="E1967" s="133" t="s">
        <v>16</v>
      </c>
      <c r="F1967" s="256">
        <v>1185129.0</v>
      </c>
      <c r="G1967" s="133" t="s">
        <v>17</v>
      </c>
    </row>
    <row r="1968" ht="15.0" hidden="1" customHeight="1">
      <c r="A1968" s="133" t="s">
        <v>12</v>
      </c>
      <c r="B1968" s="133" t="s">
        <v>557</v>
      </c>
      <c r="C1968" s="133">
        <v>11082.0</v>
      </c>
      <c r="D1968" s="133" t="s">
        <v>2215</v>
      </c>
      <c r="E1968" s="133" t="s">
        <v>16</v>
      </c>
      <c r="F1968" s="256">
        <v>1106930.0</v>
      </c>
      <c r="G1968" s="133" t="s">
        <v>17</v>
      </c>
    </row>
    <row r="1969" ht="15.0" hidden="1" customHeight="1">
      <c r="A1969" s="133" t="s">
        <v>12</v>
      </c>
      <c r="B1969" s="133" t="s">
        <v>891</v>
      </c>
      <c r="C1969" s="133">
        <v>11083.0</v>
      </c>
      <c r="D1969" s="133" t="s">
        <v>2216</v>
      </c>
      <c r="E1969" s="133" t="s">
        <v>46</v>
      </c>
      <c r="F1969" s="256">
        <v>54379.0</v>
      </c>
      <c r="G1969" s="133" t="s">
        <v>37</v>
      </c>
    </row>
    <row r="1970" ht="15.0" hidden="1" customHeight="1">
      <c r="A1970" s="133" t="s">
        <v>12</v>
      </c>
      <c r="B1970" s="133" t="s">
        <v>891</v>
      </c>
      <c r="C1970" s="133">
        <v>11084.0</v>
      </c>
      <c r="D1970" s="133" t="s">
        <v>2217</v>
      </c>
      <c r="E1970" s="133" t="s">
        <v>46</v>
      </c>
      <c r="F1970" s="256">
        <v>158000.0</v>
      </c>
      <c r="G1970" s="133" t="s">
        <v>37</v>
      </c>
    </row>
    <row r="1971" ht="15.0" hidden="1" customHeight="1">
      <c r="A1971" s="133" t="s">
        <v>12</v>
      </c>
      <c r="B1971" s="133" t="s">
        <v>2218</v>
      </c>
      <c r="C1971" s="133">
        <v>11085.0</v>
      </c>
      <c r="D1971" s="133" t="s">
        <v>2219</v>
      </c>
      <c r="E1971" s="133" t="s">
        <v>46</v>
      </c>
      <c r="F1971" s="256">
        <v>6942537.0</v>
      </c>
      <c r="G1971" s="133" t="s">
        <v>37</v>
      </c>
    </row>
    <row r="1972" ht="15.0" hidden="1" customHeight="1">
      <c r="A1972" s="133" t="s">
        <v>12</v>
      </c>
      <c r="B1972" s="133" t="s">
        <v>2218</v>
      </c>
      <c r="C1972" s="133">
        <v>11086.0</v>
      </c>
      <c r="D1972" s="133" t="s">
        <v>2220</v>
      </c>
      <c r="E1972" s="133" t="s">
        <v>46</v>
      </c>
      <c r="F1972" s="256">
        <v>674690.0</v>
      </c>
      <c r="G1972" s="133" t="s">
        <v>37</v>
      </c>
    </row>
    <row r="1973" ht="15.0" hidden="1" customHeight="1">
      <c r="A1973" s="133" t="s">
        <v>12</v>
      </c>
      <c r="B1973" s="133" t="s">
        <v>819</v>
      </c>
      <c r="C1973" s="133">
        <v>11089.0</v>
      </c>
      <c r="D1973" s="133" t="s">
        <v>2221</v>
      </c>
      <c r="E1973" s="133" t="s">
        <v>46</v>
      </c>
      <c r="F1973" s="256">
        <v>28654.0</v>
      </c>
      <c r="G1973" s="133" t="s">
        <v>37</v>
      </c>
    </row>
    <row r="1974" ht="15.0" hidden="1" customHeight="1">
      <c r="A1974" s="133" t="s">
        <v>12</v>
      </c>
      <c r="B1974" s="133" t="s">
        <v>563</v>
      </c>
      <c r="C1974" s="133">
        <v>11091.0</v>
      </c>
      <c r="D1974" s="133" t="s">
        <v>2222</v>
      </c>
      <c r="E1974" s="133" t="s">
        <v>43</v>
      </c>
      <c r="F1974" s="256">
        <v>4451.0</v>
      </c>
      <c r="G1974" s="133" t="s">
        <v>37</v>
      </c>
    </row>
    <row r="1975" ht="15.0" hidden="1" customHeight="1">
      <c r="A1975" s="133" t="s">
        <v>12</v>
      </c>
      <c r="B1975" s="133" t="s">
        <v>563</v>
      </c>
      <c r="C1975" s="133">
        <v>11092.0</v>
      </c>
      <c r="D1975" s="133" t="s">
        <v>2223</v>
      </c>
      <c r="E1975" s="133" t="s">
        <v>43</v>
      </c>
      <c r="F1975" s="256">
        <v>8053.0</v>
      </c>
      <c r="G1975" s="133" t="s">
        <v>37</v>
      </c>
    </row>
    <row r="1976" ht="15.0" hidden="1" customHeight="1">
      <c r="A1976" s="133" t="s">
        <v>12</v>
      </c>
      <c r="B1976" s="133" t="s">
        <v>563</v>
      </c>
      <c r="C1976" s="133">
        <v>11093.0</v>
      </c>
      <c r="D1976" s="133" t="s">
        <v>2224</v>
      </c>
      <c r="E1976" s="133" t="s">
        <v>43</v>
      </c>
      <c r="F1976" s="256">
        <v>8693.0</v>
      </c>
      <c r="G1976" s="133" t="s">
        <v>37</v>
      </c>
    </row>
    <row r="1977" ht="15.0" hidden="1" customHeight="1">
      <c r="A1977" s="133" t="s">
        <v>12</v>
      </c>
      <c r="B1977" s="133" t="s">
        <v>563</v>
      </c>
      <c r="C1977" s="133">
        <v>11094.0</v>
      </c>
      <c r="D1977" s="133" t="s">
        <v>2225</v>
      </c>
      <c r="E1977" s="133" t="s">
        <v>43</v>
      </c>
      <c r="F1977" s="256">
        <v>6815.0</v>
      </c>
      <c r="G1977" s="133" t="s">
        <v>37</v>
      </c>
    </row>
    <row r="1978" ht="15.0" hidden="1" customHeight="1">
      <c r="A1978" s="133" t="s">
        <v>12</v>
      </c>
      <c r="B1978" s="133" t="s">
        <v>563</v>
      </c>
      <c r="C1978" s="133">
        <v>11096.0</v>
      </c>
      <c r="D1978" s="133" t="s">
        <v>2226</v>
      </c>
      <c r="E1978" s="133" t="s">
        <v>43</v>
      </c>
      <c r="F1978" s="256">
        <v>12553.0</v>
      </c>
      <c r="G1978" s="133" t="s">
        <v>37</v>
      </c>
    </row>
    <row r="1979" ht="15.0" hidden="1" customHeight="1">
      <c r="A1979" s="133" t="s">
        <v>12</v>
      </c>
      <c r="B1979" s="133" t="s">
        <v>563</v>
      </c>
      <c r="C1979" s="133">
        <v>11097.0</v>
      </c>
      <c r="D1979" s="133" t="s">
        <v>2227</v>
      </c>
      <c r="E1979" s="133" t="s">
        <v>43</v>
      </c>
      <c r="F1979" s="256">
        <v>12609.0</v>
      </c>
      <c r="G1979" s="133" t="s">
        <v>37</v>
      </c>
    </row>
    <row r="1980" ht="15.0" hidden="1" customHeight="1">
      <c r="A1980" s="133" t="s">
        <v>12</v>
      </c>
      <c r="B1980" s="133" t="s">
        <v>563</v>
      </c>
      <c r="C1980" s="133">
        <v>11098.0</v>
      </c>
      <c r="D1980" s="133" t="s">
        <v>2228</v>
      </c>
      <c r="E1980" s="133" t="s">
        <v>43</v>
      </c>
      <c r="F1980" s="256">
        <v>13345.0</v>
      </c>
      <c r="G1980" s="133" t="s">
        <v>37</v>
      </c>
    </row>
    <row r="1981" ht="15.0" hidden="1" customHeight="1">
      <c r="A1981" s="133" t="s">
        <v>12</v>
      </c>
      <c r="B1981" s="133" t="s">
        <v>2229</v>
      </c>
      <c r="C1981" s="133">
        <v>11101.0</v>
      </c>
      <c r="D1981" s="133" t="s">
        <v>2230</v>
      </c>
      <c r="E1981" s="133" t="s">
        <v>61</v>
      </c>
      <c r="F1981" s="256">
        <v>97964.0</v>
      </c>
      <c r="G1981" s="133" t="s">
        <v>37</v>
      </c>
    </row>
    <row r="1982" ht="15.0" hidden="1" customHeight="1">
      <c r="A1982" s="133" t="s">
        <v>12</v>
      </c>
      <c r="B1982" s="133" t="s">
        <v>2229</v>
      </c>
      <c r="C1982" s="133">
        <v>11102.0</v>
      </c>
      <c r="D1982" s="133" t="s">
        <v>2231</v>
      </c>
      <c r="E1982" s="133" t="s">
        <v>61</v>
      </c>
      <c r="F1982" s="256">
        <v>344595.0</v>
      </c>
      <c r="G1982" s="133" t="s">
        <v>37</v>
      </c>
    </row>
    <row r="1983" ht="15.0" hidden="1" customHeight="1">
      <c r="A1983" s="133" t="s">
        <v>12</v>
      </c>
      <c r="B1983" s="133" t="s">
        <v>2229</v>
      </c>
      <c r="C1983" s="133">
        <v>11103.0</v>
      </c>
      <c r="D1983" s="133" t="s">
        <v>2232</v>
      </c>
      <c r="E1983" s="133" t="s">
        <v>61</v>
      </c>
      <c r="F1983" s="256">
        <v>430744.0</v>
      </c>
      <c r="G1983" s="133" t="s">
        <v>37</v>
      </c>
    </row>
    <row r="1984" ht="15.0" hidden="1" customHeight="1">
      <c r="A1984" s="133" t="s">
        <v>12</v>
      </c>
      <c r="B1984" s="133" t="s">
        <v>2229</v>
      </c>
      <c r="C1984" s="133">
        <v>11106.0</v>
      </c>
      <c r="D1984" s="133" t="s">
        <v>2233</v>
      </c>
      <c r="E1984" s="133" t="s">
        <v>61</v>
      </c>
      <c r="F1984" s="256">
        <v>455358.0</v>
      </c>
      <c r="G1984" s="133" t="s">
        <v>37</v>
      </c>
    </row>
    <row r="1985" ht="15.0" hidden="1" customHeight="1">
      <c r="A1985" s="133" t="s">
        <v>12</v>
      </c>
      <c r="B1985" s="133" t="s">
        <v>2229</v>
      </c>
      <c r="C1985" s="133">
        <v>11107.0</v>
      </c>
      <c r="D1985" s="133" t="s">
        <v>2234</v>
      </c>
      <c r="E1985" s="133" t="s">
        <v>61</v>
      </c>
      <c r="F1985" s="256">
        <v>639963.0</v>
      </c>
      <c r="G1985" s="133" t="s">
        <v>37</v>
      </c>
    </row>
    <row r="1986" ht="15.0" hidden="1" customHeight="1">
      <c r="A1986" s="133" t="s">
        <v>12</v>
      </c>
      <c r="B1986" s="133" t="s">
        <v>2229</v>
      </c>
      <c r="C1986" s="133">
        <v>11110.0</v>
      </c>
      <c r="D1986" s="133" t="s">
        <v>2235</v>
      </c>
      <c r="E1986" s="133" t="s">
        <v>61</v>
      </c>
      <c r="F1986" s="256">
        <v>479972.0</v>
      </c>
      <c r="G1986" s="133" t="s">
        <v>37</v>
      </c>
    </row>
    <row r="1987" ht="15.0" hidden="1" customHeight="1">
      <c r="A1987" s="133" t="s">
        <v>12</v>
      </c>
      <c r="B1987" s="133" t="s">
        <v>2229</v>
      </c>
      <c r="C1987" s="133">
        <v>11114.0</v>
      </c>
      <c r="D1987" s="133" t="s">
        <v>2236</v>
      </c>
      <c r="E1987" s="133" t="s">
        <v>61</v>
      </c>
      <c r="F1987" s="256">
        <v>504586.0</v>
      </c>
      <c r="G1987" s="133" t="s">
        <v>37</v>
      </c>
    </row>
    <row r="1988" ht="15.0" hidden="1" customHeight="1">
      <c r="A1988" s="133" t="s">
        <v>12</v>
      </c>
      <c r="B1988" s="133" t="s">
        <v>2001</v>
      </c>
      <c r="C1988" s="133">
        <v>11116.0</v>
      </c>
      <c r="D1988" s="133" t="s">
        <v>2237</v>
      </c>
      <c r="E1988" s="133" t="s">
        <v>61</v>
      </c>
      <c r="F1988" s="256">
        <v>309400.0</v>
      </c>
      <c r="G1988" s="133" t="s">
        <v>37</v>
      </c>
    </row>
    <row r="1989" ht="15.0" hidden="1" customHeight="1">
      <c r="A1989" s="133" t="s">
        <v>12</v>
      </c>
      <c r="B1989" s="133" t="s">
        <v>2001</v>
      </c>
      <c r="C1989" s="133">
        <v>11117.0</v>
      </c>
      <c r="D1989" s="133" t="s">
        <v>2238</v>
      </c>
      <c r="E1989" s="133" t="s">
        <v>61</v>
      </c>
      <c r="F1989" s="256">
        <v>333200.0</v>
      </c>
      <c r="G1989" s="133" t="s">
        <v>37</v>
      </c>
    </row>
    <row r="1990" ht="15.0" hidden="1" customHeight="1">
      <c r="A1990" s="133" t="s">
        <v>12</v>
      </c>
      <c r="B1990" s="133" t="s">
        <v>2001</v>
      </c>
      <c r="C1990" s="133">
        <v>11118.0</v>
      </c>
      <c r="D1990" s="133" t="s">
        <v>2239</v>
      </c>
      <c r="E1990" s="133" t="s">
        <v>61</v>
      </c>
      <c r="F1990" s="256">
        <v>376849.0</v>
      </c>
      <c r="G1990" s="133" t="s">
        <v>37</v>
      </c>
    </row>
    <row r="1991" ht="15.0" hidden="1" customHeight="1">
      <c r="A1991" s="133" t="s">
        <v>12</v>
      </c>
      <c r="B1991" s="133" t="s">
        <v>2001</v>
      </c>
      <c r="C1991" s="133">
        <v>11119.0</v>
      </c>
      <c r="D1991" s="133" t="s">
        <v>2240</v>
      </c>
      <c r="E1991" s="133" t="s">
        <v>61</v>
      </c>
      <c r="F1991" s="256">
        <v>537880.0</v>
      </c>
      <c r="G1991" s="133" t="s">
        <v>37</v>
      </c>
    </row>
    <row r="1992" ht="15.0" hidden="1" customHeight="1">
      <c r="A1992" s="133" t="s">
        <v>12</v>
      </c>
      <c r="B1992" s="133" t="s">
        <v>2001</v>
      </c>
      <c r="C1992" s="133">
        <v>11120.0</v>
      </c>
      <c r="D1992" s="133" t="s">
        <v>2241</v>
      </c>
      <c r="E1992" s="133" t="s">
        <v>46</v>
      </c>
      <c r="F1992" s="256">
        <v>2215256.0</v>
      </c>
      <c r="G1992" s="133" t="s">
        <v>37</v>
      </c>
    </row>
    <row r="1993" ht="15.0" hidden="1" customHeight="1">
      <c r="A1993" s="133" t="s">
        <v>12</v>
      </c>
      <c r="B1993" s="133" t="s">
        <v>2001</v>
      </c>
      <c r="C1993" s="133">
        <v>11121.0</v>
      </c>
      <c r="D1993" s="133" t="s">
        <v>2242</v>
      </c>
      <c r="E1993" s="133" t="s">
        <v>46</v>
      </c>
      <c r="F1993" s="256">
        <v>2953675.0</v>
      </c>
      <c r="G1993" s="133" t="s">
        <v>37</v>
      </c>
    </row>
    <row r="1994" ht="15.0" hidden="1" customHeight="1">
      <c r="A1994" s="133" t="s">
        <v>12</v>
      </c>
      <c r="B1994" s="133" t="s">
        <v>557</v>
      </c>
      <c r="C1994" s="133">
        <v>11125.0</v>
      </c>
      <c r="D1994" s="133" t="s">
        <v>2243</v>
      </c>
      <c r="E1994" s="133" t="s">
        <v>43</v>
      </c>
      <c r="F1994" s="256">
        <v>4356.0</v>
      </c>
      <c r="G1994" s="133" t="s">
        <v>17</v>
      </c>
    </row>
    <row r="1995" ht="15.0" hidden="1" customHeight="1">
      <c r="A1995" s="133" t="s">
        <v>12</v>
      </c>
      <c r="B1995" s="133" t="s">
        <v>557</v>
      </c>
      <c r="C1995" s="133">
        <v>11127.0</v>
      </c>
      <c r="D1995" s="133" t="s">
        <v>2244</v>
      </c>
      <c r="E1995" s="133" t="s">
        <v>43</v>
      </c>
      <c r="F1995" s="256">
        <v>4414.0</v>
      </c>
      <c r="G1995" s="133" t="s">
        <v>17</v>
      </c>
    </row>
    <row r="1996" ht="15.0" hidden="1" customHeight="1">
      <c r="A1996" s="133" t="s">
        <v>12</v>
      </c>
      <c r="B1996" s="133" t="s">
        <v>451</v>
      </c>
      <c r="C1996" s="133">
        <v>11136.0</v>
      </c>
      <c r="D1996" s="133" t="s">
        <v>2245</v>
      </c>
      <c r="E1996" s="133" t="s">
        <v>61</v>
      </c>
      <c r="F1996" s="256">
        <v>319007.0</v>
      </c>
      <c r="G1996" s="133" t="s">
        <v>37</v>
      </c>
    </row>
    <row r="1997" ht="15.0" hidden="1" customHeight="1">
      <c r="A1997" s="133" t="s">
        <v>12</v>
      </c>
      <c r="B1997" s="133" t="s">
        <v>38</v>
      </c>
      <c r="C1997" s="133">
        <v>11156.0</v>
      </c>
      <c r="D1997" s="133" t="s">
        <v>2246</v>
      </c>
      <c r="E1997" s="133" t="s">
        <v>100</v>
      </c>
      <c r="F1997" s="256">
        <v>93298.0</v>
      </c>
      <c r="G1997" s="133" t="s">
        <v>17</v>
      </c>
    </row>
    <row r="1998" ht="15.0" hidden="1" customHeight="1">
      <c r="A1998" s="133" t="s">
        <v>12</v>
      </c>
      <c r="B1998" s="133" t="s">
        <v>1057</v>
      </c>
      <c r="C1998" s="133">
        <v>11161.0</v>
      </c>
      <c r="D1998" s="133" t="s">
        <v>2247</v>
      </c>
      <c r="E1998" s="133" t="s">
        <v>43</v>
      </c>
      <c r="F1998" s="256">
        <v>1314.0</v>
      </c>
      <c r="G1998" s="133" t="s">
        <v>37</v>
      </c>
    </row>
    <row r="1999" ht="15.0" hidden="1" customHeight="1">
      <c r="A1999" s="133" t="s">
        <v>12</v>
      </c>
      <c r="B1999" s="133" t="s">
        <v>819</v>
      </c>
      <c r="C1999" s="133">
        <v>11164.0</v>
      </c>
      <c r="D1999" s="133" t="s">
        <v>2248</v>
      </c>
      <c r="E1999" s="133" t="s">
        <v>46</v>
      </c>
      <c r="F1999" s="256">
        <v>42386.0</v>
      </c>
      <c r="G1999" s="133" t="s">
        <v>37</v>
      </c>
    </row>
    <row r="2000" ht="15.0" hidden="1" customHeight="1">
      <c r="A2000" s="133" t="s">
        <v>12</v>
      </c>
      <c r="B2000" s="133" t="s">
        <v>451</v>
      </c>
      <c r="C2000" s="133">
        <v>11165.0</v>
      </c>
      <c r="D2000" s="133" t="s">
        <v>2249</v>
      </c>
      <c r="E2000" s="133" t="s">
        <v>46</v>
      </c>
      <c r="F2000" s="256">
        <v>6583.0</v>
      </c>
      <c r="G2000" s="133" t="s">
        <v>37</v>
      </c>
    </row>
    <row r="2001" ht="15.0" hidden="1" customHeight="1">
      <c r="A2001" s="133" t="s">
        <v>12</v>
      </c>
      <c r="B2001" s="133" t="s">
        <v>98</v>
      </c>
      <c r="C2001" s="133">
        <v>11167.0</v>
      </c>
      <c r="D2001" s="133" t="s">
        <v>2250</v>
      </c>
      <c r="E2001" s="133" t="s">
        <v>33</v>
      </c>
      <c r="F2001" s="256">
        <v>5207.0</v>
      </c>
      <c r="G2001" s="133" t="s">
        <v>37</v>
      </c>
    </row>
    <row r="2002" ht="15.0" hidden="1" customHeight="1">
      <c r="A2002" s="133" t="s">
        <v>12</v>
      </c>
      <c r="B2002" s="133" t="s">
        <v>58</v>
      </c>
      <c r="C2002" s="133">
        <v>11169.0</v>
      </c>
      <c r="D2002" s="133" t="s">
        <v>2251</v>
      </c>
      <c r="E2002" s="133" t="s">
        <v>61</v>
      </c>
      <c r="F2002" s="256">
        <v>104323.0</v>
      </c>
      <c r="G2002" s="133" t="s">
        <v>17</v>
      </c>
    </row>
    <row r="2003" ht="15.0" hidden="1" customHeight="1">
      <c r="A2003" s="133" t="s">
        <v>12</v>
      </c>
      <c r="B2003" s="133" t="s">
        <v>14</v>
      </c>
      <c r="C2003" s="133">
        <v>11171.0</v>
      </c>
      <c r="D2003" s="133" t="s">
        <v>2252</v>
      </c>
      <c r="E2003" s="133" t="s">
        <v>16</v>
      </c>
      <c r="F2003" s="256">
        <v>792600.0</v>
      </c>
      <c r="G2003" s="133" t="s">
        <v>17</v>
      </c>
    </row>
    <row r="2004" ht="15.0" hidden="1" customHeight="1">
      <c r="A2004" s="133" t="s">
        <v>12</v>
      </c>
      <c r="B2004" s="133" t="s">
        <v>14</v>
      </c>
      <c r="C2004" s="133">
        <v>11172.0</v>
      </c>
      <c r="D2004" s="133" t="s">
        <v>2253</v>
      </c>
      <c r="E2004" s="133" t="s">
        <v>16</v>
      </c>
      <c r="F2004" s="256">
        <v>859928.0</v>
      </c>
      <c r="G2004" s="133" t="s">
        <v>17</v>
      </c>
    </row>
    <row r="2005" ht="15.0" hidden="1" customHeight="1">
      <c r="A2005" s="133" t="s">
        <v>12</v>
      </c>
      <c r="B2005" s="133" t="s">
        <v>1059</v>
      </c>
      <c r="C2005" s="133">
        <v>11173.0</v>
      </c>
      <c r="D2005" s="133" t="s">
        <v>2254</v>
      </c>
      <c r="E2005" s="133" t="s">
        <v>46</v>
      </c>
      <c r="F2005" s="256">
        <v>101150.0</v>
      </c>
      <c r="G2005" s="133" t="s">
        <v>37</v>
      </c>
    </row>
    <row r="2006" ht="15.0" hidden="1" customHeight="1">
      <c r="A2006" s="133" t="s">
        <v>12</v>
      </c>
      <c r="B2006" s="133" t="s">
        <v>451</v>
      </c>
      <c r="C2006" s="133">
        <v>11175.0</v>
      </c>
      <c r="D2006" s="133" t="s">
        <v>2255</v>
      </c>
      <c r="E2006" s="133" t="s">
        <v>46</v>
      </c>
      <c r="F2006" s="256">
        <v>59814.0</v>
      </c>
      <c r="G2006" s="133" t="s">
        <v>37</v>
      </c>
    </row>
    <row r="2007" ht="15.0" hidden="1" customHeight="1">
      <c r="A2007" s="133" t="s">
        <v>12</v>
      </c>
      <c r="B2007" s="133" t="s">
        <v>451</v>
      </c>
      <c r="C2007" s="133">
        <v>11277.0</v>
      </c>
      <c r="D2007" s="133" t="s">
        <v>2256</v>
      </c>
      <c r="E2007" s="133" t="s">
        <v>46</v>
      </c>
      <c r="F2007" s="256">
        <v>12188.0</v>
      </c>
      <c r="G2007" s="133" t="s">
        <v>37</v>
      </c>
    </row>
    <row r="2008" ht="15.0" hidden="1" customHeight="1">
      <c r="A2008" s="133" t="s">
        <v>12</v>
      </c>
      <c r="B2008" s="133" t="s">
        <v>451</v>
      </c>
      <c r="C2008" s="133">
        <v>11278.0</v>
      </c>
      <c r="D2008" s="133" t="s">
        <v>2257</v>
      </c>
      <c r="E2008" s="133" t="s">
        <v>46</v>
      </c>
      <c r="F2008" s="256">
        <v>643554.0</v>
      </c>
      <c r="G2008" s="133" t="s">
        <v>37</v>
      </c>
    </row>
    <row r="2009" ht="15.0" hidden="1" customHeight="1">
      <c r="A2009" s="133" t="s">
        <v>12</v>
      </c>
      <c r="B2009" s="133" t="s">
        <v>451</v>
      </c>
      <c r="C2009" s="133">
        <v>11279.0</v>
      </c>
      <c r="D2009" s="133" t="s">
        <v>2258</v>
      </c>
      <c r="E2009" s="133" t="s">
        <v>46</v>
      </c>
      <c r="F2009" s="256">
        <v>643554.0</v>
      </c>
      <c r="G2009" s="133" t="s">
        <v>37</v>
      </c>
    </row>
    <row r="2010" ht="15.0" hidden="1" customHeight="1">
      <c r="A2010" s="133" t="s">
        <v>12</v>
      </c>
      <c r="B2010" s="133" t="s">
        <v>1128</v>
      </c>
      <c r="C2010" s="133">
        <v>11280.0</v>
      </c>
      <c r="D2010" s="133" t="s">
        <v>2259</v>
      </c>
      <c r="E2010" s="133" t="s">
        <v>46</v>
      </c>
      <c r="F2010" s="256">
        <v>5414500.0</v>
      </c>
      <c r="G2010" s="133" t="s">
        <v>37</v>
      </c>
    </row>
    <row r="2011" ht="15.0" hidden="1" customHeight="1">
      <c r="A2011" s="133" t="s">
        <v>12</v>
      </c>
      <c r="B2011" s="133" t="s">
        <v>58</v>
      </c>
      <c r="C2011" s="133">
        <v>11292.0</v>
      </c>
      <c r="D2011" s="133" t="s">
        <v>2260</v>
      </c>
      <c r="E2011" s="133" t="s">
        <v>46</v>
      </c>
      <c r="F2011" s="256">
        <v>29200.0</v>
      </c>
      <c r="G2011" s="133" t="s">
        <v>17</v>
      </c>
    </row>
    <row r="2012" ht="15.0" hidden="1" customHeight="1">
      <c r="A2012" s="133" t="s">
        <v>12</v>
      </c>
      <c r="B2012" s="133" t="s">
        <v>869</v>
      </c>
      <c r="C2012" s="133">
        <v>11305.0</v>
      </c>
      <c r="D2012" s="133" t="s">
        <v>2261</v>
      </c>
      <c r="E2012" s="133" t="s">
        <v>2262</v>
      </c>
      <c r="F2012" s="256">
        <v>155678.0</v>
      </c>
      <c r="G2012" s="133" t="s">
        <v>37</v>
      </c>
    </row>
    <row r="2013" ht="15.0" hidden="1" customHeight="1">
      <c r="A2013" s="133" t="s">
        <v>12</v>
      </c>
      <c r="B2013" s="133" t="s">
        <v>1050</v>
      </c>
      <c r="C2013" s="133">
        <v>11308.0</v>
      </c>
      <c r="D2013" s="133" t="s">
        <v>2263</v>
      </c>
      <c r="E2013" s="133" t="s">
        <v>100</v>
      </c>
      <c r="F2013" s="256">
        <v>5412.0</v>
      </c>
      <c r="G2013" s="133" t="s">
        <v>37</v>
      </c>
    </row>
    <row r="2014" ht="15.0" hidden="1" customHeight="1">
      <c r="A2014" s="133" t="s">
        <v>12</v>
      </c>
      <c r="B2014" s="133" t="s">
        <v>140</v>
      </c>
      <c r="C2014" s="133">
        <v>11328.0</v>
      </c>
      <c r="D2014" s="133" t="s">
        <v>2264</v>
      </c>
      <c r="E2014" s="133" t="s">
        <v>95</v>
      </c>
      <c r="F2014" s="256">
        <v>191408.0</v>
      </c>
      <c r="G2014" s="133" t="s">
        <v>37</v>
      </c>
    </row>
    <row r="2015" ht="15.0" hidden="1" customHeight="1">
      <c r="A2015" s="133" t="s">
        <v>12</v>
      </c>
      <c r="B2015" s="133" t="s">
        <v>140</v>
      </c>
      <c r="C2015" s="133">
        <v>11329.0</v>
      </c>
      <c r="D2015" s="133" t="s">
        <v>2265</v>
      </c>
      <c r="E2015" s="133" t="s">
        <v>95</v>
      </c>
      <c r="F2015" s="256">
        <v>320000.0</v>
      </c>
      <c r="G2015" s="133" t="s">
        <v>37</v>
      </c>
    </row>
    <row r="2016" ht="15.0" hidden="1" customHeight="1">
      <c r="A2016" s="133" t="s">
        <v>12</v>
      </c>
      <c r="B2016" s="133" t="s">
        <v>140</v>
      </c>
      <c r="C2016" s="133">
        <v>11330.0</v>
      </c>
      <c r="D2016" s="133" t="s">
        <v>2266</v>
      </c>
      <c r="E2016" s="133" t="s">
        <v>95</v>
      </c>
      <c r="F2016" s="256">
        <v>290000.0</v>
      </c>
      <c r="G2016" s="133" t="s">
        <v>37</v>
      </c>
    </row>
    <row r="2017" ht="15.0" hidden="1" customHeight="1">
      <c r="A2017" s="133" t="s">
        <v>12</v>
      </c>
      <c r="B2017" s="133" t="s">
        <v>140</v>
      </c>
      <c r="C2017" s="133">
        <v>11331.0</v>
      </c>
      <c r="D2017" s="133" t="s">
        <v>2267</v>
      </c>
      <c r="E2017" s="133" t="s">
        <v>95</v>
      </c>
      <c r="F2017" s="256">
        <v>290000.0</v>
      </c>
      <c r="G2017" s="133" t="s">
        <v>37</v>
      </c>
    </row>
    <row r="2018" ht="15.0" hidden="1" customHeight="1">
      <c r="A2018" s="133" t="s">
        <v>12</v>
      </c>
      <c r="B2018" s="133" t="s">
        <v>337</v>
      </c>
      <c r="C2018" s="133">
        <v>11332.0</v>
      </c>
      <c r="D2018" s="133" t="s">
        <v>2268</v>
      </c>
      <c r="E2018" s="133" t="s">
        <v>61</v>
      </c>
      <c r="F2018" s="256">
        <v>392700.0</v>
      </c>
      <c r="G2018" s="133" t="s">
        <v>37</v>
      </c>
    </row>
    <row r="2019" ht="15.0" hidden="1" customHeight="1">
      <c r="A2019" s="133" t="s">
        <v>12</v>
      </c>
      <c r="B2019" s="133" t="s">
        <v>563</v>
      </c>
      <c r="C2019" s="133">
        <v>11337.0</v>
      </c>
      <c r="D2019" s="133" t="s">
        <v>2269</v>
      </c>
      <c r="E2019" s="133" t="s">
        <v>43</v>
      </c>
      <c r="F2019" s="256">
        <v>25981.0</v>
      </c>
      <c r="G2019" s="133" t="s">
        <v>37</v>
      </c>
    </row>
    <row r="2020" ht="15.0" hidden="1" customHeight="1">
      <c r="A2020" s="133" t="s">
        <v>12</v>
      </c>
      <c r="B2020" s="133" t="s">
        <v>557</v>
      </c>
      <c r="C2020" s="133">
        <v>11338.0</v>
      </c>
      <c r="D2020" s="133" t="s">
        <v>2270</v>
      </c>
      <c r="E2020" s="133" t="s">
        <v>16</v>
      </c>
      <c r="F2020" s="256">
        <v>986934.0</v>
      </c>
      <c r="G2020" s="133" t="s">
        <v>17</v>
      </c>
    </row>
    <row r="2021" ht="15.0" hidden="1" customHeight="1">
      <c r="A2021" s="133" t="s">
        <v>12</v>
      </c>
      <c r="B2021" s="133" t="s">
        <v>14</v>
      </c>
      <c r="C2021" s="133">
        <v>11342.0</v>
      </c>
      <c r="D2021" s="133" t="s">
        <v>2271</v>
      </c>
      <c r="E2021" s="133" t="s">
        <v>16</v>
      </c>
      <c r="F2021" s="256">
        <v>792302.0</v>
      </c>
      <c r="G2021" s="133" t="s">
        <v>17</v>
      </c>
    </row>
    <row r="2022" ht="15.0" hidden="1" customHeight="1">
      <c r="A2022" s="133" t="s">
        <v>12</v>
      </c>
      <c r="B2022" s="133" t="s">
        <v>14</v>
      </c>
      <c r="C2022" s="133">
        <v>11343.0</v>
      </c>
      <c r="D2022" s="133" t="s">
        <v>2272</v>
      </c>
      <c r="E2022" s="133" t="s">
        <v>16</v>
      </c>
      <c r="F2022" s="256">
        <v>860251.0</v>
      </c>
      <c r="G2022" s="133" t="s">
        <v>17</v>
      </c>
    </row>
    <row r="2023" ht="15.0" hidden="1" customHeight="1">
      <c r="A2023" s="133" t="s">
        <v>12</v>
      </c>
      <c r="B2023" s="133" t="s">
        <v>563</v>
      </c>
      <c r="C2023" s="133">
        <v>11344.0</v>
      </c>
      <c r="D2023" s="133" t="s">
        <v>2273</v>
      </c>
      <c r="E2023" s="133" t="s">
        <v>43</v>
      </c>
      <c r="F2023" s="256">
        <v>54839.0</v>
      </c>
      <c r="G2023" s="133" t="s">
        <v>37</v>
      </c>
    </row>
    <row r="2024" ht="15.0" hidden="1" customHeight="1">
      <c r="A2024" s="133" t="s">
        <v>12</v>
      </c>
      <c r="B2024" s="133" t="s">
        <v>563</v>
      </c>
      <c r="C2024" s="133">
        <v>11346.0</v>
      </c>
      <c r="D2024" s="133" t="s">
        <v>2274</v>
      </c>
      <c r="E2024" s="133" t="s">
        <v>61</v>
      </c>
      <c r="F2024" s="256">
        <v>10674.0</v>
      </c>
      <c r="G2024" s="133" t="s">
        <v>37</v>
      </c>
    </row>
    <row r="2025" ht="15.0" hidden="1" customHeight="1">
      <c r="A2025" s="133" t="s">
        <v>12</v>
      </c>
      <c r="B2025" s="133" t="s">
        <v>129</v>
      </c>
      <c r="C2025" s="133">
        <v>11349.0</v>
      </c>
      <c r="D2025" s="133" t="s">
        <v>2275</v>
      </c>
      <c r="E2025" s="133" t="s">
        <v>61</v>
      </c>
      <c r="F2025" s="256">
        <v>1725500.0</v>
      </c>
      <c r="G2025" s="133" t="s">
        <v>17</v>
      </c>
    </row>
    <row r="2026" ht="15.0" hidden="1" customHeight="1">
      <c r="A2026" s="133" t="s">
        <v>12</v>
      </c>
      <c r="B2026" s="133" t="s">
        <v>129</v>
      </c>
      <c r="C2026" s="133">
        <v>11350.0</v>
      </c>
      <c r="D2026" s="133" t="s">
        <v>2276</v>
      </c>
      <c r="E2026" s="133" t="s">
        <v>61</v>
      </c>
      <c r="F2026" s="256">
        <v>1892100.0</v>
      </c>
      <c r="G2026" s="133" t="s">
        <v>17</v>
      </c>
    </row>
    <row r="2027" ht="15.0" hidden="1" customHeight="1">
      <c r="A2027" s="133" t="s">
        <v>12</v>
      </c>
      <c r="B2027" s="133" t="s">
        <v>129</v>
      </c>
      <c r="C2027" s="133">
        <v>11351.0</v>
      </c>
      <c r="D2027" s="133" t="s">
        <v>2277</v>
      </c>
      <c r="E2027" s="133" t="s">
        <v>61</v>
      </c>
      <c r="F2027" s="256">
        <v>2082500.0</v>
      </c>
      <c r="G2027" s="133" t="s">
        <v>17</v>
      </c>
    </row>
    <row r="2028" ht="15.0" hidden="1" customHeight="1">
      <c r="A2028" s="133" t="s">
        <v>12</v>
      </c>
      <c r="B2028" s="133" t="s">
        <v>129</v>
      </c>
      <c r="C2028" s="133">
        <v>11352.0</v>
      </c>
      <c r="D2028" s="133" t="s">
        <v>2278</v>
      </c>
      <c r="E2028" s="133" t="s">
        <v>61</v>
      </c>
      <c r="F2028" s="256">
        <v>2475200.0</v>
      </c>
      <c r="G2028" s="133" t="s">
        <v>17</v>
      </c>
    </row>
    <row r="2029" ht="15.0" hidden="1" customHeight="1">
      <c r="A2029" s="133" t="s">
        <v>12</v>
      </c>
      <c r="B2029" s="133" t="s">
        <v>129</v>
      </c>
      <c r="C2029" s="133">
        <v>11353.0</v>
      </c>
      <c r="D2029" s="133" t="s">
        <v>2279</v>
      </c>
      <c r="E2029" s="133" t="s">
        <v>61</v>
      </c>
      <c r="F2029" s="256">
        <v>2826250.0</v>
      </c>
      <c r="G2029" s="133" t="s">
        <v>17</v>
      </c>
    </row>
    <row r="2030" ht="15.0" hidden="1" customHeight="1">
      <c r="A2030" s="133" t="s">
        <v>12</v>
      </c>
      <c r="B2030" s="133" t="s">
        <v>129</v>
      </c>
      <c r="C2030" s="133">
        <v>11354.0</v>
      </c>
      <c r="D2030" s="133" t="s">
        <v>2280</v>
      </c>
      <c r="E2030" s="133" t="s">
        <v>61</v>
      </c>
      <c r="F2030" s="256">
        <v>3088050.0</v>
      </c>
      <c r="G2030" s="133" t="s">
        <v>17</v>
      </c>
    </row>
    <row r="2031" ht="15.0" hidden="1" customHeight="1">
      <c r="A2031" s="133" t="s">
        <v>12</v>
      </c>
      <c r="B2031" s="133" t="s">
        <v>129</v>
      </c>
      <c r="C2031" s="133">
        <v>11355.0</v>
      </c>
      <c r="D2031" s="133" t="s">
        <v>2281</v>
      </c>
      <c r="E2031" s="133" t="s">
        <v>61</v>
      </c>
      <c r="F2031" s="256">
        <v>3790150.0</v>
      </c>
      <c r="G2031" s="133" t="s">
        <v>17</v>
      </c>
    </row>
    <row r="2032" ht="15.0" hidden="1" customHeight="1">
      <c r="A2032" s="133" t="s">
        <v>12</v>
      </c>
      <c r="B2032" s="133" t="s">
        <v>129</v>
      </c>
      <c r="C2032" s="133">
        <v>11356.0</v>
      </c>
      <c r="D2032" s="133" t="s">
        <v>2282</v>
      </c>
      <c r="E2032" s="133" t="s">
        <v>61</v>
      </c>
      <c r="F2032" s="256">
        <v>4237152.0</v>
      </c>
      <c r="G2032" s="133" t="s">
        <v>17</v>
      </c>
    </row>
    <row r="2033" ht="15.0" hidden="1" customHeight="1">
      <c r="A2033" s="133" t="s">
        <v>12</v>
      </c>
      <c r="B2033" s="133" t="s">
        <v>129</v>
      </c>
      <c r="C2033" s="133">
        <v>11357.0</v>
      </c>
      <c r="D2033" s="133" t="s">
        <v>2283</v>
      </c>
      <c r="E2033" s="133" t="s">
        <v>61</v>
      </c>
      <c r="F2033" s="256">
        <v>5033700.0</v>
      </c>
      <c r="G2033" s="133" t="s">
        <v>17</v>
      </c>
    </row>
    <row r="2034" ht="15.0" hidden="1" customHeight="1">
      <c r="A2034" s="133" t="s">
        <v>12</v>
      </c>
      <c r="B2034" s="133" t="s">
        <v>129</v>
      </c>
      <c r="C2034" s="133">
        <v>11358.0</v>
      </c>
      <c r="D2034" s="133" t="s">
        <v>2284</v>
      </c>
      <c r="E2034" s="133" t="s">
        <v>61</v>
      </c>
      <c r="F2034" s="256">
        <v>6012016.0</v>
      </c>
      <c r="G2034" s="133" t="s">
        <v>17</v>
      </c>
    </row>
    <row r="2035" ht="15.0" hidden="1" customHeight="1">
      <c r="A2035" s="133" t="s">
        <v>12</v>
      </c>
      <c r="B2035" s="133" t="s">
        <v>129</v>
      </c>
      <c r="C2035" s="133">
        <v>11359.0</v>
      </c>
      <c r="D2035" s="133" t="s">
        <v>2285</v>
      </c>
      <c r="E2035" s="133" t="s">
        <v>61</v>
      </c>
      <c r="F2035" s="256">
        <v>7610050.0</v>
      </c>
      <c r="G2035" s="133" t="s">
        <v>17</v>
      </c>
    </row>
    <row r="2036" ht="15.0" hidden="1" customHeight="1">
      <c r="A2036" s="133" t="s">
        <v>12</v>
      </c>
      <c r="B2036" s="133" t="s">
        <v>129</v>
      </c>
      <c r="C2036" s="133">
        <v>11360.0</v>
      </c>
      <c r="D2036" s="133" t="s">
        <v>2286</v>
      </c>
      <c r="E2036" s="133" t="s">
        <v>61</v>
      </c>
      <c r="F2036" s="256">
        <v>9686600.0</v>
      </c>
      <c r="G2036" s="133" t="s">
        <v>17</v>
      </c>
    </row>
    <row r="2037" ht="15.0" hidden="1" customHeight="1">
      <c r="A2037" s="133" t="s">
        <v>12</v>
      </c>
      <c r="B2037" s="133" t="s">
        <v>129</v>
      </c>
      <c r="C2037" s="133">
        <v>11361.0</v>
      </c>
      <c r="D2037" s="133" t="s">
        <v>2287</v>
      </c>
      <c r="E2037" s="133" t="s">
        <v>61</v>
      </c>
      <c r="F2037" s="256">
        <v>1.0642406E7</v>
      </c>
      <c r="G2037" s="133" t="s">
        <v>17</v>
      </c>
    </row>
    <row r="2038" ht="15.0" hidden="1" customHeight="1">
      <c r="A2038" s="133" t="s">
        <v>12</v>
      </c>
      <c r="B2038" s="133" t="s">
        <v>65</v>
      </c>
      <c r="C2038" s="133">
        <v>11362.0</v>
      </c>
      <c r="D2038" s="133" t="s">
        <v>2288</v>
      </c>
      <c r="E2038" s="133" t="s">
        <v>46</v>
      </c>
      <c r="F2038" s="256">
        <v>5421.0</v>
      </c>
      <c r="G2038" s="133" t="s">
        <v>17</v>
      </c>
    </row>
    <row r="2039" ht="15.0" hidden="1" customHeight="1">
      <c r="A2039" s="133" t="s">
        <v>12</v>
      </c>
      <c r="B2039" s="133" t="s">
        <v>1135</v>
      </c>
      <c r="C2039" s="133">
        <v>11363.0</v>
      </c>
      <c r="D2039" s="133" t="s">
        <v>2289</v>
      </c>
      <c r="E2039" s="133" t="s">
        <v>46</v>
      </c>
      <c r="F2039" s="256">
        <v>89202.0</v>
      </c>
      <c r="G2039" s="133" t="s">
        <v>37</v>
      </c>
    </row>
    <row r="2040" ht="15.0" hidden="1" customHeight="1">
      <c r="A2040" s="133" t="s">
        <v>12</v>
      </c>
      <c r="B2040" s="133" t="s">
        <v>14</v>
      </c>
      <c r="C2040" s="133">
        <v>11366.0</v>
      </c>
      <c r="D2040" s="133" t="s">
        <v>2290</v>
      </c>
      <c r="E2040" s="133" t="s">
        <v>16</v>
      </c>
      <c r="F2040" s="256">
        <v>904392.0</v>
      </c>
      <c r="G2040" s="133" t="s">
        <v>17</v>
      </c>
    </row>
    <row r="2041" ht="15.0" hidden="1" customHeight="1">
      <c r="A2041" s="133" t="s">
        <v>12</v>
      </c>
      <c r="B2041" s="133" t="s">
        <v>140</v>
      </c>
      <c r="C2041" s="133">
        <v>11367.0</v>
      </c>
      <c r="D2041" s="133" t="s">
        <v>2291</v>
      </c>
      <c r="E2041" s="133" t="s">
        <v>95</v>
      </c>
      <c r="F2041" s="256">
        <v>192493.0</v>
      </c>
      <c r="G2041" s="133" t="s">
        <v>37</v>
      </c>
    </row>
    <row r="2042" ht="15.0" hidden="1" customHeight="1">
      <c r="A2042" s="133" t="s">
        <v>12</v>
      </c>
      <c r="B2042" s="133" t="s">
        <v>140</v>
      </c>
      <c r="C2042" s="133">
        <v>11368.0</v>
      </c>
      <c r="D2042" s="133" t="s">
        <v>2292</v>
      </c>
      <c r="E2042" s="133" t="s">
        <v>95</v>
      </c>
      <c r="F2042" s="256">
        <v>192493.0</v>
      </c>
      <c r="G2042" s="133" t="s">
        <v>37</v>
      </c>
    </row>
    <row r="2043" ht="15.0" hidden="1" customHeight="1">
      <c r="A2043" s="133" t="s">
        <v>12</v>
      </c>
      <c r="B2043" s="133" t="s">
        <v>563</v>
      </c>
      <c r="C2043" s="133">
        <v>11370.0</v>
      </c>
      <c r="D2043" s="133" t="s">
        <v>2293</v>
      </c>
      <c r="E2043" s="133" t="s">
        <v>95</v>
      </c>
      <c r="F2043" s="256">
        <v>365104.0</v>
      </c>
      <c r="G2043" s="133" t="s">
        <v>37</v>
      </c>
    </row>
    <row r="2044" ht="15.0" hidden="1" customHeight="1">
      <c r="A2044" s="133" t="s">
        <v>12</v>
      </c>
      <c r="B2044" s="133" t="s">
        <v>345</v>
      </c>
      <c r="C2044" s="133">
        <v>11381.0</v>
      </c>
      <c r="D2044" s="133" t="s">
        <v>2294</v>
      </c>
      <c r="E2044" s="133" t="s">
        <v>46</v>
      </c>
      <c r="F2044" s="256">
        <v>665128.0</v>
      </c>
      <c r="G2044" s="133" t="s">
        <v>37</v>
      </c>
    </row>
    <row r="2045" ht="15.0" hidden="1" customHeight="1">
      <c r="A2045" s="133" t="s">
        <v>12</v>
      </c>
      <c r="B2045" s="133" t="s">
        <v>345</v>
      </c>
      <c r="C2045" s="133">
        <v>11382.0</v>
      </c>
      <c r="D2045" s="133" t="s">
        <v>2295</v>
      </c>
      <c r="E2045" s="133" t="s">
        <v>46</v>
      </c>
      <c r="F2045" s="256">
        <v>930176.0</v>
      </c>
      <c r="G2045" s="133" t="s">
        <v>37</v>
      </c>
    </row>
    <row r="2046" ht="15.0" hidden="1" customHeight="1">
      <c r="A2046" s="133" t="s">
        <v>12</v>
      </c>
      <c r="B2046" s="133" t="s">
        <v>345</v>
      </c>
      <c r="C2046" s="133">
        <v>11384.0</v>
      </c>
      <c r="D2046" s="133" t="s">
        <v>2296</v>
      </c>
      <c r="E2046" s="133" t="s">
        <v>46</v>
      </c>
      <c r="F2046" s="256">
        <v>482257.0</v>
      </c>
      <c r="G2046" s="133" t="s">
        <v>37</v>
      </c>
    </row>
    <row r="2047" ht="15.0" hidden="1" customHeight="1">
      <c r="A2047" s="133" t="s">
        <v>12</v>
      </c>
      <c r="B2047" s="133" t="s">
        <v>345</v>
      </c>
      <c r="C2047" s="133">
        <v>11385.0</v>
      </c>
      <c r="D2047" s="133" t="s">
        <v>2297</v>
      </c>
      <c r="E2047" s="133" t="s">
        <v>46</v>
      </c>
      <c r="F2047" s="256">
        <v>783185.0</v>
      </c>
      <c r="G2047" s="133" t="s">
        <v>37</v>
      </c>
    </row>
    <row r="2048" ht="15.0" hidden="1" customHeight="1">
      <c r="A2048" s="133" t="s">
        <v>12</v>
      </c>
      <c r="B2048" s="133" t="s">
        <v>1085</v>
      </c>
      <c r="C2048" s="133">
        <v>11408.0</v>
      </c>
      <c r="D2048" s="133" t="s">
        <v>2298</v>
      </c>
      <c r="E2048" s="133" t="s">
        <v>61</v>
      </c>
      <c r="F2048" s="256">
        <v>43911.0</v>
      </c>
      <c r="G2048" s="133" t="s">
        <v>37</v>
      </c>
    </row>
    <row r="2049" ht="15.0" hidden="1" customHeight="1">
      <c r="A2049" s="133" t="s">
        <v>12</v>
      </c>
      <c r="B2049" s="133" t="s">
        <v>345</v>
      </c>
      <c r="C2049" s="133">
        <v>11409.0</v>
      </c>
      <c r="D2049" s="133" t="s">
        <v>2299</v>
      </c>
      <c r="E2049" s="133" t="s">
        <v>46</v>
      </c>
      <c r="F2049" s="256">
        <v>1457750.0</v>
      </c>
      <c r="G2049" s="133" t="s">
        <v>37</v>
      </c>
    </row>
    <row r="2050" ht="15.0" hidden="1" customHeight="1">
      <c r="A2050" s="133" t="s">
        <v>12</v>
      </c>
      <c r="B2050" s="133" t="s">
        <v>2061</v>
      </c>
      <c r="C2050" s="133">
        <v>11424.0</v>
      </c>
      <c r="D2050" s="133" t="s">
        <v>2300</v>
      </c>
      <c r="E2050" s="133" t="s">
        <v>46</v>
      </c>
      <c r="F2050" s="256">
        <v>3844460.0</v>
      </c>
      <c r="G2050" s="133" t="s">
        <v>37</v>
      </c>
    </row>
    <row r="2051" ht="15.0" hidden="1" customHeight="1">
      <c r="A2051" s="133" t="s">
        <v>12</v>
      </c>
      <c r="B2051" s="133" t="s">
        <v>2061</v>
      </c>
      <c r="C2051" s="133">
        <v>11425.0</v>
      </c>
      <c r="D2051" s="133" t="s">
        <v>2301</v>
      </c>
      <c r="E2051" s="133" t="s">
        <v>46</v>
      </c>
      <c r="F2051" s="256">
        <v>4739025.0</v>
      </c>
      <c r="G2051" s="133" t="s">
        <v>37</v>
      </c>
    </row>
    <row r="2052" ht="15.0" hidden="1" customHeight="1">
      <c r="A2052" s="133" t="s">
        <v>12</v>
      </c>
      <c r="B2052" s="133" t="s">
        <v>2061</v>
      </c>
      <c r="C2052" s="133">
        <v>11426.0</v>
      </c>
      <c r="D2052" s="133" t="s">
        <v>2302</v>
      </c>
      <c r="E2052" s="133" t="s">
        <v>46</v>
      </c>
      <c r="F2052" s="256">
        <v>5898972.0</v>
      </c>
      <c r="G2052" s="133" t="s">
        <v>37</v>
      </c>
    </row>
    <row r="2053" ht="15.0" hidden="1" customHeight="1">
      <c r="A2053" s="133" t="s">
        <v>12</v>
      </c>
      <c r="B2053" s="133" t="s">
        <v>2061</v>
      </c>
      <c r="C2053" s="133">
        <v>11427.0</v>
      </c>
      <c r="D2053" s="133" t="s">
        <v>2303</v>
      </c>
      <c r="E2053" s="133" t="s">
        <v>46</v>
      </c>
      <c r="F2053" s="256">
        <v>7456992.0</v>
      </c>
      <c r="G2053" s="133" t="s">
        <v>37</v>
      </c>
    </row>
    <row r="2054" ht="15.0" hidden="1" customHeight="1">
      <c r="A2054" s="133" t="s">
        <v>12</v>
      </c>
      <c r="B2054" s="133" t="s">
        <v>2061</v>
      </c>
      <c r="C2054" s="133">
        <v>11429.0</v>
      </c>
      <c r="D2054" s="133" t="s">
        <v>2304</v>
      </c>
      <c r="E2054" s="133" t="s">
        <v>46</v>
      </c>
      <c r="F2054" s="256">
        <v>4217083.0</v>
      </c>
      <c r="G2054" s="133" t="s">
        <v>37</v>
      </c>
    </row>
    <row r="2055" ht="15.0" hidden="1" customHeight="1">
      <c r="A2055" s="133" t="s">
        <v>12</v>
      </c>
      <c r="B2055" s="133" t="s">
        <v>2061</v>
      </c>
      <c r="C2055" s="133">
        <v>11430.0</v>
      </c>
      <c r="D2055" s="133" t="s">
        <v>2305</v>
      </c>
      <c r="E2055" s="133" t="s">
        <v>46</v>
      </c>
      <c r="F2055" s="256">
        <v>5339674.0</v>
      </c>
      <c r="G2055" s="133" t="s">
        <v>37</v>
      </c>
    </row>
    <row r="2056" ht="15.0" hidden="1" customHeight="1">
      <c r="A2056" s="133" t="s">
        <v>12</v>
      </c>
      <c r="B2056" s="133" t="s">
        <v>2061</v>
      </c>
      <c r="C2056" s="133">
        <v>11432.0</v>
      </c>
      <c r="D2056" s="133" t="s">
        <v>2306</v>
      </c>
      <c r="E2056" s="133" t="s">
        <v>46</v>
      </c>
      <c r="F2056" s="256">
        <v>4657453.0</v>
      </c>
      <c r="G2056" s="133" t="s">
        <v>37</v>
      </c>
    </row>
    <row r="2057" ht="15.0" hidden="1" customHeight="1">
      <c r="A2057" s="133" t="s">
        <v>12</v>
      </c>
      <c r="B2057" s="133" t="s">
        <v>2061</v>
      </c>
      <c r="C2057" s="133">
        <v>11433.0</v>
      </c>
      <c r="D2057" s="133" t="s">
        <v>2307</v>
      </c>
      <c r="E2057" s="133" t="s">
        <v>46</v>
      </c>
      <c r="F2057" s="256">
        <v>7136172.0</v>
      </c>
      <c r="G2057" s="133" t="s">
        <v>37</v>
      </c>
    </row>
    <row r="2058" ht="15.0" hidden="1" customHeight="1">
      <c r="A2058" s="133" t="s">
        <v>12</v>
      </c>
      <c r="B2058" s="133" t="s">
        <v>2061</v>
      </c>
      <c r="C2058" s="133">
        <v>11434.0</v>
      </c>
      <c r="D2058" s="133" t="s">
        <v>2308</v>
      </c>
      <c r="E2058" s="133" t="s">
        <v>46</v>
      </c>
      <c r="F2058" s="256">
        <v>9268560.0</v>
      </c>
      <c r="G2058" s="133" t="s">
        <v>37</v>
      </c>
    </row>
    <row r="2059" ht="15.0" hidden="1" customHeight="1">
      <c r="A2059" s="133" t="s">
        <v>12</v>
      </c>
      <c r="B2059" s="133" t="s">
        <v>2309</v>
      </c>
      <c r="C2059" s="133">
        <v>11435.0</v>
      </c>
      <c r="D2059" s="133" t="s">
        <v>2310</v>
      </c>
      <c r="E2059" s="133" t="s">
        <v>61</v>
      </c>
      <c r="F2059" s="256">
        <v>718105.0</v>
      </c>
      <c r="G2059" s="133" t="s">
        <v>37</v>
      </c>
    </row>
    <row r="2060" ht="15.0" hidden="1" customHeight="1">
      <c r="A2060" s="133" t="s">
        <v>12</v>
      </c>
      <c r="B2060" s="133" t="s">
        <v>2309</v>
      </c>
      <c r="C2060" s="133">
        <v>11436.0</v>
      </c>
      <c r="D2060" s="133" t="s">
        <v>2311</v>
      </c>
      <c r="E2060" s="133" t="s">
        <v>46</v>
      </c>
      <c r="F2060" s="256">
        <v>936558.0</v>
      </c>
      <c r="G2060" s="133" t="s">
        <v>37</v>
      </c>
    </row>
    <row r="2061" ht="15.0" hidden="1" customHeight="1">
      <c r="A2061" s="133" t="s">
        <v>12</v>
      </c>
      <c r="B2061" s="133" t="s">
        <v>2309</v>
      </c>
      <c r="C2061" s="133">
        <v>11437.0</v>
      </c>
      <c r="D2061" s="133" t="s">
        <v>2312</v>
      </c>
      <c r="E2061" s="133" t="s">
        <v>46</v>
      </c>
      <c r="F2061" s="256">
        <v>1404837.0</v>
      </c>
      <c r="G2061" s="133" t="s">
        <v>37</v>
      </c>
    </row>
    <row r="2062" ht="15.0" hidden="1" customHeight="1">
      <c r="A2062" s="133" t="s">
        <v>12</v>
      </c>
      <c r="B2062" s="133" t="s">
        <v>2309</v>
      </c>
      <c r="C2062" s="133">
        <v>11438.0</v>
      </c>
      <c r="D2062" s="133" t="s">
        <v>2313</v>
      </c>
      <c r="E2062" s="133" t="s">
        <v>61</v>
      </c>
      <c r="F2062" s="256">
        <v>1533200.0</v>
      </c>
      <c r="G2062" s="133" t="s">
        <v>37</v>
      </c>
    </row>
    <row r="2063" ht="15.0" hidden="1" customHeight="1">
      <c r="A2063" s="133" t="s">
        <v>12</v>
      </c>
      <c r="B2063" s="133" t="s">
        <v>2309</v>
      </c>
      <c r="C2063" s="133">
        <v>11439.0</v>
      </c>
      <c r="D2063" s="133" t="s">
        <v>2314</v>
      </c>
      <c r="E2063" s="133" t="s">
        <v>46</v>
      </c>
      <c r="F2063" s="256">
        <v>1987700.0</v>
      </c>
      <c r="G2063" s="133" t="s">
        <v>37</v>
      </c>
    </row>
    <row r="2064" ht="15.0" customHeight="1">
      <c r="A2064" s="133" t="s">
        <v>12</v>
      </c>
      <c r="B2064" s="133" t="s">
        <v>34</v>
      </c>
      <c r="C2064" s="133">
        <v>11442.0</v>
      </c>
      <c r="D2064" s="133" t="s">
        <v>2315</v>
      </c>
      <c r="E2064" s="133" t="s">
        <v>36</v>
      </c>
      <c r="F2064" s="256">
        <v>94796.0</v>
      </c>
      <c r="G2064" s="133" t="s">
        <v>37</v>
      </c>
    </row>
    <row r="2065" ht="15.0" customHeight="1">
      <c r="A2065" s="133" t="s">
        <v>12</v>
      </c>
      <c r="B2065" s="133" t="s">
        <v>34</v>
      </c>
      <c r="C2065" s="133">
        <v>11443.0</v>
      </c>
      <c r="D2065" s="133" t="s">
        <v>2316</v>
      </c>
      <c r="E2065" s="133" t="s">
        <v>36</v>
      </c>
      <c r="F2065" s="256">
        <v>72413.0</v>
      </c>
      <c r="G2065" s="133" t="s">
        <v>37</v>
      </c>
    </row>
    <row r="2066" ht="15.0" customHeight="1">
      <c r="A2066" s="133" t="s">
        <v>12</v>
      </c>
      <c r="B2066" s="133" t="s">
        <v>34</v>
      </c>
      <c r="C2066" s="133">
        <v>11444.0</v>
      </c>
      <c r="D2066" s="133" t="s">
        <v>2317</v>
      </c>
      <c r="E2066" s="133" t="s">
        <v>36</v>
      </c>
      <c r="F2066" s="256">
        <v>46081.0</v>
      </c>
      <c r="G2066" s="133" t="s">
        <v>37</v>
      </c>
    </row>
    <row r="2067" ht="15.0" hidden="1" customHeight="1">
      <c r="A2067" s="133" t="s">
        <v>12</v>
      </c>
      <c r="B2067" s="133" t="s">
        <v>1175</v>
      </c>
      <c r="C2067" s="133">
        <v>11447.0</v>
      </c>
      <c r="D2067" s="133" t="s">
        <v>2318</v>
      </c>
      <c r="E2067" s="133" t="s">
        <v>36</v>
      </c>
      <c r="F2067" s="256">
        <v>69900.0</v>
      </c>
      <c r="G2067" s="133" t="s">
        <v>37</v>
      </c>
    </row>
    <row r="2068" ht="15.0" hidden="1" customHeight="1">
      <c r="A2068" s="133" t="s">
        <v>12</v>
      </c>
      <c r="B2068" s="133" t="s">
        <v>34</v>
      </c>
      <c r="C2068" s="133">
        <v>11448.0</v>
      </c>
      <c r="D2068" s="133" t="s">
        <v>2319</v>
      </c>
      <c r="E2068" s="133" t="s">
        <v>46</v>
      </c>
      <c r="F2068" s="256">
        <v>146044.0</v>
      </c>
      <c r="G2068" s="133" t="s">
        <v>37</v>
      </c>
    </row>
    <row r="2069" ht="15.0" hidden="1" customHeight="1">
      <c r="A2069" s="133" t="s">
        <v>12</v>
      </c>
      <c r="B2069" s="133" t="s">
        <v>891</v>
      </c>
      <c r="C2069" s="133">
        <v>11449.0</v>
      </c>
      <c r="D2069" s="133" t="s">
        <v>2320</v>
      </c>
      <c r="E2069" s="133" t="s">
        <v>46</v>
      </c>
      <c r="F2069" s="256">
        <v>42993.0</v>
      </c>
      <c r="G2069" s="133" t="s">
        <v>37</v>
      </c>
    </row>
    <row r="2070" ht="15.0" hidden="1" customHeight="1">
      <c r="A2070" s="133" t="s">
        <v>12</v>
      </c>
      <c r="B2070" s="133" t="s">
        <v>891</v>
      </c>
      <c r="C2070" s="133">
        <v>11450.0</v>
      </c>
      <c r="D2070" s="133" t="s">
        <v>2321</v>
      </c>
      <c r="E2070" s="133" t="s">
        <v>46</v>
      </c>
      <c r="F2070" s="256">
        <v>27965.0</v>
      </c>
      <c r="G2070" s="133" t="s">
        <v>37</v>
      </c>
    </row>
    <row r="2071" ht="15.0" hidden="1" customHeight="1">
      <c r="A2071" s="133" t="s">
        <v>12</v>
      </c>
      <c r="B2071" s="133" t="s">
        <v>891</v>
      </c>
      <c r="C2071" s="133">
        <v>11451.0</v>
      </c>
      <c r="D2071" s="133" t="s">
        <v>2322</v>
      </c>
      <c r="E2071" s="133" t="s">
        <v>46</v>
      </c>
      <c r="F2071" s="256">
        <v>54740.0</v>
      </c>
      <c r="G2071" s="133" t="s">
        <v>37</v>
      </c>
    </row>
    <row r="2072" ht="15.0" hidden="1" customHeight="1">
      <c r="A2072" s="133" t="s">
        <v>12</v>
      </c>
      <c r="B2072" s="133" t="s">
        <v>891</v>
      </c>
      <c r="C2072" s="133">
        <v>11452.0</v>
      </c>
      <c r="D2072" s="133" t="s">
        <v>2323</v>
      </c>
      <c r="E2072" s="133" t="s">
        <v>1033</v>
      </c>
      <c r="F2072" s="256">
        <v>42840.0</v>
      </c>
      <c r="G2072" s="133" t="s">
        <v>37</v>
      </c>
    </row>
    <row r="2073" ht="15.0" hidden="1" customHeight="1">
      <c r="A2073" s="133" t="s">
        <v>12</v>
      </c>
      <c r="B2073" s="133" t="s">
        <v>891</v>
      </c>
      <c r="C2073" s="133">
        <v>11453.0</v>
      </c>
      <c r="D2073" s="133" t="s">
        <v>2324</v>
      </c>
      <c r="E2073" s="133" t="s">
        <v>1033</v>
      </c>
      <c r="F2073" s="256">
        <v>852494.0</v>
      </c>
      <c r="G2073" s="133" t="s">
        <v>37</v>
      </c>
    </row>
    <row r="2074" ht="15.0" hidden="1" customHeight="1">
      <c r="A2074" s="133" t="s">
        <v>12</v>
      </c>
      <c r="B2074" s="133" t="s">
        <v>1065</v>
      </c>
      <c r="C2074" s="133">
        <v>11454.0</v>
      </c>
      <c r="D2074" s="133" t="s">
        <v>2325</v>
      </c>
      <c r="E2074" s="133" t="s">
        <v>46</v>
      </c>
      <c r="F2074" s="256">
        <v>99000.0</v>
      </c>
      <c r="G2074" s="133" t="s">
        <v>37</v>
      </c>
    </row>
    <row r="2075" ht="15.0" hidden="1" customHeight="1">
      <c r="A2075" s="133" t="s">
        <v>12</v>
      </c>
      <c r="B2075" s="133" t="s">
        <v>869</v>
      </c>
      <c r="C2075" s="133">
        <v>11455.0</v>
      </c>
      <c r="D2075" s="133" t="s">
        <v>2326</v>
      </c>
      <c r="E2075" s="133" t="s">
        <v>2327</v>
      </c>
      <c r="F2075" s="256">
        <v>37691.0</v>
      </c>
      <c r="G2075" s="133" t="s">
        <v>37</v>
      </c>
    </row>
    <row r="2076" ht="15.0" hidden="1" customHeight="1">
      <c r="A2076" s="133" t="s">
        <v>12</v>
      </c>
      <c r="B2076" s="133" t="s">
        <v>869</v>
      </c>
      <c r="C2076" s="133">
        <v>11456.0</v>
      </c>
      <c r="D2076" s="133" t="s">
        <v>2328</v>
      </c>
      <c r="E2076" s="133" t="s">
        <v>2327</v>
      </c>
      <c r="F2076" s="256">
        <v>46704.0</v>
      </c>
      <c r="G2076" s="133" t="s">
        <v>37</v>
      </c>
    </row>
    <row r="2077" ht="15.0" hidden="1" customHeight="1">
      <c r="A2077" s="133" t="s">
        <v>12</v>
      </c>
      <c r="B2077" s="133" t="s">
        <v>869</v>
      </c>
      <c r="C2077" s="133">
        <v>11457.0</v>
      </c>
      <c r="D2077" s="133" t="s">
        <v>2329</v>
      </c>
      <c r="E2077" s="133" t="s">
        <v>1300</v>
      </c>
      <c r="F2077" s="256">
        <v>59813.0</v>
      </c>
      <c r="G2077" s="133" t="s">
        <v>37</v>
      </c>
    </row>
    <row r="2078" ht="15.0" hidden="1" customHeight="1">
      <c r="A2078" s="133" t="s">
        <v>12</v>
      </c>
      <c r="B2078" s="133" t="s">
        <v>869</v>
      </c>
      <c r="C2078" s="133">
        <v>11458.0</v>
      </c>
      <c r="D2078" s="133" t="s">
        <v>2330</v>
      </c>
      <c r="E2078" s="133" t="s">
        <v>2262</v>
      </c>
      <c r="F2078" s="256">
        <v>98618.0</v>
      </c>
      <c r="G2078" s="133" t="s">
        <v>37</v>
      </c>
    </row>
    <row r="2079" ht="15.0" hidden="1" customHeight="1">
      <c r="A2079" s="133" t="s">
        <v>12</v>
      </c>
      <c r="B2079" s="133" t="s">
        <v>869</v>
      </c>
      <c r="C2079" s="133">
        <v>11459.0</v>
      </c>
      <c r="D2079" s="133" t="s">
        <v>2331</v>
      </c>
      <c r="E2079" s="133" t="s">
        <v>2262</v>
      </c>
      <c r="F2079" s="256">
        <v>90555.0</v>
      </c>
      <c r="G2079" s="133" t="s">
        <v>37</v>
      </c>
    </row>
    <row r="2080" ht="15.0" hidden="1" customHeight="1">
      <c r="A2080" s="133" t="s">
        <v>12</v>
      </c>
      <c r="B2080" s="133" t="s">
        <v>869</v>
      </c>
      <c r="C2080" s="133">
        <v>11461.0</v>
      </c>
      <c r="D2080" s="133" t="s">
        <v>2332</v>
      </c>
      <c r="E2080" s="133" t="s">
        <v>2262</v>
      </c>
      <c r="F2080" s="256">
        <v>245806.0</v>
      </c>
      <c r="G2080" s="133" t="s">
        <v>37</v>
      </c>
    </row>
    <row r="2081" ht="15.0" hidden="1" customHeight="1">
      <c r="A2081" s="133" t="s">
        <v>12</v>
      </c>
      <c r="B2081" s="133" t="s">
        <v>869</v>
      </c>
      <c r="C2081" s="133">
        <v>11464.0</v>
      </c>
      <c r="D2081" s="133" t="s">
        <v>2333</v>
      </c>
      <c r="E2081" s="133" t="s">
        <v>2262</v>
      </c>
      <c r="F2081" s="256">
        <v>356584.0</v>
      </c>
      <c r="G2081" s="133" t="s">
        <v>37</v>
      </c>
    </row>
    <row r="2082" ht="15.0" hidden="1" customHeight="1">
      <c r="A2082" s="133" t="s">
        <v>12</v>
      </c>
      <c r="B2082" s="133" t="s">
        <v>869</v>
      </c>
      <c r="C2082" s="133">
        <v>11467.0</v>
      </c>
      <c r="D2082" s="133" t="s">
        <v>2334</v>
      </c>
      <c r="E2082" s="133" t="s">
        <v>2262</v>
      </c>
      <c r="F2082" s="256">
        <v>260987.0</v>
      </c>
      <c r="G2082" s="133" t="s">
        <v>37</v>
      </c>
    </row>
    <row r="2083" ht="15.0" hidden="1" customHeight="1">
      <c r="A2083" s="133" t="s">
        <v>12</v>
      </c>
      <c r="B2083" s="133" t="s">
        <v>869</v>
      </c>
      <c r="C2083" s="133">
        <v>11470.0</v>
      </c>
      <c r="D2083" s="133" t="s">
        <v>2335</v>
      </c>
      <c r="E2083" s="133" t="s">
        <v>2262</v>
      </c>
      <c r="F2083" s="256">
        <v>105399.0</v>
      </c>
      <c r="G2083" s="133" t="s">
        <v>37</v>
      </c>
    </row>
    <row r="2084" ht="15.0" hidden="1" customHeight="1">
      <c r="A2084" s="133" t="s">
        <v>12</v>
      </c>
      <c r="B2084" s="133" t="s">
        <v>869</v>
      </c>
      <c r="C2084" s="133">
        <v>11471.0</v>
      </c>
      <c r="D2084" s="133" t="s">
        <v>2336</v>
      </c>
      <c r="E2084" s="133" t="s">
        <v>2262</v>
      </c>
      <c r="F2084" s="256">
        <v>139409.0</v>
      </c>
      <c r="G2084" s="133" t="s">
        <v>37</v>
      </c>
    </row>
    <row r="2085" ht="15.0" hidden="1" customHeight="1">
      <c r="A2085" s="133" t="s">
        <v>12</v>
      </c>
      <c r="B2085" s="133" t="s">
        <v>869</v>
      </c>
      <c r="C2085" s="133">
        <v>11472.0</v>
      </c>
      <c r="D2085" s="133" t="s">
        <v>2337</v>
      </c>
      <c r="E2085" s="133" t="s">
        <v>2262</v>
      </c>
      <c r="F2085" s="256">
        <v>155678.0</v>
      </c>
      <c r="G2085" s="133" t="s">
        <v>37</v>
      </c>
    </row>
    <row r="2086" ht="15.0" hidden="1" customHeight="1">
      <c r="A2086" s="133" t="s">
        <v>12</v>
      </c>
      <c r="B2086" s="133" t="s">
        <v>2338</v>
      </c>
      <c r="C2086" s="133">
        <v>11477.0</v>
      </c>
      <c r="D2086" s="133" t="s">
        <v>2339</v>
      </c>
      <c r="E2086" s="133" t="s">
        <v>100</v>
      </c>
      <c r="F2086" s="256">
        <v>1383280.0</v>
      </c>
      <c r="G2086" s="133" t="s">
        <v>37</v>
      </c>
    </row>
    <row r="2087" ht="15.0" hidden="1" customHeight="1">
      <c r="A2087" s="133" t="s">
        <v>12</v>
      </c>
      <c r="B2087" s="133" t="s">
        <v>2340</v>
      </c>
      <c r="C2087" s="133">
        <v>11481.0</v>
      </c>
      <c r="D2087" s="133" t="s">
        <v>2341</v>
      </c>
      <c r="E2087" s="133" t="s">
        <v>100</v>
      </c>
      <c r="F2087" s="256">
        <v>1029988.0</v>
      </c>
      <c r="G2087" s="133" t="s">
        <v>37</v>
      </c>
    </row>
    <row r="2088" ht="15.0" hidden="1" customHeight="1">
      <c r="A2088" s="133" t="s">
        <v>12</v>
      </c>
      <c r="B2088" s="133" t="s">
        <v>2340</v>
      </c>
      <c r="C2088" s="133">
        <v>11482.0</v>
      </c>
      <c r="D2088" s="133" t="s">
        <v>2342</v>
      </c>
      <c r="E2088" s="133" t="s">
        <v>100</v>
      </c>
      <c r="F2088" s="256">
        <v>1029988.0</v>
      </c>
      <c r="G2088" s="133" t="s">
        <v>37</v>
      </c>
    </row>
    <row r="2089" ht="15.0" hidden="1" customHeight="1">
      <c r="A2089" s="133" t="s">
        <v>12</v>
      </c>
      <c r="B2089" s="133" t="s">
        <v>2340</v>
      </c>
      <c r="C2089" s="133">
        <v>11483.0</v>
      </c>
      <c r="D2089" s="133" t="s">
        <v>2343</v>
      </c>
      <c r="E2089" s="133" t="s">
        <v>100</v>
      </c>
      <c r="F2089" s="256">
        <v>1029988.0</v>
      </c>
      <c r="G2089" s="133" t="s">
        <v>37</v>
      </c>
    </row>
    <row r="2090" ht="15.0" hidden="1" customHeight="1">
      <c r="A2090" s="133" t="s">
        <v>12</v>
      </c>
      <c r="B2090" s="133" t="s">
        <v>2340</v>
      </c>
      <c r="C2090" s="133">
        <v>11484.0</v>
      </c>
      <c r="D2090" s="133" t="s">
        <v>2344</v>
      </c>
      <c r="E2090" s="133" t="s">
        <v>100</v>
      </c>
      <c r="F2090" s="256">
        <v>1029988.0</v>
      </c>
      <c r="G2090" s="133" t="s">
        <v>37</v>
      </c>
    </row>
    <row r="2091" ht="15.0" hidden="1" customHeight="1">
      <c r="A2091" s="133" t="s">
        <v>12</v>
      </c>
      <c r="B2091" s="133" t="s">
        <v>2340</v>
      </c>
      <c r="C2091" s="133">
        <v>11485.0</v>
      </c>
      <c r="D2091" s="133" t="s">
        <v>2345</v>
      </c>
      <c r="E2091" s="133" t="s">
        <v>100</v>
      </c>
      <c r="F2091" s="256">
        <v>1029988.0</v>
      </c>
      <c r="G2091" s="133" t="s">
        <v>37</v>
      </c>
    </row>
    <row r="2092" ht="15.0" hidden="1" customHeight="1">
      <c r="A2092" s="133" t="s">
        <v>12</v>
      </c>
      <c r="B2092" s="133" t="s">
        <v>2340</v>
      </c>
      <c r="C2092" s="133">
        <v>11489.0</v>
      </c>
      <c r="D2092" s="133" t="s">
        <v>2346</v>
      </c>
      <c r="E2092" s="133" t="s">
        <v>100</v>
      </c>
      <c r="F2092" s="256">
        <v>1029988.0</v>
      </c>
      <c r="G2092" s="133" t="s">
        <v>37</v>
      </c>
    </row>
    <row r="2093" ht="15.0" hidden="1" customHeight="1">
      <c r="A2093" s="133" t="s">
        <v>12</v>
      </c>
      <c r="B2093" s="133" t="s">
        <v>2347</v>
      </c>
      <c r="C2093" s="133">
        <v>11498.0</v>
      </c>
      <c r="D2093" s="133" t="s">
        <v>2348</v>
      </c>
      <c r="E2093" s="133" t="s">
        <v>46</v>
      </c>
      <c r="F2093" s="256">
        <v>193000.0</v>
      </c>
      <c r="G2093" s="133" t="s">
        <v>37</v>
      </c>
    </row>
    <row r="2094" ht="15.0" hidden="1" customHeight="1">
      <c r="A2094" s="133" t="s">
        <v>12</v>
      </c>
      <c r="B2094" s="133" t="s">
        <v>2349</v>
      </c>
      <c r="C2094" s="133">
        <v>11499.0</v>
      </c>
      <c r="D2094" s="133" t="s">
        <v>2350</v>
      </c>
      <c r="E2094" s="133" t="s">
        <v>46</v>
      </c>
      <c r="F2094" s="256">
        <v>175050.0</v>
      </c>
      <c r="G2094" s="133" t="s">
        <v>37</v>
      </c>
    </row>
    <row r="2095" ht="15.0" hidden="1" customHeight="1">
      <c r="A2095" s="133" t="s">
        <v>12</v>
      </c>
      <c r="B2095" s="133" t="s">
        <v>2349</v>
      </c>
      <c r="C2095" s="133">
        <v>11500.0</v>
      </c>
      <c r="D2095" s="133" t="s">
        <v>2351</v>
      </c>
      <c r="E2095" s="133" t="s">
        <v>46</v>
      </c>
      <c r="F2095" s="256">
        <v>229670.0</v>
      </c>
      <c r="G2095" s="133" t="s">
        <v>37</v>
      </c>
    </row>
    <row r="2096" ht="15.0" hidden="1" customHeight="1">
      <c r="A2096" s="133" t="s">
        <v>12</v>
      </c>
      <c r="B2096" s="133" t="s">
        <v>2352</v>
      </c>
      <c r="C2096" s="133">
        <v>11501.0</v>
      </c>
      <c r="D2096" s="133" t="s">
        <v>2353</v>
      </c>
      <c r="E2096" s="133" t="s">
        <v>46</v>
      </c>
      <c r="F2096" s="256">
        <v>120000.0</v>
      </c>
      <c r="G2096" s="133" t="s">
        <v>37</v>
      </c>
    </row>
    <row r="2097" ht="15.0" hidden="1" customHeight="1">
      <c r="A2097" s="133" t="s">
        <v>12</v>
      </c>
      <c r="B2097" s="133" t="s">
        <v>845</v>
      </c>
      <c r="C2097" s="133">
        <v>11502.0</v>
      </c>
      <c r="D2097" s="133" t="s">
        <v>2354</v>
      </c>
      <c r="E2097" s="133" t="s">
        <v>46</v>
      </c>
      <c r="F2097" s="256">
        <v>816340.0</v>
      </c>
      <c r="G2097" s="133" t="s">
        <v>37</v>
      </c>
    </row>
    <row r="2098" ht="15.0" hidden="1" customHeight="1">
      <c r="A2098" s="133" t="s">
        <v>12</v>
      </c>
      <c r="B2098" s="133" t="s">
        <v>845</v>
      </c>
      <c r="C2098" s="133">
        <v>11503.0</v>
      </c>
      <c r="D2098" s="133" t="s">
        <v>2355</v>
      </c>
      <c r="E2098" s="133" t="s">
        <v>46</v>
      </c>
      <c r="F2098" s="256">
        <v>907864.0</v>
      </c>
      <c r="G2098" s="133" t="s">
        <v>37</v>
      </c>
    </row>
    <row r="2099" ht="15.0" hidden="1" customHeight="1">
      <c r="A2099" s="133" t="s">
        <v>12</v>
      </c>
      <c r="B2099" s="133" t="s">
        <v>2356</v>
      </c>
      <c r="C2099" s="133">
        <v>11504.0</v>
      </c>
      <c r="D2099" s="133" t="s">
        <v>2357</v>
      </c>
      <c r="E2099" s="133" t="s">
        <v>46</v>
      </c>
      <c r="F2099" s="256">
        <v>357000.0</v>
      </c>
      <c r="G2099" s="133" t="s">
        <v>37</v>
      </c>
    </row>
    <row r="2100" ht="15.0" hidden="1" customHeight="1">
      <c r="A2100" s="133" t="s">
        <v>12</v>
      </c>
      <c r="B2100" s="133" t="s">
        <v>2356</v>
      </c>
      <c r="C2100" s="133">
        <v>11505.0</v>
      </c>
      <c r="D2100" s="133" t="s">
        <v>2358</v>
      </c>
      <c r="E2100" s="133" t="s">
        <v>46</v>
      </c>
      <c r="F2100" s="256">
        <v>490000.0</v>
      </c>
      <c r="G2100" s="133" t="s">
        <v>37</v>
      </c>
    </row>
    <row r="2101" ht="15.0" hidden="1" customHeight="1">
      <c r="A2101" s="133" t="s">
        <v>12</v>
      </c>
      <c r="B2101" s="133" t="s">
        <v>2356</v>
      </c>
      <c r="C2101" s="133">
        <v>11506.0</v>
      </c>
      <c r="D2101" s="133" t="s">
        <v>2359</v>
      </c>
      <c r="E2101" s="133" t="s">
        <v>46</v>
      </c>
      <c r="F2101" s="256">
        <v>664000.0</v>
      </c>
      <c r="G2101" s="133" t="s">
        <v>37</v>
      </c>
    </row>
    <row r="2102" ht="15.0" hidden="1" customHeight="1">
      <c r="A2102" s="133" t="s">
        <v>12</v>
      </c>
      <c r="B2102" s="133" t="s">
        <v>871</v>
      </c>
      <c r="C2102" s="133">
        <v>11507.0</v>
      </c>
      <c r="D2102" s="133" t="s">
        <v>2360</v>
      </c>
      <c r="E2102" s="133" t="s">
        <v>46</v>
      </c>
      <c r="F2102" s="256">
        <v>93415.0</v>
      </c>
      <c r="G2102" s="133" t="s">
        <v>37</v>
      </c>
    </row>
    <row r="2103" ht="15.0" hidden="1" customHeight="1">
      <c r="A2103" s="133" t="s">
        <v>12</v>
      </c>
      <c r="B2103" s="133" t="s">
        <v>871</v>
      </c>
      <c r="C2103" s="133">
        <v>11508.0</v>
      </c>
      <c r="D2103" s="133" t="s">
        <v>2361</v>
      </c>
      <c r="E2103" s="133" t="s">
        <v>46</v>
      </c>
      <c r="F2103" s="256">
        <v>113050.0</v>
      </c>
      <c r="G2103" s="133" t="s">
        <v>37</v>
      </c>
    </row>
    <row r="2104" ht="15.0" hidden="1" customHeight="1">
      <c r="A2104" s="133" t="s">
        <v>12</v>
      </c>
      <c r="B2104" s="133" t="s">
        <v>871</v>
      </c>
      <c r="C2104" s="133">
        <v>11509.0</v>
      </c>
      <c r="D2104" s="133" t="s">
        <v>2362</v>
      </c>
      <c r="E2104" s="133" t="s">
        <v>46</v>
      </c>
      <c r="F2104" s="256">
        <v>141015.0</v>
      </c>
      <c r="G2104" s="133" t="s">
        <v>37</v>
      </c>
    </row>
    <row r="2105" ht="15.0" hidden="1" customHeight="1">
      <c r="A2105" s="133" t="s">
        <v>12</v>
      </c>
      <c r="B2105" s="133" t="s">
        <v>871</v>
      </c>
      <c r="C2105" s="133">
        <v>11510.0</v>
      </c>
      <c r="D2105" s="133" t="s">
        <v>2363</v>
      </c>
      <c r="E2105" s="133" t="s">
        <v>46</v>
      </c>
      <c r="F2105" s="256">
        <v>235620.0</v>
      </c>
      <c r="G2105" s="133" t="s">
        <v>37</v>
      </c>
    </row>
    <row r="2106" ht="15.0" hidden="1" customHeight="1">
      <c r="A2106" s="133" t="s">
        <v>12</v>
      </c>
      <c r="B2106" s="133" t="s">
        <v>871</v>
      </c>
      <c r="C2106" s="133">
        <v>11511.0</v>
      </c>
      <c r="D2106" s="133" t="s">
        <v>2364</v>
      </c>
      <c r="E2106" s="133" t="s">
        <v>2365</v>
      </c>
      <c r="F2106" s="256">
        <v>152915.0</v>
      </c>
      <c r="G2106" s="133" t="s">
        <v>37</v>
      </c>
    </row>
    <row r="2107" ht="15.0" hidden="1" customHeight="1">
      <c r="A2107" s="133" t="s">
        <v>12</v>
      </c>
      <c r="B2107" s="133" t="s">
        <v>1665</v>
      </c>
      <c r="C2107" s="133">
        <v>11512.0</v>
      </c>
      <c r="D2107" s="133" t="s">
        <v>2366</v>
      </c>
      <c r="E2107" s="133" t="s">
        <v>46</v>
      </c>
      <c r="F2107" s="256">
        <v>351288.0</v>
      </c>
      <c r="G2107" s="133" t="s">
        <v>37</v>
      </c>
    </row>
    <row r="2108" ht="15.0" hidden="1" customHeight="1">
      <c r="A2108" s="133" t="s">
        <v>12</v>
      </c>
      <c r="B2108" s="133" t="s">
        <v>1665</v>
      </c>
      <c r="C2108" s="133">
        <v>11513.0</v>
      </c>
      <c r="D2108" s="133" t="s">
        <v>2367</v>
      </c>
      <c r="E2108" s="133" t="s">
        <v>46</v>
      </c>
      <c r="F2108" s="256">
        <v>227290.0</v>
      </c>
      <c r="G2108" s="133" t="s">
        <v>37</v>
      </c>
    </row>
    <row r="2109" ht="15.0" hidden="1" customHeight="1">
      <c r="A2109" s="133" t="s">
        <v>12</v>
      </c>
      <c r="B2109" s="133" t="s">
        <v>1665</v>
      </c>
      <c r="C2109" s="133">
        <v>11514.0</v>
      </c>
      <c r="D2109" s="133" t="s">
        <v>2368</v>
      </c>
      <c r="E2109" s="133" t="s">
        <v>33</v>
      </c>
      <c r="F2109" s="256">
        <v>23800.0</v>
      </c>
      <c r="G2109" s="133" t="s">
        <v>37</v>
      </c>
    </row>
    <row r="2110" ht="15.0" hidden="1" customHeight="1">
      <c r="A2110" s="133" t="s">
        <v>12</v>
      </c>
      <c r="B2110" s="133" t="s">
        <v>1665</v>
      </c>
      <c r="C2110" s="133">
        <v>11515.0</v>
      </c>
      <c r="D2110" s="133" t="s">
        <v>2369</v>
      </c>
      <c r="E2110" s="133" t="s">
        <v>46</v>
      </c>
      <c r="F2110" s="256">
        <v>333200.0</v>
      </c>
      <c r="G2110" s="133" t="s">
        <v>37</v>
      </c>
    </row>
    <row r="2111" ht="15.0" hidden="1" customHeight="1">
      <c r="A2111" s="133" t="s">
        <v>12</v>
      </c>
      <c r="B2111" s="133" t="s">
        <v>1665</v>
      </c>
      <c r="C2111" s="133">
        <v>11516.0</v>
      </c>
      <c r="D2111" s="133" t="s">
        <v>2370</v>
      </c>
      <c r="E2111" s="133" t="s">
        <v>46</v>
      </c>
      <c r="F2111" s="256">
        <v>142800.0</v>
      </c>
      <c r="G2111" s="133" t="s">
        <v>37</v>
      </c>
    </row>
    <row r="2112" ht="15.0" hidden="1" customHeight="1">
      <c r="A2112" s="133" t="s">
        <v>12</v>
      </c>
      <c r="B2112" s="133" t="s">
        <v>1665</v>
      </c>
      <c r="C2112" s="133">
        <v>11517.0</v>
      </c>
      <c r="D2112" s="133" t="s">
        <v>2371</v>
      </c>
      <c r="E2112" s="133" t="s">
        <v>46</v>
      </c>
      <c r="F2112" s="256">
        <v>125000.0</v>
      </c>
      <c r="G2112" s="133" t="s">
        <v>37</v>
      </c>
    </row>
    <row r="2113" ht="15.0" hidden="1" customHeight="1">
      <c r="A2113" s="133" t="s">
        <v>12</v>
      </c>
      <c r="B2113" s="133" t="s">
        <v>1665</v>
      </c>
      <c r="C2113" s="133">
        <v>11518.0</v>
      </c>
      <c r="D2113" s="133" t="s">
        <v>2372</v>
      </c>
      <c r="E2113" s="133" t="s">
        <v>46</v>
      </c>
      <c r="F2113" s="256">
        <v>382714.0</v>
      </c>
      <c r="G2113" s="133" t="s">
        <v>37</v>
      </c>
    </row>
    <row r="2114" ht="15.0" hidden="1" customHeight="1">
      <c r="A2114" s="133" t="s">
        <v>12</v>
      </c>
      <c r="B2114" s="133" t="s">
        <v>1665</v>
      </c>
      <c r="C2114" s="133">
        <v>11519.0</v>
      </c>
      <c r="D2114" s="133" t="s">
        <v>2373</v>
      </c>
      <c r="E2114" s="133" t="s">
        <v>46</v>
      </c>
      <c r="F2114" s="256">
        <v>189210.0</v>
      </c>
      <c r="G2114" s="133" t="s">
        <v>37</v>
      </c>
    </row>
    <row r="2115" ht="15.0" hidden="1" customHeight="1">
      <c r="A2115" s="133" t="s">
        <v>12</v>
      </c>
      <c r="B2115" s="133" t="s">
        <v>1665</v>
      </c>
      <c r="C2115" s="133">
        <v>11520.0</v>
      </c>
      <c r="D2115" s="133" t="s">
        <v>2374</v>
      </c>
      <c r="E2115" s="133" t="s">
        <v>46</v>
      </c>
      <c r="F2115" s="256">
        <v>214200.0</v>
      </c>
      <c r="G2115" s="133" t="s">
        <v>37</v>
      </c>
    </row>
    <row r="2116" ht="15.0" hidden="1" customHeight="1">
      <c r="A2116" s="133" t="s">
        <v>12</v>
      </c>
      <c r="B2116" s="133" t="s">
        <v>1665</v>
      </c>
      <c r="C2116" s="133">
        <v>11521.0</v>
      </c>
      <c r="D2116" s="133" t="s">
        <v>2375</v>
      </c>
      <c r="E2116" s="133" t="s">
        <v>46</v>
      </c>
      <c r="F2116" s="256">
        <v>1011500.0</v>
      </c>
      <c r="G2116" s="133" t="s">
        <v>37</v>
      </c>
    </row>
    <row r="2117" ht="15.0" hidden="1" customHeight="1">
      <c r="A2117" s="133" t="s">
        <v>12</v>
      </c>
      <c r="B2117" s="133" t="s">
        <v>1665</v>
      </c>
      <c r="C2117" s="133">
        <v>11522.0</v>
      </c>
      <c r="D2117" s="133" t="s">
        <v>2376</v>
      </c>
      <c r="E2117" s="133" t="s">
        <v>46</v>
      </c>
      <c r="F2117" s="256">
        <v>214200.0</v>
      </c>
      <c r="G2117" s="133" t="s">
        <v>37</v>
      </c>
    </row>
    <row r="2118" ht="15.0" hidden="1" customHeight="1">
      <c r="A2118" s="133" t="s">
        <v>12</v>
      </c>
      <c r="B2118" s="133" t="s">
        <v>1665</v>
      </c>
      <c r="C2118" s="133">
        <v>11523.0</v>
      </c>
      <c r="D2118" s="133" t="s">
        <v>2377</v>
      </c>
      <c r="E2118" s="133" t="s">
        <v>46</v>
      </c>
      <c r="F2118" s="256">
        <v>511700.0</v>
      </c>
      <c r="G2118" s="133" t="s">
        <v>37</v>
      </c>
    </row>
    <row r="2119" ht="15.0" hidden="1" customHeight="1">
      <c r="A2119" s="133" t="s">
        <v>12</v>
      </c>
      <c r="B2119" s="133" t="s">
        <v>1665</v>
      </c>
      <c r="C2119" s="133">
        <v>11524.0</v>
      </c>
      <c r="D2119" s="133" t="s">
        <v>2378</v>
      </c>
      <c r="E2119" s="133" t="s">
        <v>46</v>
      </c>
      <c r="F2119" s="256">
        <v>205025.0</v>
      </c>
      <c r="G2119" s="133" t="s">
        <v>37</v>
      </c>
    </row>
    <row r="2120" ht="15.0" hidden="1" customHeight="1">
      <c r="A2120" s="133" t="s">
        <v>12</v>
      </c>
      <c r="B2120" s="133" t="s">
        <v>1665</v>
      </c>
      <c r="C2120" s="133">
        <v>11525.0</v>
      </c>
      <c r="D2120" s="133" t="s">
        <v>2379</v>
      </c>
      <c r="E2120" s="133" t="s">
        <v>46</v>
      </c>
      <c r="F2120" s="256">
        <v>173588.0</v>
      </c>
      <c r="G2120" s="133" t="s">
        <v>37</v>
      </c>
    </row>
    <row r="2121" ht="15.0" hidden="1" customHeight="1">
      <c r="A2121" s="133" t="s">
        <v>12</v>
      </c>
      <c r="B2121" s="133" t="s">
        <v>1665</v>
      </c>
      <c r="C2121" s="133">
        <v>11526.0</v>
      </c>
      <c r="D2121" s="133" t="s">
        <v>2380</v>
      </c>
      <c r="E2121" s="133" t="s">
        <v>46</v>
      </c>
      <c r="F2121" s="256">
        <v>714000.0</v>
      </c>
      <c r="G2121" s="133" t="s">
        <v>37</v>
      </c>
    </row>
    <row r="2122" ht="15.0" hidden="1" customHeight="1">
      <c r="A2122" s="133" t="s">
        <v>12</v>
      </c>
      <c r="B2122" s="133" t="s">
        <v>875</v>
      </c>
      <c r="C2122" s="133">
        <v>11528.0</v>
      </c>
      <c r="D2122" s="133" t="s">
        <v>2381</v>
      </c>
      <c r="E2122" s="133" t="s">
        <v>46</v>
      </c>
      <c r="F2122" s="256">
        <v>249900.0</v>
      </c>
      <c r="G2122" s="133" t="s">
        <v>37</v>
      </c>
    </row>
    <row r="2123" ht="15.0" hidden="1" customHeight="1">
      <c r="A2123" s="133" t="s">
        <v>12</v>
      </c>
      <c r="B2123" s="133" t="s">
        <v>875</v>
      </c>
      <c r="C2123" s="133">
        <v>11529.0</v>
      </c>
      <c r="D2123" s="133" t="s">
        <v>2382</v>
      </c>
      <c r="E2123" s="133" t="s">
        <v>46</v>
      </c>
      <c r="F2123" s="256">
        <v>273819.0</v>
      </c>
      <c r="G2123" s="133" t="s">
        <v>37</v>
      </c>
    </row>
    <row r="2124" ht="15.0" hidden="1" customHeight="1">
      <c r="A2124" s="133" t="s">
        <v>12</v>
      </c>
      <c r="B2124" s="133" t="s">
        <v>2383</v>
      </c>
      <c r="C2124" s="133">
        <v>11531.0</v>
      </c>
      <c r="D2124" s="133" t="s">
        <v>2384</v>
      </c>
      <c r="E2124" s="133" t="s">
        <v>46</v>
      </c>
      <c r="F2124" s="256">
        <v>225701.0</v>
      </c>
      <c r="G2124" s="133" t="s">
        <v>37</v>
      </c>
    </row>
    <row r="2125" ht="15.0" hidden="1" customHeight="1">
      <c r="A2125" s="133" t="s">
        <v>12</v>
      </c>
      <c r="B2125" s="133" t="s">
        <v>2383</v>
      </c>
      <c r="C2125" s="133">
        <v>11532.0</v>
      </c>
      <c r="D2125" s="133" t="s">
        <v>2385</v>
      </c>
      <c r="E2125" s="133" t="s">
        <v>46</v>
      </c>
      <c r="F2125" s="256">
        <v>225701.0</v>
      </c>
      <c r="G2125" s="133" t="s">
        <v>37</v>
      </c>
    </row>
    <row r="2126" ht="15.0" hidden="1" customHeight="1">
      <c r="A2126" s="133" t="s">
        <v>12</v>
      </c>
      <c r="B2126" s="133" t="s">
        <v>2383</v>
      </c>
      <c r="C2126" s="133">
        <v>11533.0</v>
      </c>
      <c r="D2126" s="133" t="s">
        <v>2386</v>
      </c>
      <c r="E2126" s="133" t="s">
        <v>46</v>
      </c>
      <c r="F2126" s="256">
        <v>571200.0</v>
      </c>
      <c r="G2126" s="133" t="s">
        <v>37</v>
      </c>
    </row>
    <row r="2127" ht="15.0" hidden="1" customHeight="1">
      <c r="A2127" s="133" t="s">
        <v>12</v>
      </c>
      <c r="B2127" s="133" t="s">
        <v>2383</v>
      </c>
      <c r="C2127" s="133">
        <v>11534.0</v>
      </c>
      <c r="D2127" s="133" t="s">
        <v>2387</v>
      </c>
      <c r="E2127" s="133" t="s">
        <v>46</v>
      </c>
      <c r="F2127" s="256">
        <v>1428000.0</v>
      </c>
      <c r="G2127" s="133" t="s">
        <v>37</v>
      </c>
    </row>
    <row r="2128" ht="15.0" hidden="1" customHeight="1">
      <c r="A2128" s="133" t="s">
        <v>12</v>
      </c>
      <c r="B2128" s="133" t="s">
        <v>2383</v>
      </c>
      <c r="C2128" s="133">
        <v>11535.0</v>
      </c>
      <c r="D2128" s="133" t="s">
        <v>2388</v>
      </c>
      <c r="E2128" s="133" t="s">
        <v>46</v>
      </c>
      <c r="F2128" s="256">
        <v>357000.0</v>
      </c>
      <c r="G2128" s="133" t="s">
        <v>37</v>
      </c>
    </row>
    <row r="2129" ht="15.0" hidden="1" customHeight="1">
      <c r="A2129" s="133" t="s">
        <v>12</v>
      </c>
      <c r="B2129" s="133" t="s">
        <v>2383</v>
      </c>
      <c r="C2129" s="133">
        <v>11536.0</v>
      </c>
      <c r="D2129" s="133" t="s">
        <v>2389</v>
      </c>
      <c r="E2129" s="133" t="s">
        <v>46</v>
      </c>
      <c r="F2129" s="256">
        <v>169630.0</v>
      </c>
      <c r="G2129" s="133" t="s">
        <v>37</v>
      </c>
    </row>
    <row r="2130" ht="15.0" hidden="1" customHeight="1">
      <c r="A2130" s="133" t="s">
        <v>12</v>
      </c>
      <c r="B2130" s="133" t="s">
        <v>2383</v>
      </c>
      <c r="C2130" s="133">
        <v>11537.0</v>
      </c>
      <c r="D2130" s="133" t="s">
        <v>2390</v>
      </c>
      <c r="E2130" s="133" t="s">
        <v>46</v>
      </c>
      <c r="F2130" s="256">
        <v>142800.0</v>
      </c>
      <c r="G2130" s="133" t="s">
        <v>37</v>
      </c>
    </row>
    <row r="2131" ht="15.0" hidden="1" customHeight="1">
      <c r="A2131" s="133" t="s">
        <v>12</v>
      </c>
      <c r="B2131" s="133" t="s">
        <v>2383</v>
      </c>
      <c r="C2131" s="133">
        <v>11538.0</v>
      </c>
      <c r="D2131" s="133" t="s">
        <v>2391</v>
      </c>
      <c r="E2131" s="133" t="s">
        <v>46</v>
      </c>
      <c r="F2131" s="256">
        <v>717570.0</v>
      </c>
      <c r="G2131" s="133" t="s">
        <v>37</v>
      </c>
    </row>
    <row r="2132" ht="15.0" hidden="1" customHeight="1">
      <c r="A2132" s="133" t="s">
        <v>12</v>
      </c>
      <c r="B2132" s="133" t="s">
        <v>2383</v>
      </c>
      <c r="C2132" s="133">
        <v>11543.0</v>
      </c>
      <c r="D2132" s="133" t="s">
        <v>2392</v>
      </c>
      <c r="E2132" s="133" t="s">
        <v>46</v>
      </c>
      <c r="F2132" s="256">
        <v>574330.0</v>
      </c>
      <c r="G2132" s="133" t="s">
        <v>37</v>
      </c>
    </row>
    <row r="2133" ht="15.0" hidden="1" customHeight="1">
      <c r="A2133" s="133" t="s">
        <v>12</v>
      </c>
      <c r="B2133" s="133" t="s">
        <v>2383</v>
      </c>
      <c r="C2133" s="133">
        <v>11544.0</v>
      </c>
      <c r="D2133" s="133" t="s">
        <v>2393</v>
      </c>
      <c r="E2133" s="133" t="s">
        <v>46</v>
      </c>
      <c r="F2133" s="256">
        <v>476000.0</v>
      </c>
      <c r="G2133" s="133" t="s">
        <v>37</v>
      </c>
    </row>
    <row r="2134" ht="15.0" hidden="1" customHeight="1">
      <c r="A2134" s="133" t="s">
        <v>12</v>
      </c>
      <c r="B2134" s="133" t="s">
        <v>2394</v>
      </c>
      <c r="C2134" s="133">
        <v>11546.0</v>
      </c>
      <c r="D2134" s="133" t="s">
        <v>2395</v>
      </c>
      <c r="E2134" s="133" t="s">
        <v>46</v>
      </c>
      <c r="F2134" s="256">
        <v>172074.0</v>
      </c>
      <c r="G2134" s="133" t="s">
        <v>37</v>
      </c>
    </row>
    <row r="2135" ht="15.0" hidden="1" customHeight="1">
      <c r="A2135" s="133" t="s">
        <v>12</v>
      </c>
      <c r="B2135" s="133" t="s">
        <v>2394</v>
      </c>
      <c r="C2135" s="133">
        <v>11547.0</v>
      </c>
      <c r="D2135" s="133" t="s">
        <v>2396</v>
      </c>
      <c r="E2135" s="133" t="s">
        <v>46</v>
      </c>
      <c r="F2135" s="256">
        <v>330000.0</v>
      </c>
      <c r="G2135" s="133" t="s">
        <v>37</v>
      </c>
    </row>
    <row r="2136" ht="15.0" hidden="1" customHeight="1">
      <c r="A2136" s="133" t="s">
        <v>12</v>
      </c>
      <c r="B2136" s="133" t="s">
        <v>2397</v>
      </c>
      <c r="C2136" s="133">
        <v>11549.0</v>
      </c>
      <c r="D2136" s="133" t="s">
        <v>2398</v>
      </c>
      <c r="E2136" s="133" t="s">
        <v>46</v>
      </c>
      <c r="F2136" s="256">
        <v>492279.0</v>
      </c>
      <c r="G2136" s="133" t="s">
        <v>37</v>
      </c>
    </row>
    <row r="2137" ht="15.0" hidden="1" customHeight="1">
      <c r="A2137" s="133" t="s">
        <v>12</v>
      </c>
      <c r="B2137" s="133" t="s">
        <v>2397</v>
      </c>
      <c r="C2137" s="133">
        <v>11550.0</v>
      </c>
      <c r="D2137" s="133" t="s">
        <v>2399</v>
      </c>
      <c r="E2137" s="133" t="s">
        <v>46</v>
      </c>
      <c r="F2137" s="256">
        <v>237141.0</v>
      </c>
      <c r="G2137" s="133" t="s">
        <v>37</v>
      </c>
    </row>
    <row r="2138" ht="15.0" hidden="1" customHeight="1">
      <c r="A2138" s="133" t="s">
        <v>12</v>
      </c>
      <c r="B2138" s="133" t="s">
        <v>2397</v>
      </c>
      <c r="C2138" s="133">
        <v>11551.0</v>
      </c>
      <c r="D2138" s="133" t="s">
        <v>2400</v>
      </c>
      <c r="E2138" s="133" t="s">
        <v>46</v>
      </c>
      <c r="F2138" s="256">
        <v>452200.0</v>
      </c>
      <c r="G2138" s="133" t="s">
        <v>37</v>
      </c>
    </row>
    <row r="2139" ht="15.0" hidden="1" customHeight="1">
      <c r="A2139" s="133" t="s">
        <v>12</v>
      </c>
      <c r="B2139" s="133" t="s">
        <v>1143</v>
      </c>
      <c r="C2139" s="133">
        <v>11554.0</v>
      </c>
      <c r="D2139" s="133" t="s">
        <v>2401</v>
      </c>
      <c r="E2139" s="133" t="s">
        <v>43</v>
      </c>
      <c r="F2139" s="256">
        <v>8211.0</v>
      </c>
      <c r="G2139" s="133" t="s">
        <v>17</v>
      </c>
    </row>
    <row r="2140" ht="15.0" hidden="1" customHeight="1">
      <c r="A2140" s="133" t="s">
        <v>12</v>
      </c>
      <c r="B2140" s="133" t="s">
        <v>129</v>
      </c>
      <c r="C2140" s="133">
        <v>11561.0</v>
      </c>
      <c r="D2140" s="133" t="s">
        <v>2402</v>
      </c>
      <c r="E2140" s="133" t="s">
        <v>46</v>
      </c>
      <c r="F2140" s="256">
        <v>234548.0</v>
      </c>
      <c r="G2140" s="133" t="s">
        <v>17</v>
      </c>
    </row>
    <row r="2141" ht="15.0" hidden="1" customHeight="1">
      <c r="A2141" s="133" t="s">
        <v>12</v>
      </c>
      <c r="B2141" s="133" t="s">
        <v>2309</v>
      </c>
      <c r="C2141" s="133">
        <v>11562.0</v>
      </c>
      <c r="D2141" s="133" t="s">
        <v>2403</v>
      </c>
      <c r="E2141" s="133" t="s">
        <v>46</v>
      </c>
      <c r="F2141" s="256">
        <v>166038.0</v>
      </c>
      <c r="G2141" s="133" t="s">
        <v>37</v>
      </c>
    </row>
    <row r="2142" ht="15.0" hidden="1" customHeight="1">
      <c r="A2142" s="133" t="s">
        <v>12</v>
      </c>
      <c r="B2142" s="133" t="s">
        <v>2309</v>
      </c>
      <c r="C2142" s="133">
        <v>11563.0</v>
      </c>
      <c r="D2142" s="133" t="s">
        <v>2404</v>
      </c>
      <c r="E2142" s="133" t="s">
        <v>46</v>
      </c>
      <c r="F2142" s="256">
        <v>623449.0</v>
      </c>
      <c r="G2142" s="133" t="s">
        <v>37</v>
      </c>
    </row>
    <row r="2143" ht="15.0" hidden="1" customHeight="1">
      <c r="A2143" s="133" t="s">
        <v>12</v>
      </c>
      <c r="B2143" s="133" t="s">
        <v>120</v>
      </c>
      <c r="C2143" s="133">
        <v>11569.0</v>
      </c>
      <c r="D2143" s="133" t="s">
        <v>2405</v>
      </c>
      <c r="E2143" s="133" t="s">
        <v>36</v>
      </c>
      <c r="F2143" s="256">
        <v>75000.0</v>
      </c>
      <c r="G2143" s="133" t="s">
        <v>17</v>
      </c>
    </row>
    <row r="2144" ht="15.0" hidden="1" customHeight="1">
      <c r="A2144" s="133" t="s">
        <v>12</v>
      </c>
      <c r="B2144" s="133" t="s">
        <v>543</v>
      </c>
      <c r="C2144" s="133">
        <v>11572.0</v>
      </c>
      <c r="D2144" s="133" t="s">
        <v>2406</v>
      </c>
      <c r="E2144" s="133" t="s">
        <v>61</v>
      </c>
      <c r="F2144" s="256">
        <v>107613.0</v>
      </c>
      <c r="G2144" s="133" t="s">
        <v>37</v>
      </c>
    </row>
    <row r="2145" ht="15.0" hidden="1" customHeight="1">
      <c r="A2145" s="133" t="s">
        <v>12</v>
      </c>
      <c r="B2145" s="133" t="s">
        <v>563</v>
      </c>
      <c r="C2145" s="133">
        <v>11574.0</v>
      </c>
      <c r="D2145" s="133" t="s">
        <v>2407</v>
      </c>
      <c r="E2145" s="133" t="s">
        <v>43</v>
      </c>
      <c r="F2145" s="256">
        <v>138183.0</v>
      </c>
      <c r="G2145" s="133" t="s">
        <v>37</v>
      </c>
    </row>
    <row r="2146" ht="15.0" hidden="1" customHeight="1">
      <c r="A2146" s="133" t="s">
        <v>12</v>
      </c>
      <c r="B2146" s="133" t="s">
        <v>563</v>
      </c>
      <c r="C2146" s="133">
        <v>11575.0</v>
      </c>
      <c r="D2146" s="133" t="s">
        <v>2408</v>
      </c>
      <c r="E2146" s="133" t="s">
        <v>43</v>
      </c>
      <c r="F2146" s="256">
        <v>57352.0</v>
      </c>
      <c r="G2146" s="133" t="s">
        <v>37</v>
      </c>
    </row>
    <row r="2147" ht="15.0" hidden="1" customHeight="1">
      <c r="A2147" s="133" t="s">
        <v>12</v>
      </c>
      <c r="B2147" s="133" t="s">
        <v>733</v>
      </c>
      <c r="C2147" s="133">
        <v>11576.0</v>
      </c>
      <c r="D2147" s="133" t="s">
        <v>2409</v>
      </c>
      <c r="E2147" s="133" t="s">
        <v>95</v>
      </c>
      <c r="F2147" s="256">
        <v>151184.0</v>
      </c>
      <c r="G2147" s="133" t="s">
        <v>37</v>
      </c>
    </row>
    <row r="2148" ht="15.0" hidden="1" customHeight="1">
      <c r="A2148" s="133" t="s">
        <v>12</v>
      </c>
      <c r="B2148" s="133" t="s">
        <v>44</v>
      </c>
      <c r="C2148" s="133">
        <v>11577.0</v>
      </c>
      <c r="D2148" s="133" t="s">
        <v>2410</v>
      </c>
      <c r="E2148" s="133" t="s">
        <v>46</v>
      </c>
      <c r="F2148" s="256">
        <v>1646.0</v>
      </c>
      <c r="G2148" s="133" t="s">
        <v>17</v>
      </c>
    </row>
    <row r="2149" ht="15.0" hidden="1" customHeight="1">
      <c r="A2149" s="133" t="s">
        <v>12</v>
      </c>
      <c r="B2149" s="133" t="s">
        <v>120</v>
      </c>
      <c r="C2149" s="133">
        <v>11580.0</v>
      </c>
      <c r="D2149" s="133" t="s">
        <v>2411</v>
      </c>
      <c r="E2149" s="133" t="s">
        <v>46</v>
      </c>
      <c r="F2149" s="256">
        <v>3000.0</v>
      </c>
      <c r="G2149" s="133" t="s">
        <v>17</v>
      </c>
    </row>
    <row r="2150" ht="15.0" hidden="1" customHeight="1">
      <c r="A2150" s="133" t="s">
        <v>12</v>
      </c>
      <c r="B2150" s="133" t="s">
        <v>120</v>
      </c>
      <c r="C2150" s="133">
        <v>11581.0</v>
      </c>
      <c r="D2150" s="133" t="s">
        <v>2412</v>
      </c>
      <c r="E2150" s="133" t="s">
        <v>46</v>
      </c>
      <c r="F2150" s="256">
        <v>3000.0</v>
      </c>
      <c r="G2150" s="133" t="s">
        <v>17</v>
      </c>
    </row>
    <row r="2151" ht="15.0" hidden="1" customHeight="1">
      <c r="A2151" s="133" t="s">
        <v>12</v>
      </c>
      <c r="B2151" s="133" t="s">
        <v>543</v>
      </c>
      <c r="C2151" s="133">
        <v>11586.0</v>
      </c>
      <c r="D2151" s="133" t="s">
        <v>2413</v>
      </c>
      <c r="E2151" s="133" t="s">
        <v>61</v>
      </c>
      <c r="F2151" s="256">
        <v>51328.0</v>
      </c>
      <c r="G2151" s="133" t="s">
        <v>37</v>
      </c>
    </row>
    <row r="2152" ht="15.0" hidden="1" customHeight="1">
      <c r="A2152" s="133" t="s">
        <v>12</v>
      </c>
      <c r="B2152" s="133" t="s">
        <v>543</v>
      </c>
      <c r="C2152" s="133">
        <v>11587.0</v>
      </c>
      <c r="D2152" s="133" t="s">
        <v>2414</v>
      </c>
      <c r="E2152" s="133" t="s">
        <v>61</v>
      </c>
      <c r="F2152" s="256">
        <v>519055.0</v>
      </c>
      <c r="G2152" s="133" t="s">
        <v>37</v>
      </c>
    </row>
    <row r="2153" ht="15.0" hidden="1" customHeight="1">
      <c r="A2153" s="133" t="s">
        <v>12</v>
      </c>
      <c r="B2153" s="133" t="s">
        <v>543</v>
      </c>
      <c r="C2153" s="133">
        <v>11588.0</v>
      </c>
      <c r="D2153" s="133" t="s">
        <v>2415</v>
      </c>
      <c r="E2153" s="133" t="s">
        <v>61</v>
      </c>
      <c r="F2153" s="256">
        <v>201092.0</v>
      </c>
      <c r="G2153" s="133" t="s">
        <v>37</v>
      </c>
    </row>
    <row r="2154" ht="15.0" hidden="1" customHeight="1">
      <c r="A2154" s="133" t="s">
        <v>12</v>
      </c>
      <c r="B2154" s="133" t="s">
        <v>543</v>
      </c>
      <c r="C2154" s="133">
        <v>11589.0</v>
      </c>
      <c r="D2154" s="133" t="s">
        <v>2416</v>
      </c>
      <c r="E2154" s="133" t="s">
        <v>61</v>
      </c>
      <c r="F2154" s="256">
        <v>335581.0</v>
      </c>
      <c r="G2154" s="133" t="s">
        <v>37</v>
      </c>
    </row>
    <row r="2155" ht="15.0" hidden="1" customHeight="1">
      <c r="A2155" s="133" t="s">
        <v>12</v>
      </c>
      <c r="B2155" s="133" t="s">
        <v>308</v>
      </c>
      <c r="C2155" s="133">
        <v>11590.0</v>
      </c>
      <c r="D2155" s="133" t="s">
        <v>2417</v>
      </c>
      <c r="E2155" s="133" t="s">
        <v>46</v>
      </c>
      <c r="F2155" s="256">
        <v>1071000.0</v>
      </c>
      <c r="G2155" s="133" t="s">
        <v>37</v>
      </c>
    </row>
    <row r="2156" ht="15.0" hidden="1" customHeight="1">
      <c r="A2156" s="133" t="s">
        <v>12</v>
      </c>
      <c r="B2156" s="133" t="s">
        <v>308</v>
      </c>
      <c r="C2156" s="133">
        <v>11591.0</v>
      </c>
      <c r="D2156" s="133" t="s">
        <v>2418</v>
      </c>
      <c r="E2156" s="133" t="s">
        <v>46</v>
      </c>
      <c r="F2156" s="256">
        <v>1024122.0</v>
      </c>
      <c r="G2156" s="133" t="s">
        <v>37</v>
      </c>
    </row>
    <row r="2157" ht="15.0" hidden="1" customHeight="1">
      <c r="A2157" s="133" t="s">
        <v>12</v>
      </c>
      <c r="B2157" s="133" t="s">
        <v>308</v>
      </c>
      <c r="C2157" s="133">
        <v>11592.0</v>
      </c>
      <c r="D2157" s="133" t="s">
        <v>2419</v>
      </c>
      <c r="E2157" s="133" t="s">
        <v>46</v>
      </c>
      <c r="F2157" s="256">
        <v>1303429.0</v>
      </c>
      <c r="G2157" s="133" t="s">
        <v>37</v>
      </c>
    </row>
    <row r="2158" ht="15.0" hidden="1" customHeight="1">
      <c r="A2158" s="133" t="s">
        <v>12</v>
      </c>
      <c r="B2158" s="133" t="s">
        <v>543</v>
      </c>
      <c r="C2158" s="133">
        <v>11593.0</v>
      </c>
      <c r="D2158" s="133" t="s">
        <v>2420</v>
      </c>
      <c r="E2158" s="133" t="s">
        <v>61</v>
      </c>
      <c r="F2158" s="256">
        <v>4597.0</v>
      </c>
      <c r="G2158" s="133" t="s">
        <v>37</v>
      </c>
    </row>
    <row r="2159" ht="15.0" hidden="1" customHeight="1">
      <c r="A2159" s="133" t="s">
        <v>12</v>
      </c>
      <c r="B2159" s="133" t="s">
        <v>1135</v>
      </c>
      <c r="C2159" s="133">
        <v>11595.0</v>
      </c>
      <c r="D2159" s="133" t="s">
        <v>2421</v>
      </c>
      <c r="E2159" s="133" t="s">
        <v>46</v>
      </c>
      <c r="F2159" s="256">
        <v>2.9195988E7</v>
      </c>
      <c r="G2159" s="133" t="s">
        <v>37</v>
      </c>
    </row>
    <row r="2160" ht="15.0" hidden="1" customHeight="1">
      <c r="A2160" s="133" t="s">
        <v>12</v>
      </c>
      <c r="B2160" s="133" t="s">
        <v>1135</v>
      </c>
      <c r="C2160" s="133">
        <v>11596.0</v>
      </c>
      <c r="D2160" s="133" t="s">
        <v>2422</v>
      </c>
      <c r="E2160" s="133" t="s">
        <v>46</v>
      </c>
      <c r="F2160" s="256">
        <v>2.3683357E7</v>
      </c>
      <c r="G2160" s="133" t="s">
        <v>37</v>
      </c>
    </row>
    <row r="2161" ht="15.0" hidden="1" customHeight="1">
      <c r="A2161" s="133" t="s">
        <v>12</v>
      </c>
      <c r="B2161" s="133" t="s">
        <v>1135</v>
      </c>
      <c r="C2161" s="133">
        <v>11597.0</v>
      </c>
      <c r="D2161" s="133" t="s">
        <v>2423</v>
      </c>
      <c r="E2161" s="133" t="s">
        <v>46</v>
      </c>
      <c r="F2161" s="256">
        <v>6.1199772E7</v>
      </c>
      <c r="G2161" s="133" t="s">
        <v>37</v>
      </c>
    </row>
    <row r="2162" ht="15.0" hidden="1" customHeight="1">
      <c r="A2162" s="133" t="s">
        <v>12</v>
      </c>
      <c r="B2162" s="133" t="s">
        <v>50</v>
      </c>
      <c r="C2162" s="133">
        <v>11600.0</v>
      </c>
      <c r="D2162" s="133" t="s">
        <v>2424</v>
      </c>
      <c r="E2162" s="133" t="s">
        <v>46</v>
      </c>
      <c r="F2162" s="256">
        <v>41703.0</v>
      </c>
      <c r="G2162" s="133" t="s">
        <v>17</v>
      </c>
    </row>
    <row r="2163" ht="15.0" customHeight="1">
      <c r="A2163" s="133" t="s">
        <v>12</v>
      </c>
      <c r="B2163" s="133" t="s">
        <v>34</v>
      </c>
      <c r="C2163" s="133">
        <v>11601.0</v>
      </c>
      <c r="D2163" s="133" t="s">
        <v>2425</v>
      </c>
      <c r="E2163" s="133" t="s">
        <v>36</v>
      </c>
      <c r="F2163" s="256">
        <v>68464.0</v>
      </c>
      <c r="G2163" s="133" t="s">
        <v>37</v>
      </c>
    </row>
    <row r="2164" ht="15.0" hidden="1" customHeight="1">
      <c r="A2164" s="133" t="s">
        <v>12</v>
      </c>
      <c r="B2164" s="133" t="s">
        <v>1128</v>
      </c>
      <c r="C2164" s="133">
        <v>11602.0</v>
      </c>
      <c r="D2164" s="133" t="s">
        <v>2426</v>
      </c>
      <c r="E2164" s="133" t="s">
        <v>46</v>
      </c>
      <c r="F2164" s="256">
        <v>4789468.0</v>
      </c>
      <c r="G2164" s="133" t="s">
        <v>37</v>
      </c>
    </row>
    <row r="2165" ht="15.0" hidden="1" customHeight="1">
      <c r="A2165" s="133" t="s">
        <v>12</v>
      </c>
      <c r="B2165" s="133" t="s">
        <v>1128</v>
      </c>
      <c r="C2165" s="133">
        <v>11603.0</v>
      </c>
      <c r="D2165" s="133" t="s">
        <v>2427</v>
      </c>
      <c r="E2165" s="133" t="s">
        <v>46</v>
      </c>
      <c r="F2165" s="256">
        <v>4690716.0</v>
      </c>
      <c r="G2165" s="133" t="s">
        <v>37</v>
      </c>
    </row>
    <row r="2166" ht="15.0" hidden="1" customHeight="1">
      <c r="A2166" s="133" t="s">
        <v>12</v>
      </c>
      <c r="B2166" s="133" t="s">
        <v>14</v>
      </c>
      <c r="C2166" s="133">
        <v>11605.0</v>
      </c>
      <c r="D2166" s="133" t="s">
        <v>2428</v>
      </c>
      <c r="E2166" s="133" t="s">
        <v>16</v>
      </c>
      <c r="F2166" s="256">
        <v>724076.0</v>
      </c>
      <c r="G2166" s="133" t="s">
        <v>17</v>
      </c>
    </row>
    <row r="2167" ht="15.0" hidden="1" customHeight="1">
      <c r="A2167" s="133" t="s">
        <v>12</v>
      </c>
      <c r="B2167" s="133" t="s">
        <v>44</v>
      </c>
      <c r="C2167" s="133">
        <v>11617.0</v>
      </c>
      <c r="D2167" s="133" t="s">
        <v>2429</v>
      </c>
      <c r="E2167" s="133" t="s">
        <v>46</v>
      </c>
      <c r="F2167" s="256">
        <v>1844.0</v>
      </c>
      <c r="G2167" s="133" t="s">
        <v>17</v>
      </c>
    </row>
    <row r="2168" ht="15.0" hidden="1" customHeight="1">
      <c r="A2168" s="133" t="s">
        <v>12</v>
      </c>
      <c r="B2168" s="133" t="s">
        <v>44</v>
      </c>
      <c r="C2168" s="133">
        <v>11618.0</v>
      </c>
      <c r="D2168" s="133" t="s">
        <v>2430</v>
      </c>
      <c r="E2168" s="133" t="s">
        <v>46</v>
      </c>
      <c r="F2168" s="256">
        <v>1844.0</v>
      </c>
      <c r="G2168" s="133" t="s">
        <v>17</v>
      </c>
    </row>
    <row r="2169" ht="15.0" customHeight="1">
      <c r="A2169" s="133" t="s">
        <v>12</v>
      </c>
      <c r="B2169" s="133" t="s">
        <v>1143</v>
      </c>
      <c r="C2169" s="133">
        <v>11619.0</v>
      </c>
      <c r="D2169" s="133" t="s">
        <v>2431</v>
      </c>
      <c r="E2169" s="133" t="s">
        <v>43</v>
      </c>
      <c r="F2169" s="256">
        <v>19100.0</v>
      </c>
      <c r="G2169" s="133" t="s">
        <v>17</v>
      </c>
    </row>
    <row r="2170" ht="15.0" hidden="1" customHeight="1">
      <c r="A2170" s="133" t="s">
        <v>12</v>
      </c>
      <c r="B2170" s="133" t="s">
        <v>44</v>
      </c>
      <c r="C2170" s="133">
        <v>11620.0</v>
      </c>
      <c r="D2170" s="133" t="s">
        <v>2432</v>
      </c>
      <c r="E2170" s="133" t="s">
        <v>46</v>
      </c>
      <c r="F2170" s="256">
        <v>1844.0</v>
      </c>
      <c r="G2170" s="133" t="s">
        <v>17</v>
      </c>
    </row>
    <row r="2171" ht="15.0" hidden="1" customHeight="1">
      <c r="A2171" s="133" t="s">
        <v>12</v>
      </c>
      <c r="B2171" s="133" t="s">
        <v>1050</v>
      </c>
      <c r="C2171" s="133">
        <v>11624.0</v>
      </c>
      <c r="D2171" s="133" t="s">
        <v>2433</v>
      </c>
      <c r="E2171" s="133" t="s">
        <v>46</v>
      </c>
      <c r="F2171" s="256">
        <v>4412237.0</v>
      </c>
      <c r="G2171" s="133" t="s">
        <v>37</v>
      </c>
    </row>
    <row r="2172" ht="15.0" hidden="1" customHeight="1">
      <c r="A2172" s="133" t="s">
        <v>12</v>
      </c>
      <c r="B2172" s="133" t="s">
        <v>1050</v>
      </c>
      <c r="C2172" s="133">
        <v>11625.0</v>
      </c>
      <c r="D2172" s="133" t="s">
        <v>2434</v>
      </c>
      <c r="E2172" s="133" t="s">
        <v>46</v>
      </c>
      <c r="F2172" s="256">
        <v>9536125.0</v>
      </c>
      <c r="G2172" s="133" t="s">
        <v>37</v>
      </c>
    </row>
    <row r="2173" ht="15.0" hidden="1" customHeight="1">
      <c r="A2173" s="133" t="s">
        <v>12</v>
      </c>
      <c r="B2173" s="133" t="s">
        <v>2061</v>
      </c>
      <c r="C2173" s="133">
        <v>11629.0</v>
      </c>
      <c r="D2173" s="133" t="s">
        <v>2435</v>
      </c>
      <c r="E2173" s="133" t="s">
        <v>61</v>
      </c>
      <c r="F2173" s="256">
        <v>3628682.0</v>
      </c>
      <c r="G2173" s="133" t="s">
        <v>37</v>
      </c>
    </row>
    <row r="2174" ht="15.0" hidden="1" customHeight="1">
      <c r="A2174" s="133" t="s">
        <v>12</v>
      </c>
      <c r="B2174" s="133" t="s">
        <v>2061</v>
      </c>
      <c r="C2174" s="133">
        <v>11630.0</v>
      </c>
      <c r="D2174" s="133" t="s">
        <v>2436</v>
      </c>
      <c r="E2174" s="133" t="s">
        <v>46</v>
      </c>
      <c r="F2174" s="256">
        <v>8297659.0</v>
      </c>
      <c r="G2174" s="133" t="s">
        <v>37</v>
      </c>
    </row>
    <row r="2175" ht="15.0" hidden="1" customHeight="1">
      <c r="A2175" s="133" t="s">
        <v>12</v>
      </c>
      <c r="B2175" s="133" t="s">
        <v>2061</v>
      </c>
      <c r="C2175" s="133">
        <v>11631.0</v>
      </c>
      <c r="D2175" s="133" t="s">
        <v>2437</v>
      </c>
      <c r="E2175" s="133" t="s">
        <v>46</v>
      </c>
      <c r="F2175" s="256">
        <v>1.1802008E7</v>
      </c>
      <c r="G2175" s="133" t="s">
        <v>37</v>
      </c>
    </row>
    <row r="2176" ht="15.0" hidden="1" customHeight="1">
      <c r="A2176" s="133" t="s">
        <v>12</v>
      </c>
      <c r="B2176" s="133" t="s">
        <v>2061</v>
      </c>
      <c r="C2176" s="133">
        <v>11632.0</v>
      </c>
      <c r="D2176" s="133" t="s">
        <v>2438</v>
      </c>
      <c r="E2176" s="133" t="s">
        <v>46</v>
      </c>
      <c r="F2176" s="256">
        <v>1.523962E7</v>
      </c>
      <c r="G2176" s="133" t="s">
        <v>37</v>
      </c>
    </row>
    <row r="2177" ht="15.0" hidden="1" customHeight="1">
      <c r="A2177" s="133" t="s">
        <v>12</v>
      </c>
      <c r="B2177" s="133" t="s">
        <v>2061</v>
      </c>
      <c r="C2177" s="133">
        <v>11633.0</v>
      </c>
      <c r="D2177" s="133" t="s">
        <v>2439</v>
      </c>
      <c r="E2177" s="133" t="s">
        <v>46</v>
      </c>
      <c r="F2177" s="256">
        <v>1.8994173E7</v>
      </c>
      <c r="G2177" s="133" t="s">
        <v>37</v>
      </c>
    </row>
    <row r="2178" ht="15.0" hidden="1" customHeight="1">
      <c r="A2178" s="133" t="s">
        <v>12</v>
      </c>
      <c r="B2178" s="133" t="s">
        <v>2061</v>
      </c>
      <c r="C2178" s="133">
        <v>11634.0</v>
      </c>
      <c r="D2178" s="133" t="s">
        <v>2440</v>
      </c>
      <c r="E2178" s="133" t="s">
        <v>46</v>
      </c>
      <c r="F2178" s="256">
        <v>8287726.0</v>
      </c>
      <c r="G2178" s="133" t="s">
        <v>37</v>
      </c>
    </row>
    <row r="2179" ht="15.0" hidden="1" customHeight="1">
      <c r="A2179" s="133" t="s">
        <v>12</v>
      </c>
      <c r="B2179" s="133" t="s">
        <v>2061</v>
      </c>
      <c r="C2179" s="133">
        <v>11635.0</v>
      </c>
      <c r="D2179" s="133" t="s">
        <v>2441</v>
      </c>
      <c r="E2179" s="133" t="s">
        <v>46</v>
      </c>
      <c r="F2179" s="256">
        <v>1.1550975E7</v>
      </c>
      <c r="G2179" s="133" t="s">
        <v>37</v>
      </c>
    </row>
    <row r="2180" ht="15.0" hidden="1" customHeight="1">
      <c r="A2180" s="133" t="s">
        <v>12</v>
      </c>
      <c r="B2180" s="133" t="s">
        <v>2061</v>
      </c>
      <c r="C2180" s="133">
        <v>11641.0</v>
      </c>
      <c r="D2180" s="133" t="s">
        <v>2442</v>
      </c>
      <c r="E2180" s="133" t="s">
        <v>46</v>
      </c>
      <c r="F2180" s="256">
        <v>4607938.0</v>
      </c>
      <c r="G2180" s="133" t="s">
        <v>37</v>
      </c>
    </row>
    <row r="2181" ht="15.0" hidden="1" customHeight="1">
      <c r="A2181" s="133" t="s">
        <v>12</v>
      </c>
      <c r="B2181" s="133" t="s">
        <v>2061</v>
      </c>
      <c r="C2181" s="133">
        <v>11642.0</v>
      </c>
      <c r="D2181" s="133" t="s">
        <v>2443</v>
      </c>
      <c r="E2181" s="133" t="s">
        <v>46</v>
      </c>
      <c r="F2181" s="256">
        <v>9734760.0</v>
      </c>
      <c r="G2181" s="133" t="s">
        <v>37</v>
      </c>
    </row>
    <row r="2182" ht="15.0" hidden="1" customHeight="1">
      <c r="A2182" s="133" t="s">
        <v>12</v>
      </c>
      <c r="B2182" s="133" t="s">
        <v>2061</v>
      </c>
      <c r="C2182" s="133">
        <v>11644.0</v>
      </c>
      <c r="D2182" s="133" t="s">
        <v>2444</v>
      </c>
      <c r="E2182" s="133" t="s">
        <v>46</v>
      </c>
      <c r="F2182" s="256">
        <v>790440.0</v>
      </c>
      <c r="G2182" s="133" t="s">
        <v>37</v>
      </c>
    </row>
    <row r="2183" ht="15.0" hidden="1" customHeight="1">
      <c r="A2183" s="133" t="s">
        <v>12</v>
      </c>
      <c r="B2183" s="133" t="s">
        <v>2061</v>
      </c>
      <c r="C2183" s="133">
        <v>11646.0</v>
      </c>
      <c r="D2183" s="133" t="s">
        <v>2445</v>
      </c>
      <c r="E2183" s="133" t="s">
        <v>46</v>
      </c>
      <c r="F2183" s="256">
        <v>1.1800403E7</v>
      </c>
      <c r="G2183" s="133" t="s">
        <v>37</v>
      </c>
    </row>
    <row r="2184" ht="15.0" hidden="1" customHeight="1">
      <c r="A2184" s="133" t="s">
        <v>12</v>
      </c>
      <c r="B2184" s="133" t="s">
        <v>2061</v>
      </c>
      <c r="C2184" s="133">
        <v>11647.0</v>
      </c>
      <c r="D2184" s="133" t="s">
        <v>2446</v>
      </c>
      <c r="E2184" s="133" t="s">
        <v>46</v>
      </c>
      <c r="F2184" s="256">
        <v>5561859.0</v>
      </c>
      <c r="G2184" s="133" t="s">
        <v>37</v>
      </c>
    </row>
    <row r="2185" ht="15.0" hidden="1" customHeight="1">
      <c r="A2185" s="133" t="s">
        <v>12</v>
      </c>
      <c r="B2185" s="133" t="s">
        <v>2061</v>
      </c>
      <c r="C2185" s="133">
        <v>11648.0</v>
      </c>
      <c r="D2185" s="133" t="s">
        <v>2447</v>
      </c>
      <c r="E2185" s="133" t="s">
        <v>46</v>
      </c>
      <c r="F2185" s="256">
        <v>2019466.0</v>
      </c>
      <c r="G2185" s="133" t="s">
        <v>37</v>
      </c>
    </row>
    <row r="2186" ht="15.0" hidden="1" customHeight="1">
      <c r="A2186" s="133" t="s">
        <v>12</v>
      </c>
      <c r="B2186" s="133" t="s">
        <v>345</v>
      </c>
      <c r="C2186" s="133">
        <v>11649.0</v>
      </c>
      <c r="D2186" s="133" t="s">
        <v>2448</v>
      </c>
      <c r="E2186" s="133" t="s">
        <v>46</v>
      </c>
      <c r="F2186" s="256">
        <v>5083914.0</v>
      </c>
      <c r="G2186" s="133" t="s">
        <v>37</v>
      </c>
    </row>
    <row r="2187" ht="15.0" hidden="1" customHeight="1">
      <c r="A2187" s="133" t="s">
        <v>12</v>
      </c>
      <c r="B2187" s="133" t="s">
        <v>2061</v>
      </c>
      <c r="C2187" s="133">
        <v>11652.0</v>
      </c>
      <c r="D2187" s="133" t="s">
        <v>2449</v>
      </c>
      <c r="E2187" s="133" t="s">
        <v>46</v>
      </c>
      <c r="F2187" s="256">
        <v>1.4930922E7</v>
      </c>
      <c r="G2187" s="133" t="s">
        <v>37</v>
      </c>
    </row>
    <row r="2188" ht="15.0" hidden="1" customHeight="1">
      <c r="A2188" s="133" t="s">
        <v>12</v>
      </c>
      <c r="B2188" s="133" t="s">
        <v>2061</v>
      </c>
      <c r="C2188" s="133">
        <v>11653.0</v>
      </c>
      <c r="D2188" s="133" t="s">
        <v>2450</v>
      </c>
      <c r="E2188" s="133" t="s">
        <v>46</v>
      </c>
      <c r="F2188" s="256">
        <v>1.623911E7</v>
      </c>
      <c r="G2188" s="133" t="s">
        <v>37</v>
      </c>
    </row>
    <row r="2189" ht="15.0" hidden="1" customHeight="1">
      <c r="A2189" s="133" t="s">
        <v>12</v>
      </c>
      <c r="B2189" s="133" t="s">
        <v>2061</v>
      </c>
      <c r="C2189" s="133">
        <v>11655.0</v>
      </c>
      <c r="D2189" s="133" t="s">
        <v>2451</v>
      </c>
      <c r="E2189" s="133" t="s">
        <v>46</v>
      </c>
      <c r="F2189" s="256">
        <v>560468.0</v>
      </c>
      <c r="G2189" s="133" t="s">
        <v>37</v>
      </c>
    </row>
    <row r="2190" ht="15.0" hidden="1" customHeight="1">
      <c r="A2190" s="133" t="s">
        <v>12</v>
      </c>
      <c r="B2190" s="133" t="s">
        <v>345</v>
      </c>
      <c r="C2190" s="133">
        <v>11657.0</v>
      </c>
      <c r="D2190" s="133" t="s">
        <v>2452</v>
      </c>
      <c r="E2190" s="133" t="s">
        <v>46</v>
      </c>
      <c r="F2190" s="256">
        <v>2137240.0</v>
      </c>
      <c r="G2190" s="133" t="s">
        <v>37</v>
      </c>
    </row>
    <row r="2191" ht="15.0" hidden="1" customHeight="1">
      <c r="A2191" s="133" t="s">
        <v>12</v>
      </c>
      <c r="B2191" s="133" t="s">
        <v>2061</v>
      </c>
      <c r="C2191" s="133">
        <v>11659.0</v>
      </c>
      <c r="D2191" s="133" t="s">
        <v>2453</v>
      </c>
      <c r="E2191" s="133" t="s">
        <v>46</v>
      </c>
      <c r="F2191" s="256">
        <v>9028106.0</v>
      </c>
      <c r="G2191" s="133" t="s">
        <v>37</v>
      </c>
    </row>
    <row r="2192" ht="15.0" hidden="1" customHeight="1">
      <c r="A2192" s="133" t="s">
        <v>12</v>
      </c>
      <c r="B2192" s="133" t="s">
        <v>345</v>
      </c>
      <c r="C2192" s="133">
        <v>11665.0</v>
      </c>
      <c r="D2192" s="133" t="s">
        <v>2454</v>
      </c>
      <c r="E2192" s="133" t="s">
        <v>46</v>
      </c>
      <c r="F2192" s="256">
        <v>1858674.0</v>
      </c>
      <c r="G2192" s="133" t="s">
        <v>37</v>
      </c>
    </row>
    <row r="2193" ht="15.0" hidden="1" customHeight="1">
      <c r="A2193" s="133" t="s">
        <v>12</v>
      </c>
      <c r="B2193" s="133" t="s">
        <v>345</v>
      </c>
      <c r="C2193" s="133">
        <v>11666.0</v>
      </c>
      <c r="D2193" s="133" t="s">
        <v>2455</v>
      </c>
      <c r="E2193" s="133" t="s">
        <v>46</v>
      </c>
      <c r="F2193" s="256">
        <v>2.3178145E7</v>
      </c>
      <c r="G2193" s="133" t="s">
        <v>37</v>
      </c>
    </row>
    <row r="2194" ht="15.0" hidden="1" customHeight="1">
      <c r="A2194" s="133" t="s">
        <v>12</v>
      </c>
      <c r="B2194" s="133" t="s">
        <v>2061</v>
      </c>
      <c r="C2194" s="133">
        <v>11668.0</v>
      </c>
      <c r="D2194" s="133" t="s">
        <v>2456</v>
      </c>
      <c r="E2194" s="133" t="s">
        <v>46</v>
      </c>
      <c r="F2194" s="256">
        <v>357768.0</v>
      </c>
      <c r="G2194" s="133" t="s">
        <v>37</v>
      </c>
    </row>
    <row r="2195" ht="15.0" hidden="1" customHeight="1">
      <c r="A2195" s="133" t="s">
        <v>12</v>
      </c>
      <c r="B2195" s="133" t="s">
        <v>345</v>
      </c>
      <c r="C2195" s="133">
        <v>11670.0</v>
      </c>
      <c r="D2195" s="133" t="s">
        <v>2457</v>
      </c>
      <c r="E2195" s="133" t="s">
        <v>46</v>
      </c>
      <c r="F2195" s="256">
        <v>1178147.0</v>
      </c>
      <c r="G2195" s="133" t="s">
        <v>37</v>
      </c>
    </row>
    <row r="2196" ht="15.0" hidden="1" customHeight="1">
      <c r="A2196" s="133" t="s">
        <v>12</v>
      </c>
      <c r="B2196" s="133" t="s">
        <v>2061</v>
      </c>
      <c r="C2196" s="133">
        <v>11672.0</v>
      </c>
      <c r="D2196" s="133" t="s">
        <v>2458</v>
      </c>
      <c r="E2196" s="133" t="s">
        <v>46</v>
      </c>
      <c r="F2196" s="256">
        <v>6751231.0</v>
      </c>
      <c r="G2196" s="133" t="s">
        <v>37</v>
      </c>
    </row>
    <row r="2197" ht="15.0" hidden="1" customHeight="1">
      <c r="A2197" s="133" t="s">
        <v>12</v>
      </c>
      <c r="B2197" s="133" t="s">
        <v>992</v>
      </c>
      <c r="C2197" s="133">
        <v>11708.0</v>
      </c>
      <c r="D2197" s="133" t="s">
        <v>2459</v>
      </c>
      <c r="E2197" s="133" t="s">
        <v>46</v>
      </c>
      <c r="F2197" s="256">
        <v>331491.0</v>
      </c>
      <c r="G2197" s="133" t="s">
        <v>37</v>
      </c>
    </row>
    <row r="2198" ht="15.0" hidden="1" customHeight="1">
      <c r="A2198" s="133" t="s">
        <v>12</v>
      </c>
      <c r="B2198" s="133" t="s">
        <v>543</v>
      </c>
      <c r="C2198" s="133">
        <v>11711.0</v>
      </c>
      <c r="D2198" s="133" t="s">
        <v>2460</v>
      </c>
      <c r="E2198" s="133" t="s">
        <v>61</v>
      </c>
      <c r="F2198" s="256">
        <v>3926856.0</v>
      </c>
      <c r="G2198" s="133" t="s">
        <v>37</v>
      </c>
    </row>
    <row r="2199" ht="15.0" hidden="1" customHeight="1">
      <c r="A2199" s="133" t="s">
        <v>12</v>
      </c>
      <c r="B2199" s="133" t="s">
        <v>543</v>
      </c>
      <c r="C2199" s="133">
        <v>11712.0</v>
      </c>
      <c r="D2199" s="133" t="s">
        <v>2461</v>
      </c>
      <c r="E2199" s="133" t="s">
        <v>61</v>
      </c>
      <c r="F2199" s="256">
        <v>4286590.0</v>
      </c>
      <c r="G2199" s="133" t="s">
        <v>37</v>
      </c>
    </row>
    <row r="2200" ht="15.0" hidden="1" customHeight="1">
      <c r="A2200" s="133" t="s">
        <v>12</v>
      </c>
      <c r="B2200" s="133" t="s">
        <v>543</v>
      </c>
      <c r="C2200" s="133">
        <v>11713.0</v>
      </c>
      <c r="D2200" s="133" t="s">
        <v>2462</v>
      </c>
      <c r="E2200" s="133" t="s">
        <v>61</v>
      </c>
      <c r="F2200" s="256">
        <v>4845489.0</v>
      </c>
      <c r="G2200" s="133" t="s">
        <v>37</v>
      </c>
    </row>
    <row r="2201" ht="15.0" hidden="1" customHeight="1">
      <c r="A2201" s="133" t="s">
        <v>12</v>
      </c>
      <c r="B2201" s="133" t="s">
        <v>891</v>
      </c>
      <c r="C2201" s="133">
        <v>11714.0</v>
      </c>
      <c r="D2201" s="133" t="s">
        <v>2463</v>
      </c>
      <c r="E2201" s="133" t="s">
        <v>46</v>
      </c>
      <c r="F2201" s="256">
        <v>820936.0</v>
      </c>
      <c r="G2201" s="133" t="s">
        <v>37</v>
      </c>
    </row>
    <row r="2202" ht="15.0" hidden="1" customHeight="1">
      <c r="A2202" s="133" t="s">
        <v>12</v>
      </c>
      <c r="B2202" s="133" t="s">
        <v>543</v>
      </c>
      <c r="C2202" s="133">
        <v>11715.0</v>
      </c>
      <c r="D2202" s="133" t="s">
        <v>2464</v>
      </c>
      <c r="E2202" s="133" t="s">
        <v>61</v>
      </c>
      <c r="F2202" s="256">
        <v>5442428.0</v>
      </c>
      <c r="G2202" s="133" t="s">
        <v>37</v>
      </c>
    </row>
    <row r="2203" ht="15.0" hidden="1" customHeight="1">
      <c r="A2203" s="133" t="s">
        <v>12</v>
      </c>
      <c r="B2203" s="133" t="s">
        <v>543</v>
      </c>
      <c r="C2203" s="133">
        <v>11716.0</v>
      </c>
      <c r="D2203" s="133" t="s">
        <v>2465</v>
      </c>
      <c r="E2203" s="133" t="s">
        <v>61</v>
      </c>
      <c r="F2203" s="256">
        <v>6939753.0</v>
      </c>
      <c r="G2203" s="133" t="s">
        <v>37</v>
      </c>
    </row>
    <row r="2204" ht="15.0" hidden="1" customHeight="1">
      <c r="A2204" s="133" t="s">
        <v>12</v>
      </c>
      <c r="B2204" s="133" t="s">
        <v>543</v>
      </c>
      <c r="C2204" s="133">
        <v>11717.0</v>
      </c>
      <c r="D2204" s="133" t="s">
        <v>2466</v>
      </c>
      <c r="E2204" s="133" t="s">
        <v>61</v>
      </c>
      <c r="F2204" s="256">
        <v>8452555.0</v>
      </c>
      <c r="G2204" s="133" t="s">
        <v>37</v>
      </c>
    </row>
    <row r="2205" ht="15.0" hidden="1" customHeight="1">
      <c r="A2205" s="133" t="s">
        <v>12</v>
      </c>
      <c r="B2205" s="133" t="s">
        <v>543</v>
      </c>
      <c r="C2205" s="133">
        <v>11718.0</v>
      </c>
      <c r="D2205" s="133" t="s">
        <v>2467</v>
      </c>
      <c r="E2205" s="133" t="s">
        <v>61</v>
      </c>
      <c r="F2205" s="256">
        <v>40684.0</v>
      </c>
      <c r="G2205" s="133" t="s">
        <v>37</v>
      </c>
    </row>
    <row r="2206" ht="15.0" hidden="1" customHeight="1">
      <c r="A2206" s="133" t="s">
        <v>12</v>
      </c>
      <c r="B2206" s="133" t="s">
        <v>543</v>
      </c>
      <c r="C2206" s="133">
        <v>11719.0</v>
      </c>
      <c r="D2206" s="133" t="s">
        <v>2468</v>
      </c>
      <c r="E2206" s="133" t="s">
        <v>61</v>
      </c>
      <c r="F2206" s="256">
        <v>60659.0</v>
      </c>
      <c r="G2206" s="133" t="s">
        <v>37</v>
      </c>
    </row>
    <row r="2207" ht="15.0" hidden="1" customHeight="1">
      <c r="A2207" s="133" t="s">
        <v>12</v>
      </c>
      <c r="B2207" s="133" t="s">
        <v>543</v>
      </c>
      <c r="C2207" s="133">
        <v>11720.0</v>
      </c>
      <c r="D2207" s="133" t="s">
        <v>2469</v>
      </c>
      <c r="E2207" s="133" t="s">
        <v>61</v>
      </c>
      <c r="F2207" s="256">
        <v>81000.0</v>
      </c>
      <c r="G2207" s="133" t="s">
        <v>37</v>
      </c>
    </row>
    <row r="2208" ht="15.0" hidden="1" customHeight="1">
      <c r="A2208" s="133" t="s">
        <v>12</v>
      </c>
      <c r="B2208" s="133" t="s">
        <v>543</v>
      </c>
      <c r="C2208" s="133">
        <v>11721.0</v>
      </c>
      <c r="D2208" s="133" t="s">
        <v>2470</v>
      </c>
      <c r="E2208" s="133" t="s">
        <v>46</v>
      </c>
      <c r="F2208" s="256">
        <v>157571.0</v>
      </c>
      <c r="G2208" s="133" t="s">
        <v>37</v>
      </c>
    </row>
    <row r="2209" ht="15.0" hidden="1" customHeight="1">
      <c r="A2209" s="133" t="s">
        <v>12</v>
      </c>
      <c r="B2209" s="133" t="s">
        <v>543</v>
      </c>
      <c r="C2209" s="133">
        <v>11722.0</v>
      </c>
      <c r="D2209" s="133" t="s">
        <v>2471</v>
      </c>
      <c r="E2209" s="133" t="s">
        <v>46</v>
      </c>
      <c r="F2209" s="256">
        <v>312177.0</v>
      </c>
      <c r="G2209" s="133" t="s">
        <v>37</v>
      </c>
    </row>
    <row r="2210" ht="15.0" hidden="1" customHeight="1">
      <c r="A2210" s="133" t="s">
        <v>12</v>
      </c>
      <c r="B2210" s="133" t="s">
        <v>543</v>
      </c>
      <c r="C2210" s="133">
        <v>11723.0</v>
      </c>
      <c r="D2210" s="133" t="s">
        <v>2472</v>
      </c>
      <c r="E2210" s="133" t="s">
        <v>46</v>
      </c>
      <c r="F2210" s="256">
        <v>373427.0</v>
      </c>
      <c r="G2210" s="133" t="s">
        <v>37</v>
      </c>
    </row>
    <row r="2211" ht="15.0" hidden="1" customHeight="1">
      <c r="A2211" s="133" t="s">
        <v>12</v>
      </c>
      <c r="B2211" s="133" t="s">
        <v>543</v>
      </c>
      <c r="C2211" s="133">
        <v>11724.0</v>
      </c>
      <c r="D2211" s="133" t="s">
        <v>2473</v>
      </c>
      <c r="E2211" s="133" t="s">
        <v>46</v>
      </c>
      <c r="F2211" s="256">
        <v>551738.0</v>
      </c>
      <c r="G2211" s="133" t="s">
        <v>37</v>
      </c>
    </row>
    <row r="2212" ht="15.0" hidden="1" customHeight="1">
      <c r="A2212" s="133" t="s">
        <v>12</v>
      </c>
      <c r="B2212" s="133" t="s">
        <v>543</v>
      </c>
      <c r="C2212" s="133">
        <v>11728.0</v>
      </c>
      <c r="D2212" s="133" t="s">
        <v>2474</v>
      </c>
      <c r="E2212" s="133" t="s">
        <v>46</v>
      </c>
      <c r="F2212" s="256">
        <v>104712.0</v>
      </c>
      <c r="G2212" s="133" t="s">
        <v>37</v>
      </c>
    </row>
    <row r="2213" ht="15.0" hidden="1" customHeight="1">
      <c r="A2213" s="133" t="s">
        <v>12</v>
      </c>
      <c r="B2213" s="133" t="s">
        <v>543</v>
      </c>
      <c r="C2213" s="133">
        <v>11729.0</v>
      </c>
      <c r="D2213" s="133" t="s">
        <v>2475</v>
      </c>
      <c r="E2213" s="133" t="s">
        <v>46</v>
      </c>
      <c r="F2213" s="256">
        <v>145457.0</v>
      </c>
      <c r="G2213" s="133" t="s">
        <v>37</v>
      </c>
    </row>
    <row r="2214" ht="15.0" hidden="1" customHeight="1">
      <c r="A2214" s="133" t="s">
        <v>12</v>
      </c>
      <c r="B2214" s="133" t="s">
        <v>543</v>
      </c>
      <c r="C2214" s="133">
        <v>11735.0</v>
      </c>
      <c r="D2214" s="133" t="s">
        <v>2476</v>
      </c>
      <c r="E2214" s="133" t="s">
        <v>46</v>
      </c>
      <c r="F2214" s="256">
        <v>255627.0</v>
      </c>
      <c r="G2214" s="133" t="s">
        <v>37</v>
      </c>
    </row>
    <row r="2215" ht="15.0" hidden="1" customHeight="1">
      <c r="A2215" s="133" t="s">
        <v>12</v>
      </c>
      <c r="B2215" s="133" t="s">
        <v>543</v>
      </c>
      <c r="C2215" s="133">
        <v>11736.0</v>
      </c>
      <c r="D2215" s="133" t="s">
        <v>2477</v>
      </c>
      <c r="E2215" s="133" t="s">
        <v>46</v>
      </c>
      <c r="F2215" s="256">
        <v>221715.0</v>
      </c>
      <c r="G2215" s="133" t="s">
        <v>37</v>
      </c>
    </row>
    <row r="2216" ht="15.0" hidden="1" customHeight="1">
      <c r="A2216" s="133" t="s">
        <v>12</v>
      </c>
      <c r="B2216" s="133" t="s">
        <v>543</v>
      </c>
      <c r="C2216" s="133">
        <v>11737.0</v>
      </c>
      <c r="D2216" s="133" t="s">
        <v>2478</v>
      </c>
      <c r="E2216" s="133" t="s">
        <v>46</v>
      </c>
      <c r="F2216" s="256">
        <v>262169.0</v>
      </c>
      <c r="G2216" s="133" t="s">
        <v>37</v>
      </c>
    </row>
    <row r="2217" ht="15.0" hidden="1" customHeight="1">
      <c r="A2217" s="133" t="s">
        <v>12</v>
      </c>
      <c r="B2217" s="133" t="s">
        <v>543</v>
      </c>
      <c r="C2217" s="133">
        <v>11738.0</v>
      </c>
      <c r="D2217" s="133" t="s">
        <v>2479</v>
      </c>
      <c r="E2217" s="133" t="s">
        <v>46</v>
      </c>
      <c r="F2217" s="256">
        <v>105486.0</v>
      </c>
      <c r="G2217" s="133" t="s">
        <v>37</v>
      </c>
    </row>
    <row r="2218" ht="15.0" hidden="1" customHeight="1">
      <c r="A2218" s="133" t="s">
        <v>12</v>
      </c>
      <c r="B2218" s="133" t="s">
        <v>543</v>
      </c>
      <c r="C2218" s="133">
        <v>11739.0</v>
      </c>
      <c r="D2218" s="133" t="s">
        <v>2480</v>
      </c>
      <c r="E2218" s="133" t="s">
        <v>46</v>
      </c>
      <c r="F2218" s="256">
        <v>53305.0</v>
      </c>
      <c r="G2218" s="133" t="s">
        <v>37</v>
      </c>
    </row>
    <row r="2219" ht="15.0" hidden="1" customHeight="1">
      <c r="A2219" s="133" t="s">
        <v>12</v>
      </c>
      <c r="B2219" s="133" t="s">
        <v>2061</v>
      </c>
      <c r="C2219" s="133">
        <v>11743.0</v>
      </c>
      <c r="D2219" s="133" t="s">
        <v>2481</v>
      </c>
      <c r="E2219" s="133" t="s">
        <v>46</v>
      </c>
      <c r="F2219" s="256">
        <v>2.8957503E7</v>
      </c>
      <c r="G2219" s="133" t="s">
        <v>37</v>
      </c>
    </row>
    <row r="2220" ht="15.0" hidden="1" customHeight="1">
      <c r="A2220" s="133" t="s">
        <v>12</v>
      </c>
      <c r="B2220" s="133" t="s">
        <v>543</v>
      </c>
      <c r="C2220" s="133">
        <v>11744.0</v>
      </c>
      <c r="D2220" s="133" t="s">
        <v>2482</v>
      </c>
      <c r="E2220" s="133" t="s">
        <v>61</v>
      </c>
      <c r="F2220" s="256">
        <v>104525.0</v>
      </c>
      <c r="G2220" s="133" t="s">
        <v>37</v>
      </c>
    </row>
    <row r="2221" ht="15.0" hidden="1" customHeight="1">
      <c r="A2221" s="133" t="s">
        <v>12</v>
      </c>
      <c r="B2221" s="133" t="s">
        <v>543</v>
      </c>
      <c r="C2221" s="133">
        <v>11745.0</v>
      </c>
      <c r="D2221" s="133" t="s">
        <v>2483</v>
      </c>
      <c r="E2221" s="133" t="s">
        <v>61</v>
      </c>
      <c r="F2221" s="256">
        <v>162027.0</v>
      </c>
      <c r="G2221" s="133" t="s">
        <v>37</v>
      </c>
    </row>
    <row r="2222" ht="15.0" hidden="1" customHeight="1">
      <c r="A2222" s="133" t="s">
        <v>12</v>
      </c>
      <c r="B2222" s="133" t="s">
        <v>543</v>
      </c>
      <c r="C2222" s="133">
        <v>11746.0</v>
      </c>
      <c r="D2222" s="133" t="s">
        <v>2484</v>
      </c>
      <c r="E2222" s="133" t="s">
        <v>61</v>
      </c>
      <c r="F2222" s="256">
        <v>257336.0</v>
      </c>
      <c r="G2222" s="133" t="s">
        <v>37</v>
      </c>
    </row>
    <row r="2223" ht="15.0" hidden="1" customHeight="1">
      <c r="A2223" s="133" t="s">
        <v>12</v>
      </c>
      <c r="B2223" s="133" t="s">
        <v>543</v>
      </c>
      <c r="C2223" s="133">
        <v>11747.0</v>
      </c>
      <c r="D2223" s="133" t="s">
        <v>2485</v>
      </c>
      <c r="E2223" s="133" t="s">
        <v>61</v>
      </c>
      <c r="F2223" s="256">
        <v>402939.0</v>
      </c>
      <c r="G2223" s="133" t="s">
        <v>37</v>
      </c>
    </row>
    <row r="2224" ht="15.0" hidden="1" customHeight="1">
      <c r="A2224" s="133" t="s">
        <v>12</v>
      </c>
      <c r="B2224" s="133" t="s">
        <v>543</v>
      </c>
      <c r="C2224" s="133">
        <v>11748.0</v>
      </c>
      <c r="D2224" s="133" t="s">
        <v>2486</v>
      </c>
      <c r="E2224" s="133" t="s">
        <v>61</v>
      </c>
      <c r="F2224" s="256">
        <v>510010.0</v>
      </c>
      <c r="G2224" s="133" t="s">
        <v>37</v>
      </c>
    </row>
    <row r="2225" ht="15.0" hidden="1" customHeight="1">
      <c r="A2225" s="133" t="s">
        <v>12</v>
      </c>
      <c r="B2225" s="133" t="s">
        <v>543</v>
      </c>
      <c r="C2225" s="133">
        <v>11764.0</v>
      </c>
      <c r="D2225" s="133" t="s">
        <v>2487</v>
      </c>
      <c r="E2225" s="133" t="s">
        <v>46</v>
      </c>
      <c r="F2225" s="256">
        <v>499589.0</v>
      </c>
      <c r="G2225" s="133" t="s">
        <v>37</v>
      </c>
    </row>
    <row r="2226" ht="15.0" hidden="1" customHeight="1">
      <c r="A2226" s="133" t="s">
        <v>12</v>
      </c>
      <c r="B2226" s="133" t="s">
        <v>65</v>
      </c>
      <c r="C2226" s="133">
        <v>11765.0</v>
      </c>
      <c r="D2226" s="133" t="s">
        <v>2488</v>
      </c>
      <c r="E2226" s="133" t="s">
        <v>46</v>
      </c>
      <c r="F2226" s="256">
        <v>20976.0</v>
      </c>
      <c r="G2226" s="133" t="s">
        <v>17</v>
      </c>
    </row>
    <row r="2227" ht="15.0" hidden="1" customHeight="1">
      <c r="A2227" s="133" t="s">
        <v>12</v>
      </c>
      <c r="B2227" s="133" t="s">
        <v>543</v>
      </c>
      <c r="C2227" s="133">
        <v>11766.0</v>
      </c>
      <c r="D2227" s="133" t="s">
        <v>2489</v>
      </c>
      <c r="E2227" s="133" t="s">
        <v>46</v>
      </c>
      <c r="F2227" s="256">
        <v>858523.0</v>
      </c>
      <c r="G2227" s="133" t="s">
        <v>37</v>
      </c>
    </row>
    <row r="2228" ht="15.0" hidden="1" customHeight="1">
      <c r="A2228" s="133" t="s">
        <v>12</v>
      </c>
      <c r="B2228" s="133" t="s">
        <v>543</v>
      </c>
      <c r="C2228" s="133">
        <v>11770.0</v>
      </c>
      <c r="D2228" s="133" t="s">
        <v>2490</v>
      </c>
      <c r="E2228" s="133" t="s">
        <v>46</v>
      </c>
      <c r="F2228" s="256">
        <v>81008.0</v>
      </c>
      <c r="G2228" s="133" t="s">
        <v>37</v>
      </c>
    </row>
    <row r="2229" ht="15.0" hidden="1" customHeight="1">
      <c r="A2229" s="133" t="s">
        <v>12</v>
      </c>
      <c r="B2229" s="133" t="s">
        <v>543</v>
      </c>
      <c r="C2229" s="133">
        <v>11771.0</v>
      </c>
      <c r="D2229" s="133" t="s">
        <v>2491</v>
      </c>
      <c r="E2229" s="133" t="s">
        <v>46</v>
      </c>
      <c r="F2229" s="256">
        <v>51247.0</v>
      </c>
      <c r="G2229" s="133" t="s">
        <v>37</v>
      </c>
    </row>
    <row r="2230" ht="15.0" hidden="1" customHeight="1">
      <c r="A2230" s="133" t="s">
        <v>12</v>
      </c>
      <c r="B2230" s="133" t="s">
        <v>819</v>
      </c>
      <c r="C2230" s="133">
        <v>11772.0</v>
      </c>
      <c r="D2230" s="133" t="s">
        <v>2492</v>
      </c>
      <c r="E2230" s="133" t="s">
        <v>46</v>
      </c>
      <c r="F2230" s="256">
        <v>10341.0</v>
      </c>
      <c r="G2230" s="133" t="s">
        <v>37</v>
      </c>
    </row>
    <row r="2231" ht="15.0" hidden="1" customHeight="1">
      <c r="A2231" s="133" t="s">
        <v>12</v>
      </c>
      <c r="B2231" s="133" t="s">
        <v>543</v>
      </c>
      <c r="C2231" s="133">
        <v>11774.0</v>
      </c>
      <c r="D2231" s="133" t="s">
        <v>2493</v>
      </c>
      <c r="E2231" s="133" t="s">
        <v>46</v>
      </c>
      <c r="F2231" s="256">
        <v>185911.0</v>
      </c>
      <c r="G2231" s="133" t="s">
        <v>37</v>
      </c>
    </row>
    <row r="2232" ht="15.0" hidden="1" customHeight="1">
      <c r="A2232" s="133" t="s">
        <v>12</v>
      </c>
      <c r="B2232" s="133" t="s">
        <v>543</v>
      </c>
      <c r="C2232" s="133">
        <v>11775.0</v>
      </c>
      <c r="D2232" s="133" t="s">
        <v>2494</v>
      </c>
      <c r="E2232" s="133" t="s">
        <v>46</v>
      </c>
      <c r="F2232" s="256">
        <v>123068.0</v>
      </c>
      <c r="G2232" s="133" t="s">
        <v>37</v>
      </c>
    </row>
    <row r="2233" ht="15.0" hidden="1" customHeight="1">
      <c r="A2233" s="133" t="s">
        <v>12</v>
      </c>
      <c r="B2233" s="133" t="s">
        <v>345</v>
      </c>
      <c r="C2233" s="133">
        <v>11776.0</v>
      </c>
      <c r="D2233" s="133" t="s">
        <v>2495</v>
      </c>
      <c r="E2233" s="133" t="s">
        <v>46</v>
      </c>
      <c r="F2233" s="256">
        <v>4581500.0</v>
      </c>
      <c r="G2233" s="133" t="s">
        <v>37</v>
      </c>
    </row>
    <row r="2234" ht="15.0" hidden="1" customHeight="1">
      <c r="A2234" s="133" t="s">
        <v>12</v>
      </c>
      <c r="B2234" s="133" t="s">
        <v>345</v>
      </c>
      <c r="C2234" s="133">
        <v>11777.0</v>
      </c>
      <c r="D2234" s="133" t="s">
        <v>2496</v>
      </c>
      <c r="E2234" s="133" t="s">
        <v>46</v>
      </c>
      <c r="F2234" s="256">
        <v>67830.0</v>
      </c>
      <c r="G2234" s="133" t="s">
        <v>37</v>
      </c>
    </row>
    <row r="2235" ht="15.0" hidden="1" customHeight="1">
      <c r="A2235" s="133" t="s">
        <v>12</v>
      </c>
      <c r="B2235" s="133" t="s">
        <v>1135</v>
      </c>
      <c r="C2235" s="133">
        <v>11781.0</v>
      </c>
      <c r="D2235" s="133" t="s">
        <v>2497</v>
      </c>
      <c r="E2235" s="133" t="s">
        <v>46</v>
      </c>
      <c r="F2235" s="256">
        <v>289986.0</v>
      </c>
      <c r="G2235" s="133" t="s">
        <v>37</v>
      </c>
    </row>
    <row r="2236" ht="15.0" hidden="1" customHeight="1">
      <c r="A2236" s="133" t="s">
        <v>12</v>
      </c>
      <c r="B2236" s="133" t="s">
        <v>129</v>
      </c>
      <c r="C2236" s="133">
        <v>11786.0</v>
      </c>
      <c r="D2236" s="133" t="s">
        <v>2498</v>
      </c>
      <c r="E2236" s="133" t="s">
        <v>46</v>
      </c>
      <c r="F2236" s="256">
        <v>12552.0</v>
      </c>
      <c r="G2236" s="133" t="s">
        <v>17</v>
      </c>
    </row>
    <row r="2237" ht="15.0" hidden="1" customHeight="1">
      <c r="A2237" s="133" t="s">
        <v>12</v>
      </c>
      <c r="B2237" s="133" t="s">
        <v>819</v>
      </c>
      <c r="C2237" s="133">
        <v>11790.0</v>
      </c>
      <c r="D2237" s="133" t="s">
        <v>2499</v>
      </c>
      <c r="E2237" s="133" t="s">
        <v>46</v>
      </c>
      <c r="F2237" s="256">
        <v>3554.0</v>
      </c>
      <c r="G2237" s="133" t="s">
        <v>37</v>
      </c>
    </row>
    <row r="2238" ht="15.0" hidden="1" customHeight="1">
      <c r="A2238" s="133" t="s">
        <v>12</v>
      </c>
      <c r="B2238" s="133" t="s">
        <v>2061</v>
      </c>
      <c r="C2238" s="133">
        <v>11796.0</v>
      </c>
      <c r="D2238" s="133" t="s">
        <v>2500</v>
      </c>
      <c r="E2238" s="133" t="s">
        <v>46</v>
      </c>
      <c r="F2238" s="256">
        <v>5653788.0</v>
      </c>
      <c r="G2238" s="133" t="s">
        <v>37</v>
      </c>
    </row>
    <row r="2239" ht="15.0" hidden="1" customHeight="1">
      <c r="A2239" s="133" t="s">
        <v>12</v>
      </c>
      <c r="B2239" s="133" t="s">
        <v>1135</v>
      </c>
      <c r="C2239" s="133">
        <v>11797.0</v>
      </c>
      <c r="D2239" s="133" t="s">
        <v>2501</v>
      </c>
      <c r="E2239" s="133" t="s">
        <v>46</v>
      </c>
      <c r="F2239" s="256">
        <v>1.9731359E7</v>
      </c>
      <c r="G2239" s="133" t="s">
        <v>37</v>
      </c>
    </row>
    <row r="2240" ht="15.0" hidden="1" customHeight="1">
      <c r="A2240" s="133" t="s">
        <v>12</v>
      </c>
      <c r="B2240" s="133" t="s">
        <v>345</v>
      </c>
      <c r="C2240" s="133">
        <v>11798.0</v>
      </c>
      <c r="D2240" s="133" t="s">
        <v>2502</v>
      </c>
      <c r="E2240" s="133" t="s">
        <v>46</v>
      </c>
      <c r="F2240" s="256">
        <v>941909.0</v>
      </c>
      <c r="G2240" s="133" t="s">
        <v>37</v>
      </c>
    </row>
    <row r="2241" ht="15.0" hidden="1" customHeight="1">
      <c r="A2241" s="133" t="s">
        <v>12</v>
      </c>
      <c r="B2241" s="133" t="s">
        <v>345</v>
      </c>
      <c r="C2241" s="133">
        <v>11799.0</v>
      </c>
      <c r="D2241" s="133" t="s">
        <v>2503</v>
      </c>
      <c r="E2241" s="133" t="s">
        <v>46</v>
      </c>
      <c r="F2241" s="256">
        <v>486710.0</v>
      </c>
      <c r="G2241" s="133" t="s">
        <v>37</v>
      </c>
    </row>
    <row r="2242" ht="15.0" hidden="1" customHeight="1">
      <c r="A2242" s="133" t="s">
        <v>12</v>
      </c>
      <c r="B2242" s="133" t="s">
        <v>345</v>
      </c>
      <c r="C2242" s="133">
        <v>11800.0</v>
      </c>
      <c r="D2242" s="133" t="s">
        <v>2504</v>
      </c>
      <c r="E2242" s="133" t="s">
        <v>46</v>
      </c>
      <c r="F2242" s="256">
        <v>1131535.0</v>
      </c>
      <c r="G2242" s="133" t="s">
        <v>37</v>
      </c>
    </row>
    <row r="2243" ht="15.0" hidden="1" customHeight="1">
      <c r="A2243" s="133" t="s">
        <v>12</v>
      </c>
      <c r="B2243" s="133" t="s">
        <v>345</v>
      </c>
      <c r="C2243" s="133">
        <v>11801.0</v>
      </c>
      <c r="D2243" s="133" t="s">
        <v>2505</v>
      </c>
      <c r="E2243" s="133" t="s">
        <v>46</v>
      </c>
      <c r="F2243" s="256">
        <v>1280440.0</v>
      </c>
      <c r="G2243" s="133" t="s">
        <v>37</v>
      </c>
    </row>
    <row r="2244" ht="15.0" hidden="1" customHeight="1">
      <c r="A2244" s="133" t="s">
        <v>12</v>
      </c>
      <c r="B2244" s="133" t="s">
        <v>345</v>
      </c>
      <c r="C2244" s="133">
        <v>11803.0</v>
      </c>
      <c r="D2244" s="133" t="s">
        <v>2506</v>
      </c>
      <c r="E2244" s="133" t="s">
        <v>46</v>
      </c>
      <c r="F2244" s="256">
        <v>2.1135734E7</v>
      </c>
      <c r="G2244" s="133" t="s">
        <v>37</v>
      </c>
    </row>
    <row r="2245" ht="15.0" hidden="1" customHeight="1">
      <c r="A2245" s="133" t="s">
        <v>12</v>
      </c>
      <c r="B2245" s="133" t="s">
        <v>345</v>
      </c>
      <c r="C2245" s="133">
        <v>11804.0</v>
      </c>
      <c r="D2245" s="133" t="s">
        <v>2507</v>
      </c>
      <c r="E2245" s="133" t="s">
        <v>46</v>
      </c>
      <c r="F2245" s="256">
        <v>177310.0</v>
      </c>
      <c r="G2245" s="133" t="s">
        <v>37</v>
      </c>
    </row>
    <row r="2246" ht="15.0" hidden="1" customHeight="1">
      <c r="A2246" s="133" t="s">
        <v>12</v>
      </c>
      <c r="B2246" s="133" t="s">
        <v>345</v>
      </c>
      <c r="C2246" s="133">
        <v>11805.0</v>
      </c>
      <c r="D2246" s="133" t="s">
        <v>2508</v>
      </c>
      <c r="E2246" s="133" t="s">
        <v>46</v>
      </c>
      <c r="F2246" s="256">
        <v>177310.0</v>
      </c>
      <c r="G2246" s="133" t="s">
        <v>37</v>
      </c>
    </row>
    <row r="2247" ht="15.0" hidden="1" customHeight="1">
      <c r="A2247" s="133" t="s">
        <v>12</v>
      </c>
      <c r="B2247" s="133" t="s">
        <v>345</v>
      </c>
      <c r="C2247" s="133">
        <v>11806.0</v>
      </c>
      <c r="D2247" s="133" t="s">
        <v>2509</v>
      </c>
      <c r="E2247" s="133" t="s">
        <v>46</v>
      </c>
      <c r="F2247" s="256">
        <v>198057.0</v>
      </c>
      <c r="G2247" s="133" t="s">
        <v>37</v>
      </c>
    </row>
    <row r="2248" ht="15.0" hidden="1" customHeight="1">
      <c r="A2248" s="133" t="s">
        <v>12</v>
      </c>
      <c r="B2248" s="133" t="s">
        <v>345</v>
      </c>
      <c r="C2248" s="133">
        <v>11807.0</v>
      </c>
      <c r="D2248" s="133" t="s">
        <v>2510</v>
      </c>
      <c r="E2248" s="133" t="s">
        <v>46</v>
      </c>
      <c r="F2248" s="256">
        <v>765170.0</v>
      </c>
      <c r="G2248" s="133" t="s">
        <v>37</v>
      </c>
    </row>
    <row r="2249" ht="15.0" hidden="1" customHeight="1">
      <c r="A2249" s="133" t="s">
        <v>12</v>
      </c>
      <c r="B2249" s="133" t="s">
        <v>1135</v>
      </c>
      <c r="C2249" s="133">
        <v>11813.0</v>
      </c>
      <c r="D2249" s="133" t="s">
        <v>2511</v>
      </c>
      <c r="E2249" s="133" t="s">
        <v>46</v>
      </c>
      <c r="F2249" s="256">
        <v>225446.0</v>
      </c>
      <c r="G2249" s="133" t="s">
        <v>37</v>
      </c>
    </row>
    <row r="2250" ht="15.0" hidden="1" customHeight="1">
      <c r="A2250" s="133" t="s">
        <v>12</v>
      </c>
      <c r="B2250" s="133" t="s">
        <v>44</v>
      </c>
      <c r="C2250" s="133">
        <v>11814.0</v>
      </c>
      <c r="D2250" s="133" t="s">
        <v>2512</v>
      </c>
      <c r="E2250" s="133" t="s">
        <v>46</v>
      </c>
      <c r="F2250" s="256">
        <v>3688.0</v>
      </c>
      <c r="G2250" s="133" t="s">
        <v>17</v>
      </c>
    </row>
    <row r="2251" ht="15.0" hidden="1" customHeight="1">
      <c r="A2251" s="133" t="s">
        <v>12</v>
      </c>
      <c r="B2251" s="133" t="s">
        <v>2513</v>
      </c>
      <c r="C2251" s="133">
        <v>11815.0</v>
      </c>
      <c r="D2251" s="133" t="s">
        <v>2514</v>
      </c>
      <c r="E2251" s="133" t="s">
        <v>46</v>
      </c>
      <c r="F2251" s="256">
        <v>51710.0</v>
      </c>
      <c r="G2251" s="133" t="s">
        <v>37</v>
      </c>
    </row>
    <row r="2252" ht="15.0" hidden="1" customHeight="1">
      <c r="A2252" s="133" t="s">
        <v>12</v>
      </c>
      <c r="B2252" s="133" t="s">
        <v>44</v>
      </c>
      <c r="C2252" s="133">
        <v>11817.0</v>
      </c>
      <c r="D2252" s="133" t="s">
        <v>2515</v>
      </c>
      <c r="E2252" s="133" t="s">
        <v>46</v>
      </c>
      <c r="F2252" s="256">
        <v>3688.0</v>
      </c>
      <c r="G2252" s="133" t="s">
        <v>17</v>
      </c>
    </row>
    <row r="2253" ht="15.0" hidden="1" customHeight="1">
      <c r="A2253" s="133" t="s">
        <v>12</v>
      </c>
      <c r="B2253" s="133" t="s">
        <v>2513</v>
      </c>
      <c r="C2253" s="133">
        <v>11819.0</v>
      </c>
      <c r="D2253" s="133" t="s">
        <v>2516</v>
      </c>
      <c r="E2253" s="133" t="s">
        <v>46</v>
      </c>
      <c r="F2253" s="256">
        <v>51710.0</v>
      </c>
      <c r="G2253" s="133" t="s">
        <v>37</v>
      </c>
    </row>
    <row r="2254" ht="15.0" hidden="1" customHeight="1">
      <c r="A2254" s="133" t="s">
        <v>12</v>
      </c>
      <c r="B2254" s="133" t="s">
        <v>2513</v>
      </c>
      <c r="C2254" s="133">
        <v>11820.0</v>
      </c>
      <c r="D2254" s="133" t="s">
        <v>2517</v>
      </c>
      <c r="E2254" s="133" t="s">
        <v>46</v>
      </c>
      <c r="F2254" s="256">
        <v>152028.0</v>
      </c>
      <c r="G2254" s="133" t="s">
        <v>37</v>
      </c>
    </row>
    <row r="2255" ht="15.0" hidden="1" customHeight="1">
      <c r="A2255" s="133" t="s">
        <v>12</v>
      </c>
      <c r="B2255" s="133" t="s">
        <v>44</v>
      </c>
      <c r="C2255" s="133">
        <v>11830.0</v>
      </c>
      <c r="D2255" s="133" t="s">
        <v>2518</v>
      </c>
      <c r="E2255" s="133" t="s">
        <v>46</v>
      </c>
      <c r="F2255" s="256">
        <v>3688.0</v>
      </c>
      <c r="G2255" s="133" t="s">
        <v>17</v>
      </c>
    </row>
    <row r="2256" ht="15.0" hidden="1" customHeight="1">
      <c r="A2256" s="133" t="s">
        <v>12</v>
      </c>
      <c r="B2256" s="133" t="s">
        <v>44</v>
      </c>
      <c r="C2256" s="133">
        <v>11831.0</v>
      </c>
      <c r="D2256" s="133" t="s">
        <v>2519</v>
      </c>
      <c r="E2256" s="133" t="s">
        <v>46</v>
      </c>
      <c r="F2256" s="256">
        <v>3451.0</v>
      </c>
      <c r="G2256" s="133" t="s">
        <v>17</v>
      </c>
    </row>
    <row r="2257" ht="15.0" hidden="1" customHeight="1">
      <c r="A2257" s="133" t="s">
        <v>12</v>
      </c>
      <c r="B2257" s="133" t="s">
        <v>2218</v>
      </c>
      <c r="C2257" s="133">
        <v>11834.0</v>
      </c>
      <c r="D2257" s="133" t="s">
        <v>2520</v>
      </c>
      <c r="E2257" s="133" t="s">
        <v>46</v>
      </c>
      <c r="F2257" s="256">
        <v>799680.0</v>
      </c>
      <c r="G2257" s="133" t="s">
        <v>37</v>
      </c>
    </row>
    <row r="2258" ht="15.0" hidden="1" customHeight="1">
      <c r="A2258" s="133" t="s">
        <v>12</v>
      </c>
      <c r="B2258" s="133" t="s">
        <v>1059</v>
      </c>
      <c r="C2258" s="133">
        <v>11835.0</v>
      </c>
      <c r="D2258" s="133" t="s">
        <v>2521</v>
      </c>
      <c r="E2258" s="133" t="s">
        <v>46</v>
      </c>
      <c r="F2258" s="256">
        <v>444.0</v>
      </c>
      <c r="G2258" s="133" t="s">
        <v>37</v>
      </c>
    </row>
    <row r="2259" ht="15.0" hidden="1" customHeight="1">
      <c r="A2259" s="133" t="s">
        <v>12</v>
      </c>
      <c r="B2259" s="133" t="s">
        <v>1059</v>
      </c>
      <c r="C2259" s="133">
        <v>11836.0</v>
      </c>
      <c r="D2259" s="133" t="s">
        <v>2522</v>
      </c>
      <c r="E2259" s="133" t="s">
        <v>46</v>
      </c>
      <c r="F2259" s="256">
        <v>643.0</v>
      </c>
      <c r="G2259" s="133" t="s">
        <v>37</v>
      </c>
    </row>
    <row r="2260" ht="15.0" hidden="1" customHeight="1">
      <c r="A2260" s="133" t="s">
        <v>12</v>
      </c>
      <c r="B2260" s="133" t="s">
        <v>1059</v>
      </c>
      <c r="C2260" s="133">
        <v>11837.0</v>
      </c>
      <c r="D2260" s="133" t="s">
        <v>2523</v>
      </c>
      <c r="E2260" s="133" t="s">
        <v>46</v>
      </c>
      <c r="F2260" s="256">
        <v>667.0</v>
      </c>
      <c r="G2260" s="133" t="s">
        <v>37</v>
      </c>
    </row>
    <row r="2261" ht="15.0" hidden="1" customHeight="1">
      <c r="A2261" s="133" t="s">
        <v>12</v>
      </c>
      <c r="B2261" s="133" t="s">
        <v>1059</v>
      </c>
      <c r="C2261" s="133">
        <v>11838.0</v>
      </c>
      <c r="D2261" s="133" t="s">
        <v>2524</v>
      </c>
      <c r="E2261" s="133" t="s">
        <v>46</v>
      </c>
      <c r="F2261" s="256">
        <v>340.0</v>
      </c>
      <c r="G2261" s="133" t="s">
        <v>37</v>
      </c>
    </row>
    <row r="2262" ht="15.0" hidden="1" customHeight="1">
      <c r="A2262" s="133" t="s">
        <v>12</v>
      </c>
      <c r="B2262" s="133" t="s">
        <v>1059</v>
      </c>
      <c r="C2262" s="133">
        <v>11839.0</v>
      </c>
      <c r="D2262" s="133" t="s">
        <v>2525</v>
      </c>
      <c r="E2262" s="133" t="s">
        <v>46</v>
      </c>
      <c r="F2262" s="256">
        <v>227.0</v>
      </c>
      <c r="G2262" s="133" t="s">
        <v>37</v>
      </c>
    </row>
    <row r="2263" ht="15.0" hidden="1" customHeight="1">
      <c r="A2263" s="133" t="s">
        <v>12</v>
      </c>
      <c r="B2263" s="133" t="s">
        <v>1059</v>
      </c>
      <c r="C2263" s="133">
        <v>11840.0</v>
      </c>
      <c r="D2263" s="133" t="s">
        <v>2526</v>
      </c>
      <c r="E2263" s="133" t="s">
        <v>46</v>
      </c>
      <c r="F2263" s="256">
        <v>6426.0</v>
      </c>
      <c r="G2263" s="133" t="s">
        <v>37</v>
      </c>
    </row>
    <row r="2264" ht="15.0" hidden="1" customHeight="1">
      <c r="A2264" s="133" t="s">
        <v>12</v>
      </c>
      <c r="B2264" s="133" t="s">
        <v>1059</v>
      </c>
      <c r="C2264" s="133">
        <v>11841.0</v>
      </c>
      <c r="D2264" s="133" t="s">
        <v>2527</v>
      </c>
      <c r="E2264" s="133" t="s">
        <v>46</v>
      </c>
      <c r="F2264" s="256">
        <v>569.0</v>
      </c>
      <c r="G2264" s="133" t="s">
        <v>37</v>
      </c>
    </row>
    <row r="2265" ht="15.0" hidden="1" customHeight="1">
      <c r="A2265" s="133" t="s">
        <v>12</v>
      </c>
      <c r="B2265" s="133" t="s">
        <v>1059</v>
      </c>
      <c r="C2265" s="133">
        <v>11842.0</v>
      </c>
      <c r="D2265" s="133" t="s">
        <v>2528</v>
      </c>
      <c r="E2265" s="133" t="s">
        <v>46</v>
      </c>
      <c r="F2265" s="256">
        <v>499800.0</v>
      </c>
      <c r="G2265" s="133" t="s">
        <v>37</v>
      </c>
    </row>
    <row r="2266" ht="15.0" hidden="1" customHeight="1">
      <c r="A2266" s="133" t="s">
        <v>12</v>
      </c>
      <c r="B2266" s="133" t="s">
        <v>1059</v>
      </c>
      <c r="C2266" s="133">
        <v>11843.0</v>
      </c>
      <c r="D2266" s="133" t="s">
        <v>2529</v>
      </c>
      <c r="E2266" s="133" t="s">
        <v>46</v>
      </c>
      <c r="F2266" s="256">
        <v>2601.0</v>
      </c>
      <c r="G2266" s="133" t="s">
        <v>37</v>
      </c>
    </row>
    <row r="2267" ht="15.0" hidden="1" customHeight="1">
      <c r="A2267" s="133" t="s">
        <v>12</v>
      </c>
      <c r="B2267" s="133" t="s">
        <v>1059</v>
      </c>
      <c r="C2267" s="133">
        <v>11844.0</v>
      </c>
      <c r="D2267" s="133" t="s">
        <v>2530</v>
      </c>
      <c r="E2267" s="133" t="s">
        <v>46</v>
      </c>
      <c r="F2267" s="256">
        <v>850.0</v>
      </c>
      <c r="G2267" s="133" t="s">
        <v>37</v>
      </c>
    </row>
    <row r="2268" ht="15.0" hidden="1" customHeight="1">
      <c r="A2268" s="133" t="s">
        <v>12</v>
      </c>
      <c r="B2268" s="133" t="s">
        <v>1059</v>
      </c>
      <c r="C2268" s="133">
        <v>11845.0</v>
      </c>
      <c r="D2268" s="133" t="s">
        <v>2531</v>
      </c>
      <c r="E2268" s="133" t="s">
        <v>46</v>
      </c>
      <c r="F2268" s="256">
        <v>84133.0</v>
      </c>
      <c r="G2268" s="133" t="s">
        <v>37</v>
      </c>
    </row>
    <row r="2269" ht="15.0" hidden="1" customHeight="1">
      <c r="A2269" s="133" t="s">
        <v>12</v>
      </c>
      <c r="B2269" s="133" t="s">
        <v>1059</v>
      </c>
      <c r="C2269" s="133">
        <v>11846.0</v>
      </c>
      <c r="D2269" s="133" t="s">
        <v>2532</v>
      </c>
      <c r="E2269" s="133" t="s">
        <v>46</v>
      </c>
      <c r="F2269" s="256">
        <v>47114.0</v>
      </c>
      <c r="G2269" s="133" t="s">
        <v>37</v>
      </c>
    </row>
    <row r="2270" ht="15.0" hidden="1" customHeight="1">
      <c r="A2270" s="133" t="s">
        <v>12</v>
      </c>
      <c r="B2270" s="133" t="s">
        <v>1135</v>
      </c>
      <c r="C2270" s="133">
        <v>11847.0</v>
      </c>
      <c r="D2270" s="133" t="s">
        <v>2533</v>
      </c>
      <c r="E2270" s="133" t="s">
        <v>46</v>
      </c>
      <c r="F2270" s="256">
        <v>5.5987544E7</v>
      </c>
      <c r="G2270" s="133" t="s">
        <v>37</v>
      </c>
    </row>
    <row r="2271" ht="15.0" hidden="1" customHeight="1">
      <c r="A2271" s="133" t="s">
        <v>12</v>
      </c>
      <c r="B2271" s="133" t="s">
        <v>1135</v>
      </c>
      <c r="C2271" s="133">
        <v>11848.0</v>
      </c>
      <c r="D2271" s="133" t="s">
        <v>2534</v>
      </c>
      <c r="E2271" s="133" t="s">
        <v>46</v>
      </c>
      <c r="F2271" s="256">
        <v>5.8383497E7</v>
      </c>
      <c r="G2271" s="133" t="s">
        <v>37</v>
      </c>
    </row>
    <row r="2272" ht="15.0" hidden="1" customHeight="1">
      <c r="A2272" s="133" t="s">
        <v>12</v>
      </c>
      <c r="B2272" s="133" t="s">
        <v>1135</v>
      </c>
      <c r="C2272" s="133">
        <v>11849.0</v>
      </c>
      <c r="D2272" s="133" t="s">
        <v>2535</v>
      </c>
      <c r="E2272" s="133" t="s">
        <v>46</v>
      </c>
      <c r="F2272" s="256">
        <v>6450676.0</v>
      </c>
      <c r="G2272" s="133" t="s">
        <v>37</v>
      </c>
    </row>
    <row r="2273" ht="15.0" hidden="1" customHeight="1">
      <c r="A2273" s="133" t="s">
        <v>12</v>
      </c>
      <c r="B2273" s="133" t="s">
        <v>1135</v>
      </c>
      <c r="C2273" s="133">
        <v>11850.0</v>
      </c>
      <c r="D2273" s="133" t="s">
        <v>2536</v>
      </c>
      <c r="E2273" s="133" t="s">
        <v>46</v>
      </c>
      <c r="F2273" s="256">
        <v>8888529.0</v>
      </c>
      <c r="G2273" s="133" t="s">
        <v>37</v>
      </c>
    </row>
    <row r="2274" ht="15.0" hidden="1" customHeight="1">
      <c r="A2274" s="133" t="s">
        <v>12</v>
      </c>
      <c r="B2274" s="133" t="s">
        <v>1135</v>
      </c>
      <c r="C2274" s="133">
        <v>11851.0</v>
      </c>
      <c r="D2274" s="133" t="s">
        <v>2537</v>
      </c>
      <c r="E2274" s="133" t="s">
        <v>46</v>
      </c>
      <c r="F2274" s="256">
        <v>1.3889897E7</v>
      </c>
      <c r="G2274" s="133" t="s">
        <v>37</v>
      </c>
    </row>
    <row r="2275" ht="15.0" hidden="1" customHeight="1">
      <c r="A2275" s="133" t="s">
        <v>12</v>
      </c>
      <c r="B2275" s="133" t="s">
        <v>308</v>
      </c>
      <c r="C2275" s="133">
        <v>11854.0</v>
      </c>
      <c r="D2275" s="133" t="s">
        <v>2538</v>
      </c>
      <c r="E2275" s="133" t="s">
        <v>46</v>
      </c>
      <c r="F2275" s="256">
        <v>1476510.0</v>
      </c>
      <c r="G2275" s="133" t="s">
        <v>37</v>
      </c>
    </row>
    <row r="2276" ht="15.0" hidden="1" customHeight="1">
      <c r="A2276" s="133" t="s">
        <v>12</v>
      </c>
      <c r="B2276" s="133" t="s">
        <v>41</v>
      </c>
      <c r="C2276" s="133">
        <v>11856.0</v>
      </c>
      <c r="D2276" s="133" t="s">
        <v>2539</v>
      </c>
      <c r="E2276" s="133" t="s">
        <v>43</v>
      </c>
      <c r="F2276" s="256">
        <v>6069.0</v>
      </c>
      <c r="G2276" s="133" t="s">
        <v>17</v>
      </c>
    </row>
    <row r="2277" ht="15.0" hidden="1" customHeight="1">
      <c r="A2277" s="133" t="s">
        <v>12</v>
      </c>
      <c r="B2277" s="133" t="s">
        <v>308</v>
      </c>
      <c r="C2277" s="133">
        <v>11862.0</v>
      </c>
      <c r="D2277" s="133" t="s">
        <v>2540</v>
      </c>
      <c r="E2277" s="133" t="s">
        <v>46</v>
      </c>
      <c r="F2277" s="256">
        <v>1844500.0</v>
      </c>
      <c r="G2277" s="133" t="s">
        <v>37</v>
      </c>
    </row>
    <row r="2278" ht="15.0" hidden="1" customHeight="1">
      <c r="A2278" s="133" t="s">
        <v>12</v>
      </c>
      <c r="B2278" s="133" t="s">
        <v>308</v>
      </c>
      <c r="C2278" s="133">
        <v>11863.0</v>
      </c>
      <c r="D2278" s="133" t="s">
        <v>2541</v>
      </c>
      <c r="E2278" s="133" t="s">
        <v>46</v>
      </c>
      <c r="F2278" s="256">
        <v>1273300.0</v>
      </c>
      <c r="G2278" s="133" t="s">
        <v>37</v>
      </c>
    </row>
    <row r="2279" ht="15.0" hidden="1" customHeight="1">
      <c r="A2279" s="133" t="s">
        <v>12</v>
      </c>
      <c r="B2279" s="133" t="s">
        <v>1135</v>
      </c>
      <c r="C2279" s="133">
        <v>11864.0</v>
      </c>
      <c r="D2279" s="133" t="s">
        <v>2542</v>
      </c>
      <c r="E2279" s="133" t="s">
        <v>46</v>
      </c>
      <c r="F2279" s="256">
        <v>156878.0</v>
      </c>
      <c r="G2279" s="133" t="s">
        <v>37</v>
      </c>
    </row>
    <row r="2280" ht="15.0" hidden="1" customHeight="1">
      <c r="A2280" s="133" t="s">
        <v>12</v>
      </c>
      <c r="B2280" s="133" t="s">
        <v>58</v>
      </c>
      <c r="C2280" s="133">
        <v>11865.0</v>
      </c>
      <c r="D2280" s="133" t="s">
        <v>2543</v>
      </c>
      <c r="E2280" s="133" t="s">
        <v>61</v>
      </c>
      <c r="F2280" s="256">
        <v>19671.0</v>
      </c>
      <c r="G2280" s="133" t="s">
        <v>17</v>
      </c>
    </row>
    <row r="2281" ht="15.0" hidden="1" customHeight="1">
      <c r="A2281" s="133" t="s">
        <v>12</v>
      </c>
      <c r="B2281" s="133" t="s">
        <v>58</v>
      </c>
      <c r="C2281" s="133">
        <v>11866.0</v>
      </c>
      <c r="D2281" s="133" t="s">
        <v>2544</v>
      </c>
      <c r="E2281" s="133" t="s">
        <v>61</v>
      </c>
      <c r="F2281" s="256">
        <v>8736.0</v>
      </c>
      <c r="G2281" s="133" t="s">
        <v>17</v>
      </c>
    </row>
    <row r="2282" ht="15.0" hidden="1" customHeight="1">
      <c r="A2282" s="133" t="s">
        <v>12</v>
      </c>
      <c r="B2282" s="133" t="s">
        <v>308</v>
      </c>
      <c r="C2282" s="133">
        <v>11869.0</v>
      </c>
      <c r="D2282" s="133" t="s">
        <v>2545</v>
      </c>
      <c r="E2282" s="133" t="s">
        <v>46</v>
      </c>
      <c r="F2282" s="256">
        <v>1476510.0</v>
      </c>
      <c r="G2282" s="133" t="s">
        <v>37</v>
      </c>
    </row>
    <row r="2283" ht="15.0" hidden="1" customHeight="1">
      <c r="A2283" s="133" t="s">
        <v>12</v>
      </c>
      <c r="B2283" s="133" t="s">
        <v>120</v>
      </c>
      <c r="C2283" s="133">
        <v>11870.0</v>
      </c>
      <c r="D2283" s="133" t="s">
        <v>2546</v>
      </c>
      <c r="E2283" s="133" t="s">
        <v>46</v>
      </c>
      <c r="F2283" s="256">
        <v>3293.0</v>
      </c>
      <c r="G2283" s="133" t="s">
        <v>17</v>
      </c>
    </row>
    <row r="2284" ht="15.0" hidden="1" customHeight="1">
      <c r="A2284" s="133" t="s">
        <v>12</v>
      </c>
      <c r="B2284" s="133" t="s">
        <v>451</v>
      </c>
      <c r="C2284" s="133">
        <v>11871.0</v>
      </c>
      <c r="D2284" s="133" t="s">
        <v>2547</v>
      </c>
      <c r="E2284" s="133" t="s">
        <v>36</v>
      </c>
      <c r="F2284" s="256">
        <v>64579.0</v>
      </c>
      <c r="G2284" s="133" t="s">
        <v>37</v>
      </c>
    </row>
    <row r="2285" ht="15.0" hidden="1" customHeight="1">
      <c r="A2285" s="133" t="s">
        <v>12</v>
      </c>
      <c r="B2285" s="133" t="s">
        <v>2347</v>
      </c>
      <c r="C2285" s="133">
        <v>11872.0</v>
      </c>
      <c r="D2285" s="133" t="s">
        <v>2548</v>
      </c>
      <c r="E2285" s="133" t="s">
        <v>46</v>
      </c>
      <c r="F2285" s="256">
        <v>208847.0</v>
      </c>
      <c r="G2285" s="133" t="s">
        <v>37</v>
      </c>
    </row>
    <row r="2286" ht="15.0" hidden="1" customHeight="1">
      <c r="A2286" s="133" t="s">
        <v>12</v>
      </c>
      <c r="B2286" s="133" t="s">
        <v>2352</v>
      </c>
      <c r="C2286" s="133">
        <v>11873.0</v>
      </c>
      <c r="D2286" s="133" t="s">
        <v>2549</v>
      </c>
      <c r="E2286" s="133" t="s">
        <v>46</v>
      </c>
      <c r="F2286" s="256">
        <v>6583000.0</v>
      </c>
      <c r="G2286" s="133" t="s">
        <v>37</v>
      </c>
    </row>
    <row r="2287" ht="15.0" hidden="1" customHeight="1">
      <c r="A2287" s="133" t="s">
        <v>12</v>
      </c>
      <c r="B2287" s="133" t="s">
        <v>2352</v>
      </c>
      <c r="C2287" s="133">
        <v>11874.0</v>
      </c>
      <c r="D2287" s="133" t="s">
        <v>2550</v>
      </c>
      <c r="E2287" s="133" t="s">
        <v>46</v>
      </c>
      <c r="F2287" s="256">
        <v>664000.0</v>
      </c>
      <c r="G2287" s="133" t="s">
        <v>37</v>
      </c>
    </row>
    <row r="2288" ht="15.0" hidden="1" customHeight="1">
      <c r="A2288" s="133" t="s">
        <v>12</v>
      </c>
      <c r="B2288" s="133" t="s">
        <v>2356</v>
      </c>
      <c r="C2288" s="133">
        <v>11875.0</v>
      </c>
      <c r="D2288" s="133" t="s">
        <v>2551</v>
      </c>
      <c r="E2288" s="133" t="s">
        <v>46</v>
      </c>
      <c r="F2288" s="256">
        <v>6583000.0</v>
      </c>
      <c r="G2288" s="133" t="s">
        <v>37</v>
      </c>
    </row>
    <row r="2289" ht="15.0" hidden="1" customHeight="1">
      <c r="A2289" s="133" t="s">
        <v>12</v>
      </c>
      <c r="B2289" s="133" t="s">
        <v>2383</v>
      </c>
      <c r="C2289" s="133">
        <v>11876.0</v>
      </c>
      <c r="D2289" s="133" t="s">
        <v>2552</v>
      </c>
      <c r="E2289" s="133" t="s">
        <v>46</v>
      </c>
      <c r="F2289" s="256">
        <v>452200.0</v>
      </c>
      <c r="G2289" s="133" t="s">
        <v>37</v>
      </c>
    </row>
    <row r="2290" ht="15.0" hidden="1" customHeight="1">
      <c r="A2290" s="133" t="s">
        <v>12</v>
      </c>
      <c r="B2290" s="133" t="s">
        <v>2394</v>
      </c>
      <c r="C2290" s="133">
        <v>11877.0</v>
      </c>
      <c r="D2290" s="133" t="s">
        <v>2553</v>
      </c>
      <c r="E2290" s="133" t="s">
        <v>46</v>
      </c>
      <c r="F2290" s="256">
        <v>165334.0</v>
      </c>
      <c r="G2290" s="133" t="s">
        <v>37</v>
      </c>
    </row>
    <row r="2291" ht="15.0" hidden="1" customHeight="1">
      <c r="A2291" s="133" t="s">
        <v>12</v>
      </c>
      <c r="B2291" s="133" t="s">
        <v>2397</v>
      </c>
      <c r="C2291" s="133">
        <v>11878.0</v>
      </c>
      <c r="D2291" s="133" t="s">
        <v>2554</v>
      </c>
      <c r="E2291" s="133" t="s">
        <v>46</v>
      </c>
      <c r="F2291" s="256">
        <v>476000.0</v>
      </c>
      <c r="G2291" s="133" t="s">
        <v>37</v>
      </c>
    </row>
    <row r="2292" ht="15.0" hidden="1" customHeight="1">
      <c r="A2292" s="133" t="s">
        <v>12</v>
      </c>
      <c r="B2292" s="133" t="s">
        <v>1660</v>
      </c>
      <c r="C2292" s="133">
        <v>11880.0</v>
      </c>
      <c r="D2292" s="133" t="s">
        <v>2555</v>
      </c>
      <c r="E2292" s="133" t="s">
        <v>46</v>
      </c>
      <c r="F2292" s="256">
        <v>67592.0</v>
      </c>
      <c r="G2292" s="133" t="s">
        <v>37</v>
      </c>
    </row>
    <row r="2293" ht="15.0" hidden="1" customHeight="1">
      <c r="A2293" s="133" t="s">
        <v>12</v>
      </c>
      <c r="B2293" s="133" t="s">
        <v>1660</v>
      </c>
      <c r="C2293" s="133">
        <v>11881.0</v>
      </c>
      <c r="D2293" s="133" t="s">
        <v>2556</v>
      </c>
      <c r="E2293" s="133" t="s">
        <v>46</v>
      </c>
      <c r="F2293" s="256">
        <v>103669.0</v>
      </c>
      <c r="G2293" s="133" t="s">
        <v>37</v>
      </c>
    </row>
    <row r="2294" ht="15.0" hidden="1" customHeight="1">
      <c r="A2294" s="133" t="s">
        <v>12</v>
      </c>
      <c r="B2294" s="133" t="s">
        <v>120</v>
      </c>
      <c r="C2294" s="133">
        <v>11882.0</v>
      </c>
      <c r="D2294" s="133" t="s">
        <v>2557</v>
      </c>
      <c r="E2294" s="133" t="s">
        <v>46</v>
      </c>
      <c r="F2294" s="256">
        <v>113162.0</v>
      </c>
      <c r="G2294" s="133" t="s">
        <v>17</v>
      </c>
    </row>
    <row r="2295" ht="15.0" hidden="1" customHeight="1">
      <c r="A2295" s="133" t="s">
        <v>12</v>
      </c>
      <c r="B2295" s="133" t="s">
        <v>120</v>
      </c>
      <c r="C2295" s="133">
        <v>11883.0</v>
      </c>
      <c r="D2295" s="133" t="s">
        <v>2558</v>
      </c>
      <c r="E2295" s="133" t="s">
        <v>46</v>
      </c>
      <c r="F2295" s="256">
        <v>121836.0</v>
      </c>
      <c r="G2295" s="133" t="s">
        <v>17</v>
      </c>
    </row>
    <row r="2296" ht="15.0" hidden="1" customHeight="1">
      <c r="A2296" s="133" t="s">
        <v>12</v>
      </c>
      <c r="B2296" s="133" t="s">
        <v>120</v>
      </c>
      <c r="C2296" s="133">
        <v>11885.0</v>
      </c>
      <c r="D2296" s="133" t="s">
        <v>2559</v>
      </c>
      <c r="E2296" s="133" t="s">
        <v>46</v>
      </c>
      <c r="F2296" s="256">
        <v>108000.0</v>
      </c>
      <c r="G2296" s="133" t="s">
        <v>17</v>
      </c>
    </row>
    <row r="2297" ht="15.0" hidden="1" customHeight="1">
      <c r="A2297" s="133" t="s">
        <v>12</v>
      </c>
      <c r="B2297" s="133" t="s">
        <v>345</v>
      </c>
      <c r="C2297" s="133">
        <v>11886.0</v>
      </c>
      <c r="D2297" s="133" t="s">
        <v>2560</v>
      </c>
      <c r="E2297" s="133" t="s">
        <v>46</v>
      </c>
      <c r="F2297" s="256">
        <v>285532.0</v>
      </c>
      <c r="G2297" s="133" t="s">
        <v>37</v>
      </c>
    </row>
    <row r="2298" ht="15.0" hidden="1" customHeight="1">
      <c r="A2298" s="133" t="s">
        <v>12</v>
      </c>
      <c r="B2298" s="133" t="s">
        <v>345</v>
      </c>
      <c r="C2298" s="133">
        <v>11887.0</v>
      </c>
      <c r="D2298" s="133" t="s">
        <v>2561</v>
      </c>
      <c r="E2298" s="133" t="s">
        <v>46</v>
      </c>
      <c r="F2298" s="256">
        <v>913920.0</v>
      </c>
      <c r="G2298" s="133" t="s">
        <v>37</v>
      </c>
    </row>
    <row r="2299" ht="15.0" hidden="1" customHeight="1">
      <c r="A2299" s="133" t="s">
        <v>12</v>
      </c>
      <c r="B2299" s="133" t="s">
        <v>451</v>
      </c>
      <c r="C2299" s="133">
        <v>11888.0</v>
      </c>
      <c r="D2299" s="133" t="s">
        <v>2562</v>
      </c>
      <c r="E2299" s="133" t="s">
        <v>46</v>
      </c>
      <c r="F2299" s="256">
        <v>643554.0</v>
      </c>
      <c r="G2299" s="133" t="s">
        <v>37</v>
      </c>
    </row>
    <row r="2300" ht="15.0" hidden="1" customHeight="1">
      <c r="A2300" s="133" t="s">
        <v>12</v>
      </c>
      <c r="B2300" s="133" t="s">
        <v>2309</v>
      </c>
      <c r="C2300" s="133">
        <v>11889.0</v>
      </c>
      <c r="D2300" s="133" t="s">
        <v>2563</v>
      </c>
      <c r="E2300" s="133" t="s">
        <v>46</v>
      </c>
      <c r="F2300" s="256">
        <v>829177.0</v>
      </c>
      <c r="G2300" s="133" t="s">
        <v>37</v>
      </c>
    </row>
    <row r="2301" ht="15.0" hidden="1" customHeight="1">
      <c r="A2301" s="133" t="s">
        <v>12</v>
      </c>
      <c r="B2301" s="133" t="s">
        <v>2309</v>
      </c>
      <c r="C2301" s="133">
        <v>11890.0</v>
      </c>
      <c r="D2301" s="133" t="s">
        <v>2564</v>
      </c>
      <c r="E2301" s="133" t="s">
        <v>46</v>
      </c>
      <c r="F2301" s="256">
        <v>843275.0</v>
      </c>
      <c r="G2301" s="133" t="s">
        <v>37</v>
      </c>
    </row>
    <row r="2302" ht="15.0" hidden="1" customHeight="1">
      <c r="A2302" s="133" t="s">
        <v>12</v>
      </c>
      <c r="B2302" s="133" t="s">
        <v>2309</v>
      </c>
      <c r="C2302" s="133">
        <v>11891.0</v>
      </c>
      <c r="D2302" s="133" t="s">
        <v>2565</v>
      </c>
      <c r="E2302" s="133" t="s">
        <v>46</v>
      </c>
      <c r="F2302" s="256">
        <v>959273.0</v>
      </c>
      <c r="G2302" s="133" t="s">
        <v>37</v>
      </c>
    </row>
    <row r="2303" ht="15.0" hidden="1" customHeight="1">
      <c r="A2303" s="133" t="s">
        <v>12</v>
      </c>
      <c r="B2303" s="133" t="s">
        <v>2513</v>
      </c>
      <c r="C2303" s="133">
        <v>11893.0</v>
      </c>
      <c r="D2303" s="133" t="s">
        <v>2566</v>
      </c>
      <c r="E2303" s="133" t="s">
        <v>61</v>
      </c>
      <c r="F2303" s="256">
        <v>895.0</v>
      </c>
      <c r="G2303" s="133" t="s">
        <v>37</v>
      </c>
    </row>
    <row r="2304" ht="15.0" hidden="1" customHeight="1">
      <c r="A2304" s="133" t="s">
        <v>12</v>
      </c>
      <c r="B2304" s="133" t="s">
        <v>1113</v>
      </c>
      <c r="C2304" s="133">
        <v>11894.0</v>
      </c>
      <c r="D2304" s="133" t="s">
        <v>2567</v>
      </c>
      <c r="E2304" s="133" t="s">
        <v>61</v>
      </c>
      <c r="F2304" s="256">
        <v>529880.0</v>
      </c>
      <c r="G2304" s="133" t="s">
        <v>37</v>
      </c>
    </row>
    <row r="2305" ht="15.0" hidden="1" customHeight="1">
      <c r="A2305" s="133" t="s">
        <v>12</v>
      </c>
      <c r="B2305" s="133" t="s">
        <v>345</v>
      </c>
      <c r="C2305" s="133">
        <v>11895.0</v>
      </c>
      <c r="D2305" s="133" t="s">
        <v>2568</v>
      </c>
      <c r="E2305" s="133" t="s">
        <v>46</v>
      </c>
      <c r="F2305" s="256">
        <v>664823.0</v>
      </c>
      <c r="G2305" s="133" t="s">
        <v>37</v>
      </c>
    </row>
    <row r="2306" ht="15.0" hidden="1" customHeight="1">
      <c r="A2306" s="133" t="s">
        <v>12</v>
      </c>
      <c r="B2306" s="133" t="s">
        <v>733</v>
      </c>
      <c r="C2306" s="133">
        <v>11896.0</v>
      </c>
      <c r="D2306" s="133" t="s">
        <v>2569</v>
      </c>
      <c r="E2306" s="133" t="s">
        <v>46</v>
      </c>
      <c r="F2306" s="256">
        <v>68900.0</v>
      </c>
      <c r="G2306" s="133" t="s">
        <v>37</v>
      </c>
    </row>
    <row r="2307" ht="15.0" hidden="1" customHeight="1">
      <c r="A2307" s="133" t="s">
        <v>12</v>
      </c>
      <c r="B2307" s="133" t="s">
        <v>65</v>
      </c>
      <c r="C2307" s="133">
        <v>11897.0</v>
      </c>
      <c r="D2307" s="133" t="s">
        <v>2570</v>
      </c>
      <c r="E2307" s="133" t="s">
        <v>61</v>
      </c>
      <c r="F2307" s="256">
        <v>17100.0</v>
      </c>
      <c r="G2307" s="133" t="s">
        <v>17</v>
      </c>
    </row>
    <row r="2308" ht="15.0" hidden="1" customHeight="1">
      <c r="A2308" s="133" t="s">
        <v>12</v>
      </c>
      <c r="B2308" s="133" t="s">
        <v>65</v>
      </c>
      <c r="C2308" s="133">
        <v>11898.0</v>
      </c>
      <c r="D2308" s="133" t="s">
        <v>2571</v>
      </c>
      <c r="E2308" s="133" t="s">
        <v>61</v>
      </c>
      <c r="F2308" s="256">
        <v>10404.0</v>
      </c>
      <c r="G2308" s="133" t="s">
        <v>17</v>
      </c>
    </row>
    <row r="2309" ht="15.0" hidden="1" customHeight="1">
      <c r="A2309" s="133" t="s">
        <v>12</v>
      </c>
      <c r="B2309" s="133" t="s">
        <v>65</v>
      </c>
      <c r="C2309" s="133">
        <v>11899.0</v>
      </c>
      <c r="D2309" s="133" t="s">
        <v>2572</v>
      </c>
      <c r="E2309" s="133" t="s">
        <v>46</v>
      </c>
      <c r="F2309" s="256">
        <v>4202.0</v>
      </c>
      <c r="G2309" s="133" t="s">
        <v>17</v>
      </c>
    </row>
    <row r="2310" ht="15.0" hidden="1" customHeight="1">
      <c r="A2310" s="133" t="s">
        <v>12</v>
      </c>
      <c r="B2310" s="133" t="s">
        <v>65</v>
      </c>
      <c r="C2310" s="133">
        <v>11903.0</v>
      </c>
      <c r="D2310" s="133" t="s">
        <v>2573</v>
      </c>
      <c r="E2310" s="133" t="s">
        <v>46</v>
      </c>
      <c r="F2310" s="256">
        <v>1689.0</v>
      </c>
      <c r="G2310" s="133" t="s">
        <v>17</v>
      </c>
    </row>
    <row r="2311" ht="15.0" hidden="1" customHeight="1">
      <c r="A2311" s="133" t="s">
        <v>12</v>
      </c>
      <c r="B2311" s="133" t="s">
        <v>65</v>
      </c>
      <c r="C2311" s="133">
        <v>11904.0</v>
      </c>
      <c r="D2311" s="133" t="s">
        <v>2574</v>
      </c>
      <c r="E2311" s="133" t="s">
        <v>46</v>
      </c>
      <c r="F2311" s="256">
        <v>2493.0</v>
      </c>
      <c r="G2311" s="133" t="s">
        <v>17</v>
      </c>
    </row>
    <row r="2312" ht="15.0" hidden="1" customHeight="1">
      <c r="A2312" s="133" t="s">
        <v>12</v>
      </c>
      <c r="B2312" s="133" t="s">
        <v>65</v>
      </c>
      <c r="C2312" s="133">
        <v>11905.0</v>
      </c>
      <c r="D2312" s="133" t="s">
        <v>2575</v>
      </c>
      <c r="E2312" s="133" t="s">
        <v>46</v>
      </c>
      <c r="F2312" s="256">
        <v>2324.0</v>
      </c>
      <c r="G2312" s="133" t="s">
        <v>17</v>
      </c>
    </row>
    <row r="2313" ht="15.0" hidden="1" customHeight="1">
      <c r="A2313" s="133" t="s">
        <v>12</v>
      </c>
      <c r="B2313" s="133" t="s">
        <v>65</v>
      </c>
      <c r="C2313" s="133">
        <v>11906.0</v>
      </c>
      <c r="D2313" s="133" t="s">
        <v>2576</v>
      </c>
      <c r="E2313" s="133" t="s">
        <v>46</v>
      </c>
      <c r="F2313" s="256">
        <v>3084.0</v>
      </c>
      <c r="G2313" s="133" t="s">
        <v>17</v>
      </c>
    </row>
    <row r="2314" ht="15.0" hidden="1" customHeight="1">
      <c r="A2314" s="133" t="s">
        <v>12</v>
      </c>
      <c r="B2314" s="133" t="s">
        <v>65</v>
      </c>
      <c r="C2314" s="133">
        <v>11907.0</v>
      </c>
      <c r="D2314" s="133" t="s">
        <v>2577</v>
      </c>
      <c r="E2314" s="133" t="s">
        <v>46</v>
      </c>
      <c r="F2314" s="256">
        <v>4884.0</v>
      </c>
      <c r="G2314" s="133" t="s">
        <v>17</v>
      </c>
    </row>
    <row r="2315" ht="15.0" hidden="1" customHeight="1">
      <c r="A2315" s="133" t="s">
        <v>12</v>
      </c>
      <c r="B2315" s="133" t="s">
        <v>65</v>
      </c>
      <c r="C2315" s="133">
        <v>11908.0</v>
      </c>
      <c r="D2315" s="133" t="s">
        <v>2578</v>
      </c>
      <c r="E2315" s="133" t="s">
        <v>46</v>
      </c>
      <c r="F2315" s="256">
        <v>4837.0</v>
      </c>
      <c r="G2315" s="133" t="s">
        <v>17</v>
      </c>
    </row>
    <row r="2316" ht="15.0" hidden="1" customHeight="1">
      <c r="A2316" s="133" t="s">
        <v>12</v>
      </c>
      <c r="B2316" s="133" t="s">
        <v>65</v>
      </c>
      <c r="C2316" s="133">
        <v>11909.0</v>
      </c>
      <c r="D2316" s="133" t="s">
        <v>2579</v>
      </c>
      <c r="E2316" s="133" t="s">
        <v>46</v>
      </c>
      <c r="F2316" s="256">
        <v>3111.0</v>
      </c>
      <c r="G2316" s="133" t="s">
        <v>17</v>
      </c>
    </row>
    <row r="2317" ht="15.0" hidden="1" customHeight="1">
      <c r="A2317" s="133" t="s">
        <v>12</v>
      </c>
      <c r="B2317" s="133" t="s">
        <v>1085</v>
      </c>
      <c r="C2317" s="133">
        <v>11910.0</v>
      </c>
      <c r="D2317" s="133" t="s">
        <v>2580</v>
      </c>
      <c r="E2317" s="133" t="s">
        <v>46</v>
      </c>
      <c r="F2317" s="256">
        <v>3134.0</v>
      </c>
      <c r="G2317" s="133" t="s">
        <v>37</v>
      </c>
    </row>
    <row r="2318" ht="15.0" hidden="1" customHeight="1">
      <c r="A2318" s="133" t="s">
        <v>12</v>
      </c>
      <c r="B2318" s="133" t="s">
        <v>65</v>
      </c>
      <c r="C2318" s="133">
        <v>11911.0</v>
      </c>
      <c r="D2318" s="133" t="s">
        <v>2581</v>
      </c>
      <c r="E2318" s="133" t="s">
        <v>46</v>
      </c>
      <c r="F2318" s="256">
        <v>3968.0</v>
      </c>
      <c r="G2318" s="133" t="s">
        <v>17</v>
      </c>
    </row>
    <row r="2319" ht="15.0" hidden="1" customHeight="1">
      <c r="A2319" s="133" t="s">
        <v>12</v>
      </c>
      <c r="B2319" s="133" t="s">
        <v>1085</v>
      </c>
      <c r="C2319" s="133">
        <v>11912.0</v>
      </c>
      <c r="D2319" s="133" t="s">
        <v>2582</v>
      </c>
      <c r="E2319" s="133" t="s">
        <v>46</v>
      </c>
      <c r="F2319" s="256">
        <v>3396.0</v>
      </c>
      <c r="G2319" s="133" t="s">
        <v>37</v>
      </c>
    </row>
    <row r="2320" ht="15.0" hidden="1" customHeight="1">
      <c r="A2320" s="133" t="s">
        <v>12</v>
      </c>
      <c r="B2320" s="133" t="s">
        <v>1085</v>
      </c>
      <c r="C2320" s="133">
        <v>11913.0</v>
      </c>
      <c r="D2320" s="133" t="s">
        <v>2583</v>
      </c>
      <c r="E2320" s="133" t="s">
        <v>46</v>
      </c>
      <c r="F2320" s="256">
        <v>2507.0</v>
      </c>
      <c r="G2320" s="133" t="s">
        <v>37</v>
      </c>
    </row>
    <row r="2321" ht="15.0" hidden="1" customHeight="1">
      <c r="A2321" s="133" t="s">
        <v>12</v>
      </c>
      <c r="B2321" s="133" t="s">
        <v>129</v>
      </c>
      <c r="C2321" s="133">
        <v>11914.0</v>
      </c>
      <c r="D2321" s="133" t="s">
        <v>2584</v>
      </c>
      <c r="E2321" s="133" t="s">
        <v>46</v>
      </c>
      <c r="F2321" s="256">
        <v>14595.0</v>
      </c>
      <c r="G2321" s="133" t="s">
        <v>17</v>
      </c>
    </row>
    <row r="2322" ht="15.0" hidden="1" customHeight="1">
      <c r="A2322" s="133" t="s">
        <v>12</v>
      </c>
      <c r="B2322" s="133" t="s">
        <v>129</v>
      </c>
      <c r="C2322" s="133">
        <v>11915.0</v>
      </c>
      <c r="D2322" s="133" t="s">
        <v>2585</v>
      </c>
      <c r="E2322" s="133" t="s">
        <v>46</v>
      </c>
      <c r="F2322" s="256">
        <v>54870.0</v>
      </c>
      <c r="G2322" s="133" t="s">
        <v>17</v>
      </c>
    </row>
    <row r="2323" ht="15.0" hidden="1" customHeight="1">
      <c r="A2323" s="133" t="s">
        <v>12</v>
      </c>
      <c r="B2323" s="133" t="s">
        <v>129</v>
      </c>
      <c r="C2323" s="133">
        <v>11916.0</v>
      </c>
      <c r="D2323" s="133" t="s">
        <v>2586</v>
      </c>
      <c r="E2323" s="133" t="s">
        <v>46</v>
      </c>
      <c r="F2323" s="256">
        <v>180228.0</v>
      </c>
      <c r="G2323" s="133" t="s">
        <v>17</v>
      </c>
    </row>
    <row r="2324" ht="15.0" hidden="1" customHeight="1">
      <c r="A2324" s="133" t="s">
        <v>12</v>
      </c>
      <c r="B2324" s="133" t="s">
        <v>1135</v>
      </c>
      <c r="C2324" s="133">
        <v>11918.0</v>
      </c>
      <c r="D2324" s="133" t="s">
        <v>2587</v>
      </c>
      <c r="E2324" s="133" t="s">
        <v>46</v>
      </c>
      <c r="F2324" s="256">
        <v>12031.0</v>
      </c>
      <c r="G2324" s="133" t="s">
        <v>37</v>
      </c>
    </row>
    <row r="2325" ht="15.0" customHeight="1">
      <c r="A2325" s="133" t="s">
        <v>12</v>
      </c>
      <c r="B2325" s="133" t="s">
        <v>34</v>
      </c>
      <c r="C2325" s="133">
        <v>11919.0</v>
      </c>
      <c r="D2325" s="133" t="s">
        <v>2588</v>
      </c>
      <c r="E2325" s="133" t="s">
        <v>46</v>
      </c>
      <c r="F2325" s="256">
        <v>187943.0</v>
      </c>
      <c r="G2325" s="133" t="s">
        <v>37</v>
      </c>
    </row>
    <row r="2326" ht="15.0" hidden="1" customHeight="1">
      <c r="A2326" s="133" t="s">
        <v>12</v>
      </c>
      <c r="B2326" s="133" t="s">
        <v>34</v>
      </c>
      <c r="C2326" s="133">
        <v>11920.0</v>
      </c>
      <c r="D2326" s="133" t="s">
        <v>2589</v>
      </c>
      <c r="E2326" s="133" t="s">
        <v>46</v>
      </c>
      <c r="F2326" s="256">
        <v>244325.0</v>
      </c>
      <c r="G2326" s="133" t="s">
        <v>37</v>
      </c>
    </row>
    <row r="2327" ht="15.0" hidden="1" customHeight="1">
      <c r="A2327" s="133" t="s">
        <v>12</v>
      </c>
      <c r="B2327" s="133" t="s">
        <v>34</v>
      </c>
      <c r="C2327" s="133">
        <v>11921.0</v>
      </c>
      <c r="D2327" s="133" t="s">
        <v>2590</v>
      </c>
      <c r="E2327" s="133" t="s">
        <v>46</v>
      </c>
      <c r="F2327" s="256">
        <v>8558.0</v>
      </c>
      <c r="G2327" s="133" t="s">
        <v>37</v>
      </c>
    </row>
    <row r="2328" ht="15.0" customHeight="1">
      <c r="A2328" s="133" t="s">
        <v>12</v>
      </c>
      <c r="B2328" s="133" t="s">
        <v>34</v>
      </c>
      <c r="C2328" s="133">
        <v>11922.0</v>
      </c>
      <c r="D2328" s="133" t="s">
        <v>2591</v>
      </c>
      <c r="E2328" s="133" t="s">
        <v>46</v>
      </c>
      <c r="F2328" s="256">
        <v>275649.0</v>
      </c>
      <c r="G2328" s="133" t="s">
        <v>37</v>
      </c>
    </row>
    <row r="2329" ht="15.0" customHeight="1">
      <c r="A2329" s="133" t="s">
        <v>12</v>
      </c>
      <c r="B2329" s="133" t="s">
        <v>34</v>
      </c>
      <c r="C2329" s="133">
        <v>11923.0</v>
      </c>
      <c r="D2329" s="133" t="s">
        <v>2592</v>
      </c>
      <c r="E2329" s="133" t="s">
        <v>46</v>
      </c>
      <c r="F2329" s="256">
        <v>11903.0</v>
      </c>
      <c r="G2329" s="133" t="s">
        <v>37</v>
      </c>
    </row>
    <row r="2330" ht="15.0" hidden="1" customHeight="1">
      <c r="A2330" s="133" t="s">
        <v>12</v>
      </c>
      <c r="B2330" s="133" t="s">
        <v>34</v>
      </c>
      <c r="C2330" s="133">
        <v>11924.0</v>
      </c>
      <c r="D2330" s="133" t="s">
        <v>2593</v>
      </c>
      <c r="E2330" s="133" t="s">
        <v>46</v>
      </c>
      <c r="F2330" s="256">
        <v>244325.0</v>
      </c>
      <c r="G2330" s="133" t="s">
        <v>37</v>
      </c>
    </row>
    <row r="2331" ht="15.0" hidden="1" customHeight="1">
      <c r="A2331" s="133" t="s">
        <v>12</v>
      </c>
      <c r="B2331" s="133" t="s">
        <v>120</v>
      </c>
      <c r="C2331" s="133">
        <v>11925.0</v>
      </c>
      <c r="D2331" s="133" t="s">
        <v>2594</v>
      </c>
      <c r="E2331" s="133" t="s">
        <v>46</v>
      </c>
      <c r="F2331" s="256">
        <v>146155.0</v>
      </c>
      <c r="G2331" s="133" t="s">
        <v>17</v>
      </c>
    </row>
    <row r="2332" ht="15.0" hidden="1" customHeight="1">
      <c r="A2332" s="133" t="s">
        <v>12</v>
      </c>
      <c r="B2332" s="133" t="s">
        <v>451</v>
      </c>
      <c r="C2332" s="133">
        <v>11926.0</v>
      </c>
      <c r="D2332" s="133" t="s">
        <v>2595</v>
      </c>
      <c r="E2332" s="133" t="s">
        <v>46</v>
      </c>
      <c r="F2332" s="256">
        <v>470640.0</v>
      </c>
      <c r="G2332" s="133" t="s">
        <v>37</v>
      </c>
    </row>
    <row r="2333" ht="15.0" hidden="1" customHeight="1">
      <c r="A2333" s="133" t="s">
        <v>12</v>
      </c>
      <c r="B2333" s="133" t="s">
        <v>451</v>
      </c>
      <c r="C2333" s="133">
        <v>11927.0</v>
      </c>
      <c r="D2333" s="133" t="s">
        <v>2596</v>
      </c>
      <c r="E2333" s="133" t="s">
        <v>46</v>
      </c>
      <c r="F2333" s="256">
        <v>327356.0</v>
      </c>
      <c r="G2333" s="133" t="s">
        <v>37</v>
      </c>
    </row>
    <row r="2334" ht="15.0" hidden="1" customHeight="1">
      <c r="A2334" s="133" t="s">
        <v>12</v>
      </c>
      <c r="B2334" s="133" t="s">
        <v>451</v>
      </c>
      <c r="C2334" s="133">
        <v>11928.0</v>
      </c>
      <c r="D2334" s="133" t="s">
        <v>2597</v>
      </c>
      <c r="E2334" s="133" t="s">
        <v>46</v>
      </c>
      <c r="F2334" s="256">
        <v>557014.0</v>
      </c>
      <c r="G2334" s="133" t="s">
        <v>37</v>
      </c>
    </row>
    <row r="2335" ht="15.0" hidden="1" customHeight="1">
      <c r="A2335" s="133" t="s">
        <v>12</v>
      </c>
      <c r="B2335" s="133" t="s">
        <v>451</v>
      </c>
      <c r="C2335" s="133">
        <v>11929.0</v>
      </c>
      <c r="D2335" s="133" t="s">
        <v>2598</v>
      </c>
      <c r="E2335" s="133" t="s">
        <v>46</v>
      </c>
      <c r="F2335" s="256">
        <v>470640.0</v>
      </c>
      <c r="G2335" s="133" t="s">
        <v>37</v>
      </c>
    </row>
    <row r="2336" ht="15.0" hidden="1" customHeight="1">
      <c r="A2336" s="133" t="s">
        <v>12</v>
      </c>
      <c r="B2336" s="133" t="s">
        <v>451</v>
      </c>
      <c r="C2336" s="133">
        <v>11930.0</v>
      </c>
      <c r="D2336" s="133" t="s">
        <v>2599</v>
      </c>
      <c r="E2336" s="133" t="s">
        <v>46</v>
      </c>
      <c r="F2336" s="256">
        <v>419191.0</v>
      </c>
      <c r="G2336" s="133" t="s">
        <v>37</v>
      </c>
    </row>
    <row r="2337" ht="15.0" hidden="1" customHeight="1">
      <c r="A2337" s="133" t="s">
        <v>12</v>
      </c>
      <c r="B2337" s="133" t="s">
        <v>1135</v>
      </c>
      <c r="C2337" s="133">
        <v>11936.0</v>
      </c>
      <c r="D2337" s="133" t="s">
        <v>2600</v>
      </c>
      <c r="E2337" s="133" t="s">
        <v>46</v>
      </c>
      <c r="F2337" s="256">
        <v>2.6665784E7</v>
      </c>
      <c r="G2337" s="133" t="s">
        <v>37</v>
      </c>
    </row>
    <row r="2338" ht="15.0" hidden="1" customHeight="1">
      <c r="A2338" s="133" t="s">
        <v>12</v>
      </c>
      <c r="B2338" s="133" t="s">
        <v>65</v>
      </c>
      <c r="C2338" s="133">
        <v>11939.0</v>
      </c>
      <c r="D2338" s="133" t="s">
        <v>2601</v>
      </c>
      <c r="E2338" s="133" t="s">
        <v>46</v>
      </c>
      <c r="F2338" s="256">
        <v>8288.0</v>
      </c>
      <c r="G2338" s="133" t="s">
        <v>17</v>
      </c>
    </row>
    <row r="2339" ht="15.0" hidden="1" customHeight="1">
      <c r="A2339" s="133" t="s">
        <v>12</v>
      </c>
      <c r="B2339" s="133" t="s">
        <v>65</v>
      </c>
      <c r="C2339" s="133">
        <v>11940.0</v>
      </c>
      <c r="D2339" s="133" t="s">
        <v>2602</v>
      </c>
      <c r="E2339" s="133" t="s">
        <v>46</v>
      </c>
      <c r="F2339" s="256">
        <v>135900.0</v>
      </c>
      <c r="G2339" s="133" t="s">
        <v>17</v>
      </c>
    </row>
    <row r="2340" ht="15.0" hidden="1" customHeight="1">
      <c r="A2340" s="133" t="s">
        <v>12</v>
      </c>
      <c r="B2340" s="133" t="s">
        <v>65</v>
      </c>
      <c r="C2340" s="133">
        <v>11941.0</v>
      </c>
      <c r="D2340" s="133" t="s">
        <v>2603</v>
      </c>
      <c r="E2340" s="133" t="s">
        <v>46</v>
      </c>
      <c r="F2340" s="256">
        <v>2210.0</v>
      </c>
      <c r="G2340" s="133" t="s">
        <v>17</v>
      </c>
    </row>
    <row r="2341" ht="15.0" hidden="1" customHeight="1">
      <c r="A2341" s="133" t="s">
        <v>12</v>
      </c>
      <c r="B2341" s="133" t="s">
        <v>345</v>
      </c>
      <c r="C2341" s="133">
        <v>11942.0</v>
      </c>
      <c r="D2341" s="133" t="s">
        <v>2604</v>
      </c>
      <c r="E2341" s="133" t="s">
        <v>46</v>
      </c>
      <c r="F2341" s="256">
        <v>151130.0</v>
      </c>
      <c r="G2341" s="133" t="s">
        <v>37</v>
      </c>
    </row>
    <row r="2342" ht="15.0" hidden="1" customHeight="1">
      <c r="A2342" s="133" t="s">
        <v>12</v>
      </c>
      <c r="B2342" s="133" t="s">
        <v>65</v>
      </c>
      <c r="C2342" s="133">
        <v>11943.0</v>
      </c>
      <c r="D2342" s="133" t="s">
        <v>2605</v>
      </c>
      <c r="E2342" s="133" t="s">
        <v>46</v>
      </c>
      <c r="F2342" s="256">
        <v>158900.0</v>
      </c>
      <c r="G2342" s="133" t="s">
        <v>17</v>
      </c>
    </row>
    <row r="2343" ht="15.0" hidden="1" customHeight="1">
      <c r="A2343" s="133" t="s">
        <v>12</v>
      </c>
      <c r="B2343" s="133" t="s">
        <v>65</v>
      </c>
      <c r="C2343" s="133">
        <v>11944.0</v>
      </c>
      <c r="D2343" s="133" t="s">
        <v>2606</v>
      </c>
      <c r="E2343" s="133" t="s">
        <v>46</v>
      </c>
      <c r="F2343" s="256">
        <v>2497.0</v>
      </c>
      <c r="G2343" s="133" t="s">
        <v>17</v>
      </c>
    </row>
    <row r="2344" ht="15.0" hidden="1" customHeight="1">
      <c r="A2344" s="133" t="s">
        <v>12</v>
      </c>
      <c r="B2344" s="133" t="s">
        <v>65</v>
      </c>
      <c r="C2344" s="133">
        <v>11945.0</v>
      </c>
      <c r="D2344" s="133" t="s">
        <v>2607</v>
      </c>
      <c r="E2344" s="133" t="s">
        <v>46</v>
      </c>
      <c r="F2344" s="256">
        <v>3913.0</v>
      </c>
      <c r="G2344" s="133" t="s">
        <v>17</v>
      </c>
    </row>
    <row r="2345" ht="15.0" hidden="1" customHeight="1">
      <c r="A2345" s="133" t="s">
        <v>12</v>
      </c>
      <c r="B2345" s="133" t="s">
        <v>65</v>
      </c>
      <c r="C2345" s="133">
        <v>11946.0</v>
      </c>
      <c r="D2345" s="133" t="s">
        <v>2608</v>
      </c>
      <c r="E2345" s="133" t="s">
        <v>46</v>
      </c>
      <c r="F2345" s="256">
        <v>956.0</v>
      </c>
      <c r="G2345" s="133" t="s">
        <v>17</v>
      </c>
    </row>
    <row r="2346" ht="15.0" hidden="1" customHeight="1">
      <c r="A2346" s="133" t="s">
        <v>12</v>
      </c>
      <c r="B2346" s="133" t="s">
        <v>65</v>
      </c>
      <c r="C2346" s="133">
        <v>11947.0</v>
      </c>
      <c r="D2346" s="133" t="s">
        <v>2609</v>
      </c>
      <c r="E2346" s="133" t="s">
        <v>46</v>
      </c>
      <c r="F2346" s="256">
        <v>3512.0</v>
      </c>
      <c r="G2346" s="133" t="s">
        <v>17</v>
      </c>
    </row>
    <row r="2347" ht="15.0" hidden="1" customHeight="1">
      <c r="A2347" s="133" t="s">
        <v>12</v>
      </c>
      <c r="B2347" s="133" t="s">
        <v>65</v>
      </c>
      <c r="C2347" s="133">
        <v>11948.0</v>
      </c>
      <c r="D2347" s="133" t="s">
        <v>2610</v>
      </c>
      <c r="E2347" s="133" t="s">
        <v>46</v>
      </c>
      <c r="F2347" s="256">
        <v>8288.0</v>
      </c>
      <c r="G2347" s="133" t="s">
        <v>17</v>
      </c>
    </row>
    <row r="2348" ht="15.0" hidden="1" customHeight="1">
      <c r="A2348" s="133" t="s">
        <v>12</v>
      </c>
      <c r="B2348" s="133" t="s">
        <v>65</v>
      </c>
      <c r="C2348" s="133">
        <v>11949.0</v>
      </c>
      <c r="D2348" s="133" t="s">
        <v>2611</v>
      </c>
      <c r="E2348" s="133" t="s">
        <v>46</v>
      </c>
      <c r="F2348" s="256">
        <v>8288.0</v>
      </c>
      <c r="G2348" s="133" t="s">
        <v>17</v>
      </c>
    </row>
    <row r="2349" ht="15.0" hidden="1" customHeight="1">
      <c r="A2349" s="133" t="s">
        <v>12</v>
      </c>
      <c r="B2349" s="133" t="s">
        <v>84</v>
      </c>
      <c r="C2349" s="133">
        <v>11950.0</v>
      </c>
      <c r="D2349" s="133" t="s">
        <v>2612</v>
      </c>
      <c r="E2349" s="133" t="s">
        <v>46</v>
      </c>
      <c r="F2349" s="256">
        <v>9785.0</v>
      </c>
      <c r="G2349" s="133" t="s">
        <v>37</v>
      </c>
    </row>
    <row r="2350" ht="15.0" hidden="1" customHeight="1">
      <c r="A2350" s="133" t="s">
        <v>12</v>
      </c>
      <c r="B2350" s="133" t="s">
        <v>345</v>
      </c>
      <c r="C2350" s="133">
        <v>11951.0</v>
      </c>
      <c r="D2350" s="133" t="s">
        <v>2613</v>
      </c>
      <c r="E2350" s="133" t="s">
        <v>46</v>
      </c>
      <c r="F2350" s="256">
        <v>190400.0</v>
      </c>
      <c r="G2350" s="133" t="s">
        <v>37</v>
      </c>
    </row>
    <row r="2351" ht="15.0" hidden="1" customHeight="1">
      <c r="A2351" s="133" t="s">
        <v>12</v>
      </c>
      <c r="B2351" s="133" t="s">
        <v>345</v>
      </c>
      <c r="C2351" s="133">
        <v>11952.0</v>
      </c>
      <c r="D2351" s="133" t="s">
        <v>2614</v>
      </c>
      <c r="E2351" s="133" t="s">
        <v>46</v>
      </c>
      <c r="F2351" s="256">
        <v>210630.0</v>
      </c>
      <c r="G2351" s="133" t="s">
        <v>37</v>
      </c>
    </row>
    <row r="2352" ht="15.0" hidden="1" customHeight="1">
      <c r="A2352" s="133" t="s">
        <v>12</v>
      </c>
      <c r="B2352" s="133" t="s">
        <v>84</v>
      </c>
      <c r="C2352" s="133">
        <v>11953.0</v>
      </c>
      <c r="D2352" s="133" t="s">
        <v>2615</v>
      </c>
      <c r="E2352" s="133" t="s">
        <v>46</v>
      </c>
      <c r="F2352" s="256">
        <v>328572.0</v>
      </c>
      <c r="G2352" s="133" t="s">
        <v>37</v>
      </c>
    </row>
    <row r="2353" ht="15.0" hidden="1" customHeight="1">
      <c r="A2353" s="133" t="s">
        <v>12</v>
      </c>
      <c r="B2353" s="133" t="s">
        <v>345</v>
      </c>
      <c r="C2353" s="133">
        <v>11954.0</v>
      </c>
      <c r="D2353" s="133" t="s">
        <v>2616</v>
      </c>
      <c r="E2353" s="133" t="s">
        <v>46</v>
      </c>
      <c r="F2353" s="256">
        <v>177111.0</v>
      </c>
      <c r="G2353" s="133" t="s">
        <v>37</v>
      </c>
    </row>
    <row r="2354" ht="15.0" hidden="1" customHeight="1">
      <c r="A2354" s="133" t="s">
        <v>12</v>
      </c>
      <c r="B2354" s="133" t="s">
        <v>345</v>
      </c>
      <c r="C2354" s="133">
        <v>11955.0</v>
      </c>
      <c r="D2354" s="133" t="s">
        <v>2617</v>
      </c>
      <c r="E2354" s="133" t="s">
        <v>46</v>
      </c>
      <c r="F2354" s="256">
        <v>421628.0</v>
      </c>
      <c r="G2354" s="133" t="s">
        <v>37</v>
      </c>
    </row>
    <row r="2355" ht="15.0" hidden="1" customHeight="1">
      <c r="A2355" s="133" t="s">
        <v>12</v>
      </c>
      <c r="B2355" s="133" t="s">
        <v>345</v>
      </c>
      <c r="C2355" s="133">
        <v>11956.0</v>
      </c>
      <c r="D2355" s="133" t="s">
        <v>2618</v>
      </c>
      <c r="E2355" s="133" t="s">
        <v>46</v>
      </c>
      <c r="F2355" s="256">
        <v>75829.0</v>
      </c>
      <c r="G2355" s="133" t="s">
        <v>37</v>
      </c>
    </row>
    <row r="2356" ht="15.0" hidden="1" customHeight="1">
      <c r="A2356" s="133" t="s">
        <v>12</v>
      </c>
      <c r="B2356" s="133" t="s">
        <v>345</v>
      </c>
      <c r="C2356" s="133">
        <v>11958.0</v>
      </c>
      <c r="D2356" s="133" t="s">
        <v>2619</v>
      </c>
      <c r="E2356" s="133" t="s">
        <v>46</v>
      </c>
      <c r="F2356" s="256">
        <v>296066.0</v>
      </c>
      <c r="G2356" s="133" t="s">
        <v>37</v>
      </c>
    </row>
    <row r="2357" ht="15.0" hidden="1" customHeight="1">
      <c r="A2357" s="133" t="s">
        <v>12</v>
      </c>
      <c r="B2357" s="133" t="s">
        <v>65</v>
      </c>
      <c r="C2357" s="133">
        <v>11960.0</v>
      </c>
      <c r="D2357" s="133" t="s">
        <v>2620</v>
      </c>
      <c r="E2357" s="133" t="s">
        <v>46</v>
      </c>
      <c r="F2357" s="256">
        <v>2530.0</v>
      </c>
      <c r="G2357" s="133" t="s">
        <v>17</v>
      </c>
    </row>
    <row r="2358" ht="15.0" hidden="1" customHeight="1">
      <c r="A2358" s="133" t="s">
        <v>12</v>
      </c>
      <c r="B2358" s="133" t="s">
        <v>44</v>
      </c>
      <c r="C2358" s="133">
        <v>11961.0</v>
      </c>
      <c r="D2358" s="133" t="s">
        <v>2621</v>
      </c>
      <c r="E2358" s="133" t="s">
        <v>46</v>
      </c>
      <c r="F2358" s="256">
        <v>1100.0</v>
      </c>
      <c r="G2358" s="133" t="s">
        <v>17</v>
      </c>
    </row>
    <row r="2359" ht="15.0" hidden="1" customHeight="1">
      <c r="A2359" s="133" t="s">
        <v>12</v>
      </c>
      <c r="B2359" s="133" t="s">
        <v>1135</v>
      </c>
      <c r="C2359" s="133">
        <v>11965.0</v>
      </c>
      <c r="D2359" s="133" t="s">
        <v>2622</v>
      </c>
      <c r="E2359" s="133" t="s">
        <v>46</v>
      </c>
      <c r="F2359" s="256">
        <v>3.6877567E7</v>
      </c>
      <c r="G2359" s="133" t="s">
        <v>37</v>
      </c>
    </row>
    <row r="2360" ht="15.0" hidden="1" customHeight="1">
      <c r="A2360" s="133" t="s">
        <v>12</v>
      </c>
      <c r="B2360" s="133" t="s">
        <v>47</v>
      </c>
      <c r="C2360" s="133">
        <v>11968.0</v>
      </c>
      <c r="D2360" s="133" t="s">
        <v>2623</v>
      </c>
      <c r="E2360" s="133" t="s">
        <v>16</v>
      </c>
      <c r="F2360" s="256">
        <v>95557.0</v>
      </c>
      <c r="G2360" s="133" t="s">
        <v>17</v>
      </c>
    </row>
    <row r="2361" ht="15.0" hidden="1" customHeight="1">
      <c r="A2361" s="133" t="s">
        <v>12</v>
      </c>
      <c r="B2361" s="133" t="s">
        <v>47</v>
      </c>
      <c r="C2361" s="133">
        <v>11969.0</v>
      </c>
      <c r="D2361" s="133" t="s">
        <v>2624</v>
      </c>
      <c r="E2361" s="133" t="s">
        <v>16</v>
      </c>
      <c r="F2361" s="256">
        <v>92716.0</v>
      </c>
      <c r="G2361" s="133" t="s">
        <v>17</v>
      </c>
    </row>
    <row r="2362" ht="15.0" hidden="1" customHeight="1">
      <c r="A2362" s="133" t="s">
        <v>12</v>
      </c>
      <c r="B2362" s="133" t="s">
        <v>2309</v>
      </c>
      <c r="C2362" s="133">
        <v>11972.0</v>
      </c>
      <c r="D2362" s="133" t="s">
        <v>2625</v>
      </c>
      <c r="E2362" s="133" t="s">
        <v>46</v>
      </c>
      <c r="F2362" s="256">
        <v>1245559.0</v>
      </c>
      <c r="G2362" s="133" t="s">
        <v>37</v>
      </c>
    </row>
    <row r="2363" ht="15.0" hidden="1" customHeight="1">
      <c r="A2363" s="133" t="s">
        <v>12</v>
      </c>
      <c r="B2363" s="133" t="s">
        <v>2309</v>
      </c>
      <c r="C2363" s="133">
        <v>11973.0</v>
      </c>
      <c r="D2363" s="133" t="s">
        <v>2626</v>
      </c>
      <c r="E2363" s="133" t="s">
        <v>46</v>
      </c>
      <c r="F2363" s="256">
        <v>542828.0</v>
      </c>
      <c r="G2363" s="133" t="s">
        <v>37</v>
      </c>
    </row>
    <row r="2364" ht="15.0" hidden="1" customHeight="1">
      <c r="A2364" s="133" t="s">
        <v>12</v>
      </c>
      <c r="B2364" s="133" t="s">
        <v>2309</v>
      </c>
      <c r="C2364" s="133">
        <v>11974.0</v>
      </c>
      <c r="D2364" s="133" t="s">
        <v>2627</v>
      </c>
      <c r="E2364" s="133" t="s">
        <v>46</v>
      </c>
      <c r="F2364" s="256">
        <v>1234275.0</v>
      </c>
      <c r="G2364" s="133" t="s">
        <v>37</v>
      </c>
    </row>
    <row r="2365" ht="15.0" hidden="1" customHeight="1">
      <c r="A2365" s="133" t="s">
        <v>12</v>
      </c>
      <c r="B2365" s="133" t="s">
        <v>345</v>
      </c>
      <c r="C2365" s="133">
        <v>11977.0</v>
      </c>
      <c r="D2365" s="133" t="s">
        <v>2628</v>
      </c>
      <c r="E2365" s="133" t="s">
        <v>46</v>
      </c>
      <c r="F2365" s="256">
        <v>133280.0</v>
      </c>
      <c r="G2365" s="133" t="s">
        <v>37</v>
      </c>
    </row>
    <row r="2366" ht="15.0" hidden="1" customHeight="1">
      <c r="A2366" s="133" t="s">
        <v>12</v>
      </c>
      <c r="B2366" s="133" t="s">
        <v>345</v>
      </c>
      <c r="C2366" s="133">
        <v>11978.0</v>
      </c>
      <c r="D2366" s="133" t="s">
        <v>2629</v>
      </c>
      <c r="E2366" s="133" t="s">
        <v>46</v>
      </c>
      <c r="F2366" s="256">
        <v>2011100.0</v>
      </c>
      <c r="G2366" s="133" t="s">
        <v>37</v>
      </c>
    </row>
    <row r="2367" ht="15.0" hidden="1" customHeight="1">
      <c r="A2367" s="133" t="s">
        <v>12</v>
      </c>
      <c r="B2367" s="133" t="s">
        <v>345</v>
      </c>
      <c r="C2367" s="133">
        <v>11979.0</v>
      </c>
      <c r="D2367" s="133" t="s">
        <v>2630</v>
      </c>
      <c r="E2367" s="133" t="s">
        <v>46</v>
      </c>
      <c r="F2367" s="256">
        <v>117810.0</v>
      </c>
      <c r="G2367" s="133" t="s">
        <v>37</v>
      </c>
    </row>
    <row r="2368" ht="15.0" customHeight="1">
      <c r="A2368" s="133" t="s">
        <v>12</v>
      </c>
      <c r="B2368" s="133" t="s">
        <v>34</v>
      </c>
      <c r="C2368" s="133">
        <v>11981.0</v>
      </c>
      <c r="D2368" s="133" t="s">
        <v>2631</v>
      </c>
      <c r="E2368" s="133" t="s">
        <v>46</v>
      </c>
      <c r="F2368" s="256">
        <v>194857.0</v>
      </c>
      <c r="G2368" s="133" t="s">
        <v>37</v>
      </c>
    </row>
    <row r="2369" ht="15.0" customHeight="1">
      <c r="A2369" s="133" t="s">
        <v>12</v>
      </c>
      <c r="B2369" s="133" t="s">
        <v>34</v>
      </c>
      <c r="C2369" s="133">
        <v>11982.0</v>
      </c>
      <c r="D2369" s="133" t="s">
        <v>2632</v>
      </c>
      <c r="E2369" s="133" t="s">
        <v>46</v>
      </c>
      <c r="F2369" s="256">
        <v>309401.0</v>
      </c>
      <c r="G2369" s="133" t="s">
        <v>37</v>
      </c>
    </row>
    <row r="2370" ht="15.0" customHeight="1">
      <c r="A2370" s="133" t="s">
        <v>12</v>
      </c>
      <c r="B2370" s="133" t="s">
        <v>34</v>
      </c>
      <c r="C2370" s="133">
        <v>11983.0</v>
      </c>
      <c r="D2370" s="133" t="s">
        <v>2633</v>
      </c>
      <c r="E2370" s="133" t="s">
        <v>46</v>
      </c>
      <c r="F2370" s="256">
        <v>190908.0</v>
      </c>
      <c r="G2370" s="133" t="s">
        <v>37</v>
      </c>
    </row>
    <row r="2371" ht="15.0" hidden="1" customHeight="1">
      <c r="A2371" s="133" t="s">
        <v>12</v>
      </c>
      <c r="B2371" s="133" t="s">
        <v>81</v>
      </c>
      <c r="C2371" s="133">
        <v>11984.0</v>
      </c>
      <c r="D2371" s="133" t="s">
        <v>2634</v>
      </c>
      <c r="E2371" s="133" t="s">
        <v>43</v>
      </c>
      <c r="F2371" s="256">
        <v>4598.0</v>
      </c>
      <c r="G2371" s="133" t="s">
        <v>37</v>
      </c>
    </row>
    <row r="2372" ht="15.0" customHeight="1">
      <c r="A2372" s="133" t="s">
        <v>12</v>
      </c>
      <c r="B2372" s="133" t="s">
        <v>34</v>
      </c>
      <c r="C2372" s="133">
        <v>11987.0</v>
      </c>
      <c r="D2372" s="133" t="s">
        <v>2635</v>
      </c>
      <c r="E2372" s="133" t="s">
        <v>46</v>
      </c>
      <c r="F2372" s="256">
        <v>146044.0</v>
      </c>
      <c r="G2372" s="133" t="s">
        <v>37</v>
      </c>
    </row>
    <row r="2373" ht="15.0" hidden="1" customHeight="1">
      <c r="A2373" s="133" t="s">
        <v>12</v>
      </c>
      <c r="B2373" s="133" t="s">
        <v>451</v>
      </c>
      <c r="C2373" s="133">
        <v>11988.0</v>
      </c>
      <c r="D2373" s="133" t="s">
        <v>2636</v>
      </c>
      <c r="E2373" s="133" t="s">
        <v>61</v>
      </c>
      <c r="F2373" s="256">
        <v>2990.0</v>
      </c>
      <c r="G2373" s="133" t="s">
        <v>37</v>
      </c>
    </row>
    <row r="2374" ht="15.0" hidden="1" customHeight="1">
      <c r="A2374" s="133" t="s">
        <v>12</v>
      </c>
      <c r="B2374" s="133" t="s">
        <v>563</v>
      </c>
      <c r="C2374" s="133">
        <v>11989.0</v>
      </c>
      <c r="D2374" s="133" t="s">
        <v>2637</v>
      </c>
      <c r="E2374" s="133" t="s">
        <v>61</v>
      </c>
      <c r="F2374" s="256">
        <v>4800.0</v>
      </c>
      <c r="G2374" s="133" t="s">
        <v>37</v>
      </c>
    </row>
    <row r="2375" ht="15.0" customHeight="1">
      <c r="A2375" s="133" t="s">
        <v>12</v>
      </c>
      <c r="B2375" s="133" t="s">
        <v>34</v>
      </c>
      <c r="C2375" s="133">
        <v>11990.0</v>
      </c>
      <c r="D2375" s="133" t="s">
        <v>2638</v>
      </c>
      <c r="E2375" s="133" t="s">
        <v>46</v>
      </c>
      <c r="F2375" s="256">
        <v>126393.0</v>
      </c>
      <c r="G2375" s="133" t="s">
        <v>37</v>
      </c>
    </row>
    <row r="2376" ht="15.0" hidden="1" customHeight="1">
      <c r="A2376" s="133" t="s">
        <v>12</v>
      </c>
      <c r="B2376" s="133" t="s">
        <v>1113</v>
      </c>
      <c r="C2376" s="133">
        <v>11991.0</v>
      </c>
      <c r="D2376" s="133" t="s">
        <v>2639</v>
      </c>
      <c r="E2376" s="133" t="s">
        <v>61</v>
      </c>
      <c r="F2376" s="256">
        <v>757125.0</v>
      </c>
      <c r="G2376" s="133" t="s">
        <v>37</v>
      </c>
    </row>
    <row r="2377" ht="15.0" hidden="1" customHeight="1">
      <c r="A2377" s="133" t="s">
        <v>12</v>
      </c>
      <c r="B2377" s="133" t="s">
        <v>1113</v>
      </c>
      <c r="C2377" s="133">
        <v>11992.0</v>
      </c>
      <c r="D2377" s="133" t="s">
        <v>2640</v>
      </c>
      <c r="E2377" s="133" t="s">
        <v>61</v>
      </c>
      <c r="F2377" s="256">
        <v>1514250.0</v>
      </c>
      <c r="G2377" s="133" t="s">
        <v>37</v>
      </c>
    </row>
    <row r="2378" ht="15.0" hidden="1" customHeight="1">
      <c r="A2378" s="133" t="s">
        <v>12</v>
      </c>
      <c r="B2378" s="133" t="s">
        <v>58</v>
      </c>
      <c r="C2378" s="133">
        <v>11993.0</v>
      </c>
      <c r="D2378" s="133" t="s">
        <v>2641</v>
      </c>
      <c r="E2378" s="133" t="s">
        <v>46</v>
      </c>
      <c r="F2378" s="256">
        <v>6000.0</v>
      </c>
      <c r="G2378" s="133" t="s">
        <v>17</v>
      </c>
    </row>
    <row r="2379" ht="15.0" hidden="1" customHeight="1">
      <c r="A2379" s="133" t="s">
        <v>12</v>
      </c>
      <c r="B2379" s="133" t="s">
        <v>543</v>
      </c>
      <c r="C2379" s="133">
        <v>11994.0</v>
      </c>
      <c r="D2379" s="133" t="s">
        <v>2642</v>
      </c>
      <c r="E2379" s="133" t="s">
        <v>46</v>
      </c>
      <c r="F2379" s="256">
        <v>645934.0</v>
      </c>
      <c r="G2379" s="133" t="s">
        <v>37</v>
      </c>
    </row>
    <row r="2380" ht="15.0" hidden="1" customHeight="1">
      <c r="A2380" s="133" t="s">
        <v>12</v>
      </c>
      <c r="B2380" s="133" t="s">
        <v>543</v>
      </c>
      <c r="C2380" s="133">
        <v>11995.0</v>
      </c>
      <c r="D2380" s="133" t="s">
        <v>2643</v>
      </c>
      <c r="E2380" s="133" t="s">
        <v>46</v>
      </c>
      <c r="F2380" s="256">
        <v>226474.0</v>
      </c>
      <c r="G2380" s="133" t="s">
        <v>37</v>
      </c>
    </row>
    <row r="2381" ht="15.0" hidden="1" customHeight="1">
      <c r="A2381" s="133" t="s">
        <v>12</v>
      </c>
      <c r="B2381" s="133" t="s">
        <v>345</v>
      </c>
      <c r="C2381" s="133">
        <v>11996.0</v>
      </c>
      <c r="D2381" s="133" t="s">
        <v>2644</v>
      </c>
      <c r="E2381" s="133" t="s">
        <v>46</v>
      </c>
      <c r="F2381" s="256">
        <v>1555330.0</v>
      </c>
      <c r="G2381" s="133" t="s">
        <v>37</v>
      </c>
    </row>
    <row r="2382" ht="15.0" hidden="1" customHeight="1">
      <c r="A2382" s="133" t="s">
        <v>12</v>
      </c>
      <c r="B2382" s="133" t="s">
        <v>47</v>
      </c>
      <c r="C2382" s="133">
        <v>11997.0</v>
      </c>
      <c r="D2382" s="133" t="s">
        <v>2645</v>
      </c>
      <c r="E2382" s="133" t="s">
        <v>16</v>
      </c>
      <c r="F2382" s="256">
        <v>89964.0</v>
      </c>
      <c r="G2382" s="133" t="s">
        <v>17</v>
      </c>
    </row>
    <row r="2383" ht="15.0" hidden="1" customHeight="1">
      <c r="A2383" s="133" t="s">
        <v>12</v>
      </c>
      <c r="B2383" s="133" t="s">
        <v>451</v>
      </c>
      <c r="C2383" s="133">
        <v>11998.0</v>
      </c>
      <c r="D2383" s="133" t="s">
        <v>2646</v>
      </c>
      <c r="E2383" s="133" t="s">
        <v>46</v>
      </c>
      <c r="F2383" s="256">
        <v>92996.0</v>
      </c>
      <c r="G2383" s="133" t="s">
        <v>37</v>
      </c>
    </row>
    <row r="2384" ht="15.0" hidden="1" customHeight="1">
      <c r="A2384" s="133" t="s">
        <v>12</v>
      </c>
      <c r="B2384" s="133" t="s">
        <v>883</v>
      </c>
      <c r="C2384" s="133">
        <v>12002.0</v>
      </c>
      <c r="D2384" s="133" t="s">
        <v>2647</v>
      </c>
      <c r="E2384" s="133" t="s">
        <v>95</v>
      </c>
      <c r="F2384" s="256">
        <v>27000.0</v>
      </c>
      <c r="G2384" s="133" t="s">
        <v>37</v>
      </c>
    </row>
    <row r="2385" ht="15.0" hidden="1" customHeight="1">
      <c r="A2385" s="133" t="s">
        <v>12</v>
      </c>
      <c r="B2385" s="133" t="s">
        <v>883</v>
      </c>
      <c r="C2385" s="133">
        <v>12003.0</v>
      </c>
      <c r="D2385" s="133" t="s">
        <v>2648</v>
      </c>
      <c r="E2385" s="133" t="s">
        <v>46</v>
      </c>
      <c r="F2385" s="256">
        <v>8287.0</v>
      </c>
      <c r="G2385" s="133" t="s">
        <v>37</v>
      </c>
    </row>
    <row r="2386" ht="15.0" hidden="1" customHeight="1">
      <c r="A2386" s="133" t="s">
        <v>12</v>
      </c>
      <c r="B2386" s="133" t="s">
        <v>883</v>
      </c>
      <c r="C2386" s="133">
        <v>12004.0</v>
      </c>
      <c r="D2386" s="133" t="s">
        <v>2649</v>
      </c>
      <c r="E2386" s="133" t="s">
        <v>46</v>
      </c>
      <c r="F2386" s="256">
        <v>59235.0</v>
      </c>
      <c r="G2386" s="133" t="s">
        <v>37</v>
      </c>
    </row>
    <row r="2387" ht="15.0" hidden="1" customHeight="1">
      <c r="A2387" s="133" t="s">
        <v>12</v>
      </c>
      <c r="B2387" s="133" t="s">
        <v>883</v>
      </c>
      <c r="C2387" s="133">
        <v>12005.0</v>
      </c>
      <c r="D2387" s="133" t="s">
        <v>2650</v>
      </c>
      <c r="E2387" s="133" t="s">
        <v>46</v>
      </c>
      <c r="F2387" s="256">
        <v>107900.0</v>
      </c>
      <c r="G2387" s="133" t="s">
        <v>37</v>
      </c>
    </row>
    <row r="2388" ht="15.0" hidden="1" customHeight="1">
      <c r="A2388" s="133" t="s">
        <v>12</v>
      </c>
      <c r="B2388" s="133" t="s">
        <v>883</v>
      </c>
      <c r="C2388" s="133">
        <v>12006.0</v>
      </c>
      <c r="D2388" s="133" t="s">
        <v>2651</v>
      </c>
      <c r="E2388" s="133" t="s">
        <v>46</v>
      </c>
      <c r="F2388" s="256">
        <v>78100.0</v>
      </c>
      <c r="G2388" s="133" t="s">
        <v>37</v>
      </c>
    </row>
    <row r="2389" ht="15.0" hidden="1" customHeight="1">
      <c r="A2389" s="133" t="s">
        <v>12</v>
      </c>
      <c r="B2389" s="133" t="s">
        <v>883</v>
      </c>
      <c r="C2389" s="133">
        <v>12010.0</v>
      </c>
      <c r="D2389" s="133" t="s">
        <v>2652</v>
      </c>
      <c r="E2389" s="133" t="s">
        <v>95</v>
      </c>
      <c r="F2389" s="256">
        <v>26000.0</v>
      </c>
      <c r="G2389" s="133" t="s">
        <v>37</v>
      </c>
    </row>
    <row r="2390" ht="15.0" hidden="1" customHeight="1">
      <c r="A2390" s="133" t="s">
        <v>12</v>
      </c>
      <c r="B2390" s="133" t="s">
        <v>883</v>
      </c>
      <c r="C2390" s="133">
        <v>12011.0</v>
      </c>
      <c r="D2390" s="133" t="s">
        <v>2653</v>
      </c>
      <c r="E2390" s="133" t="s">
        <v>46</v>
      </c>
      <c r="F2390" s="256">
        <v>1100000.0</v>
      </c>
      <c r="G2390" s="133" t="s">
        <v>37</v>
      </c>
    </row>
    <row r="2391" ht="15.0" hidden="1" customHeight="1">
      <c r="A2391" s="133" t="s">
        <v>12</v>
      </c>
      <c r="B2391" s="133" t="s">
        <v>883</v>
      </c>
      <c r="C2391" s="133">
        <v>12015.0</v>
      </c>
      <c r="D2391" s="133" t="s">
        <v>2654</v>
      </c>
      <c r="E2391" s="133" t="s">
        <v>118</v>
      </c>
      <c r="F2391" s="256">
        <v>13500.0</v>
      </c>
      <c r="G2391" s="133" t="s">
        <v>37</v>
      </c>
    </row>
    <row r="2392" ht="15.0" hidden="1" customHeight="1">
      <c r="A2392" s="133" t="s">
        <v>12</v>
      </c>
      <c r="B2392" s="133" t="s">
        <v>883</v>
      </c>
      <c r="C2392" s="133">
        <v>12017.0</v>
      </c>
      <c r="D2392" s="133" t="s">
        <v>2655</v>
      </c>
      <c r="E2392" s="133" t="s">
        <v>46</v>
      </c>
      <c r="F2392" s="256">
        <v>142000.0</v>
      </c>
      <c r="G2392" s="133" t="s">
        <v>37</v>
      </c>
    </row>
    <row r="2393" ht="15.0" hidden="1" customHeight="1">
      <c r="A2393" s="133" t="s">
        <v>12</v>
      </c>
      <c r="B2393" s="133" t="s">
        <v>883</v>
      </c>
      <c r="C2393" s="133">
        <v>12019.0</v>
      </c>
      <c r="D2393" s="133" t="s">
        <v>2656</v>
      </c>
      <c r="E2393" s="133" t="s">
        <v>46</v>
      </c>
      <c r="F2393" s="256">
        <v>59417.0</v>
      </c>
      <c r="G2393" s="133" t="s">
        <v>37</v>
      </c>
    </row>
    <row r="2394" ht="15.0" hidden="1" customHeight="1">
      <c r="A2394" s="133" t="s">
        <v>12</v>
      </c>
      <c r="B2394" s="133" t="s">
        <v>535</v>
      </c>
      <c r="C2394" s="133">
        <v>12020.0</v>
      </c>
      <c r="D2394" s="133" t="s">
        <v>2657</v>
      </c>
      <c r="E2394" s="133" t="s">
        <v>16</v>
      </c>
      <c r="F2394" s="256">
        <v>29691.0</v>
      </c>
      <c r="G2394" s="133" t="s">
        <v>17</v>
      </c>
    </row>
    <row r="2395" ht="15.0" hidden="1" customHeight="1">
      <c r="A2395" s="133" t="s">
        <v>12</v>
      </c>
      <c r="B2395" s="133" t="s">
        <v>535</v>
      </c>
      <c r="C2395" s="133">
        <v>12021.0</v>
      </c>
      <c r="D2395" s="133" t="s">
        <v>2658</v>
      </c>
      <c r="E2395" s="133" t="s">
        <v>43</v>
      </c>
      <c r="F2395" s="256">
        <v>1071.0</v>
      </c>
      <c r="G2395" s="133" t="s">
        <v>17</v>
      </c>
    </row>
    <row r="2396" ht="15.0" hidden="1" customHeight="1">
      <c r="A2396" s="133" t="s">
        <v>12</v>
      </c>
      <c r="B2396" s="133" t="s">
        <v>883</v>
      </c>
      <c r="C2396" s="133">
        <v>12022.0</v>
      </c>
      <c r="D2396" s="133" t="s">
        <v>2659</v>
      </c>
      <c r="E2396" s="133" t="s">
        <v>46</v>
      </c>
      <c r="F2396" s="256">
        <v>32900.0</v>
      </c>
      <c r="G2396" s="133" t="s">
        <v>37</v>
      </c>
    </row>
    <row r="2397" ht="15.0" hidden="1" customHeight="1">
      <c r="A2397" s="133" t="s">
        <v>12</v>
      </c>
      <c r="B2397" s="133" t="s">
        <v>883</v>
      </c>
      <c r="C2397" s="133">
        <v>12023.0</v>
      </c>
      <c r="D2397" s="133" t="s">
        <v>2660</v>
      </c>
      <c r="E2397" s="133" t="s">
        <v>46</v>
      </c>
      <c r="F2397" s="256">
        <v>62475.0</v>
      </c>
      <c r="G2397" s="133" t="s">
        <v>37</v>
      </c>
    </row>
    <row r="2398" ht="15.0" hidden="1" customHeight="1">
      <c r="A2398" s="133" t="s">
        <v>12</v>
      </c>
      <c r="B2398" s="133" t="s">
        <v>883</v>
      </c>
      <c r="C2398" s="133">
        <v>12024.0</v>
      </c>
      <c r="D2398" s="133" t="s">
        <v>2661</v>
      </c>
      <c r="E2398" s="133" t="s">
        <v>1033</v>
      </c>
      <c r="F2398" s="256">
        <v>39000.0</v>
      </c>
      <c r="G2398" s="133" t="s">
        <v>37</v>
      </c>
    </row>
    <row r="2399" ht="15.0" hidden="1" customHeight="1">
      <c r="A2399" s="133" t="s">
        <v>12</v>
      </c>
      <c r="B2399" s="133" t="s">
        <v>883</v>
      </c>
      <c r="C2399" s="133">
        <v>12025.0</v>
      </c>
      <c r="D2399" s="133" t="s">
        <v>2662</v>
      </c>
      <c r="E2399" s="133" t="s">
        <v>1033</v>
      </c>
      <c r="F2399" s="256">
        <v>11100.0</v>
      </c>
      <c r="G2399" s="133" t="s">
        <v>37</v>
      </c>
    </row>
    <row r="2400" ht="15.0" hidden="1" customHeight="1">
      <c r="A2400" s="133" t="s">
        <v>12</v>
      </c>
      <c r="B2400" s="133" t="s">
        <v>883</v>
      </c>
      <c r="C2400" s="133">
        <v>12026.0</v>
      </c>
      <c r="D2400" s="133" t="s">
        <v>2663</v>
      </c>
      <c r="E2400" s="133" t="s">
        <v>46</v>
      </c>
      <c r="F2400" s="256">
        <v>268.0</v>
      </c>
      <c r="G2400" s="133" t="s">
        <v>37</v>
      </c>
    </row>
    <row r="2401" ht="15.0" hidden="1" customHeight="1">
      <c r="A2401" s="133" t="s">
        <v>12</v>
      </c>
      <c r="B2401" s="133" t="s">
        <v>883</v>
      </c>
      <c r="C2401" s="133">
        <v>12027.0</v>
      </c>
      <c r="D2401" s="133" t="s">
        <v>2664</v>
      </c>
      <c r="E2401" s="133" t="s">
        <v>1048</v>
      </c>
      <c r="F2401" s="256">
        <v>34140.0</v>
      </c>
      <c r="G2401" s="133" t="s">
        <v>37</v>
      </c>
    </row>
    <row r="2402" ht="15.0" hidden="1" customHeight="1">
      <c r="A2402" s="133" t="s">
        <v>12</v>
      </c>
      <c r="B2402" s="133" t="s">
        <v>883</v>
      </c>
      <c r="C2402" s="133">
        <v>12028.0</v>
      </c>
      <c r="D2402" s="133" t="s">
        <v>2665</v>
      </c>
      <c r="E2402" s="133" t="s">
        <v>43</v>
      </c>
      <c r="F2402" s="256">
        <v>2118.0</v>
      </c>
      <c r="G2402" s="133" t="s">
        <v>37</v>
      </c>
    </row>
    <row r="2403" ht="15.0" hidden="1" customHeight="1">
      <c r="A2403" s="133" t="s">
        <v>12</v>
      </c>
      <c r="B2403" s="133" t="s">
        <v>883</v>
      </c>
      <c r="C2403" s="133">
        <v>12029.0</v>
      </c>
      <c r="D2403" s="133" t="s">
        <v>2666</v>
      </c>
      <c r="E2403" s="133" t="s">
        <v>46</v>
      </c>
      <c r="F2403" s="256">
        <v>20468.0</v>
      </c>
      <c r="G2403" s="133" t="s">
        <v>37</v>
      </c>
    </row>
    <row r="2404" ht="15.0" hidden="1" customHeight="1">
      <c r="A2404" s="133" t="s">
        <v>12</v>
      </c>
      <c r="B2404" s="133" t="s">
        <v>883</v>
      </c>
      <c r="C2404" s="133">
        <v>12030.0</v>
      </c>
      <c r="D2404" s="133" t="s">
        <v>2667</v>
      </c>
      <c r="E2404" s="133" t="s">
        <v>46</v>
      </c>
      <c r="F2404" s="256">
        <v>65000.0</v>
      </c>
      <c r="G2404" s="133" t="s">
        <v>37</v>
      </c>
    </row>
    <row r="2405" ht="15.0" hidden="1" customHeight="1">
      <c r="A2405" s="133" t="s">
        <v>12</v>
      </c>
      <c r="B2405" s="133" t="s">
        <v>883</v>
      </c>
      <c r="C2405" s="133">
        <v>12031.0</v>
      </c>
      <c r="D2405" s="133" t="s">
        <v>2668</v>
      </c>
      <c r="E2405" s="133" t="s">
        <v>46</v>
      </c>
      <c r="F2405" s="256">
        <v>2800.0</v>
      </c>
      <c r="G2405" s="133" t="s">
        <v>37</v>
      </c>
    </row>
    <row r="2406" ht="15.0" hidden="1" customHeight="1">
      <c r="A2406" s="133" t="s">
        <v>12</v>
      </c>
      <c r="B2406" s="133" t="s">
        <v>883</v>
      </c>
      <c r="C2406" s="133">
        <v>12039.0</v>
      </c>
      <c r="D2406" s="133" t="s">
        <v>2669</v>
      </c>
      <c r="E2406" s="133" t="s">
        <v>46</v>
      </c>
      <c r="F2406" s="256">
        <v>336.0</v>
      </c>
      <c r="G2406" s="133" t="s">
        <v>37</v>
      </c>
    </row>
    <row r="2407" ht="15.0" hidden="1" customHeight="1">
      <c r="A2407" s="133" t="s">
        <v>12</v>
      </c>
      <c r="B2407" s="133" t="s">
        <v>883</v>
      </c>
      <c r="C2407" s="133">
        <v>12040.0</v>
      </c>
      <c r="D2407" s="133" t="s">
        <v>2670</v>
      </c>
      <c r="E2407" s="133" t="s">
        <v>118</v>
      </c>
      <c r="F2407" s="256">
        <v>2800.0</v>
      </c>
      <c r="G2407" s="133" t="s">
        <v>37</v>
      </c>
    </row>
    <row r="2408" ht="15.0" hidden="1" customHeight="1">
      <c r="A2408" s="133" t="s">
        <v>12</v>
      </c>
      <c r="B2408" s="133" t="s">
        <v>543</v>
      </c>
      <c r="C2408" s="133">
        <v>12043.0</v>
      </c>
      <c r="D2408" s="133" t="s">
        <v>2671</v>
      </c>
      <c r="E2408" s="133" t="s">
        <v>46</v>
      </c>
      <c r="F2408" s="256">
        <v>3440464.0</v>
      </c>
      <c r="G2408" s="133" t="s">
        <v>37</v>
      </c>
    </row>
    <row r="2409" ht="15.0" hidden="1" customHeight="1">
      <c r="A2409" s="133" t="s">
        <v>12</v>
      </c>
      <c r="B2409" s="133" t="s">
        <v>819</v>
      </c>
      <c r="C2409" s="133">
        <v>12045.0</v>
      </c>
      <c r="D2409" s="133" t="s">
        <v>2672</v>
      </c>
      <c r="E2409" s="133" t="s">
        <v>36</v>
      </c>
      <c r="F2409" s="256">
        <v>1574.0</v>
      </c>
      <c r="G2409" s="133" t="s">
        <v>37</v>
      </c>
    </row>
    <row r="2410" ht="15.0" hidden="1" customHeight="1">
      <c r="A2410" s="133" t="s">
        <v>12</v>
      </c>
      <c r="B2410" s="133" t="s">
        <v>819</v>
      </c>
      <c r="C2410" s="133">
        <v>12046.0</v>
      </c>
      <c r="D2410" s="133" t="s">
        <v>2673</v>
      </c>
      <c r="E2410" s="133" t="s">
        <v>46</v>
      </c>
      <c r="F2410" s="256">
        <v>141953.0</v>
      </c>
      <c r="G2410" s="133" t="s">
        <v>37</v>
      </c>
    </row>
    <row r="2411" ht="15.0" hidden="1" customHeight="1">
      <c r="A2411" s="133" t="s">
        <v>12</v>
      </c>
      <c r="B2411" s="133" t="s">
        <v>34</v>
      </c>
      <c r="C2411" s="133">
        <v>12048.0</v>
      </c>
      <c r="D2411" s="133" t="s">
        <v>2674</v>
      </c>
      <c r="E2411" s="133" t="s">
        <v>43</v>
      </c>
      <c r="F2411" s="256">
        <v>16915.0</v>
      </c>
      <c r="G2411" s="133" t="s">
        <v>37</v>
      </c>
    </row>
    <row r="2412" ht="15.0" hidden="1" customHeight="1">
      <c r="A2412" s="133" t="s">
        <v>12</v>
      </c>
      <c r="B2412" s="133" t="s">
        <v>2309</v>
      </c>
      <c r="C2412" s="133">
        <v>12050.0</v>
      </c>
      <c r="D2412" s="133" t="s">
        <v>2675</v>
      </c>
      <c r="E2412" s="133" t="s">
        <v>46</v>
      </c>
      <c r="F2412" s="256">
        <v>437375.0</v>
      </c>
      <c r="G2412" s="133" t="s">
        <v>37</v>
      </c>
    </row>
    <row r="2413" ht="15.0" hidden="1" customHeight="1">
      <c r="A2413" s="133" t="s">
        <v>12</v>
      </c>
      <c r="B2413" s="133" t="s">
        <v>129</v>
      </c>
      <c r="C2413" s="133">
        <v>12051.0</v>
      </c>
      <c r="D2413" s="133" t="s">
        <v>2676</v>
      </c>
      <c r="E2413" s="133" t="s">
        <v>61</v>
      </c>
      <c r="F2413" s="256">
        <v>226632.0</v>
      </c>
      <c r="G2413" s="133" t="s">
        <v>17</v>
      </c>
    </row>
    <row r="2414" ht="15.0" hidden="1" customHeight="1">
      <c r="A2414" s="133" t="s">
        <v>12</v>
      </c>
      <c r="B2414" s="133" t="s">
        <v>129</v>
      </c>
      <c r="C2414" s="133">
        <v>12052.0</v>
      </c>
      <c r="D2414" s="133" t="s">
        <v>2677</v>
      </c>
      <c r="E2414" s="133" t="s">
        <v>46</v>
      </c>
      <c r="F2414" s="256">
        <v>236284.0</v>
      </c>
      <c r="G2414" s="133" t="s">
        <v>17</v>
      </c>
    </row>
    <row r="2415" ht="15.0" hidden="1" customHeight="1">
      <c r="A2415" s="133" t="s">
        <v>12</v>
      </c>
      <c r="B2415" s="133" t="s">
        <v>563</v>
      </c>
      <c r="C2415" s="133">
        <v>12058.0</v>
      </c>
      <c r="D2415" s="133" t="s">
        <v>2678</v>
      </c>
      <c r="E2415" s="133" t="s">
        <v>43</v>
      </c>
      <c r="F2415" s="256">
        <v>6526.0</v>
      </c>
      <c r="G2415" s="133" t="s">
        <v>37</v>
      </c>
    </row>
    <row r="2416" ht="15.0" hidden="1" customHeight="1">
      <c r="A2416" s="133" t="s">
        <v>12</v>
      </c>
      <c r="B2416" s="133" t="s">
        <v>345</v>
      </c>
      <c r="C2416" s="133">
        <v>12059.0</v>
      </c>
      <c r="D2416" s="133" t="s">
        <v>2679</v>
      </c>
      <c r="E2416" s="133" t="s">
        <v>46</v>
      </c>
      <c r="F2416" s="256">
        <v>425987.0</v>
      </c>
      <c r="G2416" s="133" t="s">
        <v>37</v>
      </c>
    </row>
    <row r="2417" ht="15.0" hidden="1" customHeight="1">
      <c r="A2417" s="133" t="s">
        <v>12</v>
      </c>
      <c r="B2417" s="133" t="s">
        <v>140</v>
      </c>
      <c r="C2417" s="133">
        <v>12090.0</v>
      </c>
      <c r="D2417" s="133" t="s">
        <v>2680</v>
      </c>
      <c r="E2417" s="133" t="s">
        <v>43</v>
      </c>
      <c r="F2417" s="256">
        <v>160155.0</v>
      </c>
      <c r="G2417" s="133" t="s">
        <v>37</v>
      </c>
    </row>
    <row r="2418" ht="15.0" hidden="1" customHeight="1">
      <c r="A2418" s="133" t="s">
        <v>12</v>
      </c>
      <c r="B2418" s="133" t="s">
        <v>58</v>
      </c>
      <c r="C2418" s="133">
        <v>12091.0</v>
      </c>
      <c r="D2418" s="133" t="s">
        <v>2681</v>
      </c>
      <c r="E2418" s="133" t="s">
        <v>46</v>
      </c>
      <c r="F2418" s="256">
        <v>8330.0</v>
      </c>
      <c r="G2418" s="133" t="s">
        <v>17</v>
      </c>
    </row>
    <row r="2419" ht="15.0" hidden="1" customHeight="1">
      <c r="A2419" s="133" t="s">
        <v>12</v>
      </c>
      <c r="B2419" s="133" t="s">
        <v>58</v>
      </c>
      <c r="C2419" s="133">
        <v>12092.0</v>
      </c>
      <c r="D2419" s="133" t="s">
        <v>2682</v>
      </c>
      <c r="E2419" s="133" t="s">
        <v>46</v>
      </c>
      <c r="F2419" s="256">
        <v>14280.0</v>
      </c>
      <c r="G2419" s="133" t="s">
        <v>17</v>
      </c>
    </row>
    <row r="2420" ht="15.0" hidden="1" customHeight="1">
      <c r="A2420" s="133" t="s">
        <v>12</v>
      </c>
      <c r="B2420" s="133" t="s">
        <v>58</v>
      </c>
      <c r="C2420" s="133">
        <v>12093.0</v>
      </c>
      <c r="D2420" s="133" t="s">
        <v>2683</v>
      </c>
      <c r="E2420" s="133" t="s">
        <v>46</v>
      </c>
      <c r="F2420" s="256">
        <v>21420.0</v>
      </c>
      <c r="G2420" s="133" t="s">
        <v>17</v>
      </c>
    </row>
    <row r="2421" ht="15.0" hidden="1" customHeight="1">
      <c r="A2421" s="133" t="s">
        <v>12</v>
      </c>
      <c r="B2421" s="133" t="s">
        <v>58</v>
      </c>
      <c r="C2421" s="133">
        <v>12094.0</v>
      </c>
      <c r="D2421" s="133" t="s">
        <v>2684</v>
      </c>
      <c r="E2421" s="133" t="s">
        <v>46</v>
      </c>
      <c r="F2421" s="256">
        <v>26180.0</v>
      </c>
      <c r="G2421" s="133" t="s">
        <v>17</v>
      </c>
    </row>
    <row r="2422" ht="15.0" hidden="1" customHeight="1">
      <c r="A2422" s="133" t="s">
        <v>12</v>
      </c>
      <c r="B2422" s="133" t="s">
        <v>58</v>
      </c>
      <c r="C2422" s="133">
        <v>12095.0</v>
      </c>
      <c r="D2422" s="133" t="s">
        <v>2685</v>
      </c>
      <c r="E2422" s="133" t="s">
        <v>46</v>
      </c>
      <c r="F2422" s="256">
        <v>9520.0</v>
      </c>
      <c r="G2422" s="133" t="s">
        <v>17</v>
      </c>
    </row>
    <row r="2423" ht="15.0" hidden="1" customHeight="1">
      <c r="A2423" s="133" t="s">
        <v>12</v>
      </c>
      <c r="B2423" s="133" t="s">
        <v>58</v>
      </c>
      <c r="C2423" s="133">
        <v>12096.0</v>
      </c>
      <c r="D2423" s="133" t="s">
        <v>2686</v>
      </c>
      <c r="E2423" s="133" t="s">
        <v>46</v>
      </c>
      <c r="F2423" s="256">
        <v>16660.0</v>
      </c>
      <c r="G2423" s="133" t="s">
        <v>17</v>
      </c>
    </row>
    <row r="2424" ht="15.0" hidden="1" customHeight="1">
      <c r="A2424" s="133" t="s">
        <v>12</v>
      </c>
      <c r="B2424" s="133" t="s">
        <v>58</v>
      </c>
      <c r="C2424" s="133">
        <v>12097.0</v>
      </c>
      <c r="D2424" s="133" t="s">
        <v>2687</v>
      </c>
      <c r="E2424" s="133" t="s">
        <v>46</v>
      </c>
      <c r="F2424" s="256">
        <v>29750.0</v>
      </c>
      <c r="G2424" s="133" t="s">
        <v>17</v>
      </c>
    </row>
    <row r="2425" ht="15.0" hidden="1" customHeight="1">
      <c r="A2425" s="133" t="s">
        <v>12</v>
      </c>
      <c r="B2425" s="133" t="s">
        <v>58</v>
      </c>
      <c r="C2425" s="133">
        <v>12098.0</v>
      </c>
      <c r="D2425" s="133" t="s">
        <v>2688</v>
      </c>
      <c r="E2425" s="133" t="s">
        <v>46</v>
      </c>
      <c r="F2425" s="256">
        <v>32130.0</v>
      </c>
      <c r="G2425" s="133" t="s">
        <v>17</v>
      </c>
    </row>
    <row r="2426" ht="15.0" hidden="1" customHeight="1">
      <c r="A2426" s="133" t="s">
        <v>12</v>
      </c>
      <c r="B2426" s="133" t="s">
        <v>2309</v>
      </c>
      <c r="C2426" s="133">
        <v>12229.0</v>
      </c>
      <c r="D2426" s="133" t="s">
        <v>2689</v>
      </c>
      <c r="E2426" s="133" t="s">
        <v>46</v>
      </c>
      <c r="F2426" s="256">
        <v>479816.0</v>
      </c>
      <c r="G2426" s="133" t="s">
        <v>37</v>
      </c>
    </row>
    <row r="2427" ht="15.0" hidden="1" customHeight="1">
      <c r="A2427" s="133" t="s">
        <v>12</v>
      </c>
      <c r="B2427" s="133" t="s">
        <v>44</v>
      </c>
      <c r="C2427" s="133">
        <v>12234.0</v>
      </c>
      <c r="D2427" s="133" t="s">
        <v>2690</v>
      </c>
      <c r="E2427" s="133" t="s">
        <v>46</v>
      </c>
      <c r="F2427" s="256">
        <v>2176.0</v>
      </c>
      <c r="G2427" s="133" t="s">
        <v>17</v>
      </c>
    </row>
    <row r="2428" ht="15.0" hidden="1" customHeight="1">
      <c r="A2428" s="133" t="s">
        <v>12</v>
      </c>
      <c r="B2428" s="133" t="s">
        <v>563</v>
      </c>
      <c r="C2428" s="133">
        <v>12235.0</v>
      </c>
      <c r="D2428" s="133" t="s">
        <v>2691</v>
      </c>
      <c r="E2428" s="133" t="s">
        <v>43</v>
      </c>
      <c r="F2428" s="256">
        <v>55692.0</v>
      </c>
      <c r="G2428" s="133" t="s">
        <v>37</v>
      </c>
    </row>
    <row r="2429" ht="15.0" hidden="1" customHeight="1">
      <c r="A2429" s="133" t="s">
        <v>12</v>
      </c>
      <c r="B2429" s="133" t="s">
        <v>2394</v>
      </c>
      <c r="C2429" s="133">
        <v>12236.0</v>
      </c>
      <c r="D2429" s="133" t="s">
        <v>2692</v>
      </c>
      <c r="E2429" s="133" t="s">
        <v>46</v>
      </c>
      <c r="F2429" s="256">
        <v>241770.0</v>
      </c>
      <c r="G2429" s="133" t="s">
        <v>37</v>
      </c>
    </row>
    <row r="2430" ht="15.0" hidden="1" customHeight="1">
      <c r="A2430" s="133" t="s">
        <v>12</v>
      </c>
      <c r="B2430" s="133" t="s">
        <v>2352</v>
      </c>
      <c r="C2430" s="133">
        <v>12237.0</v>
      </c>
      <c r="D2430" s="133" t="s">
        <v>2693</v>
      </c>
      <c r="E2430" s="133" t="s">
        <v>46</v>
      </c>
      <c r="F2430" s="256">
        <v>134884.0</v>
      </c>
      <c r="G2430" s="133" t="s">
        <v>37</v>
      </c>
    </row>
    <row r="2431" ht="15.0" hidden="1" customHeight="1">
      <c r="A2431" s="133" t="s">
        <v>12</v>
      </c>
      <c r="B2431" s="133" t="s">
        <v>2352</v>
      </c>
      <c r="C2431" s="133">
        <v>12238.0</v>
      </c>
      <c r="D2431" s="133" t="s">
        <v>2694</v>
      </c>
      <c r="E2431" s="133" t="s">
        <v>46</v>
      </c>
      <c r="F2431" s="256">
        <v>159460.0</v>
      </c>
      <c r="G2431" s="133" t="s">
        <v>37</v>
      </c>
    </row>
    <row r="2432" ht="15.0" hidden="1" customHeight="1">
      <c r="A2432" s="133" t="s">
        <v>12</v>
      </c>
      <c r="B2432" s="133" t="s">
        <v>47</v>
      </c>
      <c r="C2432" s="133">
        <v>12239.0</v>
      </c>
      <c r="D2432" s="133" t="s">
        <v>2695</v>
      </c>
      <c r="E2432" s="133" t="s">
        <v>16</v>
      </c>
      <c r="F2432" s="256">
        <v>79730.0</v>
      </c>
      <c r="G2432" s="133" t="s">
        <v>17</v>
      </c>
    </row>
    <row r="2433" ht="15.0" hidden="1" customHeight="1">
      <c r="A2433" s="133" t="s">
        <v>12</v>
      </c>
      <c r="B2433" s="133" t="s">
        <v>47</v>
      </c>
      <c r="C2433" s="133">
        <v>12240.0</v>
      </c>
      <c r="D2433" s="133" t="s">
        <v>2696</v>
      </c>
      <c r="E2433" s="133" t="s">
        <v>16</v>
      </c>
      <c r="F2433" s="256">
        <v>79730.0</v>
      </c>
      <c r="G2433" s="133" t="s">
        <v>17</v>
      </c>
    </row>
    <row r="2434" ht="15.0" hidden="1" customHeight="1">
      <c r="A2434" s="133" t="s">
        <v>12</v>
      </c>
      <c r="B2434" s="133" t="s">
        <v>47</v>
      </c>
      <c r="C2434" s="133">
        <v>12241.0</v>
      </c>
      <c r="D2434" s="133" t="s">
        <v>2697</v>
      </c>
      <c r="E2434" s="133" t="s">
        <v>16</v>
      </c>
      <c r="F2434" s="256">
        <v>79730.0</v>
      </c>
      <c r="G2434" s="133" t="s">
        <v>17</v>
      </c>
    </row>
    <row r="2435" ht="15.0" hidden="1" customHeight="1">
      <c r="A2435" s="133" t="s">
        <v>12</v>
      </c>
      <c r="B2435" s="133" t="s">
        <v>47</v>
      </c>
      <c r="C2435" s="133">
        <v>12243.0</v>
      </c>
      <c r="D2435" s="133" t="s">
        <v>2698</v>
      </c>
      <c r="E2435" s="133" t="s">
        <v>16</v>
      </c>
      <c r="F2435" s="256">
        <v>79730.0</v>
      </c>
      <c r="G2435" s="133" t="s">
        <v>17</v>
      </c>
    </row>
    <row r="2436" ht="15.0" hidden="1" customHeight="1">
      <c r="A2436" s="133" t="s">
        <v>12</v>
      </c>
      <c r="B2436" s="133" t="s">
        <v>47</v>
      </c>
      <c r="C2436" s="133">
        <v>12244.0</v>
      </c>
      <c r="D2436" s="133" t="s">
        <v>2699</v>
      </c>
      <c r="E2436" s="133" t="s">
        <v>16</v>
      </c>
      <c r="F2436" s="256">
        <v>19635.0</v>
      </c>
      <c r="G2436" s="133" t="s">
        <v>17</v>
      </c>
    </row>
    <row r="2437" ht="15.0" hidden="1" customHeight="1">
      <c r="A2437" s="133" t="s">
        <v>12</v>
      </c>
      <c r="B2437" s="133" t="s">
        <v>47</v>
      </c>
      <c r="C2437" s="133">
        <v>12245.0</v>
      </c>
      <c r="D2437" s="133" t="s">
        <v>2700</v>
      </c>
      <c r="E2437" s="133" t="s">
        <v>16</v>
      </c>
      <c r="F2437" s="256">
        <v>107701.0</v>
      </c>
      <c r="G2437" s="133" t="s">
        <v>17</v>
      </c>
    </row>
    <row r="2438" ht="15.0" hidden="1" customHeight="1">
      <c r="A2438" s="133" t="s">
        <v>12</v>
      </c>
      <c r="B2438" s="133" t="s">
        <v>47</v>
      </c>
      <c r="C2438" s="133">
        <v>12246.0</v>
      </c>
      <c r="D2438" s="133" t="s">
        <v>2701</v>
      </c>
      <c r="E2438" s="133" t="s">
        <v>16</v>
      </c>
      <c r="F2438" s="256">
        <v>107701.0</v>
      </c>
      <c r="G2438" s="133" t="s">
        <v>17</v>
      </c>
    </row>
    <row r="2439" ht="15.0" hidden="1" customHeight="1">
      <c r="A2439" s="133" t="s">
        <v>12</v>
      </c>
      <c r="B2439" s="133" t="s">
        <v>47</v>
      </c>
      <c r="C2439" s="133">
        <v>12247.0</v>
      </c>
      <c r="D2439" s="133" t="s">
        <v>2702</v>
      </c>
      <c r="E2439" s="133" t="s">
        <v>16</v>
      </c>
      <c r="F2439" s="256">
        <v>76160.0</v>
      </c>
      <c r="G2439" s="133" t="s">
        <v>17</v>
      </c>
    </row>
    <row r="2440" ht="15.0" hidden="1" customHeight="1">
      <c r="A2440" s="133" t="s">
        <v>12</v>
      </c>
      <c r="B2440" s="133" t="s">
        <v>47</v>
      </c>
      <c r="C2440" s="133">
        <v>12248.0</v>
      </c>
      <c r="D2440" s="133" t="s">
        <v>2703</v>
      </c>
      <c r="E2440" s="133" t="s">
        <v>16</v>
      </c>
      <c r="F2440" s="256">
        <v>76160.0</v>
      </c>
      <c r="G2440" s="133" t="s">
        <v>17</v>
      </c>
    </row>
    <row r="2441" ht="15.0" hidden="1" customHeight="1">
      <c r="A2441" s="133" t="s">
        <v>12</v>
      </c>
      <c r="B2441" s="133" t="s">
        <v>81</v>
      </c>
      <c r="C2441" s="133">
        <v>12249.0</v>
      </c>
      <c r="D2441" s="133" t="s">
        <v>2704</v>
      </c>
      <c r="E2441" s="133" t="s">
        <v>43</v>
      </c>
      <c r="F2441" s="256">
        <v>2800.0</v>
      </c>
      <c r="G2441" s="133" t="s">
        <v>17</v>
      </c>
    </row>
    <row r="2442" ht="15.0" hidden="1" customHeight="1">
      <c r="A2442" s="133" t="s">
        <v>12</v>
      </c>
      <c r="B2442" s="133" t="s">
        <v>14</v>
      </c>
      <c r="C2442" s="133">
        <v>12250.0</v>
      </c>
      <c r="D2442" s="133" t="s">
        <v>2705</v>
      </c>
      <c r="E2442" s="133" t="s">
        <v>16</v>
      </c>
      <c r="F2442" s="256">
        <v>659290.0</v>
      </c>
      <c r="G2442" s="133" t="s">
        <v>17</v>
      </c>
    </row>
    <row r="2443" ht="15.0" hidden="1" customHeight="1">
      <c r="A2443" s="133" t="s">
        <v>12</v>
      </c>
      <c r="B2443" s="133" t="s">
        <v>14</v>
      </c>
      <c r="C2443" s="133">
        <v>12251.0</v>
      </c>
      <c r="D2443" s="133" t="s">
        <v>2706</v>
      </c>
      <c r="E2443" s="133" t="s">
        <v>16</v>
      </c>
      <c r="F2443" s="256">
        <v>676235.0</v>
      </c>
      <c r="G2443" s="133" t="s">
        <v>17</v>
      </c>
    </row>
    <row r="2444" ht="15.0" hidden="1" customHeight="1">
      <c r="A2444" s="133" t="s">
        <v>12</v>
      </c>
      <c r="B2444" s="133" t="s">
        <v>14</v>
      </c>
      <c r="C2444" s="133">
        <v>12252.0</v>
      </c>
      <c r="D2444" s="133" t="s">
        <v>2707</v>
      </c>
      <c r="E2444" s="133" t="s">
        <v>16</v>
      </c>
      <c r="F2444" s="256">
        <v>803788.0</v>
      </c>
      <c r="G2444" s="133" t="s">
        <v>17</v>
      </c>
    </row>
    <row r="2445" ht="15.0" hidden="1" customHeight="1">
      <c r="A2445" s="133" t="s">
        <v>12</v>
      </c>
      <c r="B2445" s="133" t="s">
        <v>869</v>
      </c>
      <c r="C2445" s="133">
        <v>12255.0</v>
      </c>
      <c r="D2445" s="133" t="s">
        <v>2708</v>
      </c>
      <c r="E2445" s="133" t="s">
        <v>2262</v>
      </c>
      <c r="F2445" s="256">
        <v>254001.0</v>
      </c>
      <c r="G2445" s="133" t="s">
        <v>37</v>
      </c>
    </row>
    <row r="2446" ht="15.0" hidden="1" customHeight="1">
      <c r="A2446" s="133" t="s">
        <v>12</v>
      </c>
      <c r="B2446" s="133" t="s">
        <v>848</v>
      </c>
      <c r="C2446" s="133">
        <v>12257.0</v>
      </c>
      <c r="D2446" s="133" t="s">
        <v>2709</v>
      </c>
      <c r="E2446" s="133" t="s">
        <v>46</v>
      </c>
      <c r="F2446" s="256">
        <v>107100.0</v>
      </c>
      <c r="G2446" s="133" t="s">
        <v>37</v>
      </c>
    </row>
    <row r="2447" ht="15.0" hidden="1" customHeight="1">
      <c r="A2447" s="133" t="s">
        <v>12</v>
      </c>
      <c r="B2447" s="133" t="s">
        <v>2338</v>
      </c>
      <c r="C2447" s="133">
        <v>12258.0</v>
      </c>
      <c r="D2447" s="133" t="s">
        <v>2710</v>
      </c>
      <c r="E2447" s="133" t="s">
        <v>100</v>
      </c>
      <c r="F2447" s="256">
        <v>1725500.0</v>
      </c>
      <c r="G2447" s="133" t="s">
        <v>37</v>
      </c>
    </row>
    <row r="2448" ht="15.0" hidden="1" customHeight="1">
      <c r="A2448" s="133" t="s">
        <v>12</v>
      </c>
      <c r="B2448" s="133" t="s">
        <v>2338</v>
      </c>
      <c r="C2448" s="133">
        <v>12259.0</v>
      </c>
      <c r="D2448" s="133" t="s">
        <v>2711</v>
      </c>
      <c r="E2448" s="133" t="s">
        <v>100</v>
      </c>
      <c r="F2448" s="256">
        <v>873650.0</v>
      </c>
      <c r="G2448" s="133" t="s">
        <v>37</v>
      </c>
    </row>
    <row r="2449" ht="15.0" hidden="1" customHeight="1">
      <c r="A2449" s="133" t="s">
        <v>12</v>
      </c>
      <c r="B2449" s="133" t="s">
        <v>2340</v>
      </c>
      <c r="C2449" s="133">
        <v>12260.0</v>
      </c>
      <c r="D2449" s="133" t="s">
        <v>2712</v>
      </c>
      <c r="E2449" s="133" t="s">
        <v>100</v>
      </c>
      <c r="F2449" s="256">
        <v>919632.0</v>
      </c>
      <c r="G2449" s="133" t="s">
        <v>37</v>
      </c>
    </row>
    <row r="2450" ht="15.0" hidden="1" customHeight="1">
      <c r="A2450" s="133" t="s">
        <v>12</v>
      </c>
      <c r="B2450" s="133" t="s">
        <v>2340</v>
      </c>
      <c r="C2450" s="133">
        <v>12261.0</v>
      </c>
      <c r="D2450" s="133" t="s">
        <v>2713</v>
      </c>
      <c r="E2450" s="133" t="s">
        <v>100</v>
      </c>
      <c r="F2450" s="256">
        <v>1029988.0</v>
      </c>
      <c r="G2450" s="133" t="s">
        <v>37</v>
      </c>
    </row>
    <row r="2451" ht="15.0" hidden="1" customHeight="1">
      <c r="A2451" s="133" t="s">
        <v>12</v>
      </c>
      <c r="B2451" s="133" t="s">
        <v>2340</v>
      </c>
      <c r="C2451" s="133">
        <v>12263.0</v>
      </c>
      <c r="D2451" s="133" t="s">
        <v>2714</v>
      </c>
      <c r="E2451" s="133" t="s">
        <v>100</v>
      </c>
      <c r="F2451" s="256">
        <v>1029988.0</v>
      </c>
      <c r="G2451" s="133" t="s">
        <v>37</v>
      </c>
    </row>
    <row r="2452" ht="15.0" hidden="1" customHeight="1">
      <c r="A2452" s="133" t="s">
        <v>12</v>
      </c>
      <c r="B2452" s="133" t="s">
        <v>845</v>
      </c>
      <c r="C2452" s="133">
        <v>12264.0</v>
      </c>
      <c r="D2452" s="133" t="s">
        <v>2715</v>
      </c>
      <c r="E2452" s="133" t="s">
        <v>46</v>
      </c>
      <c r="F2452" s="256">
        <v>74375.0</v>
      </c>
      <c r="G2452" s="133" t="s">
        <v>37</v>
      </c>
    </row>
    <row r="2453" ht="15.0" hidden="1" customHeight="1">
      <c r="A2453" s="133" t="s">
        <v>12</v>
      </c>
      <c r="B2453" s="133" t="s">
        <v>1085</v>
      </c>
      <c r="C2453" s="133">
        <v>12265.0</v>
      </c>
      <c r="D2453" s="133" t="s">
        <v>2716</v>
      </c>
      <c r="E2453" s="133" t="s">
        <v>61</v>
      </c>
      <c r="F2453" s="256">
        <v>134708.0</v>
      </c>
      <c r="G2453" s="133" t="s">
        <v>37</v>
      </c>
    </row>
    <row r="2454" ht="15.0" hidden="1" customHeight="1">
      <c r="A2454" s="133" t="s">
        <v>12</v>
      </c>
      <c r="B2454" s="133" t="s">
        <v>2338</v>
      </c>
      <c r="C2454" s="133">
        <v>12266.0</v>
      </c>
      <c r="D2454" s="133" t="s">
        <v>2717</v>
      </c>
      <c r="E2454" s="133" t="s">
        <v>100</v>
      </c>
      <c r="F2454" s="256">
        <v>946455.0</v>
      </c>
      <c r="G2454" s="133" t="s">
        <v>37</v>
      </c>
    </row>
    <row r="2455" ht="15.0" hidden="1" customHeight="1">
      <c r="A2455" s="133" t="s">
        <v>12</v>
      </c>
      <c r="B2455" s="133" t="s">
        <v>883</v>
      </c>
      <c r="C2455" s="133">
        <v>12267.0</v>
      </c>
      <c r="D2455" s="133" t="s">
        <v>2718</v>
      </c>
      <c r="E2455" s="133" t="s">
        <v>46</v>
      </c>
      <c r="F2455" s="256">
        <v>1097900.0</v>
      </c>
      <c r="G2455" s="133" t="s">
        <v>37</v>
      </c>
    </row>
    <row r="2456" ht="15.0" hidden="1" customHeight="1">
      <c r="A2456" s="133" t="s">
        <v>12</v>
      </c>
      <c r="B2456" s="133" t="s">
        <v>883</v>
      </c>
      <c r="C2456" s="133">
        <v>12268.0</v>
      </c>
      <c r="D2456" s="133" t="s">
        <v>2719</v>
      </c>
      <c r="E2456" s="133" t="s">
        <v>46</v>
      </c>
      <c r="F2456" s="256">
        <v>207012.0</v>
      </c>
      <c r="G2456" s="133" t="s">
        <v>37</v>
      </c>
    </row>
    <row r="2457" ht="15.0" hidden="1" customHeight="1">
      <c r="A2457" s="133" t="s">
        <v>12</v>
      </c>
      <c r="B2457" s="133" t="s">
        <v>883</v>
      </c>
      <c r="C2457" s="133">
        <v>12269.0</v>
      </c>
      <c r="D2457" s="133" t="s">
        <v>2720</v>
      </c>
      <c r="E2457" s="133" t="s">
        <v>46</v>
      </c>
      <c r="F2457" s="256">
        <v>78100.0</v>
      </c>
      <c r="G2457" s="133" t="s">
        <v>37</v>
      </c>
    </row>
    <row r="2458" ht="15.0" hidden="1" customHeight="1">
      <c r="A2458" s="133" t="s">
        <v>12</v>
      </c>
      <c r="B2458" s="133" t="s">
        <v>883</v>
      </c>
      <c r="C2458" s="133">
        <v>12270.0</v>
      </c>
      <c r="D2458" s="133" t="s">
        <v>2721</v>
      </c>
      <c r="E2458" s="133" t="s">
        <v>46</v>
      </c>
      <c r="F2458" s="256">
        <v>143999.0</v>
      </c>
      <c r="G2458" s="133" t="s">
        <v>37</v>
      </c>
    </row>
    <row r="2459" ht="15.0" hidden="1" customHeight="1">
      <c r="A2459" s="133" t="s">
        <v>12</v>
      </c>
      <c r="B2459" s="133" t="s">
        <v>883</v>
      </c>
      <c r="C2459" s="133">
        <v>12271.0</v>
      </c>
      <c r="D2459" s="133" t="s">
        <v>2722</v>
      </c>
      <c r="E2459" s="133" t="s">
        <v>16</v>
      </c>
      <c r="F2459" s="256">
        <v>371137.0</v>
      </c>
      <c r="G2459" s="133" t="s">
        <v>37</v>
      </c>
    </row>
    <row r="2460" ht="15.0" hidden="1" customHeight="1">
      <c r="A2460" s="133" t="s">
        <v>12</v>
      </c>
      <c r="B2460" s="133" t="s">
        <v>883</v>
      </c>
      <c r="C2460" s="133">
        <v>12272.0</v>
      </c>
      <c r="D2460" s="133" t="s">
        <v>2723</v>
      </c>
      <c r="E2460" s="133" t="s">
        <v>46</v>
      </c>
      <c r="F2460" s="256">
        <v>387900.0</v>
      </c>
      <c r="G2460" s="133" t="s">
        <v>37</v>
      </c>
    </row>
    <row r="2461" ht="15.0" hidden="1" customHeight="1">
      <c r="A2461" s="133" t="s">
        <v>12</v>
      </c>
      <c r="B2461" s="133" t="s">
        <v>2724</v>
      </c>
      <c r="C2461" s="133">
        <v>12277.0</v>
      </c>
      <c r="D2461" s="133" t="s">
        <v>2725</v>
      </c>
      <c r="E2461" s="133" t="s">
        <v>33</v>
      </c>
      <c r="F2461" s="256">
        <v>251285.0</v>
      </c>
      <c r="G2461" s="133" t="s">
        <v>37</v>
      </c>
    </row>
    <row r="2462" ht="15.0" hidden="1" customHeight="1">
      <c r="A2462" s="133" t="s">
        <v>12</v>
      </c>
      <c r="B2462" s="133" t="s">
        <v>2229</v>
      </c>
      <c r="C2462" s="133">
        <v>12319.0</v>
      </c>
      <c r="D2462" s="133" t="s">
        <v>2726</v>
      </c>
      <c r="E2462" s="133" t="s">
        <v>61</v>
      </c>
      <c r="F2462" s="256">
        <v>110763.0</v>
      </c>
      <c r="G2462" s="133" t="s">
        <v>37</v>
      </c>
    </row>
    <row r="2463" ht="15.0" hidden="1" customHeight="1">
      <c r="A2463" s="133" t="s">
        <v>12</v>
      </c>
      <c r="B2463" s="133" t="s">
        <v>2229</v>
      </c>
      <c r="C2463" s="133">
        <v>12320.0</v>
      </c>
      <c r="D2463" s="133" t="s">
        <v>2727</v>
      </c>
      <c r="E2463" s="133" t="s">
        <v>61</v>
      </c>
      <c r="F2463" s="256">
        <v>250590.0</v>
      </c>
      <c r="G2463" s="133" t="s">
        <v>37</v>
      </c>
    </row>
    <row r="2464" ht="15.0" hidden="1" customHeight="1">
      <c r="A2464" s="133" t="s">
        <v>12</v>
      </c>
      <c r="B2464" s="133" t="s">
        <v>2229</v>
      </c>
      <c r="C2464" s="133">
        <v>12321.0</v>
      </c>
      <c r="D2464" s="133" t="s">
        <v>2728</v>
      </c>
      <c r="E2464" s="133" t="s">
        <v>61</v>
      </c>
      <c r="F2464" s="256">
        <v>313238.0</v>
      </c>
      <c r="G2464" s="133" t="s">
        <v>37</v>
      </c>
    </row>
    <row r="2465" ht="15.0" hidden="1" customHeight="1">
      <c r="A2465" s="133" t="s">
        <v>12</v>
      </c>
      <c r="B2465" s="133" t="s">
        <v>2229</v>
      </c>
      <c r="C2465" s="133">
        <v>12322.0</v>
      </c>
      <c r="D2465" s="133" t="s">
        <v>2729</v>
      </c>
      <c r="E2465" s="133" t="s">
        <v>61</v>
      </c>
      <c r="F2465" s="256">
        <v>221526.0</v>
      </c>
      <c r="G2465" s="133" t="s">
        <v>37</v>
      </c>
    </row>
    <row r="2466" ht="15.0" hidden="1" customHeight="1">
      <c r="A2466" s="133" t="s">
        <v>12</v>
      </c>
      <c r="B2466" s="133" t="s">
        <v>2229</v>
      </c>
      <c r="C2466" s="133">
        <v>12323.0</v>
      </c>
      <c r="D2466" s="133" t="s">
        <v>2730</v>
      </c>
      <c r="E2466" s="133" t="s">
        <v>61</v>
      </c>
      <c r="F2466" s="256">
        <v>172298.0</v>
      </c>
      <c r="G2466" s="133" t="s">
        <v>37</v>
      </c>
    </row>
    <row r="2467" ht="15.0" hidden="1" customHeight="1">
      <c r="A2467" s="133" t="s">
        <v>12</v>
      </c>
      <c r="B2467" s="133" t="s">
        <v>2229</v>
      </c>
      <c r="C2467" s="133">
        <v>12324.0</v>
      </c>
      <c r="D2467" s="133" t="s">
        <v>2731</v>
      </c>
      <c r="E2467" s="133" t="s">
        <v>61</v>
      </c>
      <c r="F2467" s="256">
        <v>227679.0</v>
      </c>
      <c r="G2467" s="133" t="s">
        <v>37</v>
      </c>
    </row>
    <row r="2468" ht="15.0" hidden="1" customHeight="1">
      <c r="A2468" s="133" t="s">
        <v>12</v>
      </c>
      <c r="B2468" s="133" t="s">
        <v>2229</v>
      </c>
      <c r="C2468" s="133">
        <v>12325.0</v>
      </c>
      <c r="D2468" s="133" t="s">
        <v>2732</v>
      </c>
      <c r="E2468" s="133" t="s">
        <v>61</v>
      </c>
      <c r="F2468" s="256">
        <v>246140.0</v>
      </c>
      <c r="G2468" s="133" t="s">
        <v>37</v>
      </c>
    </row>
    <row r="2469" ht="15.0" hidden="1" customHeight="1">
      <c r="A2469" s="133" t="s">
        <v>12</v>
      </c>
      <c r="B2469" s="133" t="s">
        <v>2229</v>
      </c>
      <c r="C2469" s="133">
        <v>12326.0</v>
      </c>
      <c r="D2469" s="133" t="s">
        <v>2733</v>
      </c>
      <c r="E2469" s="133" t="s">
        <v>61</v>
      </c>
      <c r="F2469" s="256">
        <v>417648.0</v>
      </c>
      <c r="G2469" s="133" t="s">
        <v>37</v>
      </c>
    </row>
    <row r="2470" ht="15.0" hidden="1" customHeight="1">
      <c r="A2470" s="133" t="s">
        <v>12</v>
      </c>
      <c r="B2470" s="133" t="s">
        <v>2229</v>
      </c>
      <c r="C2470" s="133">
        <v>12327.0</v>
      </c>
      <c r="D2470" s="133" t="s">
        <v>2734</v>
      </c>
      <c r="E2470" s="133" t="s">
        <v>61</v>
      </c>
      <c r="F2470" s="256">
        <v>553814.0</v>
      </c>
      <c r="G2470" s="133" t="s">
        <v>37</v>
      </c>
    </row>
    <row r="2471" ht="15.0" hidden="1" customHeight="1">
      <c r="A2471" s="133" t="s">
        <v>12</v>
      </c>
      <c r="B2471" s="133" t="s">
        <v>2229</v>
      </c>
      <c r="C2471" s="133">
        <v>12328.0</v>
      </c>
      <c r="D2471" s="133" t="s">
        <v>2735</v>
      </c>
      <c r="E2471" s="133" t="s">
        <v>61</v>
      </c>
      <c r="F2471" s="256">
        <v>516893.0</v>
      </c>
      <c r="G2471" s="133" t="s">
        <v>37</v>
      </c>
    </row>
    <row r="2472" ht="15.0" hidden="1" customHeight="1">
      <c r="A2472" s="133" t="s">
        <v>12</v>
      </c>
      <c r="B2472" s="133" t="s">
        <v>2001</v>
      </c>
      <c r="C2472" s="133">
        <v>12329.0</v>
      </c>
      <c r="D2472" s="133" t="s">
        <v>2736</v>
      </c>
      <c r="E2472" s="133" t="s">
        <v>46</v>
      </c>
      <c r="F2472" s="256">
        <v>3451000.0</v>
      </c>
      <c r="G2472" s="133" t="s">
        <v>37</v>
      </c>
    </row>
    <row r="2473" ht="15.0" hidden="1" customHeight="1">
      <c r="A2473" s="133" t="s">
        <v>12</v>
      </c>
      <c r="B2473" s="133" t="s">
        <v>2001</v>
      </c>
      <c r="C2473" s="133">
        <v>12330.0</v>
      </c>
      <c r="D2473" s="133" t="s">
        <v>2737</v>
      </c>
      <c r="E2473" s="133" t="s">
        <v>46</v>
      </c>
      <c r="F2473" s="256">
        <v>3451000.0</v>
      </c>
      <c r="G2473" s="133" t="s">
        <v>37</v>
      </c>
    </row>
    <row r="2474" ht="15.0" hidden="1" customHeight="1">
      <c r="A2474" s="133" t="s">
        <v>12</v>
      </c>
      <c r="B2474" s="133" t="s">
        <v>2001</v>
      </c>
      <c r="C2474" s="133">
        <v>12331.0</v>
      </c>
      <c r="D2474" s="133" t="s">
        <v>2738</v>
      </c>
      <c r="E2474" s="133" t="s">
        <v>46</v>
      </c>
      <c r="F2474" s="256">
        <v>4760000.0</v>
      </c>
      <c r="G2474" s="133" t="s">
        <v>37</v>
      </c>
    </row>
    <row r="2475" ht="15.0" hidden="1" customHeight="1">
      <c r="A2475" s="133" t="s">
        <v>12</v>
      </c>
      <c r="B2475" s="133" t="s">
        <v>848</v>
      </c>
      <c r="C2475" s="133">
        <v>12332.0</v>
      </c>
      <c r="D2475" s="133" t="s">
        <v>2739</v>
      </c>
      <c r="E2475" s="133" t="s">
        <v>46</v>
      </c>
      <c r="F2475" s="256">
        <v>1963500.0</v>
      </c>
      <c r="G2475" s="133" t="s">
        <v>37</v>
      </c>
    </row>
    <row r="2476" ht="15.0" hidden="1" customHeight="1">
      <c r="A2476" s="133" t="s">
        <v>12</v>
      </c>
      <c r="B2476" s="133" t="s">
        <v>848</v>
      </c>
      <c r="C2476" s="133">
        <v>12333.0</v>
      </c>
      <c r="D2476" s="133" t="s">
        <v>2740</v>
      </c>
      <c r="E2476" s="133" t="s">
        <v>46</v>
      </c>
      <c r="F2476" s="256">
        <v>1784512.0</v>
      </c>
      <c r="G2476" s="133" t="s">
        <v>37</v>
      </c>
    </row>
    <row r="2477" ht="15.0" hidden="1" customHeight="1">
      <c r="A2477" s="133" t="s">
        <v>12</v>
      </c>
      <c r="B2477" s="133" t="s">
        <v>848</v>
      </c>
      <c r="C2477" s="133">
        <v>12334.0</v>
      </c>
      <c r="D2477" s="133" t="s">
        <v>2741</v>
      </c>
      <c r="E2477" s="133" t="s">
        <v>46</v>
      </c>
      <c r="F2477" s="256">
        <v>383000.0</v>
      </c>
      <c r="G2477" s="133" t="s">
        <v>37</v>
      </c>
    </row>
    <row r="2478" ht="15.0" hidden="1" customHeight="1">
      <c r="A2478" s="133" t="s">
        <v>12</v>
      </c>
      <c r="B2478" s="133" t="s">
        <v>848</v>
      </c>
      <c r="C2478" s="133">
        <v>12335.0</v>
      </c>
      <c r="D2478" s="133" t="s">
        <v>2742</v>
      </c>
      <c r="E2478" s="133" t="s">
        <v>46</v>
      </c>
      <c r="F2478" s="256">
        <v>283220.0</v>
      </c>
      <c r="G2478" s="133" t="s">
        <v>37</v>
      </c>
    </row>
    <row r="2479" ht="15.0" hidden="1" customHeight="1">
      <c r="A2479" s="133" t="s">
        <v>12</v>
      </c>
      <c r="B2479" s="133" t="s">
        <v>848</v>
      </c>
      <c r="C2479" s="133">
        <v>12336.0</v>
      </c>
      <c r="D2479" s="133" t="s">
        <v>2743</v>
      </c>
      <c r="E2479" s="133" t="s">
        <v>46</v>
      </c>
      <c r="F2479" s="256">
        <v>49980.0</v>
      </c>
      <c r="G2479" s="133" t="s">
        <v>37</v>
      </c>
    </row>
    <row r="2480" ht="15.0" hidden="1" customHeight="1">
      <c r="A2480" s="133" t="s">
        <v>12</v>
      </c>
      <c r="B2480" s="133" t="s">
        <v>50</v>
      </c>
      <c r="C2480" s="133">
        <v>12341.0</v>
      </c>
      <c r="D2480" s="133" t="s">
        <v>2744</v>
      </c>
      <c r="E2480" s="133" t="s">
        <v>46</v>
      </c>
      <c r="F2480" s="256">
        <v>3798837.0</v>
      </c>
      <c r="G2480" s="133" t="s">
        <v>17</v>
      </c>
    </row>
    <row r="2481" ht="15.0" hidden="1" customHeight="1">
      <c r="A2481" s="133" t="s">
        <v>12</v>
      </c>
      <c r="B2481" s="133" t="s">
        <v>38</v>
      </c>
      <c r="C2481" s="133">
        <v>12350.0</v>
      </c>
      <c r="D2481" s="133" t="s">
        <v>2745</v>
      </c>
      <c r="E2481" s="133" t="s">
        <v>100</v>
      </c>
      <c r="F2481" s="256">
        <v>32790.0</v>
      </c>
      <c r="G2481" s="133" t="s">
        <v>17</v>
      </c>
    </row>
    <row r="2482" ht="15.0" hidden="1" customHeight="1">
      <c r="A2482" s="133" t="s">
        <v>12</v>
      </c>
      <c r="B2482" s="133" t="s">
        <v>563</v>
      </c>
      <c r="C2482" s="133">
        <v>12352.0</v>
      </c>
      <c r="D2482" s="133" t="s">
        <v>2746</v>
      </c>
      <c r="E2482" s="133" t="s">
        <v>1370</v>
      </c>
      <c r="F2482" s="256">
        <v>259635.0</v>
      </c>
      <c r="G2482" s="133" t="s">
        <v>37</v>
      </c>
    </row>
    <row r="2483" ht="15.0" hidden="1" customHeight="1">
      <c r="A2483" s="133" t="s">
        <v>12</v>
      </c>
      <c r="B2483" s="133" t="s">
        <v>38</v>
      </c>
      <c r="C2483" s="133">
        <v>12355.0</v>
      </c>
      <c r="D2483" s="133" t="s">
        <v>2747</v>
      </c>
      <c r="E2483" s="133" t="s">
        <v>100</v>
      </c>
      <c r="F2483" s="256">
        <v>42119.0</v>
      </c>
      <c r="G2483" s="133" t="s">
        <v>17</v>
      </c>
    </row>
    <row r="2484" ht="15.0" hidden="1" customHeight="1">
      <c r="A2484" s="133" t="s">
        <v>12</v>
      </c>
      <c r="B2484" s="133" t="s">
        <v>1143</v>
      </c>
      <c r="C2484" s="133">
        <v>12356.0</v>
      </c>
      <c r="D2484" s="133" t="s">
        <v>2748</v>
      </c>
      <c r="E2484" s="133" t="s">
        <v>43</v>
      </c>
      <c r="F2484" s="256">
        <v>13804.0</v>
      </c>
      <c r="G2484" s="133" t="s">
        <v>17</v>
      </c>
    </row>
    <row r="2485" ht="15.0" hidden="1" customHeight="1">
      <c r="A2485" s="133" t="s">
        <v>12</v>
      </c>
      <c r="B2485" s="133" t="s">
        <v>883</v>
      </c>
      <c r="C2485" s="133">
        <v>12357.0</v>
      </c>
      <c r="D2485" s="133" t="s">
        <v>2749</v>
      </c>
      <c r="E2485" s="133" t="s">
        <v>46</v>
      </c>
      <c r="F2485" s="256">
        <v>56900.0</v>
      </c>
      <c r="G2485" s="133" t="s">
        <v>37</v>
      </c>
    </row>
    <row r="2486" ht="15.0" hidden="1" customHeight="1">
      <c r="A2486" s="133" t="s">
        <v>12</v>
      </c>
      <c r="B2486" s="133" t="s">
        <v>1864</v>
      </c>
      <c r="C2486" s="133">
        <v>12358.0</v>
      </c>
      <c r="D2486" s="133" t="s">
        <v>2750</v>
      </c>
      <c r="E2486" s="133" t="s">
        <v>46</v>
      </c>
      <c r="F2486" s="256">
        <v>582990.0</v>
      </c>
      <c r="G2486" s="133" t="s">
        <v>37</v>
      </c>
    </row>
    <row r="2487" ht="15.0" hidden="1" customHeight="1">
      <c r="A2487" s="133" t="s">
        <v>12</v>
      </c>
      <c r="B2487" s="133" t="s">
        <v>14</v>
      </c>
      <c r="C2487" s="133">
        <v>12373.0</v>
      </c>
      <c r="D2487" s="133" t="s">
        <v>2751</v>
      </c>
      <c r="E2487" s="133" t="s">
        <v>16</v>
      </c>
      <c r="F2487" s="256">
        <v>762137.0</v>
      </c>
      <c r="G2487" s="133" t="s">
        <v>17</v>
      </c>
    </row>
    <row r="2488" ht="15.0" hidden="1" customHeight="1">
      <c r="A2488" s="133" t="s">
        <v>12</v>
      </c>
      <c r="B2488" s="133" t="s">
        <v>2061</v>
      </c>
      <c r="C2488" s="133">
        <v>12375.0</v>
      </c>
      <c r="D2488" s="133" t="s">
        <v>2752</v>
      </c>
      <c r="E2488" s="133" t="s">
        <v>46</v>
      </c>
      <c r="F2488" s="256">
        <v>1.1055705E7</v>
      </c>
      <c r="G2488" s="133" t="s">
        <v>37</v>
      </c>
    </row>
    <row r="2489" ht="15.0" hidden="1" customHeight="1">
      <c r="A2489" s="133" t="s">
        <v>12</v>
      </c>
      <c r="B2489" s="133" t="s">
        <v>2061</v>
      </c>
      <c r="C2489" s="133">
        <v>12376.0</v>
      </c>
      <c r="D2489" s="133" t="s">
        <v>2753</v>
      </c>
      <c r="E2489" s="133" t="s">
        <v>46</v>
      </c>
      <c r="F2489" s="256">
        <v>809557.0</v>
      </c>
      <c r="G2489" s="133" t="s">
        <v>37</v>
      </c>
    </row>
    <row r="2490" ht="15.0" hidden="1" customHeight="1">
      <c r="A2490" s="133" t="s">
        <v>12</v>
      </c>
      <c r="B2490" s="133" t="s">
        <v>2061</v>
      </c>
      <c r="C2490" s="133">
        <v>12377.0</v>
      </c>
      <c r="D2490" s="133" t="s">
        <v>2754</v>
      </c>
      <c r="E2490" s="133" t="s">
        <v>46</v>
      </c>
      <c r="F2490" s="256">
        <v>3037470.0</v>
      </c>
      <c r="G2490" s="133" t="s">
        <v>37</v>
      </c>
    </row>
    <row r="2491" ht="15.0" hidden="1" customHeight="1">
      <c r="A2491" s="133" t="s">
        <v>12</v>
      </c>
      <c r="B2491" s="133" t="s">
        <v>1864</v>
      </c>
      <c r="C2491" s="133">
        <v>12383.0</v>
      </c>
      <c r="D2491" s="133" t="s">
        <v>2755</v>
      </c>
      <c r="E2491" s="133" t="s">
        <v>61</v>
      </c>
      <c r="F2491" s="256">
        <v>3905675.0</v>
      </c>
      <c r="G2491" s="133" t="s">
        <v>37</v>
      </c>
    </row>
    <row r="2492" ht="15.0" hidden="1" customHeight="1">
      <c r="A2492" s="133" t="s">
        <v>12</v>
      </c>
      <c r="B2492" s="133" t="s">
        <v>1864</v>
      </c>
      <c r="C2492" s="133">
        <v>12384.0</v>
      </c>
      <c r="D2492" s="133" t="s">
        <v>2756</v>
      </c>
      <c r="E2492" s="133" t="s">
        <v>61</v>
      </c>
      <c r="F2492" s="256">
        <v>7042024.0</v>
      </c>
      <c r="G2492" s="133" t="s">
        <v>37</v>
      </c>
    </row>
    <row r="2493" ht="15.0" hidden="1" customHeight="1">
      <c r="A2493" s="133" t="s">
        <v>12</v>
      </c>
      <c r="B2493" s="133" t="s">
        <v>2757</v>
      </c>
      <c r="C2493" s="133">
        <v>12390.0</v>
      </c>
      <c r="D2493" s="133" t="s">
        <v>2758</v>
      </c>
      <c r="E2493" s="133" t="s">
        <v>46</v>
      </c>
      <c r="F2493" s="256">
        <v>2320500.0</v>
      </c>
      <c r="G2493" s="133" t="s">
        <v>37</v>
      </c>
    </row>
    <row r="2494" ht="15.0" hidden="1" customHeight="1">
      <c r="A2494" s="133" t="s">
        <v>12</v>
      </c>
      <c r="B2494" s="133" t="s">
        <v>2757</v>
      </c>
      <c r="C2494" s="133">
        <v>12391.0</v>
      </c>
      <c r="D2494" s="133" t="s">
        <v>2759</v>
      </c>
      <c r="E2494" s="133" t="s">
        <v>46</v>
      </c>
      <c r="F2494" s="256">
        <v>3702428.0</v>
      </c>
      <c r="G2494" s="133" t="s">
        <v>37</v>
      </c>
    </row>
    <row r="2495" ht="15.0" hidden="1" customHeight="1">
      <c r="A2495" s="133" t="s">
        <v>12</v>
      </c>
      <c r="B2495" s="133" t="s">
        <v>2757</v>
      </c>
      <c r="C2495" s="133">
        <v>12392.0</v>
      </c>
      <c r="D2495" s="133" t="s">
        <v>2760</v>
      </c>
      <c r="E2495" s="133" t="s">
        <v>46</v>
      </c>
      <c r="F2495" s="256">
        <v>1346190.0</v>
      </c>
      <c r="G2495" s="133" t="s">
        <v>37</v>
      </c>
    </row>
    <row r="2496" ht="15.0" hidden="1" customHeight="1">
      <c r="A2496" s="133" t="s">
        <v>12</v>
      </c>
      <c r="B2496" s="133" t="s">
        <v>2757</v>
      </c>
      <c r="C2496" s="133">
        <v>12393.0</v>
      </c>
      <c r="D2496" s="133" t="s">
        <v>2761</v>
      </c>
      <c r="E2496" s="133" t="s">
        <v>2134</v>
      </c>
      <c r="F2496" s="256">
        <v>1433935.0</v>
      </c>
      <c r="G2496" s="133" t="s">
        <v>37</v>
      </c>
    </row>
    <row r="2497" ht="15.0" hidden="1" customHeight="1">
      <c r="A2497" s="133" t="s">
        <v>12</v>
      </c>
      <c r="B2497" s="133" t="s">
        <v>866</v>
      </c>
      <c r="C2497" s="133">
        <v>12394.0</v>
      </c>
      <c r="D2497" s="133" t="s">
        <v>2762</v>
      </c>
      <c r="E2497" s="133" t="s">
        <v>46</v>
      </c>
      <c r="F2497" s="256">
        <v>1.9499839E7</v>
      </c>
      <c r="G2497" s="133" t="s">
        <v>37</v>
      </c>
    </row>
    <row r="2498" ht="15.0" hidden="1" customHeight="1">
      <c r="A2498" s="133" t="s">
        <v>12</v>
      </c>
      <c r="B2498" s="133" t="s">
        <v>2757</v>
      </c>
      <c r="C2498" s="133">
        <v>12396.0</v>
      </c>
      <c r="D2498" s="133" t="s">
        <v>2763</v>
      </c>
      <c r="E2498" s="133" t="s">
        <v>46</v>
      </c>
      <c r="F2498" s="256">
        <v>2750000.0</v>
      </c>
      <c r="G2498" s="133" t="s">
        <v>37</v>
      </c>
    </row>
    <row r="2499" ht="15.0" hidden="1" customHeight="1">
      <c r="A2499" s="133" t="s">
        <v>12</v>
      </c>
      <c r="B2499" s="133" t="s">
        <v>2764</v>
      </c>
      <c r="C2499" s="133">
        <v>12428.0</v>
      </c>
      <c r="D2499" s="133" t="s">
        <v>2765</v>
      </c>
      <c r="E2499" s="133" t="s">
        <v>46</v>
      </c>
      <c r="F2499" s="256">
        <v>119328.0</v>
      </c>
      <c r="G2499" s="133" t="s">
        <v>37</v>
      </c>
    </row>
    <row r="2500" ht="15.0" hidden="1" customHeight="1">
      <c r="A2500" s="133" t="s">
        <v>12</v>
      </c>
      <c r="B2500" s="133" t="s">
        <v>2764</v>
      </c>
      <c r="C2500" s="133">
        <v>12429.0</v>
      </c>
      <c r="D2500" s="133" t="s">
        <v>2766</v>
      </c>
      <c r="E2500" s="133" t="s">
        <v>46</v>
      </c>
      <c r="F2500" s="256">
        <v>2353.0</v>
      </c>
      <c r="G2500" s="133" t="s">
        <v>37</v>
      </c>
    </row>
    <row r="2501" ht="15.0" hidden="1" customHeight="1">
      <c r="A2501" s="133" t="s">
        <v>12</v>
      </c>
      <c r="B2501" s="133" t="s">
        <v>2764</v>
      </c>
      <c r="C2501" s="133">
        <v>12430.0</v>
      </c>
      <c r="D2501" s="133" t="s">
        <v>2767</v>
      </c>
      <c r="E2501" s="133" t="s">
        <v>118</v>
      </c>
      <c r="F2501" s="256">
        <v>11345.0</v>
      </c>
      <c r="G2501" s="133" t="s">
        <v>37</v>
      </c>
    </row>
    <row r="2502" ht="15.0" hidden="1" customHeight="1">
      <c r="A2502" s="133" t="s">
        <v>12</v>
      </c>
      <c r="B2502" s="133" t="s">
        <v>2764</v>
      </c>
      <c r="C2502" s="133">
        <v>12431.0</v>
      </c>
      <c r="D2502" s="133" t="s">
        <v>2768</v>
      </c>
      <c r="E2502" s="133" t="s">
        <v>46</v>
      </c>
      <c r="F2502" s="256">
        <v>10949.0</v>
      </c>
      <c r="G2502" s="133" t="s">
        <v>37</v>
      </c>
    </row>
    <row r="2503" ht="15.0" hidden="1" customHeight="1">
      <c r="A2503" s="133" t="s">
        <v>12</v>
      </c>
      <c r="B2503" s="133" t="s">
        <v>2769</v>
      </c>
      <c r="C2503" s="133">
        <v>12432.0</v>
      </c>
      <c r="D2503" s="133" t="s">
        <v>2770</v>
      </c>
      <c r="E2503" s="133" t="s">
        <v>16</v>
      </c>
      <c r="F2503" s="256">
        <v>311880.0</v>
      </c>
      <c r="G2503" s="133" t="s">
        <v>37</v>
      </c>
    </row>
    <row r="2504" ht="15.0" hidden="1" customHeight="1">
      <c r="A2504" s="133" t="s">
        <v>12</v>
      </c>
      <c r="B2504" s="133" t="s">
        <v>2764</v>
      </c>
      <c r="C2504" s="133">
        <v>12434.0</v>
      </c>
      <c r="D2504" s="133" t="s">
        <v>2771</v>
      </c>
      <c r="E2504" s="133" t="s">
        <v>118</v>
      </c>
      <c r="F2504" s="256">
        <v>2353.0</v>
      </c>
      <c r="G2504" s="133" t="s">
        <v>37</v>
      </c>
    </row>
    <row r="2505" ht="15.0" hidden="1" customHeight="1">
      <c r="A2505" s="133" t="s">
        <v>12</v>
      </c>
      <c r="B2505" s="133" t="s">
        <v>2764</v>
      </c>
      <c r="C2505" s="133">
        <v>12435.0</v>
      </c>
      <c r="D2505" s="133" t="s">
        <v>2772</v>
      </c>
      <c r="E2505" s="133" t="s">
        <v>46</v>
      </c>
      <c r="F2505" s="256">
        <v>47816.0</v>
      </c>
      <c r="G2505" s="133" t="s">
        <v>37</v>
      </c>
    </row>
    <row r="2506" ht="15.0" hidden="1" customHeight="1">
      <c r="A2506" s="133" t="s">
        <v>12</v>
      </c>
      <c r="B2506" s="133" t="s">
        <v>2764</v>
      </c>
      <c r="C2506" s="133">
        <v>12436.0</v>
      </c>
      <c r="D2506" s="133" t="s">
        <v>2773</v>
      </c>
      <c r="E2506" s="133" t="s">
        <v>95</v>
      </c>
      <c r="F2506" s="256">
        <v>21849.0</v>
      </c>
      <c r="G2506" s="133" t="s">
        <v>37</v>
      </c>
    </row>
    <row r="2507" ht="15.0" hidden="1" customHeight="1">
      <c r="A2507" s="133" t="s">
        <v>12</v>
      </c>
      <c r="B2507" s="133" t="s">
        <v>2764</v>
      </c>
      <c r="C2507" s="133">
        <v>12437.0</v>
      </c>
      <c r="D2507" s="133" t="s">
        <v>2774</v>
      </c>
      <c r="E2507" s="133" t="s">
        <v>46</v>
      </c>
      <c r="F2507" s="256">
        <v>52500.0</v>
      </c>
      <c r="G2507" s="133" t="s">
        <v>37</v>
      </c>
    </row>
    <row r="2508" ht="15.0" hidden="1" customHeight="1">
      <c r="A2508" s="133" t="s">
        <v>12</v>
      </c>
      <c r="B2508" s="133" t="s">
        <v>2764</v>
      </c>
      <c r="C2508" s="133">
        <v>12438.0</v>
      </c>
      <c r="D2508" s="133" t="s">
        <v>2775</v>
      </c>
      <c r="E2508" s="133" t="s">
        <v>46</v>
      </c>
      <c r="F2508" s="256">
        <v>325966.0</v>
      </c>
      <c r="G2508" s="133" t="s">
        <v>37</v>
      </c>
    </row>
    <row r="2509" ht="15.0" hidden="1" customHeight="1">
      <c r="A2509" s="133" t="s">
        <v>12</v>
      </c>
      <c r="B2509" s="133" t="s">
        <v>2764</v>
      </c>
      <c r="C2509" s="133">
        <v>12439.0</v>
      </c>
      <c r="D2509" s="133" t="s">
        <v>2776</v>
      </c>
      <c r="E2509" s="133" t="s">
        <v>46</v>
      </c>
      <c r="F2509" s="256">
        <v>924370.0</v>
      </c>
      <c r="G2509" s="133" t="s">
        <v>37</v>
      </c>
    </row>
    <row r="2510" ht="15.0" hidden="1" customHeight="1">
      <c r="A2510" s="133" t="s">
        <v>12</v>
      </c>
      <c r="B2510" s="133" t="s">
        <v>2764</v>
      </c>
      <c r="C2510" s="133">
        <v>12440.0</v>
      </c>
      <c r="D2510" s="133" t="s">
        <v>2777</v>
      </c>
      <c r="E2510" s="133" t="s">
        <v>46</v>
      </c>
      <c r="F2510" s="256">
        <v>173960.0</v>
      </c>
      <c r="G2510" s="133" t="s">
        <v>37</v>
      </c>
    </row>
    <row r="2511" ht="15.0" hidden="1" customHeight="1">
      <c r="A2511" s="133" t="s">
        <v>12</v>
      </c>
      <c r="B2511" s="133" t="s">
        <v>2764</v>
      </c>
      <c r="C2511" s="133">
        <v>12441.0</v>
      </c>
      <c r="D2511" s="133" t="s">
        <v>2778</v>
      </c>
      <c r="E2511" s="133" t="s">
        <v>46</v>
      </c>
      <c r="F2511" s="256">
        <v>132774.0</v>
      </c>
      <c r="G2511" s="133" t="s">
        <v>37</v>
      </c>
    </row>
    <row r="2512" ht="15.0" hidden="1" customHeight="1">
      <c r="A2512" s="133" t="s">
        <v>12</v>
      </c>
      <c r="B2512" s="133" t="s">
        <v>2764</v>
      </c>
      <c r="C2512" s="133">
        <v>12442.0</v>
      </c>
      <c r="D2512" s="133" t="s">
        <v>2779</v>
      </c>
      <c r="E2512" s="133" t="s">
        <v>46</v>
      </c>
      <c r="F2512" s="256">
        <v>54622.0</v>
      </c>
      <c r="G2512" s="133" t="s">
        <v>37</v>
      </c>
    </row>
    <row r="2513" ht="15.0" hidden="1" customHeight="1">
      <c r="A2513" s="133" t="s">
        <v>12</v>
      </c>
      <c r="B2513" s="133" t="s">
        <v>2764</v>
      </c>
      <c r="C2513" s="133">
        <v>12443.0</v>
      </c>
      <c r="D2513" s="133" t="s">
        <v>2780</v>
      </c>
      <c r="E2513" s="133" t="s">
        <v>46</v>
      </c>
      <c r="F2513" s="256">
        <v>1715000.0</v>
      </c>
      <c r="G2513" s="133" t="s">
        <v>37</v>
      </c>
    </row>
    <row r="2514" ht="15.0" hidden="1" customHeight="1">
      <c r="A2514" s="133" t="s">
        <v>12</v>
      </c>
      <c r="B2514" s="133" t="s">
        <v>2764</v>
      </c>
      <c r="C2514" s="133">
        <v>12444.0</v>
      </c>
      <c r="D2514" s="133" t="s">
        <v>2781</v>
      </c>
      <c r="E2514" s="133" t="s">
        <v>1151</v>
      </c>
      <c r="F2514" s="256">
        <v>300000.0</v>
      </c>
      <c r="G2514" s="133" t="s">
        <v>37</v>
      </c>
    </row>
    <row r="2515" ht="15.0" hidden="1" customHeight="1">
      <c r="A2515" s="133" t="s">
        <v>12</v>
      </c>
      <c r="B2515" s="133" t="s">
        <v>2764</v>
      </c>
      <c r="C2515" s="133">
        <v>12445.0</v>
      </c>
      <c r="D2515" s="133" t="s">
        <v>2782</v>
      </c>
      <c r="E2515" s="133" t="s">
        <v>46</v>
      </c>
      <c r="F2515" s="256">
        <v>23500.0</v>
      </c>
      <c r="G2515" s="133" t="s">
        <v>37</v>
      </c>
    </row>
    <row r="2516" ht="15.0" hidden="1" customHeight="1">
      <c r="A2516" s="133" t="s">
        <v>12</v>
      </c>
      <c r="B2516" s="133" t="s">
        <v>2764</v>
      </c>
      <c r="C2516" s="133">
        <v>12446.0</v>
      </c>
      <c r="D2516" s="133" t="s">
        <v>2783</v>
      </c>
      <c r="E2516" s="133" t="s">
        <v>46</v>
      </c>
      <c r="F2516" s="256">
        <v>65630.0</v>
      </c>
      <c r="G2516" s="133" t="s">
        <v>37</v>
      </c>
    </row>
    <row r="2517" ht="15.0" hidden="1" customHeight="1">
      <c r="A2517" s="133" t="s">
        <v>12</v>
      </c>
      <c r="B2517" s="133" t="s">
        <v>2764</v>
      </c>
      <c r="C2517" s="133">
        <v>12447.0</v>
      </c>
      <c r="D2517" s="133" t="s">
        <v>2784</v>
      </c>
      <c r="E2517" s="133" t="s">
        <v>46</v>
      </c>
      <c r="F2517" s="256">
        <v>65630.0</v>
      </c>
      <c r="G2517" s="133" t="s">
        <v>37</v>
      </c>
    </row>
    <row r="2518" ht="15.0" hidden="1" customHeight="1">
      <c r="A2518" s="133" t="s">
        <v>12</v>
      </c>
      <c r="B2518" s="133" t="s">
        <v>2764</v>
      </c>
      <c r="C2518" s="133">
        <v>12448.0</v>
      </c>
      <c r="D2518" s="133" t="s">
        <v>2785</v>
      </c>
      <c r="E2518" s="133" t="s">
        <v>46</v>
      </c>
      <c r="F2518" s="256">
        <v>6964.0</v>
      </c>
      <c r="G2518" s="133" t="s">
        <v>37</v>
      </c>
    </row>
    <row r="2519" ht="15.0" hidden="1" customHeight="1">
      <c r="A2519" s="133" t="s">
        <v>12</v>
      </c>
      <c r="B2519" s="133" t="s">
        <v>2764</v>
      </c>
      <c r="C2519" s="133">
        <v>12450.0</v>
      </c>
      <c r="D2519" s="133" t="s">
        <v>2786</v>
      </c>
      <c r="E2519" s="133" t="s">
        <v>46</v>
      </c>
      <c r="F2519" s="256">
        <v>17200.0</v>
      </c>
      <c r="G2519" s="133" t="s">
        <v>37</v>
      </c>
    </row>
    <row r="2520" ht="15.0" hidden="1" customHeight="1">
      <c r="A2520" s="133" t="s">
        <v>12</v>
      </c>
      <c r="B2520" s="133" t="s">
        <v>2764</v>
      </c>
      <c r="C2520" s="133">
        <v>12451.0</v>
      </c>
      <c r="D2520" s="133" t="s">
        <v>2787</v>
      </c>
      <c r="E2520" s="133" t="s">
        <v>1033</v>
      </c>
      <c r="F2520" s="256">
        <v>9328.0</v>
      </c>
      <c r="G2520" s="133" t="s">
        <v>37</v>
      </c>
    </row>
    <row r="2521" ht="15.0" hidden="1" customHeight="1">
      <c r="A2521" s="133" t="s">
        <v>12</v>
      </c>
      <c r="B2521" s="133" t="s">
        <v>98</v>
      </c>
      <c r="C2521" s="133">
        <v>12452.0</v>
      </c>
      <c r="D2521" s="133" t="s">
        <v>2788</v>
      </c>
      <c r="E2521" s="133" t="s">
        <v>100</v>
      </c>
      <c r="F2521" s="256">
        <v>60473.0</v>
      </c>
      <c r="G2521" s="133" t="s">
        <v>37</v>
      </c>
    </row>
    <row r="2522" ht="15.0" hidden="1" customHeight="1">
      <c r="A2522" s="133" t="s">
        <v>12</v>
      </c>
      <c r="B2522" s="133" t="s">
        <v>2764</v>
      </c>
      <c r="C2522" s="133">
        <v>12453.0</v>
      </c>
      <c r="D2522" s="133" t="s">
        <v>2789</v>
      </c>
      <c r="E2522" s="133" t="s">
        <v>1048</v>
      </c>
      <c r="F2522" s="256">
        <v>28690.0</v>
      </c>
      <c r="G2522" s="133" t="s">
        <v>37</v>
      </c>
    </row>
    <row r="2523" ht="15.0" hidden="1" customHeight="1">
      <c r="A2523" s="133" t="s">
        <v>12</v>
      </c>
      <c r="B2523" s="133" t="s">
        <v>31</v>
      </c>
      <c r="C2523" s="133">
        <v>12454.0</v>
      </c>
      <c r="D2523" s="133" t="s">
        <v>2790</v>
      </c>
      <c r="E2523" s="133" t="s">
        <v>33</v>
      </c>
      <c r="F2523" s="256">
        <v>129384.0</v>
      </c>
      <c r="G2523" s="133" t="s">
        <v>17</v>
      </c>
    </row>
    <row r="2524" ht="15.0" hidden="1" customHeight="1">
      <c r="A2524" s="133" t="s">
        <v>12</v>
      </c>
      <c r="B2524" s="133" t="s">
        <v>2764</v>
      </c>
      <c r="C2524" s="133">
        <v>12456.0</v>
      </c>
      <c r="D2524" s="133" t="s">
        <v>2791</v>
      </c>
      <c r="E2524" s="133" t="s">
        <v>46</v>
      </c>
      <c r="F2524" s="256">
        <v>922606.0</v>
      </c>
      <c r="G2524" s="133" t="s">
        <v>37</v>
      </c>
    </row>
    <row r="2525" ht="15.0" hidden="1" customHeight="1">
      <c r="A2525" s="133" t="s">
        <v>12</v>
      </c>
      <c r="B2525" s="133" t="s">
        <v>2764</v>
      </c>
      <c r="C2525" s="133">
        <v>12457.0</v>
      </c>
      <c r="D2525" s="133" t="s">
        <v>2792</v>
      </c>
      <c r="E2525" s="133" t="s">
        <v>46</v>
      </c>
      <c r="F2525" s="256">
        <v>49930.0</v>
      </c>
      <c r="G2525" s="133" t="s">
        <v>37</v>
      </c>
    </row>
    <row r="2526" ht="15.0" hidden="1" customHeight="1">
      <c r="A2526" s="133" t="s">
        <v>12</v>
      </c>
      <c r="B2526" s="133" t="s">
        <v>98</v>
      </c>
      <c r="C2526" s="133">
        <v>12458.0</v>
      </c>
      <c r="D2526" s="133" t="s">
        <v>2793</v>
      </c>
      <c r="E2526" s="133" t="s">
        <v>33</v>
      </c>
      <c r="F2526" s="256">
        <v>11454.0</v>
      </c>
      <c r="G2526" s="133" t="s">
        <v>37</v>
      </c>
    </row>
    <row r="2527" ht="15.0" hidden="1" customHeight="1">
      <c r="A2527" s="133" t="s">
        <v>12</v>
      </c>
      <c r="B2527" s="133" t="s">
        <v>31</v>
      </c>
      <c r="C2527" s="133">
        <v>12460.0</v>
      </c>
      <c r="D2527" s="133" t="s">
        <v>2794</v>
      </c>
      <c r="E2527" s="133" t="s">
        <v>33</v>
      </c>
      <c r="F2527" s="256">
        <v>346764.0</v>
      </c>
      <c r="G2527" s="133" t="s">
        <v>17</v>
      </c>
    </row>
    <row r="2528" ht="15.0" hidden="1" customHeight="1">
      <c r="A2528" s="133" t="s">
        <v>12</v>
      </c>
      <c r="B2528" s="133" t="s">
        <v>31</v>
      </c>
      <c r="C2528" s="133">
        <v>12461.0</v>
      </c>
      <c r="D2528" s="133" t="s">
        <v>2795</v>
      </c>
      <c r="E2528" s="133" t="s">
        <v>33</v>
      </c>
      <c r="F2528" s="256">
        <v>269008.0</v>
      </c>
      <c r="G2528" s="133" t="s">
        <v>17</v>
      </c>
    </row>
    <row r="2529" ht="15.0" hidden="1" customHeight="1">
      <c r="A2529" s="133" t="s">
        <v>12</v>
      </c>
      <c r="B2529" s="133" t="s">
        <v>14</v>
      </c>
      <c r="C2529" s="133">
        <v>12464.0</v>
      </c>
      <c r="D2529" s="133" t="s">
        <v>2796</v>
      </c>
      <c r="E2529" s="133" t="s">
        <v>16</v>
      </c>
      <c r="F2529" s="256">
        <v>655405.0</v>
      </c>
      <c r="G2529" s="133" t="s">
        <v>17</v>
      </c>
    </row>
    <row r="2530" ht="15.0" hidden="1" customHeight="1">
      <c r="A2530" s="133" t="s">
        <v>12</v>
      </c>
      <c r="B2530" s="133" t="s">
        <v>14</v>
      </c>
      <c r="C2530" s="133">
        <v>12465.0</v>
      </c>
      <c r="D2530" s="133" t="s">
        <v>2797</v>
      </c>
      <c r="E2530" s="133" t="s">
        <v>16</v>
      </c>
      <c r="F2530" s="256">
        <v>670825.0</v>
      </c>
      <c r="G2530" s="133" t="s">
        <v>17</v>
      </c>
    </row>
    <row r="2531" ht="15.0" hidden="1" customHeight="1">
      <c r="A2531" s="133" t="s">
        <v>12</v>
      </c>
      <c r="B2531" s="133" t="s">
        <v>47</v>
      </c>
      <c r="C2531" s="133">
        <v>12466.0</v>
      </c>
      <c r="D2531" s="133" t="s">
        <v>2798</v>
      </c>
      <c r="E2531" s="133" t="s">
        <v>16</v>
      </c>
      <c r="F2531" s="256">
        <v>76517.0</v>
      </c>
      <c r="G2531" s="133" t="s">
        <v>17</v>
      </c>
    </row>
    <row r="2532" ht="15.0" hidden="1" customHeight="1">
      <c r="A2532" s="133" t="s">
        <v>12</v>
      </c>
      <c r="B2532" s="133" t="s">
        <v>47</v>
      </c>
      <c r="C2532" s="133">
        <v>12467.0</v>
      </c>
      <c r="D2532" s="133" t="s">
        <v>2799</v>
      </c>
      <c r="E2532" s="133" t="s">
        <v>16</v>
      </c>
      <c r="F2532" s="256">
        <v>80920.0</v>
      </c>
      <c r="G2532" s="133" t="s">
        <v>17</v>
      </c>
    </row>
    <row r="2533" ht="15.0" hidden="1" customHeight="1">
      <c r="A2533" s="133" t="s">
        <v>12</v>
      </c>
      <c r="B2533" s="133" t="s">
        <v>1665</v>
      </c>
      <c r="C2533" s="133">
        <v>12468.0</v>
      </c>
      <c r="D2533" s="133" t="s">
        <v>2800</v>
      </c>
      <c r="E2533" s="133" t="s">
        <v>46</v>
      </c>
      <c r="F2533" s="256">
        <v>1071000.0</v>
      </c>
      <c r="G2533" s="133" t="s">
        <v>37</v>
      </c>
    </row>
    <row r="2534" ht="15.0" hidden="1" customHeight="1">
      <c r="A2534" s="133" t="s">
        <v>12</v>
      </c>
      <c r="B2534" s="133" t="s">
        <v>1665</v>
      </c>
      <c r="C2534" s="133">
        <v>12469.0</v>
      </c>
      <c r="D2534" s="133" t="s">
        <v>2801</v>
      </c>
      <c r="E2534" s="133" t="s">
        <v>46</v>
      </c>
      <c r="F2534" s="256">
        <v>333200.0</v>
      </c>
      <c r="G2534" s="133" t="s">
        <v>37</v>
      </c>
    </row>
    <row r="2535" ht="15.0" hidden="1" customHeight="1">
      <c r="A2535" s="133" t="s">
        <v>12</v>
      </c>
      <c r="B2535" s="133" t="s">
        <v>1665</v>
      </c>
      <c r="C2535" s="133">
        <v>12470.0</v>
      </c>
      <c r="D2535" s="133" t="s">
        <v>2802</v>
      </c>
      <c r="E2535" s="133" t="s">
        <v>46</v>
      </c>
      <c r="F2535" s="256">
        <v>333200.0</v>
      </c>
      <c r="G2535" s="133" t="s">
        <v>37</v>
      </c>
    </row>
    <row r="2536" ht="15.0" hidden="1" customHeight="1">
      <c r="A2536" s="133" t="s">
        <v>12</v>
      </c>
      <c r="B2536" s="133" t="s">
        <v>2338</v>
      </c>
      <c r="C2536" s="133">
        <v>12471.0</v>
      </c>
      <c r="D2536" s="133" t="s">
        <v>2803</v>
      </c>
      <c r="E2536" s="133" t="s">
        <v>46</v>
      </c>
      <c r="F2536" s="256">
        <v>981750.0</v>
      </c>
      <c r="G2536" s="133" t="s">
        <v>37</v>
      </c>
    </row>
    <row r="2537" ht="15.0" hidden="1" customHeight="1">
      <c r="A2537" s="133" t="s">
        <v>12</v>
      </c>
      <c r="B2537" s="133" t="s">
        <v>2352</v>
      </c>
      <c r="C2537" s="133">
        <v>12472.0</v>
      </c>
      <c r="D2537" s="133" t="s">
        <v>2804</v>
      </c>
      <c r="E2537" s="133" t="s">
        <v>46</v>
      </c>
      <c r="F2537" s="256">
        <v>1119304.0</v>
      </c>
      <c r="G2537" s="133" t="s">
        <v>37</v>
      </c>
    </row>
    <row r="2538" ht="15.0" hidden="1" customHeight="1">
      <c r="A2538" s="133" t="s">
        <v>12</v>
      </c>
      <c r="B2538" s="133" t="s">
        <v>2764</v>
      </c>
      <c r="C2538" s="133">
        <v>12473.0</v>
      </c>
      <c r="D2538" s="133" t="s">
        <v>2805</v>
      </c>
      <c r="E2538" s="133" t="s">
        <v>43</v>
      </c>
      <c r="F2538" s="256">
        <v>1780.0</v>
      </c>
      <c r="G2538" s="133" t="s">
        <v>37</v>
      </c>
    </row>
    <row r="2539" ht="15.0" hidden="1" customHeight="1">
      <c r="A2539" s="133" t="s">
        <v>12</v>
      </c>
      <c r="B2539" s="133" t="s">
        <v>875</v>
      </c>
      <c r="C2539" s="133">
        <v>12474.0</v>
      </c>
      <c r="D2539" s="133" t="s">
        <v>2806</v>
      </c>
      <c r="E2539" s="133" t="s">
        <v>46</v>
      </c>
      <c r="F2539" s="256">
        <v>595000.0</v>
      </c>
      <c r="G2539" s="133" t="s">
        <v>37</v>
      </c>
    </row>
    <row r="2540" ht="15.0" hidden="1" customHeight="1">
      <c r="A2540" s="133" t="s">
        <v>12</v>
      </c>
      <c r="B2540" s="133" t="s">
        <v>877</v>
      </c>
      <c r="C2540" s="133">
        <v>12475.0</v>
      </c>
      <c r="D2540" s="133" t="s">
        <v>2807</v>
      </c>
      <c r="E2540" s="133" t="s">
        <v>46</v>
      </c>
      <c r="F2540" s="256">
        <v>189034.0</v>
      </c>
      <c r="G2540" s="133" t="s">
        <v>37</v>
      </c>
    </row>
    <row r="2541" ht="15.0" hidden="1" customHeight="1">
      <c r="A2541" s="133" t="s">
        <v>12</v>
      </c>
      <c r="B2541" s="133" t="s">
        <v>1010</v>
      </c>
      <c r="C2541" s="133">
        <v>12476.0</v>
      </c>
      <c r="D2541" s="133" t="s">
        <v>2808</v>
      </c>
      <c r="E2541" s="133" t="s">
        <v>46</v>
      </c>
      <c r="F2541" s="256">
        <v>35700.0</v>
      </c>
      <c r="G2541" s="133" t="s">
        <v>37</v>
      </c>
    </row>
    <row r="2542" ht="15.0" hidden="1" customHeight="1">
      <c r="A2542" s="133" t="s">
        <v>12</v>
      </c>
      <c r="B2542" s="133" t="s">
        <v>1010</v>
      </c>
      <c r="C2542" s="133">
        <v>12477.0</v>
      </c>
      <c r="D2542" s="133" t="s">
        <v>2809</v>
      </c>
      <c r="E2542" s="133" t="s">
        <v>46</v>
      </c>
      <c r="F2542" s="256">
        <v>48266.0</v>
      </c>
      <c r="G2542" s="133" t="s">
        <v>37</v>
      </c>
    </row>
    <row r="2543" ht="15.0" hidden="1" customHeight="1">
      <c r="A2543" s="133" t="s">
        <v>12</v>
      </c>
      <c r="B2543" s="133" t="s">
        <v>1010</v>
      </c>
      <c r="C2543" s="133">
        <v>12478.0</v>
      </c>
      <c r="D2543" s="133" t="s">
        <v>2810</v>
      </c>
      <c r="E2543" s="133" t="s">
        <v>46</v>
      </c>
      <c r="F2543" s="256">
        <v>23167.0</v>
      </c>
      <c r="G2543" s="133" t="s">
        <v>37</v>
      </c>
    </row>
    <row r="2544" ht="15.0" hidden="1" customHeight="1">
      <c r="A2544" s="133" t="s">
        <v>12</v>
      </c>
      <c r="B2544" s="133" t="s">
        <v>2764</v>
      </c>
      <c r="C2544" s="133">
        <v>12479.0</v>
      </c>
      <c r="D2544" s="133" t="s">
        <v>2811</v>
      </c>
      <c r="E2544" s="133" t="s">
        <v>1033</v>
      </c>
      <c r="F2544" s="256">
        <v>32774.0</v>
      </c>
      <c r="G2544" s="133" t="s">
        <v>37</v>
      </c>
    </row>
    <row r="2545" ht="15.0" hidden="1" customHeight="1">
      <c r="A2545" s="133" t="s">
        <v>12</v>
      </c>
      <c r="B2545" s="133" t="s">
        <v>1010</v>
      </c>
      <c r="C2545" s="133">
        <v>12480.0</v>
      </c>
      <c r="D2545" s="133" t="s">
        <v>2812</v>
      </c>
      <c r="E2545" s="133" t="s">
        <v>46</v>
      </c>
      <c r="F2545" s="256">
        <v>25447.0</v>
      </c>
      <c r="G2545" s="133" t="s">
        <v>37</v>
      </c>
    </row>
    <row r="2546" ht="15.0" hidden="1" customHeight="1">
      <c r="A2546" s="133" t="s">
        <v>12</v>
      </c>
      <c r="B2546" s="133" t="s">
        <v>877</v>
      </c>
      <c r="C2546" s="133">
        <v>12481.0</v>
      </c>
      <c r="D2546" s="133" t="s">
        <v>2813</v>
      </c>
      <c r="E2546" s="133" t="s">
        <v>46</v>
      </c>
      <c r="F2546" s="256">
        <v>148155.0</v>
      </c>
      <c r="G2546" s="133" t="s">
        <v>37</v>
      </c>
    </row>
    <row r="2547" ht="15.0" hidden="1" customHeight="1">
      <c r="A2547" s="133" t="s">
        <v>12</v>
      </c>
      <c r="B2547" s="133" t="s">
        <v>2764</v>
      </c>
      <c r="C2547" s="133">
        <v>12482.0</v>
      </c>
      <c r="D2547" s="133" t="s">
        <v>2814</v>
      </c>
      <c r="E2547" s="133" t="s">
        <v>46</v>
      </c>
      <c r="F2547" s="256">
        <v>225.0</v>
      </c>
      <c r="G2547" s="133" t="s">
        <v>37</v>
      </c>
    </row>
    <row r="2548" ht="15.0" hidden="1" customHeight="1">
      <c r="A2548" s="133" t="s">
        <v>12</v>
      </c>
      <c r="B2548" s="133" t="s">
        <v>31</v>
      </c>
      <c r="C2548" s="133">
        <v>12485.0</v>
      </c>
      <c r="D2548" s="133" t="s">
        <v>2815</v>
      </c>
      <c r="E2548" s="133" t="s">
        <v>33</v>
      </c>
      <c r="F2548" s="256">
        <v>249405.0</v>
      </c>
      <c r="G2548" s="133" t="s">
        <v>17</v>
      </c>
    </row>
    <row r="2549" ht="15.0" hidden="1" customHeight="1">
      <c r="A2549" s="133" t="s">
        <v>12</v>
      </c>
      <c r="B2549" s="133" t="s">
        <v>44</v>
      </c>
      <c r="C2549" s="133">
        <v>12487.0</v>
      </c>
      <c r="D2549" s="133" t="s">
        <v>2816</v>
      </c>
      <c r="E2549" s="133" t="s">
        <v>46</v>
      </c>
      <c r="F2549" s="256">
        <v>2127.0</v>
      </c>
      <c r="G2549" s="133" t="s">
        <v>17</v>
      </c>
    </row>
    <row r="2550" ht="15.0" hidden="1" customHeight="1">
      <c r="A2550" s="133" t="s">
        <v>12</v>
      </c>
      <c r="B2550" s="133" t="s">
        <v>98</v>
      </c>
      <c r="C2550" s="133">
        <v>12488.0</v>
      </c>
      <c r="D2550" s="133" t="s">
        <v>2817</v>
      </c>
      <c r="E2550" s="133" t="s">
        <v>100</v>
      </c>
      <c r="F2550" s="256">
        <v>142575.0</v>
      </c>
      <c r="G2550" s="133" t="s">
        <v>37</v>
      </c>
    </row>
    <row r="2551" ht="15.0" hidden="1" customHeight="1">
      <c r="A2551" s="133" t="s">
        <v>12</v>
      </c>
      <c r="B2551" s="133" t="s">
        <v>44</v>
      </c>
      <c r="C2551" s="133">
        <v>12489.0</v>
      </c>
      <c r="D2551" s="133" t="s">
        <v>2818</v>
      </c>
      <c r="E2551" s="133" t="s">
        <v>46</v>
      </c>
      <c r="F2551" s="256">
        <v>1067.0</v>
      </c>
      <c r="G2551" s="133" t="s">
        <v>17</v>
      </c>
    </row>
    <row r="2552" ht="15.0" hidden="1" customHeight="1">
      <c r="A2552" s="133" t="s">
        <v>12</v>
      </c>
      <c r="B2552" s="133" t="s">
        <v>98</v>
      </c>
      <c r="C2552" s="133">
        <v>12491.0</v>
      </c>
      <c r="D2552" s="133" t="s">
        <v>2819</v>
      </c>
      <c r="E2552" s="133" t="s">
        <v>100</v>
      </c>
      <c r="F2552" s="256">
        <v>209388.0</v>
      </c>
      <c r="G2552" s="133" t="s">
        <v>37</v>
      </c>
    </row>
    <row r="2553" ht="15.0" hidden="1" customHeight="1">
      <c r="A2553" s="133" t="s">
        <v>12</v>
      </c>
      <c r="B2553" s="133" t="s">
        <v>31</v>
      </c>
      <c r="C2553" s="133">
        <v>12492.0</v>
      </c>
      <c r="D2553" s="133" t="s">
        <v>2820</v>
      </c>
      <c r="E2553" s="133" t="s">
        <v>33</v>
      </c>
      <c r="F2553" s="256">
        <v>277205.0</v>
      </c>
      <c r="G2553" s="133" t="s">
        <v>17</v>
      </c>
    </row>
    <row r="2554" ht="15.0" hidden="1" customHeight="1">
      <c r="A2554" s="133" t="s">
        <v>12</v>
      </c>
      <c r="B2554" s="133" t="s">
        <v>31</v>
      </c>
      <c r="C2554" s="133">
        <v>12493.0</v>
      </c>
      <c r="D2554" s="133" t="s">
        <v>2821</v>
      </c>
      <c r="E2554" s="133" t="s">
        <v>33</v>
      </c>
      <c r="F2554" s="256">
        <v>358444.0</v>
      </c>
      <c r="G2554" s="133" t="s">
        <v>17</v>
      </c>
    </row>
    <row r="2555" ht="15.0" hidden="1" customHeight="1">
      <c r="A2555" s="133" t="s">
        <v>12</v>
      </c>
      <c r="B2555" s="133" t="s">
        <v>31</v>
      </c>
      <c r="C2555" s="133">
        <v>12494.0</v>
      </c>
      <c r="D2555" s="133" t="s">
        <v>2822</v>
      </c>
      <c r="E2555" s="133" t="s">
        <v>33</v>
      </c>
      <c r="F2555" s="256">
        <v>220245.0</v>
      </c>
      <c r="G2555" s="133" t="s">
        <v>17</v>
      </c>
    </row>
    <row r="2556" ht="15.0" hidden="1" customHeight="1">
      <c r="A2556" s="133" t="s">
        <v>12</v>
      </c>
      <c r="B2556" s="133" t="s">
        <v>31</v>
      </c>
      <c r="C2556" s="133">
        <v>12495.0</v>
      </c>
      <c r="D2556" s="133" t="s">
        <v>2823</v>
      </c>
      <c r="E2556" s="133" t="s">
        <v>33</v>
      </c>
      <c r="F2556" s="256">
        <v>136493.0</v>
      </c>
      <c r="G2556" s="133" t="s">
        <v>17</v>
      </c>
    </row>
    <row r="2557" ht="15.0" hidden="1" customHeight="1">
      <c r="A2557" s="133" t="s">
        <v>12</v>
      </c>
      <c r="B2557" s="133" t="s">
        <v>2764</v>
      </c>
      <c r="C2557" s="133">
        <v>12496.0</v>
      </c>
      <c r="D2557" s="133" t="s">
        <v>2824</v>
      </c>
      <c r="E2557" s="133" t="s">
        <v>46</v>
      </c>
      <c r="F2557" s="256">
        <v>282.0</v>
      </c>
      <c r="G2557" s="133" t="s">
        <v>37</v>
      </c>
    </row>
    <row r="2558" ht="15.0" hidden="1" customHeight="1">
      <c r="A2558" s="133" t="s">
        <v>12</v>
      </c>
      <c r="B2558" s="133" t="s">
        <v>2764</v>
      </c>
      <c r="C2558" s="133">
        <v>12497.0</v>
      </c>
      <c r="D2558" s="133" t="s">
        <v>2825</v>
      </c>
      <c r="E2558" s="133" t="s">
        <v>46</v>
      </c>
      <c r="F2558" s="256">
        <v>121008.0</v>
      </c>
      <c r="G2558" s="133" t="s">
        <v>37</v>
      </c>
    </row>
    <row r="2559" ht="15.0" hidden="1" customHeight="1">
      <c r="A2559" s="133" t="s">
        <v>12</v>
      </c>
      <c r="B2559" s="133" t="s">
        <v>2764</v>
      </c>
      <c r="C2559" s="133">
        <v>12498.0</v>
      </c>
      <c r="D2559" s="133" t="s">
        <v>2826</v>
      </c>
      <c r="E2559" s="133" t="s">
        <v>95</v>
      </c>
      <c r="F2559" s="256">
        <v>22690.0</v>
      </c>
      <c r="G2559" s="133" t="s">
        <v>37</v>
      </c>
    </row>
    <row r="2560" ht="15.0" hidden="1" customHeight="1">
      <c r="A2560" s="133" t="s">
        <v>12</v>
      </c>
      <c r="B2560" s="133" t="s">
        <v>2764</v>
      </c>
      <c r="C2560" s="133">
        <v>12499.0</v>
      </c>
      <c r="D2560" s="133" t="s">
        <v>2827</v>
      </c>
      <c r="E2560" s="133" t="s">
        <v>46</v>
      </c>
      <c r="F2560" s="256">
        <v>58739.0</v>
      </c>
      <c r="G2560" s="133" t="s">
        <v>37</v>
      </c>
    </row>
    <row r="2561" ht="15.0" hidden="1" customHeight="1">
      <c r="A2561" s="133" t="s">
        <v>12</v>
      </c>
      <c r="B2561" s="133" t="s">
        <v>2764</v>
      </c>
      <c r="C2561" s="133">
        <v>12500.0</v>
      </c>
      <c r="D2561" s="133" t="s">
        <v>2828</v>
      </c>
      <c r="E2561" s="133" t="s">
        <v>118</v>
      </c>
      <c r="F2561" s="256">
        <v>26.0</v>
      </c>
      <c r="G2561" s="133" t="s">
        <v>37</v>
      </c>
    </row>
    <row r="2562" ht="15.0" hidden="1" customHeight="1">
      <c r="A2562" s="133" t="s">
        <v>12</v>
      </c>
      <c r="B2562" s="133" t="s">
        <v>2764</v>
      </c>
      <c r="C2562" s="133">
        <v>12501.0</v>
      </c>
      <c r="D2562" s="133" t="s">
        <v>2829</v>
      </c>
      <c r="E2562" s="133" t="s">
        <v>46</v>
      </c>
      <c r="F2562" s="256">
        <v>36128.0</v>
      </c>
      <c r="G2562" s="133" t="s">
        <v>37</v>
      </c>
    </row>
    <row r="2563" ht="15.0" hidden="1" customHeight="1">
      <c r="A2563" s="133" t="s">
        <v>12</v>
      </c>
      <c r="B2563" s="133" t="s">
        <v>2764</v>
      </c>
      <c r="C2563" s="133">
        <v>12502.0</v>
      </c>
      <c r="D2563" s="133" t="s">
        <v>2830</v>
      </c>
      <c r="E2563" s="133" t="s">
        <v>46</v>
      </c>
      <c r="F2563" s="256">
        <v>631.0</v>
      </c>
      <c r="G2563" s="133" t="s">
        <v>37</v>
      </c>
    </row>
    <row r="2564" ht="15.0" hidden="1" customHeight="1">
      <c r="A2564" s="133" t="s">
        <v>12</v>
      </c>
      <c r="B2564" s="133" t="s">
        <v>2764</v>
      </c>
      <c r="C2564" s="133">
        <v>12503.0</v>
      </c>
      <c r="D2564" s="133" t="s">
        <v>2831</v>
      </c>
      <c r="E2564" s="133" t="s">
        <v>46</v>
      </c>
      <c r="F2564" s="256">
        <v>90673.0</v>
      </c>
      <c r="G2564" s="133" t="s">
        <v>37</v>
      </c>
    </row>
    <row r="2565" ht="15.0" hidden="1" customHeight="1">
      <c r="A2565" s="133" t="s">
        <v>12</v>
      </c>
      <c r="B2565" s="133" t="s">
        <v>2764</v>
      </c>
      <c r="C2565" s="133">
        <v>12504.0</v>
      </c>
      <c r="D2565" s="133" t="s">
        <v>2832</v>
      </c>
      <c r="E2565" s="133" t="s">
        <v>46</v>
      </c>
      <c r="F2565" s="256">
        <v>30763.0</v>
      </c>
      <c r="G2565" s="133" t="s">
        <v>37</v>
      </c>
    </row>
    <row r="2566" ht="15.0" hidden="1" customHeight="1">
      <c r="A2566" s="133" t="s">
        <v>12</v>
      </c>
      <c r="B2566" s="133" t="s">
        <v>2764</v>
      </c>
      <c r="C2566" s="133">
        <v>12505.0</v>
      </c>
      <c r="D2566" s="133" t="s">
        <v>2833</v>
      </c>
      <c r="E2566" s="133" t="s">
        <v>46</v>
      </c>
      <c r="F2566" s="256">
        <v>49777.0</v>
      </c>
      <c r="G2566" s="133" t="s">
        <v>37</v>
      </c>
    </row>
    <row r="2567" ht="15.0" hidden="1" customHeight="1">
      <c r="A2567" s="133" t="s">
        <v>12</v>
      </c>
      <c r="B2567" s="133" t="s">
        <v>2764</v>
      </c>
      <c r="C2567" s="133">
        <v>12506.0</v>
      </c>
      <c r="D2567" s="133" t="s">
        <v>2834</v>
      </c>
      <c r="E2567" s="133" t="s">
        <v>46</v>
      </c>
      <c r="F2567" s="256">
        <v>59900.0</v>
      </c>
      <c r="G2567" s="133" t="s">
        <v>37</v>
      </c>
    </row>
    <row r="2568" ht="15.0" hidden="1" customHeight="1">
      <c r="A2568" s="133" t="s">
        <v>12</v>
      </c>
      <c r="B2568" s="133" t="s">
        <v>2764</v>
      </c>
      <c r="C2568" s="133">
        <v>12507.0</v>
      </c>
      <c r="D2568" s="133" t="s">
        <v>2835</v>
      </c>
      <c r="E2568" s="133" t="s">
        <v>885</v>
      </c>
      <c r="F2568" s="256">
        <v>720000.0</v>
      </c>
      <c r="G2568" s="133" t="s">
        <v>37</v>
      </c>
    </row>
    <row r="2569" ht="15.0" hidden="1" customHeight="1">
      <c r="A2569" s="133" t="s">
        <v>12</v>
      </c>
      <c r="B2569" s="133" t="s">
        <v>2764</v>
      </c>
      <c r="C2569" s="133">
        <v>12508.0</v>
      </c>
      <c r="D2569" s="133" t="s">
        <v>2836</v>
      </c>
      <c r="E2569" s="133" t="s">
        <v>46</v>
      </c>
      <c r="F2569" s="256">
        <v>27648.0</v>
      </c>
      <c r="G2569" s="133" t="s">
        <v>37</v>
      </c>
    </row>
    <row r="2570" ht="15.0" hidden="1" customHeight="1">
      <c r="A2570" s="133" t="s">
        <v>12</v>
      </c>
      <c r="B2570" s="133" t="s">
        <v>1550</v>
      </c>
      <c r="C2570" s="133">
        <v>12509.0</v>
      </c>
      <c r="D2570" s="133" t="s">
        <v>2837</v>
      </c>
      <c r="E2570" s="133" t="s">
        <v>56</v>
      </c>
      <c r="F2570" s="256">
        <v>209440.0</v>
      </c>
      <c r="G2570" s="133" t="s">
        <v>37</v>
      </c>
    </row>
    <row r="2571" ht="15.0" hidden="1" customHeight="1">
      <c r="A2571" s="133" t="s">
        <v>12</v>
      </c>
      <c r="B2571" s="133" t="s">
        <v>1550</v>
      </c>
      <c r="C2571" s="133">
        <v>12510.0</v>
      </c>
      <c r="D2571" s="133" t="s">
        <v>2838</v>
      </c>
      <c r="E2571" s="133" t="s">
        <v>56</v>
      </c>
      <c r="F2571" s="256">
        <v>228300.0</v>
      </c>
      <c r="G2571" s="133" t="s">
        <v>37</v>
      </c>
    </row>
    <row r="2572" ht="15.0" hidden="1" customHeight="1">
      <c r="A2572" s="133" t="s">
        <v>12</v>
      </c>
      <c r="B2572" s="133" t="s">
        <v>2218</v>
      </c>
      <c r="C2572" s="133">
        <v>12511.0</v>
      </c>
      <c r="D2572" s="133" t="s">
        <v>2839</v>
      </c>
      <c r="E2572" s="133" t="s">
        <v>46</v>
      </c>
      <c r="F2572" s="256">
        <v>1080695.0</v>
      </c>
      <c r="G2572" s="133" t="s">
        <v>37</v>
      </c>
    </row>
    <row r="2573" ht="15.0" hidden="1" customHeight="1">
      <c r="A2573" s="133" t="s">
        <v>12</v>
      </c>
      <c r="B2573" s="133" t="s">
        <v>2764</v>
      </c>
      <c r="C2573" s="133">
        <v>12512.0</v>
      </c>
      <c r="D2573" s="133" t="s">
        <v>2840</v>
      </c>
      <c r="E2573" s="133" t="s">
        <v>46</v>
      </c>
      <c r="F2573" s="256">
        <v>119328.0</v>
      </c>
      <c r="G2573" s="133" t="s">
        <v>37</v>
      </c>
    </row>
    <row r="2574" ht="15.0" hidden="1" customHeight="1">
      <c r="A2574" s="133" t="s">
        <v>12</v>
      </c>
      <c r="B2574" s="133" t="s">
        <v>2764</v>
      </c>
      <c r="C2574" s="133">
        <v>12513.0</v>
      </c>
      <c r="D2574" s="133" t="s">
        <v>2841</v>
      </c>
      <c r="E2574" s="133" t="s">
        <v>118</v>
      </c>
      <c r="F2574" s="256">
        <v>2353.0</v>
      </c>
      <c r="G2574" s="133" t="s">
        <v>37</v>
      </c>
    </row>
    <row r="2575" ht="15.0" hidden="1" customHeight="1">
      <c r="A2575" s="133" t="s">
        <v>12</v>
      </c>
      <c r="B2575" s="133" t="s">
        <v>2764</v>
      </c>
      <c r="C2575" s="133">
        <v>12514.0</v>
      </c>
      <c r="D2575" s="133" t="s">
        <v>2842</v>
      </c>
      <c r="E2575" s="133" t="s">
        <v>95</v>
      </c>
      <c r="F2575" s="256">
        <v>21849.0</v>
      </c>
      <c r="G2575" s="133" t="s">
        <v>37</v>
      </c>
    </row>
    <row r="2576" ht="15.0" hidden="1" customHeight="1">
      <c r="A2576" s="133" t="s">
        <v>12</v>
      </c>
      <c r="B2576" s="133" t="s">
        <v>2764</v>
      </c>
      <c r="C2576" s="133">
        <v>12515.0</v>
      </c>
      <c r="D2576" s="133" t="s">
        <v>2843</v>
      </c>
      <c r="E2576" s="133" t="s">
        <v>1151</v>
      </c>
      <c r="F2576" s="256">
        <v>300000.0</v>
      </c>
      <c r="G2576" s="133" t="s">
        <v>37</v>
      </c>
    </row>
    <row r="2577" ht="15.0" hidden="1" customHeight="1">
      <c r="A2577" s="133" t="s">
        <v>12</v>
      </c>
      <c r="B2577" s="133" t="s">
        <v>2764</v>
      </c>
      <c r="C2577" s="133">
        <v>12516.0</v>
      </c>
      <c r="D2577" s="133" t="s">
        <v>2844</v>
      </c>
      <c r="E2577" s="133" t="s">
        <v>46</v>
      </c>
      <c r="F2577" s="256">
        <v>23500.0</v>
      </c>
      <c r="G2577" s="133" t="s">
        <v>37</v>
      </c>
    </row>
    <row r="2578" ht="15.0" hidden="1" customHeight="1">
      <c r="A2578" s="133" t="s">
        <v>12</v>
      </c>
      <c r="B2578" s="133" t="s">
        <v>2764</v>
      </c>
      <c r="C2578" s="133">
        <v>12517.0</v>
      </c>
      <c r="D2578" s="133" t="s">
        <v>2845</v>
      </c>
      <c r="E2578" s="133" t="s">
        <v>46</v>
      </c>
      <c r="F2578" s="256">
        <v>6964.0</v>
      </c>
      <c r="G2578" s="133" t="s">
        <v>37</v>
      </c>
    </row>
    <row r="2579" ht="15.0" hidden="1" customHeight="1">
      <c r="A2579" s="133" t="s">
        <v>12</v>
      </c>
      <c r="B2579" s="133" t="s">
        <v>2764</v>
      </c>
      <c r="C2579" s="133">
        <v>12518.0</v>
      </c>
      <c r="D2579" s="133" t="s">
        <v>2846</v>
      </c>
      <c r="E2579" s="133" t="s">
        <v>46</v>
      </c>
      <c r="F2579" s="256">
        <v>922606.0</v>
      </c>
      <c r="G2579" s="133" t="s">
        <v>37</v>
      </c>
    </row>
    <row r="2580" ht="15.0" hidden="1" customHeight="1">
      <c r="A2580" s="133" t="s">
        <v>12</v>
      </c>
      <c r="B2580" s="133" t="s">
        <v>2769</v>
      </c>
      <c r="C2580" s="133">
        <v>12519.0</v>
      </c>
      <c r="D2580" s="133" t="s">
        <v>2847</v>
      </c>
      <c r="E2580" s="133" t="s">
        <v>16</v>
      </c>
      <c r="F2580" s="256">
        <v>311880.0</v>
      </c>
      <c r="G2580" s="133" t="s">
        <v>37</v>
      </c>
    </row>
    <row r="2581" ht="15.0" hidden="1" customHeight="1">
      <c r="A2581" s="133" t="s">
        <v>12</v>
      </c>
      <c r="B2581" s="133" t="s">
        <v>2764</v>
      </c>
      <c r="C2581" s="133">
        <v>12520.0</v>
      </c>
      <c r="D2581" s="133" t="s">
        <v>2848</v>
      </c>
      <c r="E2581" s="133" t="s">
        <v>46</v>
      </c>
      <c r="F2581" s="256">
        <v>282.0</v>
      </c>
      <c r="G2581" s="133" t="s">
        <v>37</v>
      </c>
    </row>
    <row r="2582" ht="15.0" hidden="1" customHeight="1">
      <c r="A2582" s="133" t="s">
        <v>12</v>
      </c>
      <c r="B2582" s="133" t="s">
        <v>2764</v>
      </c>
      <c r="C2582" s="133">
        <v>12521.0</v>
      </c>
      <c r="D2582" s="133" t="s">
        <v>2849</v>
      </c>
      <c r="E2582" s="133" t="s">
        <v>46</v>
      </c>
      <c r="F2582" s="256">
        <v>631.0</v>
      </c>
      <c r="G2582" s="133" t="s">
        <v>37</v>
      </c>
    </row>
    <row r="2583" ht="15.0" hidden="1" customHeight="1">
      <c r="A2583" s="133" t="s">
        <v>12</v>
      </c>
      <c r="B2583" s="133" t="s">
        <v>2764</v>
      </c>
      <c r="C2583" s="133">
        <v>12522.0</v>
      </c>
      <c r="D2583" s="133" t="s">
        <v>2850</v>
      </c>
      <c r="E2583" s="133" t="s">
        <v>46</v>
      </c>
      <c r="F2583" s="256">
        <v>49777.0</v>
      </c>
      <c r="G2583" s="133" t="s">
        <v>37</v>
      </c>
    </row>
    <row r="2584" ht="15.0" hidden="1" customHeight="1">
      <c r="A2584" s="133" t="s">
        <v>12</v>
      </c>
      <c r="B2584" s="133" t="s">
        <v>2764</v>
      </c>
      <c r="C2584" s="133">
        <v>12523.0</v>
      </c>
      <c r="D2584" s="133" t="s">
        <v>2851</v>
      </c>
      <c r="E2584" s="133" t="s">
        <v>46</v>
      </c>
      <c r="F2584" s="256">
        <v>59900.0</v>
      </c>
      <c r="G2584" s="133" t="s">
        <v>37</v>
      </c>
    </row>
    <row r="2585" ht="15.0" hidden="1" customHeight="1">
      <c r="A2585" s="133" t="s">
        <v>12</v>
      </c>
      <c r="B2585" s="133" t="s">
        <v>2764</v>
      </c>
      <c r="C2585" s="133">
        <v>12524.0</v>
      </c>
      <c r="D2585" s="133" t="s">
        <v>2852</v>
      </c>
      <c r="E2585" s="133" t="s">
        <v>118</v>
      </c>
      <c r="F2585" s="256">
        <v>8824.0</v>
      </c>
      <c r="G2585" s="133" t="s">
        <v>37</v>
      </c>
    </row>
    <row r="2586" ht="15.0" hidden="1" customHeight="1">
      <c r="A2586" s="133" t="s">
        <v>12</v>
      </c>
      <c r="B2586" s="133" t="s">
        <v>2764</v>
      </c>
      <c r="C2586" s="133">
        <v>12525.0</v>
      </c>
      <c r="D2586" s="133" t="s">
        <v>2853</v>
      </c>
      <c r="E2586" s="133" t="s">
        <v>46</v>
      </c>
      <c r="F2586" s="256">
        <v>121008.0</v>
      </c>
      <c r="G2586" s="133" t="s">
        <v>37</v>
      </c>
    </row>
    <row r="2587" ht="15.0" hidden="1" customHeight="1">
      <c r="A2587" s="133" t="s">
        <v>12</v>
      </c>
      <c r="B2587" s="133" t="s">
        <v>2764</v>
      </c>
      <c r="C2587" s="133">
        <v>12526.0</v>
      </c>
      <c r="D2587" s="133" t="s">
        <v>2854</v>
      </c>
      <c r="E2587" s="133" t="s">
        <v>118</v>
      </c>
      <c r="F2587" s="256">
        <v>26.0</v>
      </c>
      <c r="G2587" s="133" t="s">
        <v>37</v>
      </c>
    </row>
    <row r="2588" ht="15.0" hidden="1" customHeight="1">
      <c r="A2588" s="133" t="s">
        <v>12</v>
      </c>
      <c r="B2588" s="133" t="s">
        <v>1175</v>
      </c>
      <c r="C2588" s="133">
        <v>12668.0</v>
      </c>
      <c r="D2588" s="133" t="s">
        <v>2855</v>
      </c>
      <c r="E2588" s="133" t="s">
        <v>36</v>
      </c>
      <c r="F2588" s="256">
        <v>1696673.0</v>
      </c>
      <c r="G2588" s="133" t="s">
        <v>37</v>
      </c>
    </row>
    <row r="2589" ht="15.0" hidden="1" customHeight="1">
      <c r="A2589" s="133" t="s">
        <v>12</v>
      </c>
      <c r="B2589" s="133" t="s">
        <v>1175</v>
      </c>
      <c r="C2589" s="133">
        <v>12669.0</v>
      </c>
      <c r="D2589" s="133" t="s">
        <v>2856</v>
      </c>
      <c r="E2589" s="133" t="s">
        <v>61</v>
      </c>
      <c r="F2589" s="256">
        <v>839105.0</v>
      </c>
      <c r="G2589" s="133" t="s">
        <v>37</v>
      </c>
    </row>
    <row r="2590" ht="15.0" hidden="1" customHeight="1">
      <c r="A2590" s="133" t="s">
        <v>12</v>
      </c>
      <c r="B2590" s="133" t="s">
        <v>1175</v>
      </c>
      <c r="C2590" s="133">
        <v>12670.0</v>
      </c>
      <c r="D2590" s="133" t="s">
        <v>2857</v>
      </c>
      <c r="E2590" s="133" t="s">
        <v>61</v>
      </c>
      <c r="F2590" s="256">
        <v>145436.0</v>
      </c>
      <c r="G2590" s="133" t="s">
        <v>37</v>
      </c>
    </row>
    <row r="2591" ht="15.0" hidden="1" customHeight="1">
      <c r="A2591" s="133" t="s">
        <v>12</v>
      </c>
      <c r="B2591" s="133" t="s">
        <v>2061</v>
      </c>
      <c r="C2591" s="133">
        <v>12744.0</v>
      </c>
      <c r="D2591" s="133" t="s">
        <v>2858</v>
      </c>
      <c r="E2591" s="133" t="s">
        <v>61</v>
      </c>
      <c r="F2591" s="256">
        <v>743387.0</v>
      </c>
      <c r="G2591" s="133" t="s">
        <v>37</v>
      </c>
    </row>
    <row r="2592" ht="15.0" hidden="1" customHeight="1">
      <c r="A2592" s="133" t="s">
        <v>12</v>
      </c>
      <c r="B2592" s="133" t="s">
        <v>2061</v>
      </c>
      <c r="C2592" s="133">
        <v>12745.0</v>
      </c>
      <c r="D2592" s="133" t="s">
        <v>2859</v>
      </c>
      <c r="E2592" s="133" t="s">
        <v>61</v>
      </c>
      <c r="F2592" s="256">
        <v>743387.0</v>
      </c>
      <c r="G2592" s="133" t="s">
        <v>37</v>
      </c>
    </row>
    <row r="2593" ht="15.0" hidden="1" customHeight="1">
      <c r="A2593" s="133" t="s">
        <v>12</v>
      </c>
      <c r="B2593" s="133" t="s">
        <v>2061</v>
      </c>
      <c r="C2593" s="133">
        <v>12746.0</v>
      </c>
      <c r="D2593" s="133" t="s">
        <v>2860</v>
      </c>
      <c r="E2593" s="133" t="s">
        <v>61</v>
      </c>
      <c r="F2593" s="256">
        <v>810188.0</v>
      </c>
      <c r="G2593" s="133" t="s">
        <v>37</v>
      </c>
    </row>
    <row r="2594" ht="15.0" hidden="1" customHeight="1">
      <c r="A2594" s="133" t="s">
        <v>12</v>
      </c>
      <c r="B2594" s="133" t="s">
        <v>2061</v>
      </c>
      <c r="C2594" s="133">
        <v>12747.0</v>
      </c>
      <c r="D2594" s="133" t="s">
        <v>2861</v>
      </c>
      <c r="E2594" s="133" t="s">
        <v>61</v>
      </c>
      <c r="F2594" s="256">
        <v>1900549.0</v>
      </c>
      <c r="G2594" s="133" t="s">
        <v>37</v>
      </c>
    </row>
    <row r="2595" ht="15.0" hidden="1" customHeight="1">
      <c r="A2595" s="133" t="s">
        <v>12</v>
      </c>
      <c r="B2595" s="133" t="s">
        <v>2061</v>
      </c>
      <c r="C2595" s="133">
        <v>12748.0</v>
      </c>
      <c r="D2595" s="133" t="s">
        <v>2862</v>
      </c>
      <c r="E2595" s="133" t="s">
        <v>61</v>
      </c>
      <c r="F2595" s="256">
        <v>2524003.0</v>
      </c>
      <c r="G2595" s="133" t="s">
        <v>37</v>
      </c>
    </row>
    <row r="2596" ht="15.0" hidden="1" customHeight="1">
      <c r="A2596" s="133" t="s">
        <v>12</v>
      </c>
      <c r="B2596" s="133" t="s">
        <v>2061</v>
      </c>
      <c r="C2596" s="133">
        <v>12778.0</v>
      </c>
      <c r="D2596" s="133" t="s">
        <v>2863</v>
      </c>
      <c r="E2596" s="133" t="s">
        <v>61</v>
      </c>
      <c r="F2596" s="256">
        <v>2439976.0</v>
      </c>
      <c r="G2596" s="133" t="s">
        <v>37</v>
      </c>
    </row>
    <row r="2597" ht="15.0" hidden="1" customHeight="1">
      <c r="A2597" s="133" t="s">
        <v>12</v>
      </c>
      <c r="B2597" s="133" t="s">
        <v>1109</v>
      </c>
      <c r="C2597" s="133">
        <v>12781.0</v>
      </c>
      <c r="D2597" s="133" t="s">
        <v>2864</v>
      </c>
      <c r="E2597" s="133" t="s">
        <v>100</v>
      </c>
      <c r="F2597" s="256">
        <v>230000.0</v>
      </c>
      <c r="G2597" s="133" t="s">
        <v>112</v>
      </c>
    </row>
    <row r="2598" ht="15.0" hidden="1" customHeight="1">
      <c r="A2598" s="133" t="s">
        <v>12</v>
      </c>
      <c r="B2598" s="133" t="s">
        <v>1109</v>
      </c>
      <c r="C2598" s="133">
        <v>12782.0</v>
      </c>
      <c r="D2598" s="133" t="s">
        <v>2865</v>
      </c>
      <c r="E2598" s="133" t="s">
        <v>736</v>
      </c>
      <c r="F2598" s="256">
        <v>6997000.0</v>
      </c>
      <c r="G2598" s="133" t="s">
        <v>112</v>
      </c>
    </row>
    <row r="2599" ht="15.0" hidden="1" customHeight="1">
      <c r="A2599" s="133" t="s">
        <v>12</v>
      </c>
      <c r="B2599" s="133" t="s">
        <v>1109</v>
      </c>
      <c r="C2599" s="133">
        <v>12783.0</v>
      </c>
      <c r="D2599" s="133" t="s">
        <v>2866</v>
      </c>
      <c r="E2599" s="133" t="s">
        <v>100</v>
      </c>
      <c r="F2599" s="256">
        <v>331000.0</v>
      </c>
      <c r="G2599" s="133" t="s">
        <v>112</v>
      </c>
    </row>
    <row r="2600" ht="15.0" hidden="1" customHeight="1">
      <c r="A2600" s="133" t="s">
        <v>12</v>
      </c>
      <c r="B2600" s="133" t="s">
        <v>1109</v>
      </c>
      <c r="C2600" s="133">
        <v>12784.0</v>
      </c>
      <c r="D2600" s="133" t="s">
        <v>2867</v>
      </c>
      <c r="E2600" s="133" t="s">
        <v>736</v>
      </c>
      <c r="F2600" s="256">
        <v>1.0036E7</v>
      </c>
      <c r="G2600" s="133" t="s">
        <v>112</v>
      </c>
    </row>
    <row r="2601" ht="15.0" hidden="1" customHeight="1">
      <c r="A2601" s="133" t="s">
        <v>12</v>
      </c>
      <c r="B2601" s="133" t="s">
        <v>1109</v>
      </c>
      <c r="C2601" s="133">
        <v>12785.0</v>
      </c>
      <c r="D2601" s="133" t="s">
        <v>2868</v>
      </c>
      <c r="E2601" s="133" t="s">
        <v>100</v>
      </c>
      <c r="F2601" s="256">
        <v>315000.0</v>
      </c>
      <c r="G2601" s="133" t="s">
        <v>112</v>
      </c>
    </row>
    <row r="2602" ht="15.0" hidden="1" customHeight="1">
      <c r="A2602" s="133" t="s">
        <v>12</v>
      </c>
      <c r="B2602" s="133" t="s">
        <v>1109</v>
      </c>
      <c r="C2602" s="133">
        <v>12786.0</v>
      </c>
      <c r="D2602" s="133" t="s">
        <v>2869</v>
      </c>
      <c r="E2602" s="133" t="s">
        <v>736</v>
      </c>
      <c r="F2602" s="256">
        <v>9405000.0</v>
      </c>
      <c r="G2602" s="133" t="s">
        <v>112</v>
      </c>
    </row>
    <row r="2603" ht="15.0" hidden="1" customHeight="1">
      <c r="A2603" s="133" t="s">
        <v>12</v>
      </c>
      <c r="B2603" s="133" t="s">
        <v>1109</v>
      </c>
      <c r="C2603" s="133">
        <v>12787.0</v>
      </c>
      <c r="D2603" s="133" t="s">
        <v>2870</v>
      </c>
      <c r="E2603" s="133" t="s">
        <v>100</v>
      </c>
      <c r="F2603" s="256">
        <v>455000.0</v>
      </c>
      <c r="G2603" s="133" t="s">
        <v>112</v>
      </c>
    </row>
    <row r="2604" ht="15.0" hidden="1" customHeight="1">
      <c r="A2604" s="133" t="s">
        <v>12</v>
      </c>
      <c r="B2604" s="133" t="s">
        <v>1109</v>
      </c>
      <c r="C2604" s="133">
        <v>12788.0</v>
      </c>
      <c r="D2604" s="133" t="s">
        <v>2871</v>
      </c>
      <c r="E2604" s="133" t="s">
        <v>736</v>
      </c>
      <c r="F2604" s="256">
        <v>1.3649E7</v>
      </c>
      <c r="G2604" s="133" t="s">
        <v>112</v>
      </c>
    </row>
    <row r="2605" ht="15.0" hidden="1" customHeight="1">
      <c r="A2605" s="133" t="s">
        <v>12</v>
      </c>
      <c r="B2605" s="133" t="s">
        <v>2764</v>
      </c>
      <c r="C2605" s="133">
        <v>12830.0</v>
      </c>
      <c r="D2605" s="133" t="s">
        <v>2872</v>
      </c>
      <c r="E2605" s="133" t="s">
        <v>46</v>
      </c>
      <c r="F2605" s="256">
        <v>282.0</v>
      </c>
      <c r="G2605" s="133" t="s">
        <v>37</v>
      </c>
    </row>
    <row r="2606" ht="15.0" hidden="1" customHeight="1">
      <c r="A2606" s="133" t="s">
        <v>12</v>
      </c>
      <c r="B2606" s="133" t="s">
        <v>2764</v>
      </c>
      <c r="C2606" s="133">
        <v>12831.0</v>
      </c>
      <c r="D2606" s="133" t="s">
        <v>2873</v>
      </c>
      <c r="E2606" s="133" t="s">
        <v>46</v>
      </c>
      <c r="F2606" s="256">
        <v>631.0</v>
      </c>
      <c r="G2606" s="133" t="s">
        <v>37</v>
      </c>
    </row>
    <row r="2607" ht="15.0" hidden="1" customHeight="1">
      <c r="A2607" s="133" t="s">
        <v>12</v>
      </c>
      <c r="B2607" s="133" t="s">
        <v>2764</v>
      </c>
      <c r="C2607" s="133">
        <v>12832.0</v>
      </c>
      <c r="D2607" s="133" t="s">
        <v>2874</v>
      </c>
      <c r="E2607" s="133" t="s">
        <v>95</v>
      </c>
      <c r="F2607" s="256">
        <v>21849.0</v>
      </c>
      <c r="G2607" s="133" t="s">
        <v>37</v>
      </c>
    </row>
    <row r="2608" ht="15.0" hidden="1" customHeight="1">
      <c r="A2608" s="133" t="s">
        <v>12</v>
      </c>
      <c r="B2608" s="133" t="s">
        <v>2764</v>
      </c>
      <c r="C2608" s="133">
        <v>12833.0</v>
      </c>
      <c r="D2608" s="133" t="s">
        <v>2875</v>
      </c>
      <c r="E2608" s="133" t="s">
        <v>1151</v>
      </c>
      <c r="F2608" s="256">
        <v>300000.0</v>
      </c>
      <c r="G2608" s="133" t="s">
        <v>37</v>
      </c>
    </row>
    <row r="2609" ht="15.0" hidden="1" customHeight="1">
      <c r="A2609" s="133" t="s">
        <v>12</v>
      </c>
      <c r="B2609" s="133" t="s">
        <v>2764</v>
      </c>
      <c r="C2609" s="133">
        <v>12834.0</v>
      </c>
      <c r="D2609" s="133" t="s">
        <v>2876</v>
      </c>
      <c r="E2609" s="133" t="s">
        <v>46</v>
      </c>
      <c r="F2609" s="256">
        <v>6964.0</v>
      </c>
      <c r="G2609" s="133" t="s">
        <v>37</v>
      </c>
    </row>
    <row r="2610" ht="15.0" hidden="1" customHeight="1">
      <c r="A2610" s="133" t="s">
        <v>12</v>
      </c>
      <c r="B2610" s="133" t="s">
        <v>2764</v>
      </c>
      <c r="C2610" s="133">
        <v>12835.0</v>
      </c>
      <c r="D2610" s="133" t="s">
        <v>2877</v>
      </c>
      <c r="E2610" s="133" t="s">
        <v>46</v>
      </c>
      <c r="F2610" s="256">
        <v>121008.0</v>
      </c>
      <c r="G2610" s="133" t="s">
        <v>37</v>
      </c>
    </row>
    <row r="2611" ht="15.0" hidden="1" customHeight="1">
      <c r="A2611" s="133" t="s">
        <v>12</v>
      </c>
      <c r="B2611" s="133" t="s">
        <v>2769</v>
      </c>
      <c r="C2611" s="133">
        <v>12836.0</v>
      </c>
      <c r="D2611" s="133" t="s">
        <v>2878</v>
      </c>
      <c r="E2611" s="133" t="s">
        <v>16</v>
      </c>
      <c r="F2611" s="256">
        <v>311880.0</v>
      </c>
      <c r="G2611" s="133" t="s">
        <v>37</v>
      </c>
    </row>
    <row r="2612" ht="15.0" hidden="1" customHeight="1">
      <c r="A2612" s="133" t="s">
        <v>12</v>
      </c>
      <c r="B2612" s="133" t="s">
        <v>2764</v>
      </c>
      <c r="C2612" s="133">
        <v>12837.0</v>
      </c>
      <c r="D2612" s="133" t="s">
        <v>2879</v>
      </c>
      <c r="E2612" s="133" t="s">
        <v>46</v>
      </c>
      <c r="F2612" s="256">
        <v>922606.0</v>
      </c>
      <c r="G2612" s="133" t="s">
        <v>37</v>
      </c>
    </row>
    <row r="2613" ht="15.0" hidden="1" customHeight="1">
      <c r="A2613" s="133" t="s">
        <v>12</v>
      </c>
      <c r="B2613" s="133" t="s">
        <v>2764</v>
      </c>
      <c r="C2613" s="133">
        <v>12838.0</v>
      </c>
      <c r="D2613" s="133" t="s">
        <v>2880</v>
      </c>
      <c r="E2613" s="133" t="s">
        <v>118</v>
      </c>
      <c r="F2613" s="256">
        <v>8824.0</v>
      </c>
      <c r="G2613" s="133" t="s">
        <v>37</v>
      </c>
    </row>
    <row r="2614" ht="15.0" hidden="1" customHeight="1">
      <c r="A2614" s="133" t="s">
        <v>12</v>
      </c>
      <c r="B2614" s="133" t="s">
        <v>2764</v>
      </c>
      <c r="C2614" s="133">
        <v>12839.0</v>
      </c>
      <c r="D2614" s="133" t="s">
        <v>2881</v>
      </c>
      <c r="E2614" s="133" t="s">
        <v>46</v>
      </c>
      <c r="F2614" s="256">
        <v>49777.0</v>
      </c>
      <c r="G2614" s="133" t="s">
        <v>37</v>
      </c>
    </row>
    <row r="2615" ht="15.0" hidden="1" customHeight="1">
      <c r="A2615" s="133" t="s">
        <v>12</v>
      </c>
      <c r="B2615" s="133" t="s">
        <v>543</v>
      </c>
      <c r="C2615" s="133">
        <v>12896.0</v>
      </c>
      <c r="D2615" s="133" t="s">
        <v>2882</v>
      </c>
      <c r="E2615" s="133" t="s">
        <v>61</v>
      </c>
      <c r="F2615" s="256">
        <v>5484690.0</v>
      </c>
      <c r="G2615" s="133" t="s">
        <v>37</v>
      </c>
    </row>
    <row r="2616" ht="15.0" hidden="1" customHeight="1">
      <c r="A2616" s="133" t="s">
        <v>12</v>
      </c>
      <c r="B2616" s="133" t="s">
        <v>98</v>
      </c>
      <c r="C2616" s="133">
        <v>12918.0</v>
      </c>
      <c r="D2616" s="133" t="s">
        <v>2883</v>
      </c>
      <c r="E2616" s="133" t="s">
        <v>33</v>
      </c>
      <c r="F2616" s="256">
        <v>19521.0</v>
      </c>
      <c r="G2616" s="133" t="s">
        <v>37</v>
      </c>
    </row>
    <row r="2617" ht="15.0" hidden="1" customHeight="1">
      <c r="A2617" s="133" t="s">
        <v>12</v>
      </c>
      <c r="B2617" s="133" t="s">
        <v>38</v>
      </c>
      <c r="C2617" s="133">
        <v>12919.0</v>
      </c>
      <c r="D2617" s="133" t="s">
        <v>2884</v>
      </c>
      <c r="E2617" s="133" t="s">
        <v>736</v>
      </c>
      <c r="F2617" s="256">
        <v>3704.0</v>
      </c>
      <c r="G2617" s="133" t="s">
        <v>17</v>
      </c>
    </row>
    <row r="2618" ht="15.0" hidden="1" customHeight="1">
      <c r="A2618" s="133" t="s">
        <v>12</v>
      </c>
      <c r="B2618" s="133" t="s">
        <v>38</v>
      </c>
      <c r="C2618" s="133">
        <v>12920.0</v>
      </c>
      <c r="D2618" s="133" t="s">
        <v>2885</v>
      </c>
      <c r="E2618" s="133" t="s">
        <v>100</v>
      </c>
      <c r="F2618" s="256">
        <v>73233.0</v>
      </c>
      <c r="G2618" s="133" t="s">
        <v>17</v>
      </c>
    </row>
    <row r="2619" ht="15.0" hidden="1" customHeight="1">
      <c r="A2619" s="133" t="s">
        <v>12</v>
      </c>
      <c r="B2619" s="133" t="s">
        <v>869</v>
      </c>
      <c r="C2619" s="133">
        <v>12925.0</v>
      </c>
      <c r="D2619" s="133" t="s">
        <v>2886</v>
      </c>
      <c r="E2619" s="133" t="s">
        <v>46</v>
      </c>
      <c r="F2619" s="256">
        <v>85680.0</v>
      </c>
      <c r="G2619" s="133" t="s">
        <v>37</v>
      </c>
    </row>
    <row r="2620" ht="15.0" hidden="1" customHeight="1">
      <c r="A2620" s="133" t="s">
        <v>12</v>
      </c>
      <c r="B2620" s="133" t="s">
        <v>877</v>
      </c>
      <c r="C2620" s="133">
        <v>12926.0</v>
      </c>
      <c r="D2620" s="133" t="s">
        <v>2887</v>
      </c>
      <c r="E2620" s="133" t="s">
        <v>46</v>
      </c>
      <c r="F2620" s="256">
        <v>18802.0</v>
      </c>
      <c r="G2620" s="133" t="s">
        <v>37</v>
      </c>
    </row>
    <row r="2621" ht="15.0" hidden="1" customHeight="1">
      <c r="A2621" s="133" t="s">
        <v>12</v>
      </c>
      <c r="B2621" s="133" t="s">
        <v>877</v>
      </c>
      <c r="C2621" s="133">
        <v>12927.0</v>
      </c>
      <c r="D2621" s="133" t="s">
        <v>2888</v>
      </c>
      <c r="E2621" s="133" t="s">
        <v>100</v>
      </c>
      <c r="F2621" s="256">
        <v>773500.0</v>
      </c>
      <c r="G2621" s="133" t="s">
        <v>37</v>
      </c>
    </row>
    <row r="2622" ht="15.0" hidden="1" customHeight="1">
      <c r="A2622" s="133" t="s">
        <v>12</v>
      </c>
      <c r="B2622" s="133" t="s">
        <v>2889</v>
      </c>
      <c r="C2622" s="133">
        <v>13188.0</v>
      </c>
      <c r="D2622" s="133" t="s">
        <v>2890</v>
      </c>
      <c r="E2622" s="133" t="s">
        <v>1300</v>
      </c>
      <c r="F2622" s="256">
        <v>403424.0</v>
      </c>
      <c r="G2622" s="133" t="s">
        <v>37</v>
      </c>
    </row>
    <row r="2623" ht="15.0" hidden="1" customHeight="1">
      <c r="A2623" s="133" t="s">
        <v>12</v>
      </c>
      <c r="B2623" s="133" t="s">
        <v>2891</v>
      </c>
      <c r="C2623" s="133">
        <v>13189.0</v>
      </c>
      <c r="D2623" s="133" t="s">
        <v>2892</v>
      </c>
      <c r="E2623" s="133" t="s">
        <v>2893</v>
      </c>
      <c r="F2623" s="256">
        <v>3.808E7</v>
      </c>
      <c r="G2623" s="133" t="s">
        <v>37</v>
      </c>
    </row>
    <row r="2624" ht="15.0" hidden="1" customHeight="1">
      <c r="A2624" s="133" t="s">
        <v>12</v>
      </c>
      <c r="B2624" s="133" t="s">
        <v>2513</v>
      </c>
      <c r="C2624" s="133">
        <v>13190.0</v>
      </c>
      <c r="D2624" s="133" t="s">
        <v>2894</v>
      </c>
      <c r="E2624" s="133" t="s">
        <v>46</v>
      </c>
      <c r="F2624" s="256">
        <v>1.0670152E7</v>
      </c>
      <c r="G2624" s="133" t="s">
        <v>37</v>
      </c>
    </row>
    <row r="2625" ht="15.0" hidden="1" customHeight="1">
      <c r="A2625" s="133" t="s">
        <v>12</v>
      </c>
      <c r="B2625" s="133" t="s">
        <v>2891</v>
      </c>
      <c r="C2625" s="133">
        <v>13191.0</v>
      </c>
      <c r="D2625" s="133" t="s">
        <v>2895</v>
      </c>
      <c r="E2625" s="133" t="s">
        <v>46</v>
      </c>
      <c r="F2625" s="256">
        <v>1.19E7</v>
      </c>
      <c r="G2625" s="133" t="s">
        <v>37</v>
      </c>
    </row>
    <row r="2626" ht="15.0" hidden="1" customHeight="1">
      <c r="A2626" s="133" t="s">
        <v>12</v>
      </c>
      <c r="B2626" s="133" t="s">
        <v>1175</v>
      </c>
      <c r="C2626" s="133">
        <v>13221.0</v>
      </c>
      <c r="D2626" s="133" t="s">
        <v>2896</v>
      </c>
      <c r="E2626" s="133" t="s">
        <v>36</v>
      </c>
      <c r="F2626" s="256">
        <v>136138.0</v>
      </c>
      <c r="G2626" s="133" t="s">
        <v>37</v>
      </c>
    </row>
    <row r="2627" ht="15.0" hidden="1" customHeight="1">
      <c r="A2627" s="133" t="s">
        <v>12</v>
      </c>
      <c r="B2627" s="133" t="s">
        <v>869</v>
      </c>
      <c r="C2627" s="133">
        <v>13222.0</v>
      </c>
      <c r="D2627" s="133" t="s">
        <v>2897</v>
      </c>
      <c r="E2627" s="133" t="s">
        <v>2898</v>
      </c>
      <c r="F2627" s="256">
        <v>5538141.0</v>
      </c>
      <c r="G2627" s="133" t="s">
        <v>37</v>
      </c>
    </row>
    <row r="2628" ht="15.0" hidden="1" customHeight="1">
      <c r="A2628" s="133" t="s">
        <v>12</v>
      </c>
      <c r="B2628" s="133" t="s">
        <v>557</v>
      </c>
      <c r="C2628" s="133">
        <v>13249.0</v>
      </c>
      <c r="D2628" s="133" t="s">
        <v>2899</v>
      </c>
      <c r="E2628" s="133" t="s">
        <v>16</v>
      </c>
      <c r="F2628" s="256">
        <v>923064.0</v>
      </c>
      <c r="G2628" s="133" t="s">
        <v>17</v>
      </c>
    </row>
    <row r="2629" ht="15.0" hidden="1" customHeight="1">
      <c r="A2629" s="133" t="s">
        <v>12</v>
      </c>
      <c r="B2629" s="133" t="s">
        <v>557</v>
      </c>
      <c r="C2629" s="133">
        <v>13250.0</v>
      </c>
      <c r="D2629" s="133" t="s">
        <v>2900</v>
      </c>
      <c r="E2629" s="133" t="s">
        <v>16</v>
      </c>
      <c r="F2629" s="256">
        <v>840629.0</v>
      </c>
      <c r="G2629" s="133" t="s">
        <v>17</v>
      </c>
    </row>
    <row r="2630" ht="15.0" hidden="1" customHeight="1">
      <c r="A2630" s="133" t="s">
        <v>12</v>
      </c>
      <c r="B2630" s="133" t="s">
        <v>557</v>
      </c>
      <c r="C2630" s="133">
        <v>13251.0</v>
      </c>
      <c r="D2630" s="133" t="s">
        <v>2901</v>
      </c>
      <c r="E2630" s="133" t="s">
        <v>16</v>
      </c>
      <c r="F2630" s="256">
        <v>1167251.0</v>
      </c>
      <c r="G2630" s="133" t="s">
        <v>17</v>
      </c>
    </row>
    <row r="2631" ht="15.0" hidden="1" customHeight="1">
      <c r="A2631" s="133" t="s">
        <v>12</v>
      </c>
      <c r="B2631" s="133" t="s">
        <v>47</v>
      </c>
      <c r="C2631" s="133">
        <v>13300.0</v>
      </c>
      <c r="D2631" s="133" t="s">
        <v>2902</v>
      </c>
      <c r="E2631" s="133" t="s">
        <v>16</v>
      </c>
      <c r="F2631" s="256">
        <v>89726.0</v>
      </c>
      <c r="G2631" s="133" t="s">
        <v>17</v>
      </c>
    </row>
    <row r="2632" ht="15.0" hidden="1" customHeight="1">
      <c r="A2632" s="133" t="s">
        <v>12</v>
      </c>
      <c r="B2632" s="133" t="s">
        <v>1059</v>
      </c>
      <c r="C2632" s="133">
        <v>13302.0</v>
      </c>
      <c r="D2632" s="133" t="s">
        <v>2903</v>
      </c>
      <c r="E2632" s="133" t="s">
        <v>46</v>
      </c>
      <c r="F2632" s="256">
        <v>6942537.0</v>
      </c>
      <c r="G2632" s="133" t="s">
        <v>37</v>
      </c>
    </row>
    <row r="2633" ht="15.0" hidden="1" customHeight="1">
      <c r="A2633" s="133" t="s">
        <v>12</v>
      </c>
      <c r="B2633" s="133" t="s">
        <v>1059</v>
      </c>
      <c r="C2633" s="133">
        <v>13303.0</v>
      </c>
      <c r="D2633" s="133" t="s">
        <v>2904</v>
      </c>
      <c r="E2633" s="133" t="s">
        <v>46</v>
      </c>
      <c r="F2633" s="256">
        <v>9254630.0</v>
      </c>
      <c r="G2633" s="133" t="s">
        <v>37</v>
      </c>
    </row>
    <row r="2634" ht="15.0" hidden="1" customHeight="1">
      <c r="A2634" s="133" t="s">
        <v>12</v>
      </c>
      <c r="B2634" s="133" t="s">
        <v>31</v>
      </c>
      <c r="C2634" s="133">
        <v>13318.0</v>
      </c>
      <c r="D2634" s="133" t="s">
        <v>2905</v>
      </c>
      <c r="E2634" s="133" t="s">
        <v>33</v>
      </c>
      <c r="F2634" s="256">
        <v>236380.0</v>
      </c>
      <c r="G2634" s="133" t="s">
        <v>17</v>
      </c>
    </row>
    <row r="2635" ht="15.0" hidden="1" customHeight="1">
      <c r="A2635" s="133" t="s">
        <v>12</v>
      </c>
      <c r="B2635" s="133" t="s">
        <v>543</v>
      </c>
      <c r="C2635" s="133">
        <v>13319.0</v>
      </c>
      <c r="D2635" s="133" t="s">
        <v>2906</v>
      </c>
      <c r="E2635" s="133" t="s">
        <v>46</v>
      </c>
      <c r="F2635" s="256">
        <v>927111.0</v>
      </c>
      <c r="G2635" s="133" t="s">
        <v>37</v>
      </c>
    </row>
    <row r="2636" ht="15.0" hidden="1" customHeight="1">
      <c r="A2636" s="133" t="s">
        <v>12</v>
      </c>
      <c r="B2636" s="133" t="s">
        <v>543</v>
      </c>
      <c r="C2636" s="133">
        <v>13320.0</v>
      </c>
      <c r="D2636" s="133" t="s">
        <v>2907</v>
      </c>
      <c r="E2636" s="133" t="s">
        <v>46</v>
      </c>
      <c r="F2636" s="256">
        <v>367410.0</v>
      </c>
      <c r="G2636" s="133" t="s">
        <v>37</v>
      </c>
    </row>
    <row r="2637" ht="15.0" hidden="1" customHeight="1">
      <c r="A2637" s="133" t="s">
        <v>12</v>
      </c>
      <c r="B2637" s="133" t="s">
        <v>543</v>
      </c>
      <c r="C2637" s="133">
        <v>13321.0</v>
      </c>
      <c r="D2637" s="133" t="s">
        <v>2908</v>
      </c>
      <c r="E2637" s="133" t="s">
        <v>46</v>
      </c>
      <c r="F2637" s="256">
        <v>2410534.0</v>
      </c>
      <c r="G2637" s="133" t="s">
        <v>37</v>
      </c>
    </row>
    <row r="2638" ht="15.0" hidden="1" customHeight="1">
      <c r="A2638" s="133" t="s">
        <v>12</v>
      </c>
      <c r="B2638" s="133" t="s">
        <v>543</v>
      </c>
      <c r="C2638" s="133">
        <v>13322.0</v>
      </c>
      <c r="D2638" s="133" t="s">
        <v>2909</v>
      </c>
      <c r="E2638" s="133" t="s">
        <v>46</v>
      </c>
      <c r="F2638" s="256">
        <v>782479.0</v>
      </c>
      <c r="G2638" s="133" t="s">
        <v>37</v>
      </c>
    </row>
    <row r="2639" ht="15.0" hidden="1" customHeight="1">
      <c r="A2639" s="133" t="s">
        <v>12</v>
      </c>
      <c r="B2639" s="133" t="s">
        <v>543</v>
      </c>
      <c r="C2639" s="133">
        <v>13323.0</v>
      </c>
      <c r="D2639" s="133" t="s">
        <v>2910</v>
      </c>
      <c r="E2639" s="133" t="s">
        <v>46</v>
      </c>
      <c r="F2639" s="256">
        <v>462413.0</v>
      </c>
      <c r="G2639" s="133" t="s">
        <v>37</v>
      </c>
    </row>
    <row r="2640" ht="15.0" hidden="1" customHeight="1">
      <c r="A2640" s="133" t="s">
        <v>12</v>
      </c>
      <c r="B2640" s="133" t="s">
        <v>543</v>
      </c>
      <c r="C2640" s="133">
        <v>13324.0</v>
      </c>
      <c r="D2640" s="133" t="s">
        <v>2911</v>
      </c>
      <c r="E2640" s="133" t="s">
        <v>46</v>
      </c>
      <c r="F2640" s="256">
        <v>937299.0</v>
      </c>
      <c r="G2640" s="133" t="s">
        <v>37</v>
      </c>
    </row>
    <row r="2641" ht="15.0" hidden="1" customHeight="1">
      <c r="A2641" s="133" t="s">
        <v>12</v>
      </c>
      <c r="B2641" s="133" t="s">
        <v>543</v>
      </c>
      <c r="C2641" s="133">
        <v>13325.0</v>
      </c>
      <c r="D2641" s="133" t="s">
        <v>2912</v>
      </c>
      <c r="E2641" s="133" t="s">
        <v>46</v>
      </c>
      <c r="F2641" s="256">
        <v>388496.0</v>
      </c>
      <c r="G2641" s="133" t="s">
        <v>37</v>
      </c>
    </row>
    <row r="2642" ht="15.0" hidden="1" customHeight="1">
      <c r="A2642" s="133" t="s">
        <v>12</v>
      </c>
      <c r="B2642" s="133" t="s">
        <v>543</v>
      </c>
      <c r="C2642" s="133">
        <v>13326.0</v>
      </c>
      <c r="D2642" s="133" t="s">
        <v>2913</v>
      </c>
      <c r="E2642" s="133" t="s">
        <v>46</v>
      </c>
      <c r="F2642" s="256">
        <v>208678.0</v>
      </c>
      <c r="G2642" s="133" t="s">
        <v>37</v>
      </c>
    </row>
    <row r="2643" ht="15.0" hidden="1" customHeight="1">
      <c r="A2643" s="133" t="s">
        <v>12</v>
      </c>
      <c r="B2643" s="133" t="s">
        <v>543</v>
      </c>
      <c r="C2643" s="133">
        <v>13327.0</v>
      </c>
      <c r="D2643" s="133" t="s">
        <v>2914</v>
      </c>
      <c r="E2643" s="133" t="s">
        <v>46</v>
      </c>
      <c r="F2643" s="256">
        <v>37577.0</v>
      </c>
      <c r="G2643" s="133" t="s">
        <v>37</v>
      </c>
    </row>
    <row r="2644" ht="15.0" hidden="1" customHeight="1">
      <c r="A2644" s="133" t="s">
        <v>12</v>
      </c>
      <c r="B2644" s="133" t="s">
        <v>543</v>
      </c>
      <c r="C2644" s="133">
        <v>13328.0</v>
      </c>
      <c r="D2644" s="133" t="s">
        <v>2915</v>
      </c>
      <c r="E2644" s="133" t="s">
        <v>46</v>
      </c>
      <c r="F2644" s="256">
        <v>567657.0</v>
      </c>
      <c r="G2644" s="133" t="s">
        <v>37</v>
      </c>
    </row>
    <row r="2645" ht="15.0" hidden="1" customHeight="1">
      <c r="A2645" s="133" t="s">
        <v>12</v>
      </c>
      <c r="B2645" s="133" t="s">
        <v>543</v>
      </c>
      <c r="C2645" s="133">
        <v>13329.0</v>
      </c>
      <c r="D2645" s="133" t="s">
        <v>2916</v>
      </c>
      <c r="E2645" s="133" t="s">
        <v>46</v>
      </c>
      <c r="F2645" s="256">
        <v>1283518.0</v>
      </c>
      <c r="G2645" s="133" t="s">
        <v>37</v>
      </c>
    </row>
    <row r="2646" ht="15.0" hidden="1" customHeight="1">
      <c r="A2646" s="133" t="s">
        <v>12</v>
      </c>
      <c r="B2646" s="133" t="s">
        <v>543</v>
      </c>
      <c r="C2646" s="133">
        <v>13330.0</v>
      </c>
      <c r="D2646" s="133" t="s">
        <v>2917</v>
      </c>
      <c r="E2646" s="133" t="s">
        <v>46</v>
      </c>
      <c r="F2646" s="256">
        <v>1710026.0</v>
      </c>
      <c r="G2646" s="133" t="s">
        <v>37</v>
      </c>
    </row>
    <row r="2647" ht="15.0" hidden="1" customHeight="1">
      <c r="A2647" s="133" t="s">
        <v>12</v>
      </c>
      <c r="B2647" s="133" t="s">
        <v>543</v>
      </c>
      <c r="C2647" s="133">
        <v>13331.0</v>
      </c>
      <c r="D2647" s="133" t="s">
        <v>2918</v>
      </c>
      <c r="E2647" s="133" t="s">
        <v>46</v>
      </c>
      <c r="F2647" s="256">
        <v>2198573.0</v>
      </c>
      <c r="G2647" s="133" t="s">
        <v>37</v>
      </c>
    </row>
    <row r="2648" ht="15.0" hidden="1" customHeight="1">
      <c r="A2648" s="133" t="s">
        <v>12</v>
      </c>
      <c r="B2648" s="133" t="s">
        <v>543</v>
      </c>
      <c r="C2648" s="133">
        <v>13332.0</v>
      </c>
      <c r="D2648" s="133" t="s">
        <v>2919</v>
      </c>
      <c r="E2648" s="133" t="s">
        <v>46</v>
      </c>
      <c r="F2648" s="256">
        <v>708541.0</v>
      </c>
      <c r="G2648" s="133" t="s">
        <v>37</v>
      </c>
    </row>
    <row r="2649" ht="15.0" hidden="1" customHeight="1">
      <c r="A2649" s="133" t="s">
        <v>12</v>
      </c>
      <c r="B2649" s="133" t="s">
        <v>543</v>
      </c>
      <c r="C2649" s="133">
        <v>13333.0</v>
      </c>
      <c r="D2649" s="133" t="s">
        <v>2920</v>
      </c>
      <c r="E2649" s="133" t="s">
        <v>46</v>
      </c>
      <c r="F2649" s="256">
        <v>132453.0</v>
      </c>
      <c r="G2649" s="133" t="s">
        <v>37</v>
      </c>
    </row>
    <row r="2650" ht="15.0" hidden="1" customHeight="1">
      <c r="A2650" s="133" t="s">
        <v>12</v>
      </c>
      <c r="B2650" s="133" t="s">
        <v>543</v>
      </c>
      <c r="C2650" s="133">
        <v>13334.0</v>
      </c>
      <c r="D2650" s="133" t="s">
        <v>2921</v>
      </c>
      <c r="E2650" s="133" t="s">
        <v>61</v>
      </c>
      <c r="F2650" s="256">
        <v>696693.0</v>
      </c>
      <c r="G2650" s="133" t="s">
        <v>37</v>
      </c>
    </row>
    <row r="2651" ht="15.0" hidden="1" customHeight="1">
      <c r="A2651" s="133" t="s">
        <v>12</v>
      </c>
      <c r="B2651" s="133" t="s">
        <v>543</v>
      </c>
      <c r="C2651" s="133">
        <v>13336.0</v>
      </c>
      <c r="D2651" s="133" t="s">
        <v>2922</v>
      </c>
      <c r="E2651" s="133" t="s">
        <v>46</v>
      </c>
      <c r="F2651" s="256">
        <v>271964.0</v>
      </c>
      <c r="G2651" s="133" t="s">
        <v>37</v>
      </c>
    </row>
    <row r="2652" ht="15.0" hidden="1" customHeight="1">
      <c r="A2652" s="133" t="s">
        <v>12</v>
      </c>
      <c r="B2652" s="133" t="s">
        <v>563</v>
      </c>
      <c r="C2652" s="133">
        <v>13372.0</v>
      </c>
      <c r="D2652" s="133" t="s">
        <v>2923</v>
      </c>
      <c r="E2652" s="133" t="s">
        <v>36</v>
      </c>
      <c r="F2652" s="256">
        <v>9121.0</v>
      </c>
      <c r="G2652" s="133" t="s">
        <v>37</v>
      </c>
    </row>
    <row r="2653" ht="15.0" hidden="1" customHeight="1">
      <c r="A2653" s="133" t="s">
        <v>12</v>
      </c>
      <c r="B2653" s="133" t="s">
        <v>563</v>
      </c>
      <c r="C2653" s="133">
        <v>13373.0</v>
      </c>
      <c r="D2653" s="133" t="s">
        <v>2924</v>
      </c>
      <c r="E2653" s="133" t="s">
        <v>36</v>
      </c>
      <c r="F2653" s="256">
        <v>13090.0</v>
      </c>
      <c r="G2653" s="133" t="s">
        <v>37</v>
      </c>
    </row>
    <row r="2654" ht="15.0" hidden="1" customHeight="1">
      <c r="A2654" s="133" t="s">
        <v>12</v>
      </c>
      <c r="B2654" s="133" t="s">
        <v>563</v>
      </c>
      <c r="C2654" s="133">
        <v>13374.0</v>
      </c>
      <c r="D2654" s="133" t="s">
        <v>2925</v>
      </c>
      <c r="E2654" s="133" t="s">
        <v>36</v>
      </c>
      <c r="F2654" s="256">
        <v>14033.0</v>
      </c>
      <c r="G2654" s="133" t="s">
        <v>37</v>
      </c>
    </row>
    <row r="2655" ht="15.0" hidden="1" customHeight="1">
      <c r="A2655" s="133" t="s">
        <v>12</v>
      </c>
      <c r="B2655" s="133" t="s">
        <v>563</v>
      </c>
      <c r="C2655" s="133">
        <v>13375.0</v>
      </c>
      <c r="D2655" s="133" t="s">
        <v>2926</v>
      </c>
      <c r="E2655" s="133" t="s">
        <v>36</v>
      </c>
      <c r="F2655" s="256">
        <v>11672.0</v>
      </c>
      <c r="G2655" s="133" t="s">
        <v>37</v>
      </c>
    </row>
    <row r="2656" ht="15.0" hidden="1" customHeight="1">
      <c r="A2656" s="133" t="s">
        <v>12</v>
      </c>
      <c r="B2656" s="133" t="s">
        <v>1128</v>
      </c>
      <c r="C2656" s="133">
        <v>13376.0</v>
      </c>
      <c r="D2656" s="133" t="s">
        <v>2927</v>
      </c>
      <c r="E2656" s="133" t="s">
        <v>46</v>
      </c>
      <c r="F2656" s="256">
        <v>1.37137194E8</v>
      </c>
      <c r="G2656" s="133" t="s">
        <v>37</v>
      </c>
    </row>
    <row r="2657" ht="15.0" hidden="1" customHeight="1">
      <c r="A2657" s="133" t="s">
        <v>12</v>
      </c>
      <c r="B2657" s="133" t="s">
        <v>1128</v>
      </c>
      <c r="C2657" s="133">
        <v>13377.0</v>
      </c>
      <c r="D2657" s="133" t="s">
        <v>2928</v>
      </c>
      <c r="E2657" s="133" t="s">
        <v>46</v>
      </c>
      <c r="F2657" s="256">
        <v>1.55768354E8</v>
      </c>
      <c r="G2657" s="133" t="s">
        <v>37</v>
      </c>
    </row>
    <row r="2658" ht="15.0" hidden="1" customHeight="1">
      <c r="A2658" s="133" t="s">
        <v>12</v>
      </c>
      <c r="B2658" s="133" t="s">
        <v>1128</v>
      </c>
      <c r="C2658" s="133">
        <v>13378.0</v>
      </c>
      <c r="D2658" s="133" t="s">
        <v>2929</v>
      </c>
      <c r="E2658" s="133" t="s">
        <v>46</v>
      </c>
      <c r="F2658" s="256">
        <v>1.73294046E8</v>
      </c>
      <c r="G2658" s="133" t="s">
        <v>37</v>
      </c>
    </row>
    <row r="2659" ht="15.0" hidden="1" customHeight="1">
      <c r="A2659" s="133" t="s">
        <v>12</v>
      </c>
      <c r="B2659" s="133" t="s">
        <v>1128</v>
      </c>
      <c r="C2659" s="133">
        <v>13379.0</v>
      </c>
      <c r="D2659" s="133" t="s">
        <v>2930</v>
      </c>
      <c r="E2659" s="133" t="s">
        <v>46</v>
      </c>
      <c r="F2659" s="256">
        <v>1758579.0</v>
      </c>
      <c r="G2659" s="133" t="s">
        <v>37</v>
      </c>
    </row>
    <row r="2660" ht="15.0" hidden="1" customHeight="1">
      <c r="A2660" s="133" t="s">
        <v>12</v>
      </c>
      <c r="B2660" s="133" t="s">
        <v>2931</v>
      </c>
      <c r="C2660" s="133">
        <v>13400.0</v>
      </c>
      <c r="D2660" s="133" t="s">
        <v>2932</v>
      </c>
      <c r="E2660" s="133" t="s">
        <v>46</v>
      </c>
      <c r="F2660" s="256">
        <v>46053.0</v>
      </c>
      <c r="G2660" s="133" t="s">
        <v>37</v>
      </c>
    </row>
    <row r="2661" ht="15.0" hidden="1" customHeight="1">
      <c r="A2661" s="133" t="s">
        <v>12</v>
      </c>
      <c r="B2661" s="133" t="s">
        <v>2931</v>
      </c>
      <c r="C2661" s="133">
        <v>13401.0</v>
      </c>
      <c r="D2661" s="133" t="s">
        <v>2933</v>
      </c>
      <c r="E2661" s="133" t="s">
        <v>46</v>
      </c>
      <c r="F2661" s="256">
        <v>66457.0</v>
      </c>
      <c r="G2661" s="133" t="s">
        <v>37</v>
      </c>
    </row>
    <row r="2662" ht="15.0" hidden="1" customHeight="1">
      <c r="A2662" s="133" t="s">
        <v>12</v>
      </c>
      <c r="B2662" s="133" t="s">
        <v>2931</v>
      </c>
      <c r="C2662" s="133">
        <v>13402.0</v>
      </c>
      <c r="D2662" s="133" t="s">
        <v>2934</v>
      </c>
      <c r="E2662" s="133" t="s">
        <v>46</v>
      </c>
      <c r="F2662" s="256">
        <v>50403.0</v>
      </c>
      <c r="G2662" s="133" t="s">
        <v>37</v>
      </c>
    </row>
    <row r="2663" ht="15.0" hidden="1" customHeight="1">
      <c r="A2663" s="133" t="s">
        <v>12</v>
      </c>
      <c r="B2663" s="133" t="s">
        <v>2931</v>
      </c>
      <c r="C2663" s="133">
        <v>13403.0</v>
      </c>
      <c r="D2663" s="133" t="s">
        <v>2935</v>
      </c>
      <c r="E2663" s="133" t="s">
        <v>46</v>
      </c>
      <c r="F2663" s="256">
        <v>209976.0</v>
      </c>
      <c r="G2663" s="133" t="s">
        <v>37</v>
      </c>
    </row>
    <row r="2664" ht="15.0" hidden="1" customHeight="1">
      <c r="A2664" s="133" t="s">
        <v>12</v>
      </c>
      <c r="B2664" s="133" t="s">
        <v>2931</v>
      </c>
      <c r="C2664" s="133">
        <v>13404.0</v>
      </c>
      <c r="D2664" s="133" t="s">
        <v>2936</v>
      </c>
      <c r="E2664" s="133" t="s">
        <v>61</v>
      </c>
      <c r="F2664" s="256">
        <v>212493.0</v>
      </c>
      <c r="G2664" s="133" t="s">
        <v>37</v>
      </c>
    </row>
    <row r="2665" ht="15.0" hidden="1" customHeight="1">
      <c r="A2665" s="133" t="s">
        <v>12</v>
      </c>
      <c r="B2665" s="133" t="s">
        <v>2931</v>
      </c>
      <c r="C2665" s="133">
        <v>13405.0</v>
      </c>
      <c r="D2665" s="133" t="s">
        <v>2937</v>
      </c>
      <c r="E2665" s="133" t="s">
        <v>46</v>
      </c>
      <c r="F2665" s="256">
        <v>1365965.0</v>
      </c>
      <c r="G2665" s="133" t="s">
        <v>37</v>
      </c>
    </row>
    <row r="2666" ht="15.0" hidden="1" customHeight="1">
      <c r="A2666" s="133" t="s">
        <v>12</v>
      </c>
      <c r="B2666" s="133" t="s">
        <v>2931</v>
      </c>
      <c r="C2666" s="133">
        <v>13406.0</v>
      </c>
      <c r="D2666" s="133" t="s">
        <v>2938</v>
      </c>
      <c r="E2666" s="133" t="s">
        <v>46</v>
      </c>
      <c r="F2666" s="256">
        <v>1175068.0</v>
      </c>
      <c r="G2666" s="133" t="s">
        <v>37</v>
      </c>
    </row>
    <row r="2667" ht="15.0" hidden="1" customHeight="1">
      <c r="A2667" s="133" t="s">
        <v>12</v>
      </c>
      <c r="B2667" s="133" t="s">
        <v>2931</v>
      </c>
      <c r="C2667" s="133">
        <v>13407.0</v>
      </c>
      <c r="D2667" s="133" t="s">
        <v>2939</v>
      </c>
      <c r="E2667" s="133" t="s">
        <v>46</v>
      </c>
      <c r="F2667" s="256">
        <v>1106552.0</v>
      </c>
      <c r="G2667" s="133" t="s">
        <v>37</v>
      </c>
    </row>
    <row r="2668" ht="15.0" hidden="1" customHeight="1">
      <c r="A2668" s="133" t="s">
        <v>12</v>
      </c>
      <c r="B2668" s="133" t="s">
        <v>2931</v>
      </c>
      <c r="C2668" s="133">
        <v>13408.0</v>
      </c>
      <c r="D2668" s="133" t="s">
        <v>2940</v>
      </c>
      <c r="E2668" s="133" t="s">
        <v>46</v>
      </c>
      <c r="F2668" s="256">
        <v>1126277.0</v>
      </c>
      <c r="G2668" s="133" t="s">
        <v>37</v>
      </c>
    </row>
    <row r="2669" ht="15.0" hidden="1" customHeight="1">
      <c r="A2669" s="133" t="s">
        <v>12</v>
      </c>
      <c r="B2669" s="133" t="s">
        <v>2931</v>
      </c>
      <c r="C2669" s="133">
        <v>13409.0</v>
      </c>
      <c r="D2669" s="133" t="s">
        <v>2941</v>
      </c>
      <c r="E2669" s="133" t="s">
        <v>46</v>
      </c>
      <c r="F2669" s="256">
        <v>1126277.0</v>
      </c>
      <c r="G2669" s="133" t="s">
        <v>37</v>
      </c>
    </row>
    <row r="2670" ht="15.0" hidden="1" customHeight="1">
      <c r="A2670" s="133" t="s">
        <v>12</v>
      </c>
      <c r="B2670" s="133" t="s">
        <v>2931</v>
      </c>
      <c r="C2670" s="133">
        <v>13410.0</v>
      </c>
      <c r="D2670" s="133" t="s">
        <v>2942</v>
      </c>
      <c r="E2670" s="133" t="s">
        <v>46</v>
      </c>
      <c r="F2670" s="256">
        <v>2962588.0</v>
      </c>
      <c r="G2670" s="133" t="s">
        <v>37</v>
      </c>
    </row>
    <row r="2671" ht="15.0" hidden="1" customHeight="1">
      <c r="A2671" s="133" t="s">
        <v>12</v>
      </c>
      <c r="B2671" s="133" t="s">
        <v>2931</v>
      </c>
      <c r="C2671" s="133">
        <v>13411.0</v>
      </c>
      <c r="D2671" s="133" t="s">
        <v>2943</v>
      </c>
      <c r="E2671" s="133" t="s">
        <v>46</v>
      </c>
      <c r="F2671" s="256">
        <v>3425487.0</v>
      </c>
      <c r="G2671" s="133" t="s">
        <v>37</v>
      </c>
    </row>
    <row r="2672" ht="15.0" hidden="1" customHeight="1">
      <c r="A2672" s="133" t="s">
        <v>12</v>
      </c>
      <c r="B2672" s="133" t="s">
        <v>2931</v>
      </c>
      <c r="C2672" s="133">
        <v>13412.0</v>
      </c>
      <c r="D2672" s="133" t="s">
        <v>2944</v>
      </c>
      <c r="E2672" s="133" t="s">
        <v>46</v>
      </c>
      <c r="F2672" s="256">
        <v>3814768.0</v>
      </c>
      <c r="G2672" s="133" t="s">
        <v>37</v>
      </c>
    </row>
    <row r="2673" ht="15.0" hidden="1" customHeight="1">
      <c r="A2673" s="133" t="s">
        <v>12</v>
      </c>
      <c r="B2673" s="133" t="s">
        <v>2931</v>
      </c>
      <c r="C2673" s="133">
        <v>13413.0</v>
      </c>
      <c r="D2673" s="133" t="s">
        <v>2945</v>
      </c>
      <c r="E2673" s="133" t="s">
        <v>46</v>
      </c>
      <c r="F2673" s="256">
        <v>4028327.0</v>
      </c>
      <c r="G2673" s="133" t="s">
        <v>37</v>
      </c>
    </row>
    <row r="2674" ht="15.0" hidden="1" customHeight="1">
      <c r="A2674" s="133" t="s">
        <v>12</v>
      </c>
      <c r="B2674" s="133" t="s">
        <v>2931</v>
      </c>
      <c r="C2674" s="133">
        <v>13414.0</v>
      </c>
      <c r="D2674" s="133" t="s">
        <v>2946</v>
      </c>
      <c r="E2674" s="133" t="s">
        <v>46</v>
      </c>
      <c r="F2674" s="256">
        <v>1.1276899E7</v>
      </c>
      <c r="G2674" s="133" t="s">
        <v>37</v>
      </c>
    </row>
    <row r="2675" ht="15.0" hidden="1" customHeight="1">
      <c r="A2675" s="133" t="s">
        <v>12</v>
      </c>
      <c r="B2675" s="133" t="s">
        <v>2931</v>
      </c>
      <c r="C2675" s="133">
        <v>13415.0</v>
      </c>
      <c r="D2675" s="133" t="s">
        <v>2947</v>
      </c>
      <c r="E2675" s="133" t="s">
        <v>46</v>
      </c>
      <c r="F2675" s="256">
        <v>1.4430814E7</v>
      </c>
      <c r="G2675" s="133" t="s">
        <v>37</v>
      </c>
    </row>
    <row r="2676" ht="15.0" hidden="1" customHeight="1">
      <c r="A2676" s="133" t="s">
        <v>12</v>
      </c>
      <c r="B2676" s="133" t="s">
        <v>31</v>
      </c>
      <c r="C2676" s="133">
        <v>13416.0</v>
      </c>
      <c r="D2676" s="133" t="s">
        <v>2948</v>
      </c>
      <c r="E2676" s="133" t="s">
        <v>33</v>
      </c>
      <c r="F2676" s="256">
        <v>62268.0</v>
      </c>
      <c r="G2676" s="133" t="s">
        <v>17</v>
      </c>
    </row>
    <row r="2677" ht="15.0" hidden="1" customHeight="1">
      <c r="A2677" s="133" t="s">
        <v>12</v>
      </c>
      <c r="B2677" s="133" t="s">
        <v>1682</v>
      </c>
      <c r="C2677" s="133">
        <v>13417.0</v>
      </c>
      <c r="D2677" s="133" t="s">
        <v>2949</v>
      </c>
      <c r="E2677" s="133" t="s">
        <v>16</v>
      </c>
      <c r="F2677" s="256">
        <v>120000.0</v>
      </c>
      <c r="G2677" s="133" t="s">
        <v>37</v>
      </c>
    </row>
    <row r="2678" ht="15.0" hidden="1" customHeight="1">
      <c r="A2678" s="133" t="s">
        <v>12</v>
      </c>
      <c r="B2678" s="133" t="s">
        <v>2950</v>
      </c>
      <c r="C2678" s="133">
        <v>13418.0</v>
      </c>
      <c r="D2678" s="133" t="s">
        <v>2951</v>
      </c>
      <c r="E2678" s="133" t="s">
        <v>736</v>
      </c>
      <c r="F2678" s="256">
        <v>2215256.0</v>
      </c>
      <c r="G2678" s="133" t="s">
        <v>37</v>
      </c>
    </row>
    <row r="2679" ht="15.0" hidden="1" customHeight="1">
      <c r="A2679" s="133" t="s">
        <v>12</v>
      </c>
      <c r="B2679" s="133" t="s">
        <v>2950</v>
      </c>
      <c r="C2679" s="133">
        <v>13419.0</v>
      </c>
      <c r="D2679" s="133" t="s">
        <v>2952</v>
      </c>
      <c r="E2679" s="133" t="s">
        <v>100</v>
      </c>
      <c r="F2679" s="256">
        <v>119000.0</v>
      </c>
      <c r="G2679" s="133" t="s">
        <v>37</v>
      </c>
    </row>
    <row r="2680" ht="15.0" hidden="1" customHeight="1">
      <c r="A2680" s="133" t="s">
        <v>12</v>
      </c>
      <c r="B2680" s="133" t="s">
        <v>2950</v>
      </c>
      <c r="C2680" s="133">
        <v>13420.0</v>
      </c>
      <c r="D2680" s="133" t="s">
        <v>2953</v>
      </c>
      <c r="E2680" s="133" t="s">
        <v>736</v>
      </c>
      <c r="F2680" s="256">
        <v>2856000.0</v>
      </c>
      <c r="G2680" s="133" t="s">
        <v>37</v>
      </c>
    </row>
    <row r="2681" ht="15.0" hidden="1" customHeight="1">
      <c r="A2681" s="133" t="s">
        <v>12</v>
      </c>
      <c r="B2681" s="133" t="s">
        <v>2950</v>
      </c>
      <c r="C2681" s="133">
        <v>13421.0</v>
      </c>
      <c r="D2681" s="133" t="s">
        <v>2954</v>
      </c>
      <c r="E2681" s="133" t="s">
        <v>736</v>
      </c>
      <c r="F2681" s="256">
        <v>952000.0</v>
      </c>
      <c r="G2681" s="133" t="s">
        <v>37</v>
      </c>
    </row>
    <row r="2682" ht="15.0" hidden="1" customHeight="1">
      <c r="A2682" s="133" t="s">
        <v>12</v>
      </c>
      <c r="B2682" s="133" t="s">
        <v>2950</v>
      </c>
      <c r="C2682" s="133">
        <v>13422.0</v>
      </c>
      <c r="D2682" s="133" t="s">
        <v>2955</v>
      </c>
      <c r="E2682" s="133" t="s">
        <v>100</v>
      </c>
      <c r="F2682" s="256">
        <v>47600.0</v>
      </c>
      <c r="G2682" s="133" t="s">
        <v>37</v>
      </c>
    </row>
    <row r="2683" ht="15.0" hidden="1" customHeight="1">
      <c r="A2683" s="133" t="s">
        <v>12</v>
      </c>
      <c r="B2683" s="133" t="s">
        <v>2950</v>
      </c>
      <c r="C2683" s="133">
        <v>13423.0</v>
      </c>
      <c r="D2683" s="133" t="s">
        <v>2956</v>
      </c>
      <c r="E2683" s="133" t="s">
        <v>100</v>
      </c>
      <c r="F2683" s="256">
        <v>321300.0</v>
      </c>
      <c r="G2683" s="133" t="s">
        <v>37</v>
      </c>
    </row>
    <row r="2684" ht="15.0" hidden="1" customHeight="1">
      <c r="A2684" s="133" t="s">
        <v>12</v>
      </c>
      <c r="B2684" s="133" t="s">
        <v>2218</v>
      </c>
      <c r="C2684" s="133">
        <v>13424.0</v>
      </c>
      <c r="D2684" s="133" t="s">
        <v>2957</v>
      </c>
      <c r="E2684" s="133" t="s">
        <v>46</v>
      </c>
      <c r="F2684" s="256">
        <v>273700.0</v>
      </c>
      <c r="G2684" s="133" t="s">
        <v>37</v>
      </c>
    </row>
    <row r="2685" ht="15.0" hidden="1" customHeight="1">
      <c r="A2685" s="133" t="s">
        <v>12</v>
      </c>
      <c r="B2685" s="133" t="s">
        <v>2218</v>
      </c>
      <c r="C2685" s="133">
        <v>13425.0</v>
      </c>
      <c r="D2685" s="133" t="s">
        <v>2958</v>
      </c>
      <c r="E2685" s="133" t="s">
        <v>46</v>
      </c>
      <c r="F2685" s="256">
        <v>196350.0</v>
      </c>
      <c r="G2685" s="133" t="s">
        <v>37</v>
      </c>
    </row>
    <row r="2686" ht="15.0" hidden="1" customHeight="1">
      <c r="A2686" s="133" t="s">
        <v>12</v>
      </c>
      <c r="B2686" s="133" t="s">
        <v>2218</v>
      </c>
      <c r="C2686" s="133">
        <v>13426.0</v>
      </c>
      <c r="D2686" s="133" t="s">
        <v>2959</v>
      </c>
      <c r="E2686" s="133" t="s">
        <v>46</v>
      </c>
      <c r="F2686" s="256">
        <v>1225700.0</v>
      </c>
      <c r="G2686" s="133" t="s">
        <v>37</v>
      </c>
    </row>
    <row r="2687" ht="15.0" hidden="1" customHeight="1">
      <c r="A2687" s="133" t="s">
        <v>12</v>
      </c>
      <c r="B2687" s="133" t="s">
        <v>2218</v>
      </c>
      <c r="C2687" s="133">
        <v>13427.0</v>
      </c>
      <c r="D2687" s="133" t="s">
        <v>2960</v>
      </c>
      <c r="E2687" s="133" t="s">
        <v>46</v>
      </c>
      <c r="F2687" s="256">
        <v>856800.0</v>
      </c>
      <c r="G2687" s="133" t="s">
        <v>37</v>
      </c>
    </row>
    <row r="2688" ht="15.0" hidden="1" customHeight="1">
      <c r="A2688" s="133" t="s">
        <v>12</v>
      </c>
      <c r="B2688" s="133" t="s">
        <v>1059</v>
      </c>
      <c r="C2688" s="133">
        <v>13428.0</v>
      </c>
      <c r="D2688" s="133" t="s">
        <v>2961</v>
      </c>
      <c r="E2688" s="133" t="s">
        <v>46</v>
      </c>
      <c r="F2688" s="256">
        <v>343700.0</v>
      </c>
      <c r="G2688" s="133" t="s">
        <v>37</v>
      </c>
    </row>
    <row r="2689" ht="15.0" hidden="1" customHeight="1">
      <c r="A2689" s="133" t="s">
        <v>12</v>
      </c>
      <c r="B2689" s="133" t="s">
        <v>819</v>
      </c>
      <c r="C2689" s="133">
        <v>13429.0</v>
      </c>
      <c r="D2689" s="133" t="s">
        <v>2962</v>
      </c>
      <c r="E2689" s="133" t="s">
        <v>36</v>
      </c>
      <c r="F2689" s="256">
        <v>28659.0</v>
      </c>
      <c r="G2689" s="133" t="s">
        <v>37</v>
      </c>
    </row>
    <row r="2690" ht="15.0" hidden="1" customHeight="1">
      <c r="A2690" s="133" t="s">
        <v>12</v>
      </c>
      <c r="B2690" s="133" t="s">
        <v>1143</v>
      </c>
      <c r="C2690" s="133">
        <v>13430.0</v>
      </c>
      <c r="D2690" s="133" t="s">
        <v>2963</v>
      </c>
      <c r="E2690" s="133" t="s">
        <v>61</v>
      </c>
      <c r="F2690" s="256">
        <v>11792.0</v>
      </c>
      <c r="G2690" s="133" t="s">
        <v>17</v>
      </c>
    </row>
    <row r="2691" ht="15.0" hidden="1" customHeight="1">
      <c r="A2691" s="133" t="s">
        <v>12</v>
      </c>
      <c r="B2691" s="133" t="s">
        <v>535</v>
      </c>
      <c r="C2691" s="133">
        <v>13431.0</v>
      </c>
      <c r="D2691" s="133" t="s">
        <v>2964</v>
      </c>
      <c r="E2691" s="133" t="s">
        <v>1151</v>
      </c>
      <c r="F2691" s="256">
        <v>1400000.0</v>
      </c>
      <c r="G2691" s="133" t="s">
        <v>17</v>
      </c>
    </row>
    <row r="2692" ht="15.0" hidden="1" customHeight="1">
      <c r="A2692" s="133" t="s">
        <v>12</v>
      </c>
      <c r="B2692" s="133" t="s">
        <v>535</v>
      </c>
      <c r="C2692" s="133">
        <v>13432.0</v>
      </c>
      <c r="D2692" s="133" t="s">
        <v>2965</v>
      </c>
      <c r="E2692" s="133" t="s">
        <v>1151</v>
      </c>
      <c r="F2692" s="256">
        <v>1500000.0</v>
      </c>
      <c r="G2692" s="133" t="s">
        <v>17</v>
      </c>
    </row>
    <row r="2693" ht="15.0" hidden="1" customHeight="1">
      <c r="A2693" s="133" t="s">
        <v>12</v>
      </c>
      <c r="B2693" s="133" t="s">
        <v>535</v>
      </c>
      <c r="C2693" s="133">
        <v>13433.0</v>
      </c>
      <c r="D2693" s="133" t="s">
        <v>2966</v>
      </c>
      <c r="E2693" s="133" t="s">
        <v>1151</v>
      </c>
      <c r="F2693" s="256">
        <v>2000000.0</v>
      </c>
      <c r="G2693" s="133" t="s">
        <v>17</v>
      </c>
    </row>
    <row r="2694" ht="15.0" hidden="1" customHeight="1">
      <c r="A2694" s="133" t="s">
        <v>12</v>
      </c>
      <c r="B2694" s="133" t="s">
        <v>535</v>
      </c>
      <c r="C2694" s="133">
        <v>13434.0</v>
      </c>
      <c r="D2694" s="133" t="s">
        <v>2967</v>
      </c>
      <c r="E2694" s="133" t="s">
        <v>1151</v>
      </c>
      <c r="F2694" s="256">
        <v>2500000.0</v>
      </c>
      <c r="G2694" s="133" t="s">
        <v>17</v>
      </c>
    </row>
    <row r="2695" ht="15.0" hidden="1" customHeight="1">
      <c r="A2695" s="133" t="s">
        <v>12</v>
      </c>
      <c r="B2695" s="133" t="s">
        <v>535</v>
      </c>
      <c r="C2695" s="133">
        <v>13435.0</v>
      </c>
      <c r="D2695" s="133" t="s">
        <v>2968</v>
      </c>
      <c r="E2695" s="133" t="s">
        <v>1151</v>
      </c>
      <c r="F2695" s="256">
        <v>3000000.0</v>
      </c>
      <c r="G2695" s="133" t="s">
        <v>17</v>
      </c>
    </row>
    <row r="2696" ht="15.0" hidden="1" customHeight="1">
      <c r="A2696" s="133" t="s">
        <v>12</v>
      </c>
      <c r="B2696" s="133" t="s">
        <v>535</v>
      </c>
      <c r="C2696" s="133">
        <v>13436.0</v>
      </c>
      <c r="D2696" s="133" t="s">
        <v>2969</v>
      </c>
      <c r="E2696" s="133" t="s">
        <v>1151</v>
      </c>
      <c r="F2696" s="256">
        <v>3000000.0</v>
      </c>
      <c r="G2696" s="133" t="s">
        <v>17</v>
      </c>
    </row>
    <row r="2697" ht="15.0" hidden="1" customHeight="1">
      <c r="A2697" s="133" t="s">
        <v>12</v>
      </c>
      <c r="B2697" s="133" t="s">
        <v>47</v>
      </c>
      <c r="C2697" s="133">
        <v>13437.0</v>
      </c>
      <c r="D2697" s="133" t="s">
        <v>2970</v>
      </c>
      <c r="E2697" s="133" t="s">
        <v>16</v>
      </c>
      <c r="F2697" s="256">
        <v>95557.0</v>
      </c>
      <c r="G2697" s="133" t="s">
        <v>17</v>
      </c>
    </row>
    <row r="2698" ht="15.0" hidden="1" customHeight="1">
      <c r="A2698" s="133" t="s">
        <v>12</v>
      </c>
      <c r="B2698" s="133" t="s">
        <v>47</v>
      </c>
      <c r="C2698" s="133">
        <v>13438.0</v>
      </c>
      <c r="D2698" s="133" t="s">
        <v>2971</v>
      </c>
      <c r="E2698" s="133" t="s">
        <v>16</v>
      </c>
      <c r="F2698" s="256">
        <v>89964.0</v>
      </c>
      <c r="G2698" s="133" t="s">
        <v>17</v>
      </c>
    </row>
    <row r="2699" ht="15.0" hidden="1" customHeight="1">
      <c r="A2699" s="133" t="s">
        <v>12</v>
      </c>
      <c r="B2699" s="133" t="s">
        <v>14</v>
      </c>
      <c r="C2699" s="133">
        <v>13439.0</v>
      </c>
      <c r="D2699" s="133" t="s">
        <v>2972</v>
      </c>
      <c r="E2699" s="133" t="s">
        <v>16</v>
      </c>
      <c r="F2699" s="256">
        <v>741846.0</v>
      </c>
      <c r="G2699" s="133" t="s">
        <v>17</v>
      </c>
    </row>
    <row r="2700" ht="15.0" hidden="1" customHeight="1">
      <c r="A2700" s="133" t="s">
        <v>12</v>
      </c>
      <c r="B2700" s="133" t="s">
        <v>14</v>
      </c>
      <c r="C2700" s="133">
        <v>13440.0</v>
      </c>
      <c r="D2700" s="133" t="s">
        <v>2973</v>
      </c>
      <c r="E2700" s="133" t="s">
        <v>16</v>
      </c>
      <c r="F2700" s="256">
        <v>798921.0</v>
      </c>
      <c r="G2700" s="133" t="s">
        <v>17</v>
      </c>
    </row>
    <row r="2701" ht="15.0" hidden="1" customHeight="1">
      <c r="A2701" s="133" t="s">
        <v>12</v>
      </c>
      <c r="B2701" s="133" t="s">
        <v>14</v>
      </c>
      <c r="C2701" s="133">
        <v>13441.0</v>
      </c>
      <c r="D2701" s="133" t="s">
        <v>2974</v>
      </c>
      <c r="E2701" s="133" t="s">
        <v>16</v>
      </c>
      <c r="F2701" s="256">
        <v>849586.0</v>
      </c>
      <c r="G2701" s="133" t="s">
        <v>17</v>
      </c>
    </row>
    <row r="2702" ht="15.0" hidden="1" customHeight="1">
      <c r="A2702" s="133" t="s">
        <v>12</v>
      </c>
      <c r="B2702" s="133" t="s">
        <v>109</v>
      </c>
      <c r="C2702" s="133">
        <v>13442.0</v>
      </c>
      <c r="D2702" s="133" t="s">
        <v>2975</v>
      </c>
      <c r="E2702" s="133" t="s">
        <v>736</v>
      </c>
      <c r="F2702" s="256">
        <v>7361890.0</v>
      </c>
      <c r="G2702" s="133" t="s">
        <v>112</v>
      </c>
    </row>
    <row r="2703" ht="15.0" hidden="1" customHeight="1">
      <c r="A2703" s="133" t="s">
        <v>12</v>
      </c>
      <c r="B2703" s="133" t="s">
        <v>109</v>
      </c>
      <c r="C2703" s="133">
        <v>13443.0</v>
      </c>
      <c r="D2703" s="133" t="s">
        <v>2976</v>
      </c>
      <c r="E2703" s="133" t="s">
        <v>736</v>
      </c>
      <c r="F2703" s="256">
        <v>4467317.0</v>
      </c>
      <c r="G2703" s="133" t="s">
        <v>112</v>
      </c>
    </row>
    <row r="2704" ht="15.0" customHeight="1">
      <c r="A2704" s="133" t="s">
        <v>12</v>
      </c>
      <c r="B2704" s="133" t="s">
        <v>109</v>
      </c>
      <c r="C2704" s="133">
        <v>13444.0</v>
      </c>
      <c r="D2704" s="133" t="s">
        <v>2977</v>
      </c>
      <c r="E2704" s="133" t="s">
        <v>736</v>
      </c>
      <c r="F2704" s="256">
        <v>5835615.0</v>
      </c>
      <c r="G2704" s="133" t="s">
        <v>112</v>
      </c>
    </row>
    <row r="2705" ht="15.0" hidden="1" customHeight="1">
      <c r="A2705" s="133" t="s">
        <v>12</v>
      </c>
      <c r="B2705" s="133" t="s">
        <v>109</v>
      </c>
      <c r="C2705" s="133">
        <v>13445.0</v>
      </c>
      <c r="D2705" s="133" t="s">
        <v>2978</v>
      </c>
      <c r="E2705" s="133" t="s">
        <v>736</v>
      </c>
      <c r="F2705" s="256">
        <v>3945223.0</v>
      </c>
      <c r="G2705" s="133" t="s">
        <v>112</v>
      </c>
    </row>
    <row r="2706" ht="15.0" hidden="1" customHeight="1">
      <c r="A2706" s="133" t="s">
        <v>12</v>
      </c>
      <c r="B2706" s="133" t="s">
        <v>1864</v>
      </c>
      <c r="C2706" s="133">
        <v>13513.0</v>
      </c>
      <c r="D2706" s="133" t="s">
        <v>2979</v>
      </c>
      <c r="E2706" s="133" t="s">
        <v>61</v>
      </c>
      <c r="F2706" s="256">
        <v>1106330.0</v>
      </c>
      <c r="G2706" s="133" t="s">
        <v>37</v>
      </c>
    </row>
    <row r="2707" ht="15.0" hidden="1" customHeight="1">
      <c r="A2707" s="133" t="s">
        <v>12</v>
      </c>
      <c r="B2707" s="133" t="s">
        <v>1864</v>
      </c>
      <c r="C2707" s="133">
        <v>13514.0</v>
      </c>
      <c r="D2707" s="133" t="s">
        <v>2980</v>
      </c>
      <c r="E2707" s="133" t="s">
        <v>61</v>
      </c>
      <c r="F2707" s="256">
        <v>1425618.0</v>
      </c>
      <c r="G2707" s="133" t="s">
        <v>37</v>
      </c>
    </row>
    <row r="2708" ht="15.0" hidden="1" customHeight="1">
      <c r="A2708" s="133" t="s">
        <v>12</v>
      </c>
      <c r="B2708" s="133" t="s">
        <v>1864</v>
      </c>
      <c r="C2708" s="133">
        <v>13515.0</v>
      </c>
      <c r="D2708" s="133" t="s">
        <v>2981</v>
      </c>
      <c r="E2708" s="133" t="s">
        <v>61</v>
      </c>
      <c r="F2708" s="256">
        <v>1903835.0</v>
      </c>
      <c r="G2708" s="133" t="s">
        <v>37</v>
      </c>
    </row>
    <row r="2709" ht="15.0" hidden="1" customHeight="1">
      <c r="A2709" s="133" t="s">
        <v>12</v>
      </c>
      <c r="B2709" s="133" t="s">
        <v>1864</v>
      </c>
      <c r="C2709" s="133">
        <v>13516.0</v>
      </c>
      <c r="D2709" s="133" t="s">
        <v>2982</v>
      </c>
      <c r="E2709" s="133" t="s">
        <v>61</v>
      </c>
      <c r="F2709" s="256">
        <v>2673582.0</v>
      </c>
      <c r="G2709" s="133" t="s">
        <v>37</v>
      </c>
    </row>
    <row r="2710" ht="15.0" hidden="1" customHeight="1">
      <c r="A2710" s="133" t="s">
        <v>12</v>
      </c>
      <c r="B2710" s="133" t="s">
        <v>1864</v>
      </c>
      <c r="C2710" s="133">
        <v>13517.0</v>
      </c>
      <c r="D2710" s="133" t="s">
        <v>2983</v>
      </c>
      <c r="E2710" s="133" t="s">
        <v>61</v>
      </c>
      <c r="F2710" s="256">
        <v>4296242.0</v>
      </c>
      <c r="G2710" s="133" t="s">
        <v>37</v>
      </c>
    </row>
    <row r="2711" ht="15.0" hidden="1" customHeight="1">
      <c r="A2711" s="133" t="s">
        <v>12</v>
      </c>
      <c r="B2711" s="133" t="s">
        <v>1864</v>
      </c>
      <c r="C2711" s="133">
        <v>13518.0</v>
      </c>
      <c r="D2711" s="133" t="s">
        <v>2984</v>
      </c>
      <c r="E2711" s="133" t="s">
        <v>61</v>
      </c>
      <c r="F2711" s="256">
        <v>7042024.0</v>
      </c>
      <c r="G2711" s="133" t="s">
        <v>37</v>
      </c>
    </row>
    <row r="2712" ht="15.0" hidden="1" customHeight="1">
      <c r="A2712" s="133" t="s">
        <v>12</v>
      </c>
      <c r="B2712" s="133" t="s">
        <v>1864</v>
      </c>
      <c r="C2712" s="133">
        <v>13519.0</v>
      </c>
      <c r="D2712" s="133" t="s">
        <v>2985</v>
      </c>
      <c r="E2712" s="133" t="s">
        <v>61</v>
      </c>
      <c r="F2712" s="256">
        <v>7042024.0</v>
      </c>
      <c r="G2712" s="133" t="s">
        <v>37</v>
      </c>
    </row>
    <row r="2713" ht="15.0" hidden="1" customHeight="1">
      <c r="A2713" s="133" t="s">
        <v>12</v>
      </c>
      <c r="B2713" s="133" t="s">
        <v>1864</v>
      </c>
      <c r="C2713" s="133">
        <v>13520.0</v>
      </c>
      <c r="D2713" s="133" t="s">
        <v>2986</v>
      </c>
      <c r="E2713" s="133" t="s">
        <v>61</v>
      </c>
      <c r="F2713" s="256">
        <v>8296515.0</v>
      </c>
      <c r="G2713" s="133" t="s">
        <v>37</v>
      </c>
    </row>
    <row r="2714" ht="15.0" hidden="1" customHeight="1">
      <c r="A2714" s="133" t="s">
        <v>12</v>
      </c>
      <c r="B2714" s="133" t="s">
        <v>65</v>
      </c>
      <c r="C2714" s="133">
        <v>13531.0</v>
      </c>
      <c r="D2714" s="133" t="s">
        <v>2987</v>
      </c>
      <c r="E2714" s="133" t="s">
        <v>46</v>
      </c>
      <c r="F2714" s="256">
        <v>848852.0</v>
      </c>
      <c r="G2714" s="133" t="s">
        <v>17</v>
      </c>
    </row>
    <row r="2715" ht="15.0" hidden="1" customHeight="1">
      <c r="A2715" s="133" t="s">
        <v>12</v>
      </c>
      <c r="B2715" s="133" t="s">
        <v>65</v>
      </c>
      <c r="C2715" s="133">
        <v>13532.0</v>
      </c>
      <c r="D2715" s="133" t="s">
        <v>2988</v>
      </c>
      <c r="E2715" s="133" t="s">
        <v>46</v>
      </c>
      <c r="F2715" s="256">
        <v>55942.0</v>
      </c>
      <c r="G2715" s="133" t="s">
        <v>17</v>
      </c>
    </row>
    <row r="2716" ht="15.0" hidden="1" customHeight="1">
      <c r="A2716" s="133" t="s">
        <v>12</v>
      </c>
      <c r="B2716" s="133" t="s">
        <v>65</v>
      </c>
      <c r="C2716" s="133">
        <v>13533.0</v>
      </c>
      <c r="D2716" s="133" t="s">
        <v>2989</v>
      </c>
      <c r="E2716" s="133" t="s">
        <v>46</v>
      </c>
      <c r="F2716" s="256">
        <v>28715.0</v>
      </c>
      <c r="G2716" s="133" t="s">
        <v>17</v>
      </c>
    </row>
    <row r="2717" ht="15.0" hidden="1" customHeight="1">
      <c r="A2717" s="133" t="s">
        <v>12</v>
      </c>
      <c r="B2717" s="133" t="s">
        <v>120</v>
      </c>
      <c r="C2717" s="133">
        <v>13535.0</v>
      </c>
      <c r="D2717" s="133" t="s">
        <v>2990</v>
      </c>
      <c r="E2717" s="133" t="s">
        <v>61</v>
      </c>
      <c r="F2717" s="256">
        <v>172068.0</v>
      </c>
      <c r="G2717" s="133" t="s">
        <v>17</v>
      </c>
    </row>
    <row r="2718" ht="15.0" hidden="1" customHeight="1">
      <c r="A2718" s="133" t="s">
        <v>12</v>
      </c>
      <c r="B2718" s="133" t="s">
        <v>1864</v>
      </c>
      <c r="C2718" s="133">
        <v>13564.0</v>
      </c>
      <c r="D2718" s="133" t="s">
        <v>2991</v>
      </c>
      <c r="E2718" s="133" t="s">
        <v>46</v>
      </c>
      <c r="F2718" s="256">
        <v>279890.0</v>
      </c>
      <c r="G2718" s="133" t="s">
        <v>37</v>
      </c>
    </row>
    <row r="2719" ht="15.0" hidden="1" customHeight="1">
      <c r="A2719" s="133" t="s">
        <v>12</v>
      </c>
      <c r="B2719" s="133" t="s">
        <v>1864</v>
      </c>
      <c r="C2719" s="133">
        <v>13565.0</v>
      </c>
      <c r="D2719" s="133" t="s">
        <v>2992</v>
      </c>
      <c r="E2719" s="133" t="s">
        <v>46</v>
      </c>
      <c r="F2719" s="256">
        <v>194705.0</v>
      </c>
      <c r="G2719" s="133" t="s">
        <v>37</v>
      </c>
    </row>
    <row r="2720" ht="15.0" hidden="1" customHeight="1">
      <c r="A2720" s="133" t="s">
        <v>12</v>
      </c>
      <c r="B2720" s="133" t="s">
        <v>1864</v>
      </c>
      <c r="C2720" s="133">
        <v>13566.0</v>
      </c>
      <c r="D2720" s="133" t="s">
        <v>2993</v>
      </c>
      <c r="E2720" s="133" t="s">
        <v>46</v>
      </c>
      <c r="F2720" s="256">
        <v>292058.0</v>
      </c>
      <c r="G2720" s="133" t="s">
        <v>37</v>
      </c>
    </row>
    <row r="2721" ht="15.0" hidden="1" customHeight="1">
      <c r="A2721" s="133" t="s">
        <v>12</v>
      </c>
      <c r="B2721" s="133" t="s">
        <v>1864</v>
      </c>
      <c r="C2721" s="133">
        <v>13567.0</v>
      </c>
      <c r="D2721" s="133" t="s">
        <v>2994</v>
      </c>
      <c r="E2721" s="133" t="s">
        <v>46</v>
      </c>
      <c r="F2721" s="256">
        <v>83445.0</v>
      </c>
      <c r="G2721" s="133" t="s">
        <v>37</v>
      </c>
    </row>
    <row r="2722" ht="15.0" hidden="1" customHeight="1">
      <c r="A2722" s="133" t="s">
        <v>12</v>
      </c>
      <c r="B2722" s="133" t="s">
        <v>1864</v>
      </c>
      <c r="C2722" s="133">
        <v>13568.0</v>
      </c>
      <c r="D2722" s="133" t="s">
        <v>2995</v>
      </c>
      <c r="E2722" s="133" t="s">
        <v>46</v>
      </c>
      <c r="F2722" s="256">
        <v>69538.0</v>
      </c>
      <c r="G2722" s="133" t="s">
        <v>37</v>
      </c>
    </row>
    <row r="2723" ht="15.0" hidden="1" customHeight="1">
      <c r="A2723" s="133" t="s">
        <v>12</v>
      </c>
      <c r="B2723" s="133" t="s">
        <v>1864</v>
      </c>
      <c r="C2723" s="133">
        <v>13569.0</v>
      </c>
      <c r="D2723" s="133" t="s">
        <v>2996</v>
      </c>
      <c r="E2723" s="133" t="s">
        <v>46</v>
      </c>
      <c r="F2723" s="256">
        <v>205680.0</v>
      </c>
      <c r="G2723" s="133" t="s">
        <v>37</v>
      </c>
    </row>
    <row r="2724" ht="15.0" hidden="1" customHeight="1">
      <c r="A2724" s="133" t="s">
        <v>12</v>
      </c>
      <c r="B2724" s="133" t="s">
        <v>1864</v>
      </c>
      <c r="C2724" s="133">
        <v>13570.0</v>
      </c>
      <c r="D2724" s="133" t="s">
        <v>2997</v>
      </c>
      <c r="E2724" s="133" t="s">
        <v>46</v>
      </c>
      <c r="F2724" s="256">
        <v>78229.0</v>
      </c>
      <c r="G2724" s="133" t="s">
        <v>37</v>
      </c>
    </row>
    <row r="2725" ht="15.0" hidden="1" customHeight="1">
      <c r="A2725" s="133" t="s">
        <v>12</v>
      </c>
      <c r="B2725" s="133" t="s">
        <v>1864</v>
      </c>
      <c r="C2725" s="133">
        <v>13571.0</v>
      </c>
      <c r="D2725" s="133" t="s">
        <v>2998</v>
      </c>
      <c r="E2725" s="133" t="s">
        <v>46</v>
      </c>
      <c r="F2725" s="256">
        <v>706933.0</v>
      </c>
      <c r="G2725" s="133" t="s">
        <v>37</v>
      </c>
    </row>
    <row r="2726" ht="15.0" hidden="1" customHeight="1">
      <c r="A2726" s="133" t="s">
        <v>12</v>
      </c>
      <c r="B2726" s="133" t="s">
        <v>1864</v>
      </c>
      <c r="C2726" s="133">
        <v>13572.0</v>
      </c>
      <c r="D2726" s="133" t="s">
        <v>2999</v>
      </c>
      <c r="E2726" s="133" t="s">
        <v>46</v>
      </c>
      <c r="F2726" s="256">
        <v>672945.0</v>
      </c>
      <c r="G2726" s="133" t="s">
        <v>37</v>
      </c>
    </row>
    <row r="2727" ht="15.0" hidden="1" customHeight="1">
      <c r="A2727" s="133" t="s">
        <v>12</v>
      </c>
      <c r="B2727" s="133" t="s">
        <v>1864</v>
      </c>
      <c r="C2727" s="133">
        <v>13573.0</v>
      </c>
      <c r="D2727" s="133" t="s">
        <v>3000</v>
      </c>
      <c r="E2727" s="133" t="s">
        <v>46</v>
      </c>
      <c r="F2727" s="256">
        <v>349125.0</v>
      </c>
      <c r="G2727" s="133" t="s">
        <v>37</v>
      </c>
    </row>
    <row r="2728" ht="15.0" hidden="1" customHeight="1">
      <c r="A2728" s="133" t="s">
        <v>12</v>
      </c>
      <c r="B2728" s="133" t="s">
        <v>1864</v>
      </c>
      <c r="C2728" s="133">
        <v>13574.0</v>
      </c>
      <c r="D2728" s="133" t="s">
        <v>3001</v>
      </c>
      <c r="E2728" s="133" t="s">
        <v>46</v>
      </c>
      <c r="F2728" s="256">
        <v>146637.0</v>
      </c>
      <c r="G2728" s="133" t="s">
        <v>37</v>
      </c>
    </row>
    <row r="2729" ht="15.0" hidden="1" customHeight="1">
      <c r="A2729" s="133" t="s">
        <v>12</v>
      </c>
      <c r="B2729" s="133" t="s">
        <v>1864</v>
      </c>
      <c r="C2729" s="133">
        <v>13575.0</v>
      </c>
      <c r="D2729" s="133" t="s">
        <v>3002</v>
      </c>
      <c r="E2729" s="133" t="s">
        <v>46</v>
      </c>
      <c r="F2729" s="256">
        <v>845387.0</v>
      </c>
      <c r="G2729" s="133" t="s">
        <v>37</v>
      </c>
    </row>
    <row r="2730" ht="15.0" hidden="1" customHeight="1">
      <c r="A2730" s="133" t="s">
        <v>12</v>
      </c>
      <c r="B2730" s="133" t="s">
        <v>869</v>
      </c>
      <c r="C2730" s="133">
        <v>13576.0</v>
      </c>
      <c r="D2730" s="133" t="s">
        <v>3003</v>
      </c>
      <c r="E2730" s="133" t="s">
        <v>2262</v>
      </c>
      <c r="F2730" s="256">
        <v>215304.0</v>
      </c>
      <c r="G2730" s="133" t="s">
        <v>37</v>
      </c>
    </row>
    <row r="2731" ht="15.0" hidden="1" customHeight="1">
      <c r="A2731" s="133" t="s">
        <v>12</v>
      </c>
      <c r="B2731" s="133" t="s">
        <v>869</v>
      </c>
      <c r="C2731" s="133">
        <v>13577.0</v>
      </c>
      <c r="D2731" s="133" t="s">
        <v>3004</v>
      </c>
      <c r="E2731" s="133" t="s">
        <v>111</v>
      </c>
      <c r="F2731" s="256">
        <v>3507205.0</v>
      </c>
      <c r="G2731" s="133" t="s">
        <v>37</v>
      </c>
    </row>
    <row r="2732" ht="15.0" hidden="1" customHeight="1">
      <c r="A2732" s="133" t="s">
        <v>12</v>
      </c>
      <c r="B2732" s="133" t="s">
        <v>1864</v>
      </c>
      <c r="C2732" s="133">
        <v>13578.0</v>
      </c>
      <c r="D2732" s="133" t="s">
        <v>3005</v>
      </c>
      <c r="E2732" s="133" t="s">
        <v>46</v>
      </c>
      <c r="F2732" s="256">
        <v>758830.0</v>
      </c>
      <c r="G2732" s="133" t="s">
        <v>37</v>
      </c>
    </row>
    <row r="2733" ht="15.0" hidden="1" customHeight="1">
      <c r="A2733" s="133" t="s">
        <v>12</v>
      </c>
      <c r="B2733" s="133" t="s">
        <v>869</v>
      </c>
      <c r="C2733" s="133">
        <v>13579.0</v>
      </c>
      <c r="D2733" s="133" t="s">
        <v>3006</v>
      </c>
      <c r="E2733" s="133" t="s">
        <v>111</v>
      </c>
      <c r="F2733" s="256">
        <v>3566832.0</v>
      </c>
      <c r="G2733" s="133" t="s">
        <v>37</v>
      </c>
    </row>
    <row r="2734" ht="15.0" hidden="1" customHeight="1">
      <c r="A2734" s="133" t="s">
        <v>12</v>
      </c>
      <c r="B2734" s="133" t="s">
        <v>869</v>
      </c>
      <c r="C2734" s="133">
        <v>13580.0</v>
      </c>
      <c r="D2734" s="133" t="s">
        <v>3007</v>
      </c>
      <c r="E2734" s="133" t="s">
        <v>111</v>
      </c>
      <c r="F2734" s="256">
        <v>1428000.0</v>
      </c>
      <c r="G2734" s="133" t="s">
        <v>37</v>
      </c>
    </row>
    <row r="2735" ht="15.0" hidden="1" customHeight="1">
      <c r="A2735" s="133" t="s">
        <v>12</v>
      </c>
      <c r="B2735" s="133" t="s">
        <v>1864</v>
      </c>
      <c r="C2735" s="133">
        <v>13581.0</v>
      </c>
      <c r="D2735" s="133" t="s">
        <v>3008</v>
      </c>
      <c r="E2735" s="133" t="s">
        <v>46</v>
      </c>
      <c r="F2735" s="256">
        <v>845387.0</v>
      </c>
      <c r="G2735" s="133" t="s">
        <v>37</v>
      </c>
    </row>
    <row r="2736" ht="15.0" hidden="1" customHeight="1">
      <c r="A2736" s="133" t="s">
        <v>12</v>
      </c>
      <c r="B2736" s="133" t="s">
        <v>869</v>
      </c>
      <c r="C2736" s="133">
        <v>13582.0</v>
      </c>
      <c r="D2736" s="133" t="s">
        <v>3009</v>
      </c>
      <c r="E2736" s="133" t="s">
        <v>2262</v>
      </c>
      <c r="F2736" s="256">
        <v>131495.0</v>
      </c>
      <c r="G2736" s="133" t="s">
        <v>37</v>
      </c>
    </row>
    <row r="2737" ht="15.0" hidden="1" customHeight="1">
      <c r="A2737" s="133" t="s">
        <v>12</v>
      </c>
      <c r="B2737" s="133" t="s">
        <v>1864</v>
      </c>
      <c r="C2737" s="133">
        <v>13583.0</v>
      </c>
      <c r="D2737" s="133" t="s">
        <v>3010</v>
      </c>
      <c r="E2737" s="133" t="s">
        <v>46</v>
      </c>
      <c r="F2737" s="256">
        <v>97568.0</v>
      </c>
      <c r="G2737" s="133" t="s">
        <v>37</v>
      </c>
    </row>
    <row r="2738" ht="15.0" hidden="1" customHeight="1">
      <c r="A2738" s="133" t="s">
        <v>12</v>
      </c>
      <c r="B2738" s="133" t="s">
        <v>869</v>
      </c>
      <c r="C2738" s="133">
        <v>13584.0</v>
      </c>
      <c r="D2738" s="133" t="s">
        <v>3011</v>
      </c>
      <c r="E2738" s="133" t="s">
        <v>2262</v>
      </c>
      <c r="F2738" s="256">
        <v>302486.0</v>
      </c>
      <c r="G2738" s="133" t="s">
        <v>37</v>
      </c>
    </row>
    <row r="2739" ht="15.0" hidden="1" customHeight="1">
      <c r="A2739" s="133" t="s">
        <v>12</v>
      </c>
      <c r="B2739" s="133" t="s">
        <v>869</v>
      </c>
      <c r="C2739" s="133">
        <v>13585.0</v>
      </c>
      <c r="D2739" s="133" t="s">
        <v>3012</v>
      </c>
      <c r="E2739" s="133" t="s">
        <v>2262</v>
      </c>
      <c r="F2739" s="256">
        <v>165026.0</v>
      </c>
      <c r="G2739" s="133" t="s">
        <v>37</v>
      </c>
    </row>
    <row r="2740" ht="15.0" hidden="1" customHeight="1">
      <c r="A2740" s="133" t="s">
        <v>12</v>
      </c>
      <c r="B2740" s="133" t="s">
        <v>869</v>
      </c>
      <c r="C2740" s="133">
        <v>13586.0</v>
      </c>
      <c r="D2740" s="133" t="s">
        <v>3013</v>
      </c>
      <c r="E2740" s="133" t="s">
        <v>2262</v>
      </c>
      <c r="F2740" s="256">
        <v>174335.0</v>
      </c>
      <c r="G2740" s="133" t="s">
        <v>37</v>
      </c>
    </row>
    <row r="2741" ht="15.0" hidden="1" customHeight="1">
      <c r="A2741" s="133" t="s">
        <v>12</v>
      </c>
      <c r="B2741" s="133" t="s">
        <v>869</v>
      </c>
      <c r="C2741" s="133">
        <v>13587.0</v>
      </c>
      <c r="D2741" s="133" t="s">
        <v>3014</v>
      </c>
      <c r="E2741" s="133" t="s">
        <v>2262</v>
      </c>
      <c r="F2741" s="256">
        <v>215304.0</v>
      </c>
      <c r="G2741" s="133" t="s">
        <v>37</v>
      </c>
    </row>
    <row r="2742" ht="15.0" hidden="1" customHeight="1">
      <c r="A2742" s="133" t="s">
        <v>12</v>
      </c>
      <c r="B2742" s="133" t="s">
        <v>869</v>
      </c>
      <c r="C2742" s="133">
        <v>13588.0</v>
      </c>
      <c r="D2742" s="133" t="s">
        <v>3015</v>
      </c>
      <c r="E2742" s="133" t="s">
        <v>2262</v>
      </c>
      <c r="F2742" s="256">
        <v>180258.0</v>
      </c>
      <c r="G2742" s="133" t="s">
        <v>37</v>
      </c>
    </row>
    <row r="2743" ht="15.0" hidden="1" customHeight="1">
      <c r="A2743" s="133" t="s">
        <v>12</v>
      </c>
      <c r="B2743" s="133" t="s">
        <v>869</v>
      </c>
      <c r="C2743" s="133">
        <v>13589.0</v>
      </c>
      <c r="D2743" s="133" t="s">
        <v>3016</v>
      </c>
      <c r="E2743" s="133" t="s">
        <v>2262</v>
      </c>
      <c r="F2743" s="256">
        <v>239885.0</v>
      </c>
      <c r="G2743" s="133" t="s">
        <v>37</v>
      </c>
    </row>
    <row r="2744" ht="15.0" hidden="1" customHeight="1">
      <c r="A2744" s="133" t="s">
        <v>12</v>
      </c>
      <c r="B2744" s="133" t="s">
        <v>515</v>
      </c>
      <c r="C2744" s="133">
        <v>13590.0</v>
      </c>
      <c r="D2744" s="133" t="s">
        <v>3017</v>
      </c>
      <c r="E2744" s="133" t="s">
        <v>36</v>
      </c>
      <c r="F2744" s="256">
        <v>18568.0</v>
      </c>
      <c r="G2744" s="133" t="s">
        <v>37</v>
      </c>
    </row>
  </sheetData>
  <autoFilter ref="$A$1:$G$2744">
    <filterColumn colId="3">
      <filters>
        <filter val="PLANTACION DE MAGNÓLIO H= 1.5 m. (Incluye suministro al sitio de obra, plantacion, caja, tierra, abono y tutor)"/>
        <filter val="TARIFA HORA - PERSONAL DE OBRA - MAESTRO DE OBRA (INCLUYE FACTOR DE PRESTACIONES)"/>
        <filter val="PLANTACIÓN DE CARISECO H= 1.5 m. (Incluye suministro al sitio de obra, plantacion, aplicación y mezcla de sustrato, tutor y amarre. Incluye transporte y disposición final de sobrantes en sitio autorizado a 28 Kms)."/>
        <filter val="PINTURA EN FRÍO PARA DEMARCACIÓN DE VÍAS. INCLUYE EQUIPO MANUAL Y MANO DE OBRA."/>
        <filter val="TARIFA JORNAL - PERSONAL DE OBRA -  TECNICO PLOMERO (INCLUYE FACTOR DE PRESTACIONES)"/>
        <filter val="INSPECCIÓN DE REDES DE ALCANTARILLADO CON SISTEMA CCTV PARA DIÁMETROS ENTRE 6&quot; Y 36&quot;. INCL MANO DE OBRA IDÓNEA, INFORME ESCRITO DE DIAGNÓSTICO Y DVD CON VIDEO. INCL IVA"/>
        <filter val="TARIFA JORNAL- PERSONAL DE OBRA - MAESTRO DE OBRA (INCLUYE FACTOR DE PRESTACIONES)"/>
        <filter val="TARIFA MES - PERSONAL DE OBRA - PLOMERO (NO INCLUYE FACTOR DE PRESTACIONES)"/>
        <filter val="TARIFA MES - PERSONAL DE OBRA - OFICIAL (INCLUYE FACTOR DE PRESTACIONES)"/>
        <filter val="TARIFA MES - PERSONAL DE OBRA - MAESTRO DE OBRA (NO INCLUYE FACTOR DE PRESTACIONES)"/>
        <filter val="TARIFA MES - PERSONAL DE OBRA - TÉCNICO ELÉCTRICO (INCLUYE FACTOR DE PRESTACIONES)"/>
        <filter val="TARIFA HORA - PERSONAL DE OBRA -  TECNICO PLOMERO (INCLUYE FACTOR DE PRESTACIONES)"/>
        <filter val="MOVILIZACIÓN, MONTAJE Y DESMONTAJE DE EQUIPO ENTRE PERFORACIONES DENTRO DE LA OBRA"/>
        <filter val="PLANTACION DE PALMA ALEJANDRA H= 1.5 m. (Incluye suministro al sitio de obra, plantacion, aplicación y mezcla de sustrato, tutor, amarre, incluye transporte y disposición final de sobrantes en sitio autorizado a 28 km)."/>
        <filter val="LIQUIDAMBAR H=2.5 m. (Incluye suministro al sitio de obra, tutor con manguera y alambre)"/>
        <filter val="PLANTACION DE NOGAL H= 1.5 m. (Incluye suministro al sitio de obra, plantacion, caja, tierra, abono y tutor"/>
        <filter val="TARIFA HORA - PERSONAL DE OBRA - OPERARIO (INCLUYE FACTOR DE PRESTACIONES)"/>
        <filter val="ACERO FIGURADO Ø 1/4&quot; A Ø 1&quot; F'y=60000 PSI - Puesto en obra"/>
        <filter val="SUMINISTRO DE HORTENSIA JUMBO - FLOR AZUL (Incluye suministro al sitio de obra de 6 unidades por M2)"/>
        <filter val="APLICACIÓN DE BICOMPONENTE (SPRAY O EXTRUSIÓN) INCLUYE EQUIPO Y MANO DE OBRA Y MICROESFERAS"/>
        <filter val="TARIFA MES - PERSONAL DE OBRA - AYUDANTE (NO INCLUYE FACTOR DE PRESTACIONES)"/>
        <filter val="PERFORACIÓN HORIZONTAL DIRIGIDA PARA ACUED. D=16&quot;, INCLUYE INSTAL. DE CAMISA ACERO D=24&quot;, MOVILIZACIÓN Y DESMOVILIZACIÓN EQUIPOS, EQUIPO Y COMPRESORES PARA HINCADO, OBRA MECÁNICA Y LIMPIEZA DE CAMISAS"/>
        <filter val="TARIFA MES - PERSONAL DE OBRA - INSPECTOR 1 HORARIO NOCTURNO (INCLUYE FACTOR DE PRESTACIONES)"/>
        <filter val="PLANTACION DE CAUCHO SABANERO H= 1.5 m. (Incluye suministro al sitio de obra, plantacion, caja, tierra, abono y tutor)"/>
        <filter val="INSPECCIÓN DE REDES DE ALCANTARILLADO CON SISTEMA CCTV  PARA DIÁMETROS MAYORES A 36&quot;. INCL MANO DE OBRA IDÓNEA, INFORME ESCRITO DE DIAGNÓSTICO Y DVD CON VIDEO. INCL IVA"/>
        <filter val="PINTURA EN FRÍO PARA DEMARCACIÓN DE VÍAS. A= 12 cm. INCLUYE EQUIPO AUTOPROPULSADO Y MANO DE OBRA."/>
        <filter val="PLANTACION DE JAZMIN CHINO H= 1.5 m. (Incluye suministro al sitio de obra, plantacion, caja, tierra, abono y tutor)"/>
        <filter val="TARIFA JORNAL - PERSONAL DE OBRA - TECNICO SOLDADOR (INCLUYE FACTOR DE PRESTACIONES)"/>
        <filter val="TARIFA HORA - PERSONAL DE OBRA - OFICIAL NOCTURNO (INCLUYE FACTOR DE PRESTACIONES)"/>
        <filter val="TARIFA HORA - PERSONAL DE OBRA - AYUDANTE - HORARIO NOCTURNO (INCLUYE FACTOR DE PRESTACIONES)"/>
        <filter val="TARIFA MES - PERSONAL DE OBRA - OPERARIO (INCLUYE FACTOR DE PRESTACIONES)"/>
        <filter val="PLANTACION DE SIETECUEROS H= 1.5 m. (Incluye suministro al sitio de obra, plantacion, aplicación y mezcla de sustrato, tutor y amarre. Incluye transporte y disposición final de sobrantes en sitio autorizado a 28 km)."/>
        <filter val="PODA DE ESPECÍMENES MAYORES A 5M (Incluye mano de obra)"/>
        <filter val="TARIFA JORNAL - PERSONAL DE OBRA - AYUDANTE (INCLUYE FACTOR DE PRESTACIONES)"/>
        <filter val="APLICACIÓN DE BICOMPONENTE (SPRAY O EXTRUSIÓN) INCLUYE EQUIPO Y MANO DE OBRA"/>
        <filter val="TARIFA JORNAL - PERSONAL DE OBRA - TÉCNICO (SOLDADOR 1 A) (INCLUYE FACTOR DE PRESTACIONES)"/>
        <filter val="TARIFA JORNAL - PERSONAL DE OBRA - OPERADOR EQUIPO DE SEÑALIZACIÓN HORARIO NOCTURNO (INCLUYE FACTOR DE PRESTACIONES)"/>
        <filter val="TARIFA JORNAL - PERSONAL DE OBRA- TÉCNICO ELÉCTRICO (INCLUYE FACTOR DE PRESTACIONES)"/>
        <filter val="TARIFA JORNAL - PERSONAL DE OBRA - PLOMERO ELECTRICISTA (INCLUYE FACTOR DE PRESTACIONES)"/>
        <filter val="TARIFA MES - PERSONAL DE OBRA - OFICIAL (NO INCLUYE FACTOR DE PRESTACIONES)"/>
        <filter val="TARIFA JORNAL- PERSONAL DE OBRA - OPERARIO HORARIO NOCTURNO (INCLUYE FACTOR DE PRESTACIONES)"/>
        <filter val="SUMINISTRO DE PENNISETUM (Incluye suministro al sitio de obra de 16 unidades por M2)"/>
        <filter val="HELECHO MACHO H=1.0 m. (Incluye suministro al sitio de obra)"/>
        <filter val="TARIFA JORNAL - PERSONAL DE OBRA - TÉCNICO (INCLUYE FACTOR DE PRESTACIONES)"/>
        <filter val="PODA DE ESPECÍMENES MENORES A 5M (Incluye mano de obra)"/>
        <filter val="TARIFA HORA - PERSONAL DE OBRA - OFICIAL (INCLUYE FACTOR DE PRESTACIONES)"/>
        <filter val="TARIFA JORNAL - PERSONAL DE OBRA - OFICIAL HORARIO NOCTURNO (INCLUYE FACTOR DE PRESTACIONES)"/>
        <filter val="PINTURA EN FRÍO PARA DEMARCACIÓN DE VÍAS. A= 15 cm. INCLUYE EQUIPO AUTOPROPULSADO Y MANO DE OBRA."/>
        <filter val="SUMINISTRO DE LIRIOPE (Incluye suministro al sitio de obra de 16 unidades por M2)"/>
        <filter val="SUMINISTRO DE CLAVEL CHINO (Incluye suministro al sitio de obra de 16 unidades por M2)"/>
        <filter val="LAVADO Y SONDEO DE REDES DE ALCANTARILLADO ENTRE 18&quot; Y 36&quot; DE DIÁMETRO Y CON GRADO DE COLMATACIÓN MENOR DEL 30%. INCLUYE MANO DE OBRA IDÓNEA, SEÑALIZACIÓN BÁSICA, SUMIN DE COMBUSTIBLE Y AGUA. INCL IVA"/>
        <filter val="TARIFA JORNAL - PERSONAL DE OBRA - OFICIAL (INCLUYE FACTOR DE PRESTACIONES)"/>
        <filter val="PLANTACIÓN DE CEDRO H=1.5 m. (Incluye suministro al sitio de obra, plantacion, caja, tierra, abono y tutor)"/>
        <filter val="PLANTACION DE COLA DE ZORRO (Incluye suministro al sitio de obra, plantación, tierra negra, abono y tutor)"/>
        <filter val="TARIFA MES - PERSONAL DE OBRA - OPERARIO (NO INCLUYE FACTOR DE PRESTACIONES)"/>
        <filter val="TARIFA JORNAL - PERSONAL DE OBRA - AYUDANTE HORARIO NOCTURNO (INCLUYE FACTOR DE PRESTACIONES)"/>
        <filter val="PLANTACION DE EUCALIPTO POMARROSO H=1.5 m. (Incluye suministro al sitio de obra, plantacion, caja, tierra, abono y tutor)"/>
        <filter val="TARIFA JORNAL - PERSONAL DE OBRA - OPERADOR EQUIPO DE SEÑALIZACIÓN (INCLUYE FACTOR DE PRESTACIONES)"/>
        <filter val="PERFORACIÓN HORIZONTAL DIRIGIDA PARA ACUED. D=24&quot;, INCLUYE INSTAL. DE CAMISA ACERO D=36&quot;, MOVILIZACIÓN Y DESMOVILIZACIÓN EQUIPOS, EQUIPO Y COMPRESORES PARA HINCADO, OBRA MECÁNICA Y LIMPIEZA DE CAMISAS"/>
        <filter val="TARIFA HORA - PERSONAL DE OBRA - AYUDANTE (INCLUYE FACTOR DE PRESTACIONES)"/>
        <filter val="TARIFA HORA - PERSONAL DE OBRA- TÉCNICO ELÉCTRICO (INCLUYE FACTOR DE PRESTACIONES)"/>
        <filter val="TARIFA MES - PERSONAL DE OBRA - AYUDANTE (INCLUYE FACTOR DE PRESTACIONES)"/>
        <filter val="TARIFA MES - PERSONAL DE OBRA - MAESTRO DE OBRA - HORARIO NOCTURNO (NO INCLUYE FACTOR DE PRESTACIONES)"/>
        <filter val="PLANTACIÓN DE LIQUIDAMBAR H=1.5 m. (Incluye suministro al sitio de obra, plantacion, caja, tierra, abono y tutor)"/>
        <filter val="PLANTACION DE CHICALA H=1.5 m. (Incluye suministro al sitio de obra, plantacion, caja, tierra,  abono y tutor)"/>
        <filter val="PLANTACION DE ROBLE H= 1.5 m. (Incluye suministro al sitio de obra, plantacion, caja, tierra, abono y tutor)"/>
        <filter val="TARIFA MES - PERSONAL DE OBRA - TÉCNICO (PLOMERO_ELECTRICISTA) (INCLUYE FACTOR DE PRESTACIONES)"/>
        <filter val="TARIFA MES - PERSONAL DE OBRA - TÉCNICO ELÉCTRICO (NO INCLUYE FACTOR DE PRESTACIONES)"/>
        <filter val="PALMA DE CERA H=3.5 m. (Incluye suministro al sitio de obra, tutor H=3.00m con manguera y alambre. No incluye caja y abono)."/>
        <filter val="PLANTACION DE LLAMA AMARILLA (Incluye suministro al sitio de obra, plantación, tierra negra, abono y tutor)"/>
        <filter val="PLANTACION DE YARUMO H= 1.5 m. (Incluye suministro al sitio de obra, plantacion, caja, tierra, abono y tutor)"/>
        <filter val="TARIFA MES - PERSONAL DE OBRA - OPERADOR EQUIPO DE SEÑALIZACIÓN (INCLUYE FACTOR DE PRESTACIONES)"/>
        <filter val="PLANTACION DE CUCHARO H= 1.5 m. (Incluye suministro al sitio de obra, plantacion, aplicación y mezcla de sustrato, tutor y amarre. Incluye transporte y disposición final de sobrantes en sitio autorizado a 28 km)."/>
        <filter val="TARIFA JORNAL - PERSONAL DE OBRA - SOLDADOR (INCLUYE FACTOR DE PRESTACIONES)"/>
        <filter val="TARIFA JORNAL - PERSONAL DE OBRA - OPERARIO (INCLUYE FACTOR DE PRESTACIONES)"/>
        <filter val="LAVADO Y SONDEO DE REDES DE ALCANTARILLADO ENTRE 6&quot; Y 16&quot; DE DIÁMETRO Y CON GRADO DE COLMATACIÓN MENOR DEL 30%. INCL MANO DE OBRA IDÓNEA, SEÑALIZACIÓN BÁSICA, SUMIN DE COMBUSTIBLE Y AGUA. INCL. IVA"/>
        <filter val="HIEDRA MIAMI (Incluye suministro al sitio de obra de 12 Unidades por m2)"/>
        <filter val="TARIFA MES - PERSONAL DE OBRA - INSPECTOR 1 HORARIO NOCTURNO (NO INCLUYE FACTOR DE PRESTACIONES)"/>
        <filter val="TARIFA MES - PERSONAL DE OBRA - MAESTRO DE OBRA (INCLUYE FACTOR DE PRESTACIONES)"/>
        <filter val="FERTILIZACIÓN EDÁFICA (Incluye mano de obra). Aplicación de 100 gramos de fertilizante por árbol."/>
      </filters>
    </filterColumn>
  </autoFilter>
  <printOptions/>
  <pageMargins bottom="0.75" footer="0.0" header="0.0" left="0.7" right="0.7" top="0.75"/>
  <pageSetup paperSize="9" orientation="portrait"/>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14"/>
    <col customWidth="1" min="2" max="2" width="45.43"/>
    <col customWidth="1" min="3" max="3" width="20.71"/>
    <col customWidth="1" min="4" max="4" width="25.14"/>
    <col customWidth="1" min="5" max="5" width="24.43"/>
    <col customWidth="1" min="6" max="6" width="23.29"/>
    <col customWidth="1" min="7" max="7" width="20.71"/>
    <col customWidth="1" min="8" max="8" width="16.71"/>
    <col customWidth="1" min="9" max="9" width="20.71"/>
    <col customWidth="1" min="10" max="10" width="16.71"/>
    <col customWidth="1" min="11" max="11" width="20.71"/>
    <col customWidth="1" min="12" max="12" width="16.71"/>
    <col customWidth="1" min="13" max="13" width="20.71"/>
    <col customWidth="1" min="14" max="14" width="16.71"/>
    <col customWidth="1" min="15" max="15" width="20.71"/>
    <col customWidth="1" min="16" max="16" width="16.71"/>
    <col customWidth="1" min="17" max="17" width="20.71"/>
    <col customWidth="1" min="18" max="22" width="18.86"/>
    <col customWidth="1" min="23" max="23" width="21.29"/>
    <col customWidth="1" min="24" max="24" width="18.86"/>
    <col customWidth="1" min="25" max="26" width="11.43"/>
  </cols>
  <sheetData>
    <row r="1" ht="5.25" customHeight="1">
      <c r="A1" s="257"/>
      <c r="B1" s="257"/>
      <c r="C1" s="257"/>
      <c r="D1" s="258"/>
      <c r="E1" s="258"/>
      <c r="F1" s="257"/>
      <c r="G1" s="257"/>
      <c r="H1" s="257"/>
      <c r="I1" s="257"/>
      <c r="J1" s="257"/>
      <c r="K1" s="257"/>
      <c r="L1" s="257"/>
      <c r="M1" s="257"/>
      <c r="N1" s="257"/>
      <c r="O1" s="257"/>
      <c r="P1" s="257"/>
      <c r="Q1" s="257"/>
      <c r="R1" s="257"/>
      <c r="S1" s="257"/>
      <c r="T1" s="257"/>
      <c r="U1" s="257"/>
      <c r="V1" s="257"/>
      <c r="W1" s="257"/>
      <c r="X1" s="257"/>
      <c r="Y1" s="257"/>
      <c r="Z1" s="257"/>
    </row>
    <row r="2" ht="11.25" customHeight="1">
      <c r="A2" s="257"/>
      <c r="B2" s="257"/>
      <c r="C2" s="257"/>
      <c r="D2" s="258"/>
      <c r="E2" s="258"/>
      <c r="F2" s="257"/>
      <c r="G2" s="257"/>
      <c r="H2" s="257"/>
      <c r="I2" s="257"/>
      <c r="J2" s="257"/>
      <c r="K2" s="257"/>
      <c r="L2" s="257"/>
      <c r="M2" s="257"/>
      <c r="N2" s="257"/>
      <c r="O2" s="257"/>
      <c r="P2" s="257"/>
      <c r="Q2" s="257"/>
      <c r="R2" s="257"/>
      <c r="S2" s="257"/>
      <c r="T2" s="257"/>
      <c r="U2" s="257"/>
      <c r="V2" s="257"/>
      <c r="W2" s="257"/>
      <c r="X2" s="257"/>
      <c r="Y2" s="257"/>
      <c r="Z2" s="257"/>
    </row>
    <row r="3" ht="11.25" customHeight="1">
      <c r="A3" s="257"/>
      <c r="B3" s="260" t="s">
        <v>3020</v>
      </c>
      <c r="S3" s="257"/>
      <c r="T3" s="257"/>
      <c r="U3" s="257"/>
      <c r="V3" s="257"/>
      <c r="W3" s="257"/>
      <c r="X3" s="257"/>
      <c r="Y3" s="257"/>
      <c r="Z3" s="257"/>
    </row>
    <row r="4" ht="11.25" customHeight="1">
      <c r="A4" s="257"/>
      <c r="S4" s="257"/>
      <c r="T4" s="257"/>
      <c r="U4" s="257"/>
      <c r="V4" s="257"/>
      <c r="W4" s="257"/>
      <c r="X4" s="257"/>
      <c r="Y4" s="257"/>
      <c r="Z4" s="257"/>
    </row>
    <row r="5" ht="11.25" customHeight="1">
      <c r="A5" s="257"/>
      <c r="S5" s="257"/>
      <c r="T5" s="257"/>
      <c r="U5" s="257"/>
      <c r="V5" s="257"/>
      <c r="W5" s="257"/>
      <c r="X5" s="257"/>
      <c r="Y5" s="257"/>
      <c r="Z5" s="257"/>
    </row>
    <row r="6" ht="11.25" customHeight="1">
      <c r="A6" s="257"/>
      <c r="S6" s="257"/>
      <c r="T6" s="257"/>
      <c r="U6" s="257"/>
      <c r="V6" s="257"/>
      <c r="W6" s="257"/>
      <c r="X6" s="257"/>
      <c r="Y6" s="257"/>
      <c r="Z6" s="257"/>
    </row>
    <row r="7" ht="11.25" customHeight="1">
      <c r="A7" s="257"/>
      <c r="S7" s="257"/>
      <c r="T7" s="257"/>
      <c r="U7" s="257"/>
      <c r="V7" s="257"/>
      <c r="W7" s="257"/>
      <c r="X7" s="257"/>
      <c r="Y7" s="257"/>
      <c r="Z7" s="257"/>
    </row>
    <row r="8" ht="11.25" customHeight="1">
      <c r="A8" s="257"/>
      <c r="S8" s="257"/>
      <c r="T8" s="257"/>
      <c r="U8" s="257"/>
      <c r="V8" s="257"/>
      <c r="W8" s="257"/>
      <c r="X8" s="257"/>
      <c r="Y8" s="257"/>
      <c r="Z8" s="257"/>
    </row>
    <row r="9" ht="11.25" customHeight="1">
      <c r="A9" s="257"/>
      <c r="S9" s="257"/>
      <c r="T9" s="257"/>
      <c r="U9" s="257"/>
      <c r="V9" s="257"/>
      <c r="W9" s="257"/>
      <c r="X9" s="257"/>
      <c r="Y9" s="257"/>
      <c r="Z9" s="257"/>
    </row>
    <row r="10" ht="15.75" customHeight="1">
      <c r="A10" s="257"/>
      <c r="B10" s="257"/>
      <c r="C10" s="257"/>
      <c r="D10" s="258"/>
      <c r="E10" s="258"/>
      <c r="F10" s="257"/>
      <c r="G10" s="257"/>
      <c r="H10" s="257"/>
      <c r="I10" s="257"/>
      <c r="J10" s="257"/>
      <c r="K10" s="257"/>
      <c r="L10" s="257"/>
      <c r="M10" s="257"/>
      <c r="N10" s="257"/>
      <c r="O10" s="257"/>
      <c r="P10" s="257"/>
      <c r="Q10" s="257"/>
      <c r="R10" s="257"/>
      <c r="S10" s="257"/>
      <c r="T10" s="257"/>
      <c r="U10" s="257"/>
      <c r="V10" s="257"/>
      <c r="W10" s="257"/>
      <c r="X10" s="257"/>
      <c r="Y10" s="257"/>
      <c r="Z10" s="257"/>
    </row>
    <row r="11" ht="13.5" customHeight="1">
      <c r="A11" s="257"/>
      <c r="B11" s="263" t="s">
        <v>3021</v>
      </c>
      <c r="C11" s="264"/>
      <c r="D11" s="264"/>
      <c r="E11" s="264"/>
      <c r="F11" s="264"/>
      <c r="G11" s="264"/>
      <c r="H11" s="264"/>
      <c r="I11" s="264"/>
      <c r="J11" s="264"/>
      <c r="K11" s="264"/>
      <c r="L11" s="264"/>
      <c r="M11" s="264"/>
      <c r="N11" s="264"/>
      <c r="O11" s="264"/>
      <c r="P11" s="264"/>
      <c r="Q11" s="264"/>
      <c r="R11" s="265"/>
      <c r="S11" s="264"/>
      <c r="T11" s="265"/>
      <c r="U11" s="264"/>
      <c r="V11" s="265"/>
      <c r="W11" s="264"/>
      <c r="X11" s="265"/>
      <c r="Y11" s="257"/>
      <c r="Z11" s="257"/>
    </row>
    <row r="12" ht="13.5" customHeight="1">
      <c r="A12" s="257"/>
      <c r="B12" s="266"/>
      <c r="C12" s="267" t="str">
        <f>D12&amp;" MÍNIMO"</f>
        <v>1 MÍNIMO</v>
      </c>
      <c r="D12" s="269">
        <v>1.0</v>
      </c>
      <c r="E12" s="272" t="str">
        <f>F12&amp;" MÍNIMO"</f>
        <v>1,2 MÍNIMO</v>
      </c>
      <c r="F12" s="273">
        <v>1.2</v>
      </c>
      <c r="G12" s="274" t="str">
        <f>H12&amp;" MÍNIMO"</f>
        <v>1,5 MÍNIMO</v>
      </c>
      <c r="H12" s="275">
        <v>1.5</v>
      </c>
      <c r="I12" s="272" t="str">
        <f>J12&amp;" MÍNIMO"</f>
        <v>1,8 MÍNIMO</v>
      </c>
      <c r="J12" s="273">
        <v>1.8</v>
      </c>
      <c r="K12" s="274" t="str">
        <f>L12&amp;" MÍNIMO"</f>
        <v>2 MÍNIMO</v>
      </c>
      <c r="L12" s="275">
        <v>2.0</v>
      </c>
      <c r="M12" s="272" t="str">
        <f>N12&amp;" MÍNIMO"</f>
        <v>2,5 MÍNIMO</v>
      </c>
      <c r="N12" s="273">
        <v>2.5</v>
      </c>
      <c r="O12" s="274" t="str">
        <f>P12&amp;" MÍNIMO"</f>
        <v>3 MÍNIMO</v>
      </c>
      <c r="P12" s="275">
        <v>3.0</v>
      </c>
      <c r="Q12" s="272" t="str">
        <f>R12&amp;" MÍNIMO"</f>
        <v>4 MÍNIMO</v>
      </c>
      <c r="R12" s="273">
        <v>4.0</v>
      </c>
      <c r="S12" s="274" t="str">
        <f>T12&amp;" MÍNIMO"</f>
        <v>4,5 MÍNIMO</v>
      </c>
      <c r="T12" s="275">
        <v>4.5</v>
      </c>
      <c r="U12" s="272" t="str">
        <f>V12&amp;" MÍNIMO"</f>
        <v>5 MÍNIMO</v>
      </c>
      <c r="V12" s="273">
        <v>5.0</v>
      </c>
      <c r="W12" s="274" t="s">
        <v>3022</v>
      </c>
      <c r="X12" s="275">
        <v>5.5</v>
      </c>
      <c r="Y12" s="257"/>
      <c r="Z12" s="257"/>
    </row>
    <row r="13" ht="13.5" customHeight="1">
      <c r="A13" s="257"/>
      <c r="B13" s="278" t="s">
        <v>3023</v>
      </c>
      <c r="C13" s="279" t="s">
        <v>3024</v>
      </c>
      <c r="D13" s="280" t="s">
        <v>3025</v>
      </c>
      <c r="E13" s="281" t="s">
        <v>3024</v>
      </c>
      <c r="F13" s="282" t="s">
        <v>3025</v>
      </c>
      <c r="G13" s="279" t="s">
        <v>3024</v>
      </c>
      <c r="H13" s="280" t="s">
        <v>3025</v>
      </c>
      <c r="I13" s="281" t="s">
        <v>3024</v>
      </c>
      <c r="J13" s="282" t="s">
        <v>3025</v>
      </c>
      <c r="K13" s="279" t="s">
        <v>3024</v>
      </c>
      <c r="L13" s="280" t="s">
        <v>3025</v>
      </c>
      <c r="M13" s="281" t="s">
        <v>3024</v>
      </c>
      <c r="N13" s="282" t="s">
        <v>3025</v>
      </c>
      <c r="O13" s="279" t="s">
        <v>3024</v>
      </c>
      <c r="P13" s="280" t="s">
        <v>3025</v>
      </c>
      <c r="Q13" s="281" t="s">
        <v>3024</v>
      </c>
      <c r="R13" s="282" t="s">
        <v>3025</v>
      </c>
      <c r="S13" s="279" t="s">
        <v>3024</v>
      </c>
      <c r="T13" s="280" t="s">
        <v>3025</v>
      </c>
      <c r="U13" s="281" t="s">
        <v>3024</v>
      </c>
      <c r="V13" s="282" t="s">
        <v>3025</v>
      </c>
      <c r="W13" s="279" t="s">
        <v>3024</v>
      </c>
      <c r="X13" s="280" t="s">
        <v>3025</v>
      </c>
      <c r="Y13" s="257"/>
      <c r="Z13" s="257"/>
    </row>
    <row r="14" ht="13.5" customHeight="1">
      <c r="A14" s="257"/>
      <c r="B14" s="285" t="s">
        <v>3026</v>
      </c>
      <c r="C14" s="286">
        <v>1423500.0</v>
      </c>
      <c r="D14" s="287" t="s">
        <v>268</v>
      </c>
      <c r="E14" s="290">
        <f>+$C$14*F12</f>
        <v>1708200</v>
      </c>
      <c r="F14" s="291" t="s">
        <v>268</v>
      </c>
      <c r="G14" s="286">
        <f>+$C$14*H12</f>
        <v>2135250</v>
      </c>
      <c r="H14" s="287" t="s">
        <v>268</v>
      </c>
      <c r="I14" s="290">
        <f>+$C$14*J12</f>
        <v>2562300</v>
      </c>
      <c r="J14" s="291" t="s">
        <v>268</v>
      </c>
      <c r="K14" s="286">
        <f>+$C$14*L12</f>
        <v>2847000</v>
      </c>
      <c r="L14" s="287" t="s">
        <v>268</v>
      </c>
      <c r="M14" s="290">
        <f>+$C$14*N12</f>
        <v>3558750</v>
      </c>
      <c r="N14" s="291" t="s">
        <v>268</v>
      </c>
      <c r="O14" s="286">
        <f>+$C$14*P12</f>
        <v>4270500</v>
      </c>
      <c r="P14" s="287" t="s">
        <v>268</v>
      </c>
      <c r="Q14" s="293">
        <f>+$C$14*R12</f>
        <v>5694000</v>
      </c>
      <c r="R14" s="291" t="s">
        <v>268</v>
      </c>
      <c r="S14" s="294">
        <f>+$C$14*T12</f>
        <v>6405750</v>
      </c>
      <c r="T14" s="287" t="s">
        <v>268</v>
      </c>
      <c r="U14" s="293">
        <f>+$C$14*V12</f>
        <v>7117500</v>
      </c>
      <c r="V14" s="291" t="s">
        <v>268</v>
      </c>
      <c r="W14" s="294">
        <f>+$C$14*X12</f>
        <v>7829250</v>
      </c>
      <c r="X14" s="287" t="s">
        <v>268</v>
      </c>
      <c r="Y14" s="257"/>
      <c r="Z14" s="257"/>
    </row>
    <row r="15" ht="13.5" customHeight="1">
      <c r="A15" s="257"/>
      <c r="B15" s="285" t="s">
        <v>3027</v>
      </c>
      <c r="C15" s="286">
        <v>200000.0</v>
      </c>
      <c r="D15" s="287" t="s">
        <v>276</v>
      </c>
      <c r="E15" s="290">
        <f>+C15</f>
        <v>200000</v>
      </c>
      <c r="F15" s="291" t="s">
        <v>276</v>
      </c>
      <c r="G15" s="286">
        <f>+C15</f>
        <v>200000</v>
      </c>
      <c r="H15" s="287" t="s">
        <v>276</v>
      </c>
      <c r="I15" s="290">
        <f>+C15</f>
        <v>200000</v>
      </c>
      <c r="J15" s="291" t="s">
        <v>276</v>
      </c>
      <c r="K15" s="286">
        <f>+C15</f>
        <v>200000</v>
      </c>
      <c r="L15" s="287" t="s">
        <v>276</v>
      </c>
      <c r="M15" s="290">
        <v>0.0</v>
      </c>
      <c r="N15" s="291" t="s">
        <v>276</v>
      </c>
      <c r="O15" s="286">
        <v>0.0</v>
      </c>
      <c r="P15" s="287" t="s">
        <v>276</v>
      </c>
      <c r="Q15" s="295">
        <v>0.0</v>
      </c>
      <c r="R15" s="291" t="s">
        <v>276</v>
      </c>
      <c r="S15" s="297">
        <v>0.0</v>
      </c>
      <c r="T15" s="287" t="s">
        <v>276</v>
      </c>
      <c r="U15" s="295">
        <v>0.0</v>
      </c>
      <c r="V15" s="291" t="s">
        <v>276</v>
      </c>
      <c r="W15" s="297">
        <v>0.0</v>
      </c>
      <c r="X15" s="287" t="s">
        <v>276</v>
      </c>
      <c r="Y15" s="257"/>
      <c r="Z15" s="257"/>
    </row>
    <row r="16" ht="13.5" customHeight="1">
      <c r="A16" s="257"/>
      <c r="B16" s="285" t="s">
        <v>3029</v>
      </c>
      <c r="C16" s="286">
        <f>+C15+C14</f>
        <v>1623500</v>
      </c>
      <c r="D16" s="287" t="s">
        <v>278</v>
      </c>
      <c r="E16" s="290">
        <f>+E15+E14</f>
        <v>1908200</v>
      </c>
      <c r="F16" s="291" t="s">
        <v>278</v>
      </c>
      <c r="G16" s="286">
        <f>+G15+G14</f>
        <v>2335250</v>
      </c>
      <c r="H16" s="287" t="s">
        <v>278</v>
      </c>
      <c r="I16" s="290">
        <f>+I15+I14</f>
        <v>2762300</v>
      </c>
      <c r="J16" s="291" t="s">
        <v>278</v>
      </c>
      <c r="K16" s="286">
        <f>+K15+K14</f>
        <v>3047000</v>
      </c>
      <c r="L16" s="287" t="s">
        <v>278</v>
      </c>
      <c r="M16" s="290">
        <f>+M15+M14</f>
        <v>3558750</v>
      </c>
      <c r="N16" s="291" t="s">
        <v>278</v>
      </c>
      <c r="O16" s="286">
        <f>+O15+O14</f>
        <v>4270500</v>
      </c>
      <c r="P16" s="287" t="s">
        <v>278</v>
      </c>
      <c r="Q16" s="293">
        <f>+Q15+Q14</f>
        <v>5694000</v>
      </c>
      <c r="R16" s="291" t="s">
        <v>278</v>
      </c>
      <c r="S16" s="294">
        <f>+S15+S14</f>
        <v>6405750</v>
      </c>
      <c r="T16" s="287" t="s">
        <v>278</v>
      </c>
      <c r="U16" s="293">
        <f>+U15+U14</f>
        <v>7117500</v>
      </c>
      <c r="V16" s="291" t="s">
        <v>278</v>
      </c>
      <c r="W16" s="294">
        <f>+W15+W14</f>
        <v>7829250</v>
      </c>
      <c r="X16" s="287" t="s">
        <v>278</v>
      </c>
      <c r="Y16" s="257"/>
      <c r="Z16" s="257"/>
    </row>
    <row r="17" ht="13.5" customHeight="1">
      <c r="A17" s="257"/>
      <c r="B17" s="285" t="s">
        <v>3037</v>
      </c>
      <c r="C17" s="286">
        <f>+C14/30*360</f>
        <v>17082000</v>
      </c>
      <c r="D17" s="287" t="s">
        <v>279</v>
      </c>
      <c r="E17" s="290">
        <f>+E14/30*360</f>
        <v>20498400</v>
      </c>
      <c r="F17" s="291" t="s">
        <v>279</v>
      </c>
      <c r="G17" s="286">
        <f>+G14/30*360</f>
        <v>25623000</v>
      </c>
      <c r="H17" s="287" t="s">
        <v>279</v>
      </c>
      <c r="I17" s="290">
        <f>+I14/30*360</f>
        <v>30747600</v>
      </c>
      <c r="J17" s="291" t="s">
        <v>279</v>
      </c>
      <c r="K17" s="286">
        <f>+K14/30*360</f>
        <v>34164000</v>
      </c>
      <c r="L17" s="287" t="s">
        <v>279</v>
      </c>
      <c r="M17" s="290">
        <f>+M16/30*360</f>
        <v>42705000</v>
      </c>
      <c r="N17" s="291" t="s">
        <v>279</v>
      </c>
      <c r="O17" s="286">
        <f>+O16/30*360</f>
        <v>51246000</v>
      </c>
      <c r="P17" s="287" t="s">
        <v>279</v>
      </c>
      <c r="Q17" s="290">
        <f>+Q16/30*360</f>
        <v>68328000</v>
      </c>
      <c r="R17" s="291" t="s">
        <v>279</v>
      </c>
      <c r="S17" s="286">
        <f>+S16/30*360</f>
        <v>76869000</v>
      </c>
      <c r="T17" s="287" t="s">
        <v>279</v>
      </c>
      <c r="U17" s="290">
        <f>+U16/30*360</f>
        <v>85410000</v>
      </c>
      <c r="V17" s="291" t="s">
        <v>279</v>
      </c>
      <c r="W17" s="286">
        <f>+W16/30*360</f>
        <v>93951000</v>
      </c>
      <c r="X17" s="287" t="s">
        <v>279</v>
      </c>
      <c r="Y17" s="257"/>
      <c r="Z17" s="257"/>
    </row>
    <row r="18" ht="13.5" customHeight="1">
      <c r="A18" s="257"/>
      <c r="B18" s="285" t="s">
        <v>3038</v>
      </c>
      <c r="C18" s="286">
        <f>+C17+C19</f>
        <v>19482000</v>
      </c>
      <c r="D18" s="287" t="s">
        <v>3039</v>
      </c>
      <c r="E18" s="290">
        <f>+E17+E19</f>
        <v>22898400</v>
      </c>
      <c r="F18" s="291" t="s">
        <v>3039</v>
      </c>
      <c r="G18" s="286">
        <f>+G17+G19</f>
        <v>28023000</v>
      </c>
      <c r="H18" s="287" t="s">
        <v>3039</v>
      </c>
      <c r="I18" s="290">
        <f>+I17+I19</f>
        <v>33147600</v>
      </c>
      <c r="J18" s="291" t="s">
        <v>3039</v>
      </c>
      <c r="K18" s="286">
        <f>+K17+K19</f>
        <v>36564000</v>
      </c>
      <c r="L18" s="287" t="s">
        <v>3039</v>
      </c>
      <c r="M18" s="290">
        <f>+M17+M19</f>
        <v>42705000</v>
      </c>
      <c r="N18" s="291" t="s">
        <v>3039</v>
      </c>
      <c r="O18" s="286">
        <f>+O17+O19</f>
        <v>51246000</v>
      </c>
      <c r="P18" s="287" t="s">
        <v>3039</v>
      </c>
      <c r="Q18" s="290">
        <f>+Q17+Q19</f>
        <v>68328000</v>
      </c>
      <c r="R18" s="291" t="s">
        <v>3039</v>
      </c>
      <c r="S18" s="286">
        <f>+S17+S19</f>
        <v>76869000</v>
      </c>
      <c r="T18" s="287" t="s">
        <v>3039</v>
      </c>
      <c r="U18" s="290">
        <f>+U17+U19</f>
        <v>85410000</v>
      </c>
      <c r="V18" s="291" t="s">
        <v>3039</v>
      </c>
      <c r="W18" s="286">
        <f>+W17+W19</f>
        <v>93951000</v>
      </c>
      <c r="X18" s="287" t="s">
        <v>3039</v>
      </c>
      <c r="Y18" s="257"/>
      <c r="Z18" s="257"/>
    </row>
    <row r="19" ht="13.5" customHeight="1">
      <c r="A19" s="257"/>
      <c r="B19" s="285" t="s">
        <v>3040</v>
      </c>
      <c r="C19" s="286">
        <f>+C15*12</f>
        <v>2400000</v>
      </c>
      <c r="D19" s="287"/>
      <c r="E19" s="290">
        <f>+E15*12</f>
        <v>2400000</v>
      </c>
      <c r="F19" s="291"/>
      <c r="G19" s="286">
        <f>+G15*12</f>
        <v>2400000</v>
      </c>
      <c r="H19" s="287"/>
      <c r="I19" s="290">
        <f>+I15*12</f>
        <v>2400000</v>
      </c>
      <c r="J19" s="291"/>
      <c r="K19" s="286">
        <f>+G19</f>
        <v>2400000</v>
      </c>
      <c r="L19" s="287"/>
      <c r="M19" s="295">
        <f>+M15*11</f>
        <v>0</v>
      </c>
      <c r="N19" s="291"/>
      <c r="O19" s="297">
        <f>+O15*11</f>
        <v>0</v>
      </c>
      <c r="P19" s="287"/>
      <c r="Q19" s="295">
        <f>+Q15*11</f>
        <v>0</v>
      </c>
      <c r="R19" s="291"/>
      <c r="S19" s="297">
        <f>+S15*11</f>
        <v>0</v>
      </c>
      <c r="T19" s="287"/>
      <c r="U19" s="295">
        <f>+U15*11</f>
        <v>0</v>
      </c>
      <c r="V19" s="291"/>
      <c r="W19" s="297">
        <f>+W15*11</f>
        <v>0</v>
      </c>
      <c r="X19" s="287"/>
      <c r="Y19" s="257"/>
      <c r="Z19" s="257"/>
    </row>
    <row r="20" ht="13.5" customHeight="1">
      <c r="A20" s="257"/>
      <c r="B20" s="285"/>
      <c r="C20" s="303"/>
      <c r="D20" s="287"/>
      <c r="E20" s="295"/>
      <c r="F20" s="291"/>
      <c r="G20" s="297"/>
      <c r="H20" s="287"/>
      <c r="I20" s="295"/>
      <c r="J20" s="291"/>
      <c r="K20" s="297"/>
      <c r="L20" s="287"/>
      <c r="M20" s="295"/>
      <c r="N20" s="304"/>
      <c r="O20" s="297"/>
      <c r="P20" s="305"/>
      <c r="Q20" s="295"/>
      <c r="R20" s="304"/>
      <c r="S20" s="297"/>
      <c r="T20" s="305"/>
      <c r="U20" s="295"/>
      <c r="V20" s="304"/>
      <c r="W20" s="297"/>
      <c r="X20" s="305"/>
      <c r="Y20" s="257"/>
      <c r="Z20" s="257"/>
    </row>
    <row r="21" ht="13.5" customHeight="1">
      <c r="A21" s="257"/>
      <c r="B21" s="278" t="s">
        <v>3042</v>
      </c>
      <c r="C21" s="306" t="s">
        <v>3024</v>
      </c>
      <c r="D21" s="307"/>
      <c r="E21" s="308" t="s">
        <v>3024</v>
      </c>
      <c r="F21" s="309"/>
      <c r="G21" s="306" t="s">
        <v>3024</v>
      </c>
      <c r="H21" s="307"/>
      <c r="I21" s="308" t="s">
        <v>3024</v>
      </c>
      <c r="J21" s="309"/>
      <c r="K21" s="306" t="s">
        <v>3024</v>
      </c>
      <c r="L21" s="307"/>
      <c r="M21" s="308" t="s">
        <v>3024</v>
      </c>
      <c r="N21" s="309"/>
      <c r="O21" s="306" t="s">
        <v>3024</v>
      </c>
      <c r="P21" s="307"/>
      <c r="Q21" s="308" t="s">
        <v>3024</v>
      </c>
      <c r="R21" s="309"/>
      <c r="S21" s="306" t="s">
        <v>3024</v>
      </c>
      <c r="T21" s="307"/>
      <c r="U21" s="308" t="s">
        <v>3024</v>
      </c>
      <c r="V21" s="309"/>
      <c r="W21" s="306" t="s">
        <v>3024</v>
      </c>
      <c r="X21" s="307"/>
      <c r="Y21" s="257"/>
      <c r="Z21" s="257"/>
    </row>
    <row r="22" ht="13.5" customHeight="1">
      <c r="A22" s="257"/>
      <c r="B22" s="285" t="s">
        <v>3043</v>
      </c>
      <c r="C22" s="310">
        <f>+C17</f>
        <v>17082000</v>
      </c>
      <c r="D22" s="311">
        <f>+C22/C18</f>
        <v>0.8768093625</v>
      </c>
      <c r="E22" s="312">
        <f>+E17</f>
        <v>20498400</v>
      </c>
      <c r="F22" s="313">
        <f>+E22/E18</f>
        <v>0.8951891835</v>
      </c>
      <c r="G22" s="310">
        <f>+G17</f>
        <v>25623000</v>
      </c>
      <c r="H22" s="314">
        <f>+G22/G18</f>
        <v>0.9143560647</v>
      </c>
      <c r="I22" s="312">
        <f>+I17</f>
        <v>30747600</v>
      </c>
      <c r="J22" s="313">
        <f>+I22/I18</f>
        <v>0.9275965681</v>
      </c>
      <c r="K22" s="310">
        <f>+K17</f>
        <v>34164000</v>
      </c>
      <c r="L22" s="311">
        <f>+K22/K18</f>
        <v>0.9343616672</v>
      </c>
      <c r="M22" s="312">
        <f>+M17</f>
        <v>42705000</v>
      </c>
      <c r="N22" s="304">
        <f>+M22/M18</f>
        <v>1</v>
      </c>
      <c r="O22" s="310">
        <f>+O17</f>
        <v>51246000</v>
      </c>
      <c r="P22" s="305">
        <f>+O22/O18</f>
        <v>1</v>
      </c>
      <c r="Q22" s="312">
        <f>+Q17</f>
        <v>68328000</v>
      </c>
      <c r="R22" s="304">
        <f>+Q22/Q18</f>
        <v>1</v>
      </c>
      <c r="S22" s="310">
        <f>+S17</f>
        <v>76869000</v>
      </c>
      <c r="T22" s="305">
        <f>+S22/S18</f>
        <v>1</v>
      </c>
      <c r="U22" s="312">
        <f>+U17</f>
        <v>85410000</v>
      </c>
      <c r="V22" s="304">
        <f>+U22/U18</f>
        <v>1</v>
      </c>
      <c r="W22" s="310">
        <f>+W17</f>
        <v>93951000</v>
      </c>
      <c r="X22" s="305">
        <f>+W22/W18</f>
        <v>1</v>
      </c>
      <c r="Y22" s="257"/>
      <c r="Z22" s="257"/>
    </row>
    <row r="23" ht="13.5" customHeight="1">
      <c r="A23" s="257"/>
      <c r="B23" s="285" t="s">
        <v>3040</v>
      </c>
      <c r="C23" s="310">
        <f>+C19</f>
        <v>2400000</v>
      </c>
      <c r="D23" s="311">
        <f>+C23/C18</f>
        <v>0.1231906375</v>
      </c>
      <c r="E23" s="312">
        <f>+E19</f>
        <v>2400000</v>
      </c>
      <c r="F23" s="315">
        <f>+E23/E18</f>
        <v>0.1048108165</v>
      </c>
      <c r="G23" s="310">
        <f>+G19</f>
        <v>2400000</v>
      </c>
      <c r="H23" s="311">
        <f>+G23/G18</f>
        <v>0.08564393534</v>
      </c>
      <c r="I23" s="312">
        <f>+I19</f>
        <v>2400000</v>
      </c>
      <c r="J23" s="315">
        <f>+I23/I18</f>
        <v>0.07240343192</v>
      </c>
      <c r="K23" s="310">
        <f>+K19</f>
        <v>2400000</v>
      </c>
      <c r="L23" s="311">
        <f>+K23/K18</f>
        <v>0.06563833279</v>
      </c>
      <c r="M23" s="316"/>
      <c r="N23" s="304"/>
      <c r="O23" s="317"/>
      <c r="P23" s="305"/>
      <c r="Q23" s="316"/>
      <c r="R23" s="304"/>
      <c r="S23" s="317"/>
      <c r="T23" s="305"/>
      <c r="U23" s="316"/>
      <c r="V23" s="304"/>
      <c r="W23" s="317"/>
      <c r="X23" s="305"/>
      <c r="Y23" s="257"/>
      <c r="Z23" s="257"/>
    </row>
    <row r="24" ht="13.5" customHeight="1">
      <c r="A24" s="257"/>
      <c r="B24" s="285"/>
      <c r="C24" s="318"/>
      <c r="D24" s="311"/>
      <c r="E24" s="295"/>
      <c r="F24" s="304"/>
      <c r="G24" s="297"/>
      <c r="H24" s="305"/>
      <c r="I24" s="295"/>
      <c r="J24" s="304"/>
      <c r="K24" s="297"/>
      <c r="L24" s="311"/>
      <c r="M24" s="295"/>
      <c r="N24" s="304"/>
      <c r="O24" s="297"/>
      <c r="P24" s="305"/>
      <c r="Q24" s="295"/>
      <c r="R24" s="304"/>
      <c r="S24" s="297"/>
      <c r="T24" s="305"/>
      <c r="U24" s="295"/>
      <c r="V24" s="304"/>
      <c r="W24" s="297"/>
      <c r="X24" s="305"/>
      <c r="Y24" s="257"/>
      <c r="Z24" s="257"/>
    </row>
    <row r="25" ht="13.5" customHeight="1">
      <c r="A25" s="257"/>
      <c r="B25" s="278" t="s">
        <v>3044</v>
      </c>
      <c r="C25" s="303"/>
      <c r="D25" s="311"/>
      <c r="E25" s="295"/>
      <c r="F25" s="304"/>
      <c r="G25" s="297"/>
      <c r="H25" s="305"/>
      <c r="I25" s="295"/>
      <c r="J25" s="304"/>
      <c r="K25" s="297"/>
      <c r="L25" s="311"/>
      <c r="M25" s="295"/>
      <c r="N25" s="304"/>
      <c r="O25" s="297"/>
      <c r="P25" s="305"/>
      <c r="Q25" s="295"/>
      <c r="R25" s="304"/>
      <c r="S25" s="297"/>
      <c r="T25" s="305"/>
      <c r="U25" s="295"/>
      <c r="V25" s="304"/>
      <c r="W25" s="297"/>
      <c r="X25" s="305"/>
      <c r="Y25" s="257"/>
      <c r="Z25" s="257"/>
    </row>
    <row r="26" ht="13.5" customHeight="1">
      <c r="A26" s="257"/>
      <c r="B26" s="285" t="s">
        <v>3045</v>
      </c>
      <c r="C26" s="310">
        <f>+C14</f>
        <v>1423500</v>
      </c>
      <c r="D26" s="319">
        <f>+C26/C18</f>
        <v>0.07306744687</v>
      </c>
      <c r="E26" s="312">
        <f>+E14</f>
        <v>1708200</v>
      </c>
      <c r="F26" s="315">
        <f>+E26/E18</f>
        <v>0.07459909863</v>
      </c>
      <c r="G26" s="310">
        <f>+G14</f>
        <v>2135250</v>
      </c>
      <c r="H26" s="311">
        <f>+G26/G18</f>
        <v>0.07619633872</v>
      </c>
      <c r="I26" s="312">
        <f>+I14</f>
        <v>2562300</v>
      </c>
      <c r="J26" s="315">
        <f>+I26/I18</f>
        <v>0.07729971401</v>
      </c>
      <c r="K26" s="310">
        <f>+K14</f>
        <v>2847000</v>
      </c>
      <c r="L26" s="311">
        <f>+K26/K18</f>
        <v>0.07786347227</v>
      </c>
      <c r="M26" s="312">
        <f>+M14</f>
        <v>3558750</v>
      </c>
      <c r="N26" s="315">
        <f>+M26/M18</f>
        <v>0.08333333333</v>
      </c>
      <c r="O26" s="310">
        <f>+O14</f>
        <v>4270500</v>
      </c>
      <c r="P26" s="311">
        <f>+O26/O18</f>
        <v>0.08333333333</v>
      </c>
      <c r="Q26" s="312">
        <f>+Q14</f>
        <v>5694000</v>
      </c>
      <c r="R26" s="315">
        <f>+Q26/Q18</f>
        <v>0.08333333333</v>
      </c>
      <c r="S26" s="310">
        <f>+S14</f>
        <v>6405750</v>
      </c>
      <c r="T26" s="311">
        <f>+S26/S18</f>
        <v>0.08333333333</v>
      </c>
      <c r="U26" s="312">
        <f>+U14</f>
        <v>7117500</v>
      </c>
      <c r="V26" s="315">
        <f>+U26/U18</f>
        <v>0.08333333333</v>
      </c>
      <c r="W26" s="310">
        <f>+W14</f>
        <v>7829250</v>
      </c>
      <c r="X26" s="311">
        <f>+W26/W18</f>
        <v>0.08333333333</v>
      </c>
      <c r="Y26" s="257"/>
      <c r="Z26" s="257"/>
    </row>
    <row r="27" ht="13.5" customHeight="1">
      <c r="A27" s="257"/>
      <c r="B27" s="285" t="s">
        <v>3046</v>
      </c>
      <c r="C27" s="310">
        <f>+C26*0.12</f>
        <v>170820</v>
      </c>
      <c r="D27" s="319">
        <f>+C27/C18</f>
        <v>0.008768093625</v>
      </c>
      <c r="E27" s="312">
        <f>+E26*0.12</f>
        <v>204984</v>
      </c>
      <c r="F27" s="313">
        <f>+E27/E18</f>
        <v>0.008951891835</v>
      </c>
      <c r="G27" s="310">
        <f>+G26*0.12</f>
        <v>256230</v>
      </c>
      <c r="H27" s="311">
        <f>+G27/G18</f>
        <v>0.009143560647</v>
      </c>
      <c r="I27" s="312">
        <f>+I26*0.12</f>
        <v>307476</v>
      </c>
      <c r="J27" s="315">
        <f>+I27/I18</f>
        <v>0.009275965681</v>
      </c>
      <c r="K27" s="310">
        <f>+K26*0.12</f>
        <v>341640</v>
      </c>
      <c r="L27" s="311">
        <f>+K27/K18</f>
        <v>0.009343616672</v>
      </c>
      <c r="M27" s="312">
        <f>+M26*0.12</f>
        <v>427050</v>
      </c>
      <c r="N27" s="315">
        <f>+M27/M18</f>
        <v>0.01</v>
      </c>
      <c r="O27" s="310">
        <f>+O26*0.12</f>
        <v>512460</v>
      </c>
      <c r="P27" s="311">
        <f>+O27/O18</f>
        <v>0.01</v>
      </c>
      <c r="Q27" s="312">
        <f>+Q26*0.12</f>
        <v>683280</v>
      </c>
      <c r="R27" s="315">
        <f>+Q27/Q18</f>
        <v>0.01</v>
      </c>
      <c r="S27" s="310">
        <f>+S26*0.12</f>
        <v>768690</v>
      </c>
      <c r="T27" s="311">
        <f>+S27/S18</f>
        <v>0.01</v>
      </c>
      <c r="U27" s="312">
        <f>+U26*0.12</f>
        <v>854100</v>
      </c>
      <c r="V27" s="315">
        <f>+U27/U18</f>
        <v>0.01</v>
      </c>
      <c r="W27" s="310">
        <f>+W26*0.12</f>
        <v>939510</v>
      </c>
      <c r="X27" s="311">
        <f>+W27/W18</f>
        <v>0.01</v>
      </c>
      <c r="Y27" s="257"/>
      <c r="Z27" s="257"/>
    </row>
    <row r="28" ht="13.5" customHeight="1">
      <c r="A28" s="257"/>
      <c r="B28" s="285" t="s">
        <v>3047</v>
      </c>
      <c r="C28" s="310">
        <f>+C14/2</f>
        <v>711750</v>
      </c>
      <c r="D28" s="319">
        <f>+C28/C18</f>
        <v>0.03653372344</v>
      </c>
      <c r="E28" s="312">
        <f>E14/2</f>
        <v>854100</v>
      </c>
      <c r="F28" s="315">
        <f>+E28/E18</f>
        <v>0.03729954931</v>
      </c>
      <c r="G28" s="310">
        <f>+G14/2</f>
        <v>1067625</v>
      </c>
      <c r="H28" s="311">
        <f>+G28/G18</f>
        <v>0.03809816936</v>
      </c>
      <c r="I28" s="312">
        <f>I14/2</f>
        <v>1281150</v>
      </c>
      <c r="J28" s="315">
        <f>+I28/I18</f>
        <v>0.038649857</v>
      </c>
      <c r="K28" s="310">
        <f>+K14/2</f>
        <v>1423500</v>
      </c>
      <c r="L28" s="311">
        <f>+K28/K18</f>
        <v>0.03893173613</v>
      </c>
      <c r="M28" s="312">
        <f>M14/2</f>
        <v>1779375</v>
      </c>
      <c r="N28" s="315">
        <f>+M28/M18</f>
        <v>0.04166666667</v>
      </c>
      <c r="O28" s="310">
        <f>+O14/2</f>
        <v>2135250</v>
      </c>
      <c r="P28" s="311">
        <f>+O28/O18</f>
        <v>0.04166666667</v>
      </c>
      <c r="Q28" s="312">
        <f>Q14/2</f>
        <v>2847000</v>
      </c>
      <c r="R28" s="315">
        <f>+Q28/Q18</f>
        <v>0.04166666667</v>
      </c>
      <c r="S28" s="310">
        <f>+S14/2</f>
        <v>3202875</v>
      </c>
      <c r="T28" s="311">
        <f>+S28/S18</f>
        <v>0.04166666667</v>
      </c>
      <c r="U28" s="312">
        <f>U14/2</f>
        <v>3558750</v>
      </c>
      <c r="V28" s="315">
        <f>+U28/U18</f>
        <v>0.04166666667</v>
      </c>
      <c r="W28" s="310">
        <f>+W14/2</f>
        <v>3914625</v>
      </c>
      <c r="X28" s="311">
        <f>+W28/W18</f>
        <v>0.04166666667</v>
      </c>
      <c r="Y28" s="257"/>
      <c r="Z28" s="257"/>
    </row>
    <row r="29" ht="13.5" customHeight="1">
      <c r="A29" s="257"/>
      <c r="B29" s="285" t="s">
        <v>3048</v>
      </c>
      <c r="C29" s="310">
        <f>+C14</f>
        <v>1423500</v>
      </c>
      <c r="D29" s="319">
        <f>+C29/C18</f>
        <v>0.07306744687</v>
      </c>
      <c r="E29" s="312">
        <f>+E14</f>
        <v>1708200</v>
      </c>
      <c r="F29" s="315">
        <f>+E29/E18</f>
        <v>0.07459909863</v>
      </c>
      <c r="G29" s="310">
        <f>+G14</f>
        <v>2135250</v>
      </c>
      <c r="H29" s="311">
        <f>+G29/G18</f>
        <v>0.07619633872</v>
      </c>
      <c r="I29" s="312">
        <f>+I14</f>
        <v>2562300</v>
      </c>
      <c r="J29" s="315">
        <f>+I29/I18</f>
        <v>0.07729971401</v>
      </c>
      <c r="K29" s="310">
        <f>+K14</f>
        <v>2847000</v>
      </c>
      <c r="L29" s="311">
        <f>+K29/K18</f>
        <v>0.07786347227</v>
      </c>
      <c r="M29" s="312">
        <f>+M14</f>
        <v>3558750</v>
      </c>
      <c r="N29" s="315">
        <f>+M29/M18</f>
        <v>0.08333333333</v>
      </c>
      <c r="O29" s="310">
        <f>+O14</f>
        <v>4270500</v>
      </c>
      <c r="P29" s="311">
        <f>+O29/O18</f>
        <v>0.08333333333</v>
      </c>
      <c r="Q29" s="312">
        <f>+Q14</f>
        <v>5694000</v>
      </c>
      <c r="R29" s="315">
        <f>+Q29/Q18</f>
        <v>0.08333333333</v>
      </c>
      <c r="S29" s="310">
        <f>+S14</f>
        <v>6405750</v>
      </c>
      <c r="T29" s="311">
        <f>+S29/S18</f>
        <v>0.08333333333</v>
      </c>
      <c r="U29" s="312">
        <f>+U14</f>
        <v>7117500</v>
      </c>
      <c r="V29" s="315">
        <f>+U29/U18</f>
        <v>0.08333333333</v>
      </c>
      <c r="W29" s="310">
        <f>+W14</f>
        <v>7829250</v>
      </c>
      <c r="X29" s="311">
        <f>+W29/W18</f>
        <v>0.08333333333</v>
      </c>
      <c r="Y29" s="257"/>
      <c r="Z29" s="257"/>
    </row>
    <row r="30" ht="13.5" customHeight="1">
      <c r="A30" s="257"/>
      <c r="B30" s="285"/>
      <c r="C30" s="303"/>
      <c r="D30" s="311"/>
      <c r="E30" s="295"/>
      <c r="F30" s="291"/>
      <c r="G30" s="303"/>
      <c r="H30" s="287"/>
      <c r="I30" s="295"/>
      <c r="J30" s="291"/>
      <c r="K30" s="303"/>
      <c r="L30" s="311"/>
      <c r="M30" s="295"/>
      <c r="N30" s="304"/>
      <c r="O30" s="303"/>
      <c r="P30" s="305"/>
      <c r="Q30" s="295"/>
      <c r="R30" s="304"/>
      <c r="S30" s="303"/>
      <c r="T30" s="305"/>
      <c r="U30" s="295"/>
      <c r="V30" s="304"/>
      <c r="W30" s="303"/>
      <c r="X30" s="305"/>
      <c r="Y30" s="257"/>
      <c r="Z30" s="257"/>
    </row>
    <row r="31" ht="13.5" customHeight="1">
      <c r="A31" s="257"/>
      <c r="B31" s="278" t="s">
        <v>3049</v>
      </c>
      <c r="C31" s="303"/>
      <c r="D31" s="311"/>
      <c r="E31" s="295"/>
      <c r="F31" s="291"/>
      <c r="G31" s="303"/>
      <c r="H31" s="287"/>
      <c r="I31" s="295"/>
      <c r="J31" s="291"/>
      <c r="K31" s="303"/>
      <c r="L31" s="311"/>
      <c r="M31" s="295"/>
      <c r="N31" s="304"/>
      <c r="O31" s="303"/>
      <c r="P31" s="305"/>
      <c r="Q31" s="295"/>
      <c r="R31" s="304"/>
      <c r="S31" s="303"/>
      <c r="T31" s="305"/>
      <c r="U31" s="295"/>
      <c r="V31" s="304"/>
      <c r="W31" s="303"/>
      <c r="X31" s="305"/>
      <c r="Y31" s="257"/>
      <c r="Z31" s="257"/>
    </row>
    <row r="32" ht="13.5" customHeight="1">
      <c r="A32" s="257"/>
      <c r="B32" s="285" t="s">
        <v>3050</v>
      </c>
      <c r="C32" s="320">
        <v>600000.0</v>
      </c>
      <c r="D32" s="321">
        <f>+C32/C18</f>
        <v>0.03079765938</v>
      </c>
      <c r="E32" s="312">
        <f>+C32</f>
        <v>600000</v>
      </c>
      <c r="F32" s="315">
        <f>+E32/E18</f>
        <v>0.02620270412</v>
      </c>
      <c r="G32" s="320">
        <v>600000.0</v>
      </c>
      <c r="H32" s="321">
        <f>+G32/G18</f>
        <v>0.02141098383</v>
      </c>
      <c r="I32" s="312">
        <f>+G32</f>
        <v>600000</v>
      </c>
      <c r="J32" s="315">
        <f>+I32/I18</f>
        <v>0.01810085798</v>
      </c>
      <c r="K32" s="320">
        <v>600000.0</v>
      </c>
      <c r="L32" s="311">
        <f>+K32/K18</f>
        <v>0.0164095832</v>
      </c>
      <c r="M32" s="312"/>
      <c r="N32" s="315"/>
      <c r="O32" s="320"/>
      <c r="P32" s="311"/>
      <c r="Q32" s="312"/>
      <c r="R32" s="315"/>
      <c r="S32" s="320"/>
      <c r="T32" s="311"/>
      <c r="U32" s="312"/>
      <c r="V32" s="315"/>
      <c r="W32" s="320"/>
      <c r="X32" s="311"/>
      <c r="Y32" s="257"/>
      <c r="Z32" s="257"/>
    </row>
    <row r="33" ht="13.5" customHeight="1">
      <c r="A33" s="257"/>
      <c r="B33" s="285"/>
      <c r="C33" s="297"/>
      <c r="D33" s="311"/>
      <c r="E33" s="295"/>
      <c r="F33" s="291"/>
      <c r="G33" s="297"/>
      <c r="H33" s="287"/>
      <c r="I33" s="295"/>
      <c r="J33" s="291"/>
      <c r="K33" s="297"/>
      <c r="L33" s="311"/>
      <c r="M33" s="295"/>
      <c r="N33" s="304"/>
      <c r="O33" s="297"/>
      <c r="P33" s="305"/>
      <c r="Q33" s="295"/>
      <c r="R33" s="304"/>
      <c r="S33" s="297"/>
      <c r="T33" s="305"/>
      <c r="U33" s="295"/>
      <c r="V33" s="304"/>
      <c r="W33" s="297"/>
      <c r="X33" s="305"/>
      <c r="Y33" s="257"/>
      <c r="Z33" s="257"/>
    </row>
    <row r="34" ht="13.5" customHeight="1">
      <c r="A34" s="257"/>
      <c r="B34" s="278" t="s">
        <v>3051</v>
      </c>
      <c r="C34" s="297"/>
      <c r="D34" s="311"/>
      <c r="E34" s="295"/>
      <c r="F34" s="291"/>
      <c r="G34" s="297"/>
      <c r="H34" s="287"/>
      <c r="I34" s="295"/>
      <c r="J34" s="291"/>
      <c r="K34" s="297"/>
      <c r="L34" s="311"/>
      <c r="M34" s="295"/>
      <c r="N34" s="304"/>
      <c r="O34" s="297"/>
      <c r="P34" s="305"/>
      <c r="Q34" s="295"/>
      <c r="R34" s="304"/>
      <c r="S34" s="297"/>
      <c r="T34" s="305"/>
      <c r="U34" s="295"/>
      <c r="V34" s="304"/>
      <c r="W34" s="297"/>
      <c r="X34" s="305"/>
      <c r="Y34" s="257"/>
      <c r="Z34" s="257"/>
    </row>
    <row r="35" ht="13.5" customHeight="1">
      <c r="A35" s="257"/>
      <c r="B35" s="285" t="s">
        <v>3053</v>
      </c>
      <c r="C35" s="286">
        <f>+C17*0.12</f>
        <v>2049840</v>
      </c>
      <c r="D35" s="319">
        <f>+C35/C18</f>
        <v>0.1052171235</v>
      </c>
      <c r="E35" s="290">
        <f>+E17*0.12</f>
        <v>2459808</v>
      </c>
      <c r="F35" s="315">
        <f>+E35/E18</f>
        <v>0.107422702</v>
      </c>
      <c r="G35" s="286">
        <f>+G17*0.12</f>
        <v>3074760</v>
      </c>
      <c r="H35" s="311">
        <f>+G35/G18</f>
        <v>0.1097227278</v>
      </c>
      <c r="I35" s="290">
        <f>+I17*0.12</f>
        <v>3689712</v>
      </c>
      <c r="J35" s="315">
        <f>+I35/I18</f>
        <v>0.1113115882</v>
      </c>
      <c r="K35" s="286">
        <f>+K17*0.12</f>
        <v>4099680</v>
      </c>
      <c r="L35" s="311">
        <f>+K35/K18</f>
        <v>0.1121234001</v>
      </c>
      <c r="M35" s="290">
        <f>+M17*0.12</f>
        <v>5124600</v>
      </c>
      <c r="N35" s="315">
        <f>+M35/M18</f>
        <v>0.12</v>
      </c>
      <c r="O35" s="286">
        <f>+O17*0.12</f>
        <v>6149520</v>
      </c>
      <c r="P35" s="311">
        <f>+O35/O18</f>
        <v>0.12</v>
      </c>
      <c r="Q35" s="290">
        <f>+Q17*0.12</f>
        <v>8199360</v>
      </c>
      <c r="R35" s="315">
        <f>+Q35/Q18</f>
        <v>0.12</v>
      </c>
      <c r="S35" s="286">
        <f>+S17*0.12</f>
        <v>9224280</v>
      </c>
      <c r="T35" s="311">
        <f>+S35/S18</f>
        <v>0.12</v>
      </c>
      <c r="U35" s="290">
        <f>+U17*0.12</f>
        <v>10249200</v>
      </c>
      <c r="V35" s="315">
        <f>+U35/U18</f>
        <v>0.12</v>
      </c>
      <c r="W35" s="286">
        <f>+W17*0.12</f>
        <v>11274120</v>
      </c>
      <c r="X35" s="311">
        <f>+W35/W18</f>
        <v>0.12</v>
      </c>
      <c r="Y35" s="257"/>
      <c r="Z35" s="257"/>
    </row>
    <row r="36" ht="13.5" customHeight="1">
      <c r="A36" s="257"/>
      <c r="B36" s="285" t="s">
        <v>3055</v>
      </c>
      <c r="C36" s="286">
        <f>+C17*0.085</f>
        <v>1451970</v>
      </c>
      <c r="D36" s="319">
        <f>+C36/C18</f>
        <v>0.07452879581</v>
      </c>
      <c r="E36" s="290">
        <f>+E17*0.085</f>
        <v>1742364</v>
      </c>
      <c r="F36" s="315">
        <f>+E36/E18</f>
        <v>0.0760910806</v>
      </c>
      <c r="G36" s="286">
        <f>+G17*0.085</f>
        <v>2177955</v>
      </c>
      <c r="H36" s="311">
        <f>+G36/G18</f>
        <v>0.0777202655</v>
      </c>
      <c r="I36" s="290">
        <f>+I17*0.085</f>
        <v>2613546</v>
      </c>
      <c r="J36" s="315">
        <f>+I36/I18</f>
        <v>0.07884570829</v>
      </c>
      <c r="K36" s="286">
        <f>+K17*0.085</f>
        <v>2903940</v>
      </c>
      <c r="L36" s="311">
        <f>+K36/K18</f>
        <v>0.07942074171</v>
      </c>
      <c r="M36" s="290">
        <f>+M17*0.085</f>
        <v>3629925</v>
      </c>
      <c r="N36" s="315">
        <f>+M36/M18</f>
        <v>0.085</v>
      </c>
      <c r="O36" s="286">
        <f>+O17*0.085</f>
        <v>4355910</v>
      </c>
      <c r="P36" s="311">
        <f>+O36/O18</f>
        <v>0.085</v>
      </c>
      <c r="Q36" s="290">
        <f>+Q17*0.085</f>
        <v>5807880</v>
      </c>
      <c r="R36" s="315">
        <f>+Q36/Q18</f>
        <v>0.085</v>
      </c>
      <c r="S36" s="286">
        <f>+S17*0.085</f>
        <v>6533865</v>
      </c>
      <c r="T36" s="311">
        <f>+S36/S18</f>
        <v>0.085</v>
      </c>
      <c r="U36" s="290">
        <f>+U17*0.085</f>
        <v>7259850</v>
      </c>
      <c r="V36" s="315">
        <f>+U36/U18</f>
        <v>0.085</v>
      </c>
      <c r="W36" s="286">
        <f>+W17*0.085</f>
        <v>7985835</v>
      </c>
      <c r="X36" s="311">
        <f>+W36/W18</f>
        <v>0.085</v>
      </c>
      <c r="Y36" s="257"/>
      <c r="Z36" s="257"/>
    </row>
    <row r="37" ht="13.5" customHeight="1">
      <c r="A37" s="257"/>
      <c r="B37" s="285" t="s">
        <v>3056</v>
      </c>
      <c r="C37" s="286">
        <f>+C17*0.0696</f>
        <v>1188907.2</v>
      </c>
      <c r="D37" s="319">
        <f>+C37/C18</f>
        <v>0.06102593163</v>
      </c>
      <c r="E37" s="312">
        <f>+E17*0.0696</f>
        <v>1426688.64</v>
      </c>
      <c r="F37" s="315">
        <f>+E37/E18</f>
        <v>0.06230516717</v>
      </c>
      <c r="G37" s="286">
        <f>+G17*0.0696</f>
        <v>1783360.8</v>
      </c>
      <c r="H37" s="311">
        <f>+G37/G18</f>
        <v>0.0636391821</v>
      </c>
      <c r="I37" s="312">
        <f>+I17*0.0696</f>
        <v>2140032.96</v>
      </c>
      <c r="J37" s="315">
        <f>+I37/I18</f>
        <v>0.06456072114</v>
      </c>
      <c r="K37" s="286">
        <f>+K17*0.0696</f>
        <v>2377814.4</v>
      </c>
      <c r="L37" s="311">
        <f>+K37/K18</f>
        <v>0.06503157204</v>
      </c>
      <c r="M37" s="312">
        <f>+M17*0.0696</f>
        <v>2972268</v>
      </c>
      <c r="N37" s="315">
        <f>+M37/M18</f>
        <v>0.0696</v>
      </c>
      <c r="O37" s="286">
        <f>+O17*0.0696</f>
        <v>3566721.6</v>
      </c>
      <c r="P37" s="311">
        <f>+O37/O18</f>
        <v>0.0696</v>
      </c>
      <c r="Q37" s="312">
        <f>+Q17*0.0696</f>
        <v>4755628.8</v>
      </c>
      <c r="R37" s="315">
        <f>+Q37/Q18</f>
        <v>0.0696</v>
      </c>
      <c r="S37" s="286">
        <f>+S17*0.0696</f>
        <v>5350082.4</v>
      </c>
      <c r="T37" s="311">
        <f>+S37/S18</f>
        <v>0.0696</v>
      </c>
      <c r="U37" s="312">
        <f>+U17*0.0696</f>
        <v>5944536</v>
      </c>
      <c r="V37" s="315">
        <f>+U37/U18</f>
        <v>0.0696</v>
      </c>
      <c r="W37" s="286">
        <f>+W17*0.0696</f>
        <v>6538989.6</v>
      </c>
      <c r="X37" s="311">
        <f>+W37/W18</f>
        <v>0.0696</v>
      </c>
      <c r="Y37" s="257"/>
      <c r="Z37" s="257"/>
    </row>
    <row r="38" ht="13.5" customHeight="1">
      <c r="A38" s="257"/>
      <c r="B38" s="285"/>
      <c r="C38" s="297"/>
      <c r="D38" s="311"/>
      <c r="E38" s="295"/>
      <c r="F38" s="291"/>
      <c r="G38" s="297"/>
      <c r="H38" s="287"/>
      <c r="I38" s="295"/>
      <c r="J38" s="291"/>
      <c r="K38" s="297"/>
      <c r="L38" s="311"/>
      <c r="M38" s="295"/>
      <c r="N38" s="304"/>
      <c r="O38" s="297"/>
      <c r="P38" s="305"/>
      <c r="Q38" s="295"/>
      <c r="R38" s="304"/>
      <c r="S38" s="297"/>
      <c r="T38" s="305"/>
      <c r="U38" s="295"/>
      <c r="V38" s="304"/>
      <c r="W38" s="297"/>
      <c r="X38" s="305"/>
      <c r="Y38" s="257"/>
      <c r="Z38" s="257"/>
    </row>
    <row r="39" ht="13.5" customHeight="1">
      <c r="A39" s="257"/>
      <c r="B39" s="278" t="s">
        <v>3057</v>
      </c>
      <c r="C39" s="297"/>
      <c r="D39" s="311"/>
      <c r="E39" s="295"/>
      <c r="F39" s="291"/>
      <c r="G39" s="297"/>
      <c r="H39" s="287"/>
      <c r="I39" s="295"/>
      <c r="J39" s="291"/>
      <c r="K39" s="297"/>
      <c r="L39" s="311"/>
      <c r="M39" s="295"/>
      <c r="N39" s="304"/>
      <c r="O39" s="297"/>
      <c r="P39" s="305"/>
      <c r="Q39" s="295"/>
      <c r="R39" s="304"/>
      <c r="S39" s="297"/>
      <c r="T39" s="305"/>
      <c r="U39" s="295"/>
      <c r="V39" s="304"/>
      <c r="W39" s="297"/>
      <c r="X39" s="305"/>
      <c r="Y39" s="257"/>
      <c r="Z39" s="257"/>
    </row>
    <row r="40" ht="13.5" customHeight="1">
      <c r="A40" s="257"/>
      <c r="B40" s="285" t="s">
        <v>3058</v>
      </c>
      <c r="C40" s="329">
        <f>SMMLV*0.025</f>
        <v>43772.625</v>
      </c>
      <c r="D40" s="314">
        <f>+C40/C18</f>
        <v>0.002246823991</v>
      </c>
      <c r="E40" s="330">
        <f>+E14*0.025</f>
        <v>42705</v>
      </c>
      <c r="F40" s="315">
        <f>+E40/E18</f>
        <v>0.001864977466</v>
      </c>
      <c r="G40" s="329">
        <f>+G14*0.025</f>
        <v>53381.25</v>
      </c>
      <c r="H40" s="311">
        <f>+G40/G18</f>
        <v>0.001904908468</v>
      </c>
      <c r="I40" s="330">
        <f>+I14*0.025</f>
        <v>64057.5</v>
      </c>
      <c r="J40" s="315">
        <f>+I40/I18</f>
        <v>0.00193249285</v>
      </c>
      <c r="K40" s="329">
        <f>+K14*0.025</f>
        <v>71175</v>
      </c>
      <c r="L40" s="311">
        <f>+K40/K18</f>
        <v>0.001946586807</v>
      </c>
      <c r="M40" s="330">
        <f>+M14*0.025</f>
        <v>88968.75</v>
      </c>
      <c r="N40" s="315">
        <f>+M40/M18</f>
        <v>0.002083333333</v>
      </c>
      <c r="O40" s="329">
        <f>+O14*0.025</f>
        <v>106762.5</v>
      </c>
      <c r="P40" s="311">
        <f>+O40/O18</f>
        <v>0.002083333333</v>
      </c>
      <c r="Q40" s="330">
        <f>+Q14*0.025</f>
        <v>142350</v>
      </c>
      <c r="R40" s="315">
        <f>+Q40/Q18</f>
        <v>0.002083333333</v>
      </c>
      <c r="S40" s="329">
        <f>+S14*0.025</f>
        <v>160143.75</v>
      </c>
      <c r="T40" s="311">
        <f>+S40/S18</f>
        <v>0.002083333333</v>
      </c>
      <c r="U40" s="330">
        <f>+U14*0.025</f>
        <v>177937.5</v>
      </c>
      <c r="V40" s="315">
        <f>+U40/U18</f>
        <v>0.002083333333</v>
      </c>
      <c r="W40" s="329">
        <f>+W14*0.025</f>
        <v>195731.25</v>
      </c>
      <c r="X40" s="311">
        <f>+W40/W18</f>
        <v>0.002083333333</v>
      </c>
      <c r="Y40" s="257"/>
      <c r="Z40" s="257"/>
    </row>
    <row r="41" ht="13.5" customHeight="1">
      <c r="A41" s="257"/>
      <c r="B41" s="285"/>
      <c r="C41" s="297"/>
      <c r="D41" s="287"/>
      <c r="E41" s="295"/>
      <c r="F41" s="315"/>
      <c r="G41" s="297"/>
      <c r="H41" s="311"/>
      <c r="I41" s="295"/>
      <c r="J41" s="315"/>
      <c r="K41" s="297"/>
      <c r="L41" s="287"/>
      <c r="M41" s="295"/>
      <c r="N41" s="304"/>
      <c r="O41" s="297"/>
      <c r="P41" s="305"/>
      <c r="Q41" s="295"/>
      <c r="R41" s="304"/>
      <c r="S41" s="297"/>
      <c r="T41" s="305"/>
      <c r="U41" s="295"/>
      <c r="V41" s="304"/>
      <c r="W41" s="297"/>
      <c r="X41" s="305"/>
      <c r="Y41" s="257"/>
      <c r="Z41" s="257"/>
    </row>
    <row r="42" ht="13.5" customHeight="1">
      <c r="A42" s="257"/>
      <c r="B42" s="278" t="s">
        <v>3059</v>
      </c>
      <c r="C42" s="297"/>
      <c r="D42" s="331"/>
      <c r="E42" s="295"/>
      <c r="F42" s="315"/>
      <c r="G42" s="297"/>
      <c r="H42" s="311"/>
      <c r="I42" s="295"/>
      <c r="J42" s="315"/>
      <c r="K42" s="297"/>
      <c r="L42" s="287"/>
      <c r="M42" s="295"/>
      <c r="N42" s="304"/>
      <c r="O42" s="297"/>
      <c r="P42" s="305"/>
      <c r="Q42" s="295"/>
      <c r="R42" s="304"/>
      <c r="S42" s="297"/>
      <c r="T42" s="305"/>
      <c r="U42" s="295"/>
      <c r="V42" s="304"/>
      <c r="W42" s="297"/>
      <c r="X42" s="305"/>
      <c r="Y42" s="257"/>
      <c r="Z42" s="257"/>
    </row>
    <row r="43" ht="13.5" customHeight="1">
      <c r="A43" s="257"/>
      <c r="B43" s="285" t="s">
        <v>3060</v>
      </c>
      <c r="C43" s="286">
        <f>+C17*0.04</f>
        <v>683280</v>
      </c>
      <c r="D43" s="311">
        <f>+C43/C18</f>
        <v>0.0350723745</v>
      </c>
      <c r="E43" s="290">
        <f>+E17*0.04</f>
        <v>819936</v>
      </c>
      <c r="F43" s="315">
        <f>+E43/E18</f>
        <v>0.03580756734</v>
      </c>
      <c r="G43" s="329">
        <f>+G17*0.04</f>
        <v>1024920</v>
      </c>
      <c r="H43" s="305">
        <f>+G43/G18</f>
        <v>0.03657424259</v>
      </c>
      <c r="I43" s="290">
        <f>+I17*0.04</f>
        <v>1229904</v>
      </c>
      <c r="J43" s="315">
        <f>+I43/I18</f>
        <v>0.03710386272</v>
      </c>
      <c r="K43" s="286">
        <f>+K17*0.04</f>
        <v>1366560</v>
      </c>
      <c r="L43" s="311">
        <f>+K43/K18</f>
        <v>0.03737446669</v>
      </c>
      <c r="M43" s="290">
        <f>+M17*0.04</f>
        <v>1708200</v>
      </c>
      <c r="N43" s="315">
        <f>+M43/M18</f>
        <v>0.04</v>
      </c>
      <c r="O43" s="286">
        <f>+O17*0.04</f>
        <v>2049840</v>
      </c>
      <c r="P43" s="311">
        <f>+O43/O18</f>
        <v>0.04</v>
      </c>
      <c r="Q43" s="290">
        <f>+Q17*0.04</f>
        <v>2733120</v>
      </c>
      <c r="R43" s="315">
        <f>+Q43/Q18</f>
        <v>0.04</v>
      </c>
      <c r="S43" s="286">
        <f>+S17*0.04</f>
        <v>3074760</v>
      </c>
      <c r="T43" s="311">
        <f>+S43/S18</f>
        <v>0.04</v>
      </c>
      <c r="U43" s="290">
        <f>+U17*0.04</f>
        <v>3416400</v>
      </c>
      <c r="V43" s="315">
        <f>+U43/U18</f>
        <v>0.04</v>
      </c>
      <c r="W43" s="286">
        <f>+W17*0.04</f>
        <v>3758040</v>
      </c>
      <c r="X43" s="311">
        <f>+W43/W18</f>
        <v>0.04</v>
      </c>
      <c r="Y43" s="257"/>
      <c r="Z43" s="257"/>
    </row>
    <row r="44" ht="13.5" customHeight="1">
      <c r="A44" s="257"/>
      <c r="B44" s="285"/>
      <c r="C44" s="297"/>
      <c r="D44" s="287"/>
      <c r="E44" s="295"/>
      <c r="F44" s="315"/>
      <c r="G44" s="297"/>
      <c r="H44" s="311"/>
      <c r="I44" s="295"/>
      <c r="J44" s="315"/>
      <c r="K44" s="297"/>
      <c r="L44" s="287"/>
      <c r="M44" s="295"/>
      <c r="N44" s="304"/>
      <c r="O44" s="297"/>
      <c r="P44" s="305"/>
      <c r="Q44" s="295"/>
      <c r="R44" s="304"/>
      <c r="S44" s="297"/>
      <c r="T44" s="305"/>
      <c r="U44" s="295"/>
      <c r="V44" s="304"/>
      <c r="W44" s="297"/>
      <c r="X44" s="305"/>
      <c r="Y44" s="257"/>
      <c r="Z44" s="257"/>
    </row>
    <row r="45" ht="13.5" customHeight="1">
      <c r="A45" s="257"/>
      <c r="B45" s="332" t="s">
        <v>3061</v>
      </c>
      <c r="C45" s="333">
        <f>+SUM(C22:C44)</f>
        <v>29229339.83</v>
      </c>
      <c r="D45" s="334">
        <f>+(C45/C18)</f>
        <v>1.50032542</v>
      </c>
      <c r="E45" s="333">
        <f>+SUM(E22:E44)</f>
        <v>34465385.64</v>
      </c>
      <c r="F45" s="334">
        <f>+(E45/E18)</f>
        <v>1.505143837</v>
      </c>
      <c r="G45" s="333">
        <f>+SUM(G22:G44)</f>
        <v>42331732.05</v>
      </c>
      <c r="H45" s="334">
        <f>+(G45/G18)</f>
        <v>1.510606718</v>
      </c>
      <c r="I45" s="333">
        <f>+SUM(I22:I44)</f>
        <v>50198078.46</v>
      </c>
      <c r="J45" s="334">
        <f>+(I45/I18)</f>
        <v>1.514380482</v>
      </c>
      <c r="K45" s="333">
        <f>+SUM(K22:K44)</f>
        <v>55442309.4</v>
      </c>
      <c r="L45" s="334">
        <f>+(K45/K18)</f>
        <v>1.516308648</v>
      </c>
      <c r="M45" s="333">
        <f>+SUM(M22:M44)</f>
        <v>65552886.75</v>
      </c>
      <c r="N45" s="334">
        <f>+(M45/M18)</f>
        <v>1.535016667</v>
      </c>
      <c r="O45" s="333">
        <f>+SUM(O22:O44)</f>
        <v>78663464.1</v>
      </c>
      <c r="P45" s="334">
        <f>+(O45/O18)</f>
        <v>1.535016667</v>
      </c>
      <c r="Q45" s="333">
        <f>+SUM(Q22:Q44)</f>
        <v>104884618.8</v>
      </c>
      <c r="R45" s="334">
        <f>+(Q45/Q18)</f>
        <v>1.535016667</v>
      </c>
      <c r="S45" s="333">
        <f>+SUM(S22:S44)</f>
        <v>117995196.2</v>
      </c>
      <c r="T45" s="334">
        <f>+(S45/S18)</f>
        <v>1.535016667</v>
      </c>
      <c r="U45" s="333">
        <f>+SUM(U22:U44)</f>
        <v>131105773.5</v>
      </c>
      <c r="V45" s="334">
        <f>+(U45/U18)</f>
        <v>1.535016667</v>
      </c>
      <c r="W45" s="335">
        <f>+SUM(W22:W44)</f>
        <v>144216350.9</v>
      </c>
      <c r="X45" s="336">
        <f>+(W45/W18)</f>
        <v>1.535016667</v>
      </c>
      <c r="Y45" s="257"/>
      <c r="Z45" s="257"/>
    </row>
    <row r="46" ht="13.5" customHeight="1">
      <c r="A46" s="257"/>
      <c r="B46" s="257"/>
      <c r="C46" s="337"/>
      <c r="D46" s="257"/>
      <c r="E46" s="257"/>
      <c r="F46" s="257"/>
      <c r="G46" s="257"/>
      <c r="H46" s="257"/>
      <c r="I46" s="257"/>
      <c r="J46" s="257"/>
      <c r="K46" s="257"/>
      <c r="L46" s="257"/>
      <c r="M46" s="257"/>
      <c r="N46" s="257"/>
      <c r="O46" s="257"/>
      <c r="P46" s="257"/>
      <c r="Q46" s="257"/>
      <c r="R46" s="338"/>
      <c r="S46" s="257"/>
      <c r="T46" s="338"/>
      <c r="U46" s="257"/>
      <c r="V46" s="338"/>
      <c r="W46" s="257"/>
      <c r="X46" s="338"/>
      <c r="Y46" s="257"/>
      <c r="Z46" s="257"/>
    </row>
    <row r="47" ht="13.5" customHeight="1">
      <c r="A47" s="257"/>
      <c r="B47" s="263" t="s">
        <v>3062</v>
      </c>
      <c r="C47" s="264"/>
      <c r="D47" s="264"/>
      <c r="E47" s="264"/>
      <c r="F47" s="264"/>
      <c r="G47" s="264"/>
      <c r="H47" s="264"/>
      <c r="I47" s="264"/>
      <c r="J47" s="264"/>
      <c r="K47" s="264"/>
      <c r="L47" s="264"/>
      <c r="M47" s="264"/>
      <c r="N47" s="264"/>
      <c r="O47" s="264"/>
      <c r="P47" s="264"/>
      <c r="Q47" s="264"/>
      <c r="R47" s="339"/>
      <c r="S47" s="264"/>
      <c r="T47" s="339"/>
      <c r="U47" s="264"/>
      <c r="V47" s="339"/>
      <c r="W47" s="264"/>
      <c r="X47" s="339"/>
      <c r="Y47" s="257"/>
      <c r="Z47" s="257"/>
    </row>
    <row r="48" ht="13.5" customHeight="1">
      <c r="A48" s="257"/>
      <c r="B48" s="340"/>
      <c r="C48" s="341" t="s">
        <v>3063</v>
      </c>
      <c r="D48" s="342"/>
      <c r="E48" s="343" t="s">
        <v>3064</v>
      </c>
      <c r="F48" s="150"/>
      <c r="G48" s="344" t="s">
        <v>3065</v>
      </c>
      <c r="H48" s="342"/>
      <c r="I48" s="345" t="s">
        <v>3066</v>
      </c>
      <c r="J48" s="150"/>
      <c r="K48" s="344" t="s">
        <v>3067</v>
      </c>
      <c r="L48" s="342"/>
      <c r="M48" s="345" t="s">
        <v>3068</v>
      </c>
      <c r="N48" s="150"/>
      <c r="O48" s="344" t="s">
        <v>3069</v>
      </c>
      <c r="P48" s="342"/>
      <c r="Q48" s="345" t="s">
        <v>3070</v>
      </c>
      <c r="R48" s="150"/>
      <c r="S48" s="344" t="s">
        <v>3070</v>
      </c>
      <c r="T48" s="342"/>
      <c r="U48" s="345" t="s">
        <v>3070</v>
      </c>
      <c r="V48" s="150"/>
      <c r="W48" s="344" t="s">
        <v>3070</v>
      </c>
      <c r="X48" s="342"/>
      <c r="Y48" s="257"/>
      <c r="Z48" s="257"/>
    </row>
    <row r="49" ht="36.75" customHeight="1">
      <c r="A49" s="257"/>
      <c r="B49" s="346" t="s">
        <v>3071</v>
      </c>
      <c r="C49" s="347">
        <f>+D45+$I$62</f>
        <v>1.636039705</v>
      </c>
      <c r="D49" s="55"/>
      <c r="E49" s="348">
        <f>+F45+$I$62</f>
        <v>1.640858123</v>
      </c>
      <c r="F49" s="55"/>
      <c r="G49" s="347">
        <f>+H45+$I$62</f>
        <v>1.646321003</v>
      </c>
      <c r="H49" s="55"/>
      <c r="I49" s="348">
        <f>+J45+$I$62</f>
        <v>1.650094768</v>
      </c>
      <c r="J49" s="55"/>
      <c r="K49" s="347">
        <f>+L45+$I$62</f>
        <v>1.652022934</v>
      </c>
      <c r="L49" s="55"/>
      <c r="M49" s="348">
        <f>+N45+$I$62</f>
        <v>1.670730952</v>
      </c>
      <c r="N49" s="55"/>
      <c r="O49" s="347">
        <f>+P45+$I$62</f>
        <v>1.670730952</v>
      </c>
      <c r="P49" s="55"/>
      <c r="Q49" s="348">
        <f>+R45+$I$62</f>
        <v>1.670730952</v>
      </c>
      <c r="R49" s="55"/>
      <c r="S49" s="347">
        <f>+T45+$I$62</f>
        <v>1.670730952</v>
      </c>
      <c r="T49" s="55"/>
      <c r="U49" s="348">
        <f>+V45+$I$62</f>
        <v>1.670730952</v>
      </c>
      <c r="V49" s="55"/>
      <c r="W49" s="347">
        <f>+X45+$I$62</f>
        <v>1.670730952</v>
      </c>
      <c r="X49" s="55"/>
      <c r="Y49" s="257"/>
      <c r="Z49" s="257"/>
    </row>
    <row r="50" ht="13.5" customHeight="1">
      <c r="A50" s="257"/>
      <c r="B50" s="349" t="s">
        <v>3072</v>
      </c>
      <c r="C50" s="350" t="s">
        <v>3073</v>
      </c>
      <c r="D50" s="351" t="s">
        <v>3044</v>
      </c>
      <c r="E50" s="352" t="s">
        <v>3073</v>
      </c>
      <c r="F50" s="353" t="s">
        <v>3044</v>
      </c>
      <c r="G50" s="350" t="s">
        <v>3073</v>
      </c>
      <c r="H50" s="351" t="s">
        <v>3044</v>
      </c>
      <c r="I50" s="352" t="s">
        <v>3073</v>
      </c>
      <c r="J50" s="353" t="s">
        <v>3044</v>
      </c>
      <c r="K50" s="350" t="s">
        <v>3073</v>
      </c>
      <c r="L50" s="351" t="s">
        <v>3044</v>
      </c>
      <c r="M50" s="352" t="s">
        <v>3073</v>
      </c>
      <c r="N50" s="353" t="s">
        <v>3044</v>
      </c>
      <c r="O50" s="350" t="s">
        <v>3073</v>
      </c>
      <c r="P50" s="351" t="s">
        <v>3044</v>
      </c>
      <c r="Q50" s="352" t="s">
        <v>3073</v>
      </c>
      <c r="R50" s="353" t="s">
        <v>3044</v>
      </c>
      <c r="S50" s="350" t="s">
        <v>3073</v>
      </c>
      <c r="T50" s="351" t="s">
        <v>3044</v>
      </c>
      <c r="U50" s="352" t="s">
        <v>3073</v>
      </c>
      <c r="V50" s="353" t="s">
        <v>3044</v>
      </c>
      <c r="W50" s="350" t="s">
        <v>3073</v>
      </c>
      <c r="X50" s="351" t="s">
        <v>3044</v>
      </c>
      <c r="Y50" s="257"/>
      <c r="Z50" s="257"/>
    </row>
    <row r="51" ht="13.5" customHeight="1">
      <c r="A51" s="257"/>
      <c r="B51" s="354" t="s">
        <v>3074</v>
      </c>
      <c r="C51" s="355">
        <f>+(C22+C23)/360</f>
        <v>54116.66667</v>
      </c>
      <c r="D51" s="356">
        <f>+C51*$C$49</f>
        <v>88537.01539</v>
      </c>
      <c r="E51" s="357">
        <f>+(E22+E23)/360</f>
        <v>63606.66667</v>
      </c>
      <c r="F51" s="358">
        <f>+E51*E49</f>
        <v>104369.5157</v>
      </c>
      <c r="G51" s="355">
        <f>+(G22+G23)/360</f>
        <v>77841.66667</v>
      </c>
      <c r="H51" s="356">
        <f>+G49*G51</f>
        <v>128152.3708</v>
      </c>
      <c r="I51" s="357">
        <f>+(I22+I23)/360</f>
        <v>92076.66667</v>
      </c>
      <c r="J51" s="358">
        <f>+I49*I51</f>
        <v>151935.2259</v>
      </c>
      <c r="K51" s="355">
        <f>+(K22+K23)/360</f>
        <v>101566.6667</v>
      </c>
      <c r="L51" s="356">
        <f>+K51*K49</f>
        <v>167790.4626</v>
      </c>
      <c r="M51" s="357">
        <f>+(M22+M23)/360</f>
        <v>118625</v>
      </c>
      <c r="N51" s="358">
        <f>+M51*M49</f>
        <v>198190.4592</v>
      </c>
      <c r="O51" s="355">
        <f>+(O22+O23)/360</f>
        <v>142350</v>
      </c>
      <c r="P51" s="356">
        <f>+O51*O49</f>
        <v>237828.5511</v>
      </c>
      <c r="Q51" s="357">
        <f>+(Q22+Q23)/360</f>
        <v>189800</v>
      </c>
      <c r="R51" s="358">
        <f>+Q51*Q49</f>
        <v>317104.7348</v>
      </c>
      <c r="S51" s="355">
        <f>+(S22+S23)/360</f>
        <v>213525</v>
      </c>
      <c r="T51" s="356">
        <f>+S51*S49</f>
        <v>356742.8266</v>
      </c>
      <c r="U51" s="357">
        <f>+(U22+U23)/360</f>
        <v>237250</v>
      </c>
      <c r="V51" s="358">
        <f>+U51*U49</f>
        <v>396380.9185</v>
      </c>
      <c r="W51" s="355">
        <f>+(W22+W23)/360</f>
        <v>260975</v>
      </c>
      <c r="X51" s="356">
        <f>+W51*W49</f>
        <v>436019.0103</v>
      </c>
      <c r="Y51" s="257"/>
      <c r="Z51" s="257"/>
    </row>
    <row r="52" ht="13.5" customHeight="1">
      <c r="A52" s="257"/>
      <c r="B52" s="359" t="s">
        <v>3075</v>
      </c>
      <c r="C52" s="360">
        <f t="shared" ref="C52:X52" si="1">+C51/8</f>
        <v>6764.583333</v>
      </c>
      <c r="D52" s="361">
        <f t="shared" si="1"/>
        <v>11067.12692</v>
      </c>
      <c r="E52" s="362">
        <f t="shared" si="1"/>
        <v>7950.833333</v>
      </c>
      <c r="F52" s="363">
        <f t="shared" si="1"/>
        <v>13046.18946</v>
      </c>
      <c r="G52" s="360">
        <f t="shared" si="1"/>
        <v>9730.208333</v>
      </c>
      <c r="H52" s="361">
        <f t="shared" si="1"/>
        <v>16019.04635</v>
      </c>
      <c r="I52" s="362">
        <f t="shared" si="1"/>
        <v>11509.58333</v>
      </c>
      <c r="J52" s="363">
        <f t="shared" si="1"/>
        <v>18991.90324</v>
      </c>
      <c r="K52" s="360">
        <f t="shared" si="1"/>
        <v>12695.83333</v>
      </c>
      <c r="L52" s="361">
        <f t="shared" si="1"/>
        <v>20973.80783</v>
      </c>
      <c r="M52" s="362">
        <f t="shared" si="1"/>
        <v>14828.125</v>
      </c>
      <c r="N52" s="363">
        <f t="shared" si="1"/>
        <v>24773.8074</v>
      </c>
      <c r="O52" s="360">
        <f t="shared" si="1"/>
        <v>17793.75</v>
      </c>
      <c r="P52" s="361">
        <f t="shared" si="1"/>
        <v>29728.56888</v>
      </c>
      <c r="Q52" s="362">
        <f t="shared" si="1"/>
        <v>23725</v>
      </c>
      <c r="R52" s="363">
        <f t="shared" si="1"/>
        <v>39638.09185</v>
      </c>
      <c r="S52" s="360">
        <f t="shared" si="1"/>
        <v>26690.625</v>
      </c>
      <c r="T52" s="361">
        <f t="shared" si="1"/>
        <v>44592.85333</v>
      </c>
      <c r="U52" s="362">
        <f t="shared" si="1"/>
        <v>29656.25</v>
      </c>
      <c r="V52" s="363">
        <f t="shared" si="1"/>
        <v>49547.61481</v>
      </c>
      <c r="W52" s="360">
        <f t="shared" si="1"/>
        <v>32621.875</v>
      </c>
      <c r="X52" s="361">
        <f t="shared" si="1"/>
        <v>54502.37629</v>
      </c>
      <c r="Y52" s="257"/>
      <c r="Z52" s="257"/>
    </row>
    <row r="53" ht="13.5" customHeight="1">
      <c r="A53" s="257"/>
      <c r="B53" s="257"/>
      <c r="C53" s="364"/>
      <c r="D53" s="364"/>
      <c r="E53" s="364"/>
      <c r="F53" s="364"/>
      <c r="G53" s="364"/>
      <c r="H53" s="364"/>
      <c r="I53" s="364"/>
      <c r="J53" s="364"/>
      <c r="K53" s="364"/>
      <c r="L53" s="364"/>
      <c r="M53" s="364"/>
      <c r="N53" s="364"/>
      <c r="O53" s="364"/>
      <c r="P53" s="364"/>
      <c r="Q53" s="364"/>
      <c r="R53" s="364"/>
      <c r="S53" s="257"/>
      <c r="T53" s="257"/>
      <c r="U53" s="257"/>
      <c r="V53" s="257"/>
      <c r="W53" s="257"/>
      <c r="X53" s="257"/>
      <c r="Y53" s="257"/>
      <c r="Z53" s="257"/>
    </row>
    <row r="54" ht="13.5" customHeight="1">
      <c r="A54" s="257"/>
      <c r="B54" s="365" t="s">
        <v>3076</v>
      </c>
      <c r="C54" s="161"/>
      <c r="D54" s="161"/>
      <c r="E54" s="161"/>
      <c r="F54" s="161"/>
      <c r="G54" s="161"/>
      <c r="H54" s="161"/>
      <c r="I54" s="55"/>
      <c r="J54" s="257"/>
      <c r="K54" s="257"/>
      <c r="L54" s="257"/>
      <c r="M54" s="257"/>
      <c r="N54" s="257"/>
      <c r="O54" s="257"/>
      <c r="P54" s="257"/>
      <c r="Q54" s="257"/>
      <c r="R54" s="338"/>
      <c r="S54" s="257"/>
      <c r="T54" s="257"/>
      <c r="U54" s="257"/>
      <c r="V54" s="257"/>
      <c r="W54" s="257"/>
      <c r="X54" s="257"/>
      <c r="Y54" s="257"/>
      <c r="Z54" s="257"/>
    </row>
    <row r="55" ht="13.5" customHeight="1">
      <c r="A55" s="257"/>
      <c r="B55" s="366" t="s">
        <v>3077</v>
      </c>
      <c r="C55" s="367"/>
      <c r="D55" s="368"/>
      <c r="E55" s="27"/>
      <c r="F55" s="367"/>
      <c r="G55" s="369">
        <f>+C45</f>
        <v>29229339.83</v>
      </c>
      <c r="H55" s="370"/>
      <c r="I55" s="371"/>
      <c r="J55" s="257"/>
      <c r="K55" s="257"/>
      <c r="L55" s="257"/>
      <c r="M55" s="257"/>
      <c r="N55" s="257"/>
      <c r="O55" s="257"/>
      <c r="P55" s="257"/>
      <c r="Q55" s="257"/>
      <c r="R55" s="338"/>
      <c r="S55" s="257"/>
      <c r="T55" s="257"/>
      <c r="U55" s="257"/>
      <c r="V55" s="257"/>
      <c r="W55" s="257"/>
      <c r="X55" s="257"/>
      <c r="Y55" s="257"/>
      <c r="Z55" s="257"/>
    </row>
    <row r="56" ht="13.5" customHeight="1">
      <c r="A56" s="257"/>
      <c r="B56" s="372" t="s">
        <v>3078</v>
      </c>
      <c r="C56" s="34"/>
      <c r="D56" s="373" t="s">
        <v>3079</v>
      </c>
      <c r="E56" s="33"/>
      <c r="F56" s="34"/>
      <c r="G56" s="374">
        <f>365*8</f>
        <v>2920</v>
      </c>
      <c r="H56" s="375"/>
      <c r="I56" s="287"/>
      <c r="J56" s="376"/>
      <c r="K56" s="376"/>
      <c r="L56" s="376"/>
      <c r="M56" s="257"/>
      <c r="N56" s="257"/>
      <c r="O56" s="257"/>
      <c r="P56" s="257"/>
      <c r="Q56" s="257"/>
      <c r="R56" s="338"/>
      <c r="S56" s="257"/>
      <c r="T56" s="257"/>
      <c r="U56" s="257"/>
      <c r="V56" s="257"/>
      <c r="W56" s="257"/>
      <c r="X56" s="257"/>
      <c r="Y56" s="257"/>
      <c r="Z56" s="257"/>
    </row>
    <row r="57" ht="13.5" customHeight="1">
      <c r="A57" s="257"/>
      <c r="B57" s="372" t="s">
        <v>3080</v>
      </c>
      <c r="C57" s="34"/>
      <c r="D57" s="373" t="s">
        <v>3081</v>
      </c>
      <c r="E57" s="33"/>
      <c r="F57" s="34"/>
      <c r="G57" s="374">
        <f>53*48</f>
        <v>2544</v>
      </c>
      <c r="H57" s="375"/>
      <c r="I57" s="287"/>
      <c r="J57" s="376"/>
      <c r="K57" s="376" t="s">
        <v>3082</v>
      </c>
      <c r="L57" s="376" t="s">
        <v>3083</v>
      </c>
      <c r="M57" s="257"/>
      <c r="N57" s="257"/>
      <c r="O57" s="257"/>
      <c r="P57" s="257"/>
      <c r="Q57" s="257"/>
      <c r="R57" s="338"/>
      <c r="S57" s="257"/>
      <c r="T57" s="257"/>
      <c r="U57" s="257"/>
      <c r="V57" s="257"/>
      <c r="W57" s="257"/>
      <c r="X57" s="257"/>
      <c r="Y57" s="257"/>
      <c r="Z57" s="257"/>
    </row>
    <row r="58" ht="13.5" customHeight="1">
      <c r="A58" s="257"/>
      <c r="B58" s="372" t="s">
        <v>3084</v>
      </c>
      <c r="C58" s="34"/>
      <c r="D58" s="377" t="s">
        <v>3085</v>
      </c>
      <c r="E58" s="33"/>
      <c r="F58" s="34"/>
      <c r="G58" s="374">
        <f>365*8-(52+18+15)*8</f>
        <v>2240</v>
      </c>
      <c r="H58" s="375"/>
      <c r="I58" s="287"/>
      <c r="J58" s="376"/>
      <c r="K58" s="376"/>
      <c r="L58" s="376"/>
      <c r="M58" s="257"/>
      <c r="N58" s="257"/>
      <c r="O58" s="257"/>
      <c r="P58" s="257"/>
      <c r="Q58" s="257"/>
      <c r="R58" s="338"/>
      <c r="S58" s="257"/>
      <c r="T58" s="257"/>
      <c r="U58" s="257"/>
      <c r="V58" s="257"/>
      <c r="W58" s="257"/>
      <c r="X58" s="257"/>
      <c r="Y58" s="257"/>
      <c r="Z58" s="257"/>
    </row>
    <row r="59" ht="13.5" customHeight="1">
      <c r="A59" s="257"/>
      <c r="B59" s="372" t="s">
        <v>3086</v>
      </c>
      <c r="C59" s="34"/>
      <c r="D59" s="373" t="s">
        <v>3087</v>
      </c>
      <c r="E59" s="33"/>
      <c r="F59" s="34"/>
      <c r="G59" s="378">
        <f>+G55/G56</f>
        <v>10010.04789</v>
      </c>
      <c r="H59" s="379">
        <v>1.0</v>
      </c>
      <c r="I59" s="380"/>
      <c r="J59" s="376"/>
      <c r="K59" s="376"/>
      <c r="L59" s="376"/>
      <c r="M59" s="257"/>
      <c r="N59" s="257"/>
      <c r="O59" s="257"/>
      <c r="P59" s="257"/>
      <c r="Q59" s="257"/>
      <c r="R59" s="338"/>
      <c r="S59" s="257"/>
      <c r="T59" s="257"/>
      <c r="U59" s="257"/>
      <c r="V59" s="257"/>
      <c r="W59" s="257"/>
      <c r="X59" s="257"/>
      <c r="Y59" s="257"/>
      <c r="Z59" s="257"/>
    </row>
    <row r="60" ht="13.5" customHeight="1">
      <c r="A60" s="257"/>
      <c r="B60" s="372" t="s">
        <v>3088</v>
      </c>
      <c r="C60" s="34"/>
      <c r="D60" s="373" t="s">
        <v>3089</v>
      </c>
      <c r="E60" s="33"/>
      <c r="F60" s="34"/>
      <c r="G60" s="378">
        <f>+G55/G57</f>
        <v>11489.52037</v>
      </c>
      <c r="H60" s="379">
        <f>+G60/G59</f>
        <v>1.147798742</v>
      </c>
      <c r="I60" s="381">
        <v>1.0</v>
      </c>
      <c r="J60" s="376"/>
      <c r="K60" s="376"/>
      <c r="L60" s="376"/>
      <c r="M60" s="257"/>
      <c r="N60" s="257"/>
      <c r="O60" s="257"/>
      <c r="P60" s="257"/>
      <c r="Q60" s="257"/>
      <c r="R60" s="338"/>
      <c r="S60" s="257"/>
      <c r="T60" s="257"/>
      <c r="U60" s="257"/>
      <c r="V60" s="257"/>
      <c r="W60" s="257"/>
      <c r="X60" s="257"/>
      <c r="Y60" s="257"/>
      <c r="Z60" s="257"/>
    </row>
    <row r="61" ht="13.5" customHeight="1">
      <c r="A61" s="257"/>
      <c r="B61" s="382" t="s">
        <v>3090</v>
      </c>
      <c r="C61" s="179"/>
      <c r="D61" s="383" t="s">
        <v>3091</v>
      </c>
      <c r="E61" s="178"/>
      <c r="F61" s="179"/>
      <c r="G61" s="384">
        <f>+G55/G58</f>
        <v>13048.81242</v>
      </c>
      <c r="H61" s="385">
        <f>+G61/G59</f>
        <v>1.303571429</v>
      </c>
      <c r="I61" s="386">
        <f>+G61/G60</f>
        <v>1.135714286</v>
      </c>
      <c r="J61" s="376"/>
      <c r="K61" s="376"/>
      <c r="L61" s="376"/>
      <c r="M61" s="257"/>
      <c r="N61" s="257"/>
      <c r="O61" s="257"/>
      <c r="P61" s="257"/>
      <c r="Q61" s="257"/>
      <c r="R61" s="338"/>
      <c r="S61" s="257"/>
      <c r="T61" s="257"/>
      <c r="U61" s="257"/>
      <c r="V61" s="257"/>
      <c r="W61" s="257"/>
      <c r="X61" s="257"/>
      <c r="Y61" s="257"/>
      <c r="Z61" s="257"/>
    </row>
    <row r="62" ht="13.5" customHeight="1">
      <c r="A62" s="257"/>
      <c r="B62" s="387" t="s">
        <v>3092</v>
      </c>
      <c r="C62" s="161"/>
      <c r="D62" s="161"/>
      <c r="E62" s="161"/>
      <c r="F62" s="161"/>
      <c r="G62" s="161"/>
      <c r="H62" s="161"/>
      <c r="I62" s="388">
        <f>(+I61-1)*IF(J62="SI",1,0)</f>
        <v>0.1357142857</v>
      </c>
      <c r="J62" s="389" t="s">
        <v>3093</v>
      </c>
      <c r="K62" s="376"/>
      <c r="L62" s="376"/>
      <c r="M62" s="257"/>
      <c r="N62" s="257"/>
      <c r="O62" s="257"/>
      <c r="P62" s="257"/>
      <c r="Q62" s="257"/>
      <c r="R62" s="338"/>
      <c r="S62" s="257"/>
      <c r="T62" s="257"/>
      <c r="U62" s="257"/>
      <c r="V62" s="257"/>
      <c r="W62" s="257"/>
      <c r="X62" s="257"/>
      <c r="Y62" s="257"/>
      <c r="Z62" s="257"/>
    </row>
    <row r="63" ht="13.5" customHeight="1">
      <c r="A63" s="257"/>
      <c r="B63" s="257"/>
      <c r="C63" s="257"/>
      <c r="D63" s="258"/>
      <c r="E63" s="258"/>
      <c r="F63" s="257"/>
      <c r="G63" s="257"/>
      <c r="H63" s="257"/>
      <c r="I63" s="257"/>
      <c r="J63" s="376"/>
      <c r="K63" s="376"/>
      <c r="L63" s="376"/>
      <c r="M63" s="257"/>
      <c r="N63" s="257"/>
      <c r="O63" s="257"/>
      <c r="P63" s="257"/>
      <c r="Q63" s="257"/>
      <c r="R63" s="257"/>
      <c r="S63" s="257"/>
      <c r="T63" s="257"/>
      <c r="U63" s="257"/>
      <c r="V63" s="257"/>
      <c r="W63" s="257"/>
      <c r="X63" s="257"/>
      <c r="Y63" s="257"/>
      <c r="Z63" s="257"/>
    </row>
    <row r="64" ht="13.5" customHeight="1">
      <c r="A64" s="257"/>
      <c r="B64" s="257"/>
      <c r="C64" s="257"/>
      <c r="D64" s="258"/>
      <c r="E64" s="258"/>
      <c r="F64" s="257"/>
      <c r="G64" s="257"/>
      <c r="H64" s="257"/>
      <c r="I64" s="257"/>
      <c r="J64" s="376"/>
      <c r="K64" s="376"/>
      <c r="L64" s="376"/>
      <c r="M64" s="257"/>
      <c r="N64" s="257"/>
      <c r="O64" s="257"/>
      <c r="P64" s="257"/>
      <c r="Q64" s="257"/>
      <c r="R64" s="257"/>
      <c r="S64" s="257"/>
      <c r="T64" s="257"/>
      <c r="U64" s="257"/>
      <c r="V64" s="257"/>
      <c r="W64" s="257"/>
      <c r="X64" s="257"/>
      <c r="Y64" s="257"/>
      <c r="Z64" s="257"/>
    </row>
    <row r="65" ht="13.5" customHeight="1">
      <c r="A65" s="257"/>
      <c r="B65" s="257"/>
      <c r="C65" s="257"/>
      <c r="D65" s="258"/>
      <c r="E65" s="258"/>
      <c r="F65" s="257"/>
      <c r="G65" s="257"/>
      <c r="H65" s="257"/>
      <c r="I65" s="257"/>
      <c r="J65" s="376"/>
      <c r="K65" s="376"/>
      <c r="L65" s="376"/>
      <c r="M65" s="257"/>
      <c r="N65" s="257"/>
      <c r="O65" s="257"/>
      <c r="P65" s="257"/>
      <c r="Q65" s="257"/>
      <c r="R65" s="257"/>
      <c r="S65" s="257"/>
      <c r="T65" s="257"/>
      <c r="U65" s="257"/>
      <c r="V65" s="257"/>
      <c r="W65" s="257"/>
      <c r="X65" s="257"/>
      <c r="Y65" s="257"/>
      <c r="Z65" s="257"/>
    </row>
    <row r="66" ht="13.5" customHeight="1">
      <c r="A66" s="257"/>
      <c r="B66" s="257"/>
      <c r="C66" s="257"/>
      <c r="D66" s="258"/>
      <c r="E66" s="258"/>
      <c r="F66" s="257"/>
      <c r="G66" s="257"/>
      <c r="H66" s="257"/>
      <c r="I66" s="257"/>
      <c r="J66" s="376"/>
      <c r="K66" s="376"/>
      <c r="L66" s="376"/>
      <c r="M66" s="257"/>
      <c r="N66" s="257"/>
      <c r="O66" s="257"/>
      <c r="P66" s="257"/>
      <c r="Q66" s="257"/>
      <c r="R66" s="257"/>
      <c r="S66" s="257"/>
      <c r="T66" s="257"/>
      <c r="U66" s="257"/>
      <c r="V66" s="257"/>
      <c r="W66" s="257"/>
      <c r="X66" s="257"/>
      <c r="Y66" s="257"/>
      <c r="Z66" s="257"/>
    </row>
    <row r="67" ht="13.5" customHeight="1">
      <c r="A67" s="257"/>
      <c r="B67" s="257"/>
      <c r="C67" s="257"/>
      <c r="D67" s="258"/>
      <c r="E67" s="258"/>
      <c r="F67" s="257"/>
      <c r="G67" s="257"/>
      <c r="H67" s="257"/>
      <c r="I67" s="257"/>
      <c r="J67" s="257"/>
      <c r="K67" s="257"/>
      <c r="L67" s="257"/>
      <c r="M67" s="257"/>
      <c r="N67" s="257"/>
      <c r="O67" s="257"/>
      <c r="P67" s="257"/>
      <c r="Q67" s="257"/>
      <c r="R67" s="257"/>
      <c r="S67" s="257"/>
      <c r="T67" s="257"/>
      <c r="U67" s="257"/>
      <c r="V67" s="257"/>
      <c r="W67" s="257"/>
      <c r="X67" s="257"/>
      <c r="Y67" s="257"/>
      <c r="Z67" s="257"/>
    </row>
    <row r="68" ht="13.5" customHeight="1">
      <c r="A68" s="257"/>
      <c r="B68" s="257"/>
      <c r="C68" s="257"/>
      <c r="D68" s="258"/>
      <c r="E68" s="258"/>
      <c r="F68" s="257"/>
      <c r="G68" s="257"/>
      <c r="H68" s="257"/>
      <c r="I68" s="257"/>
      <c r="J68" s="257"/>
      <c r="K68" s="257"/>
      <c r="L68" s="257"/>
      <c r="M68" s="257"/>
      <c r="N68" s="257"/>
      <c r="O68" s="257"/>
      <c r="P68" s="257"/>
      <c r="Q68" s="257"/>
      <c r="R68" s="257"/>
      <c r="S68" s="257"/>
      <c r="T68" s="257"/>
      <c r="U68" s="257"/>
      <c r="V68" s="257"/>
      <c r="W68" s="257"/>
      <c r="X68" s="257"/>
      <c r="Y68" s="257"/>
      <c r="Z68" s="257"/>
    </row>
    <row r="69" ht="13.5" customHeight="1">
      <c r="A69" s="257"/>
      <c r="B69" s="257"/>
      <c r="C69" s="257"/>
      <c r="D69" s="258"/>
      <c r="E69" s="258"/>
      <c r="F69" s="257"/>
      <c r="G69" s="257"/>
      <c r="H69" s="257"/>
      <c r="I69" s="257"/>
      <c r="J69" s="257"/>
      <c r="K69" s="257"/>
      <c r="L69" s="257"/>
      <c r="M69" s="257"/>
      <c r="N69" s="257"/>
      <c r="O69" s="257"/>
      <c r="P69" s="257"/>
      <c r="Q69" s="257"/>
      <c r="R69" s="257"/>
      <c r="S69" s="257"/>
      <c r="T69" s="257"/>
      <c r="U69" s="257"/>
      <c r="V69" s="257"/>
      <c r="W69" s="257"/>
      <c r="X69" s="257"/>
      <c r="Y69" s="257"/>
      <c r="Z69" s="257"/>
    </row>
    <row r="70" ht="13.5" customHeight="1">
      <c r="A70" s="257"/>
      <c r="B70" s="257"/>
      <c r="C70" s="257"/>
      <c r="D70" s="258"/>
      <c r="E70" s="258"/>
      <c r="F70" s="257"/>
      <c r="G70" s="257"/>
      <c r="H70" s="257"/>
      <c r="I70" s="257"/>
      <c r="J70" s="257"/>
      <c r="K70" s="257"/>
      <c r="L70" s="257"/>
      <c r="M70" s="257"/>
      <c r="N70" s="257"/>
      <c r="O70" s="257"/>
      <c r="P70" s="257"/>
      <c r="Q70" s="257"/>
      <c r="R70" s="257"/>
      <c r="S70" s="257"/>
      <c r="T70" s="257"/>
      <c r="U70" s="257"/>
      <c r="V70" s="257"/>
      <c r="W70" s="257"/>
      <c r="X70" s="257"/>
      <c r="Y70" s="257"/>
      <c r="Z70" s="257"/>
    </row>
    <row r="71" ht="13.5" customHeight="1">
      <c r="A71" s="257"/>
      <c r="B71" s="257"/>
      <c r="C71" s="257"/>
      <c r="D71" s="258"/>
      <c r="E71" s="258"/>
      <c r="F71" s="257"/>
      <c r="G71" s="257"/>
      <c r="H71" s="257"/>
      <c r="I71" s="257"/>
      <c r="J71" s="257"/>
      <c r="K71" s="257"/>
      <c r="L71" s="257"/>
      <c r="M71" s="257"/>
      <c r="N71" s="257"/>
      <c r="O71" s="257"/>
      <c r="P71" s="257"/>
      <c r="Q71" s="257"/>
      <c r="R71" s="257"/>
      <c r="S71" s="257"/>
      <c r="T71" s="257"/>
      <c r="U71" s="257"/>
      <c r="V71" s="257"/>
      <c r="W71" s="257"/>
      <c r="X71" s="257"/>
      <c r="Y71" s="257"/>
      <c r="Z71" s="257"/>
    </row>
    <row r="72" ht="13.5" customHeight="1">
      <c r="A72" s="257"/>
      <c r="B72" s="257"/>
      <c r="C72" s="257"/>
      <c r="D72" s="258"/>
      <c r="E72" s="258"/>
      <c r="F72" s="257"/>
      <c r="G72" s="257"/>
      <c r="H72" s="257"/>
      <c r="I72" s="257"/>
      <c r="J72" s="257"/>
      <c r="K72" s="257"/>
      <c r="L72" s="257"/>
      <c r="M72" s="257"/>
      <c r="N72" s="257"/>
      <c r="O72" s="257"/>
      <c r="P72" s="257"/>
      <c r="Q72" s="257"/>
      <c r="R72" s="257"/>
      <c r="S72" s="257"/>
      <c r="T72" s="257"/>
      <c r="U72" s="257"/>
      <c r="V72" s="257"/>
      <c r="W72" s="257"/>
      <c r="X72" s="257"/>
      <c r="Y72" s="257"/>
      <c r="Z72" s="257"/>
    </row>
    <row r="73" ht="13.5" customHeight="1">
      <c r="A73" s="257"/>
      <c r="B73" s="257"/>
      <c r="C73" s="257"/>
      <c r="D73" s="258"/>
      <c r="E73" s="258"/>
      <c r="F73" s="257"/>
      <c r="G73" s="257"/>
      <c r="H73" s="257"/>
      <c r="I73" s="257"/>
      <c r="J73" s="257"/>
      <c r="K73" s="257"/>
      <c r="L73" s="257"/>
      <c r="M73" s="257"/>
      <c r="N73" s="257"/>
      <c r="O73" s="257"/>
      <c r="P73" s="257"/>
      <c r="Q73" s="257"/>
      <c r="R73" s="257"/>
      <c r="S73" s="257"/>
      <c r="T73" s="257"/>
      <c r="U73" s="257"/>
      <c r="V73" s="257"/>
      <c r="W73" s="257"/>
      <c r="X73" s="257"/>
      <c r="Y73" s="257"/>
      <c r="Z73" s="257"/>
    </row>
    <row r="74" ht="13.5" customHeight="1">
      <c r="A74" s="257"/>
      <c r="B74" s="257"/>
      <c r="C74" s="257"/>
      <c r="D74" s="258"/>
      <c r="E74" s="258"/>
      <c r="F74" s="257"/>
      <c r="G74" s="257"/>
      <c r="H74" s="257"/>
      <c r="I74" s="257"/>
      <c r="J74" s="257"/>
      <c r="K74" s="257"/>
      <c r="L74" s="257"/>
      <c r="M74" s="257"/>
      <c r="N74" s="257"/>
      <c r="O74" s="257"/>
      <c r="P74" s="257"/>
      <c r="Q74" s="257"/>
      <c r="R74" s="257"/>
      <c r="S74" s="257"/>
      <c r="T74" s="257"/>
      <c r="U74" s="257"/>
      <c r="V74" s="257"/>
      <c r="W74" s="257"/>
      <c r="X74" s="257"/>
      <c r="Y74" s="257"/>
      <c r="Z74" s="257"/>
    </row>
    <row r="75" ht="13.5" customHeight="1">
      <c r="A75" s="257"/>
      <c r="B75" s="257"/>
      <c r="C75" s="257"/>
      <c r="D75" s="258"/>
      <c r="E75" s="258"/>
      <c r="F75" s="257"/>
      <c r="G75" s="257"/>
      <c r="H75" s="257"/>
      <c r="I75" s="257"/>
      <c r="J75" s="257"/>
      <c r="K75" s="257"/>
      <c r="L75" s="257"/>
      <c r="M75" s="257"/>
      <c r="N75" s="257"/>
      <c r="O75" s="257"/>
      <c r="P75" s="257"/>
      <c r="Q75" s="257"/>
      <c r="R75" s="257"/>
      <c r="S75" s="257"/>
      <c r="T75" s="257"/>
      <c r="U75" s="257"/>
      <c r="V75" s="257"/>
      <c r="W75" s="257"/>
      <c r="X75" s="257"/>
      <c r="Y75" s="257"/>
      <c r="Z75" s="257"/>
    </row>
    <row r="76" ht="13.5" customHeight="1">
      <c r="A76" s="257"/>
      <c r="B76" s="257"/>
      <c r="C76" s="257"/>
      <c r="D76" s="258"/>
      <c r="E76" s="258"/>
      <c r="F76" s="257"/>
      <c r="G76" s="257"/>
      <c r="H76" s="257"/>
      <c r="I76" s="257"/>
      <c r="J76" s="257"/>
      <c r="K76" s="257"/>
      <c r="L76" s="257"/>
      <c r="M76" s="257"/>
      <c r="N76" s="257"/>
      <c r="O76" s="257"/>
      <c r="P76" s="257"/>
      <c r="Q76" s="257"/>
      <c r="R76" s="257"/>
      <c r="S76" s="257"/>
      <c r="T76" s="257"/>
      <c r="U76" s="257"/>
      <c r="V76" s="257"/>
      <c r="W76" s="257"/>
      <c r="X76" s="257"/>
      <c r="Y76" s="257"/>
      <c r="Z76" s="257"/>
    </row>
    <row r="77" ht="13.5" customHeight="1">
      <c r="A77" s="257"/>
      <c r="B77" s="257"/>
      <c r="C77" s="257"/>
      <c r="D77" s="258"/>
      <c r="E77" s="258"/>
      <c r="F77" s="257"/>
      <c r="G77" s="257"/>
      <c r="H77" s="257"/>
      <c r="I77" s="257"/>
      <c r="J77" s="257"/>
      <c r="K77" s="257"/>
      <c r="L77" s="257"/>
      <c r="M77" s="257"/>
      <c r="N77" s="257"/>
      <c r="O77" s="257"/>
      <c r="P77" s="257"/>
      <c r="Q77" s="257"/>
      <c r="R77" s="257"/>
      <c r="S77" s="257"/>
      <c r="T77" s="257"/>
      <c r="U77" s="257"/>
      <c r="V77" s="257"/>
      <c r="W77" s="257"/>
      <c r="X77" s="257"/>
      <c r="Y77" s="257"/>
      <c r="Z77" s="257"/>
    </row>
    <row r="78" ht="13.5" customHeight="1">
      <c r="A78" s="257"/>
      <c r="B78" s="257"/>
      <c r="C78" s="257"/>
      <c r="D78" s="258"/>
      <c r="E78" s="258"/>
      <c r="F78" s="257"/>
      <c r="G78" s="257"/>
      <c r="H78" s="257"/>
      <c r="I78" s="257"/>
      <c r="J78" s="257"/>
      <c r="K78" s="257"/>
      <c r="L78" s="257"/>
      <c r="M78" s="257"/>
      <c r="N78" s="257"/>
      <c r="O78" s="257"/>
      <c r="P78" s="257"/>
      <c r="Q78" s="257"/>
      <c r="R78" s="257"/>
      <c r="S78" s="257"/>
      <c r="T78" s="257"/>
      <c r="U78" s="257"/>
      <c r="V78" s="257"/>
      <c r="W78" s="257"/>
      <c r="X78" s="257"/>
      <c r="Y78" s="257"/>
      <c r="Z78" s="257"/>
    </row>
    <row r="79" ht="13.5" customHeight="1">
      <c r="A79" s="257"/>
      <c r="B79" s="257"/>
      <c r="C79" s="257"/>
      <c r="D79" s="258"/>
      <c r="E79" s="258"/>
      <c r="F79" s="257"/>
      <c r="G79" s="257"/>
      <c r="H79" s="257"/>
      <c r="I79" s="257"/>
      <c r="J79" s="257"/>
      <c r="K79" s="257"/>
      <c r="L79" s="257"/>
      <c r="M79" s="257"/>
      <c r="N79" s="257"/>
      <c r="O79" s="257"/>
      <c r="P79" s="257"/>
      <c r="Q79" s="257"/>
      <c r="R79" s="257"/>
      <c r="S79" s="257"/>
      <c r="T79" s="257"/>
      <c r="U79" s="257"/>
      <c r="V79" s="257"/>
      <c r="W79" s="257"/>
      <c r="X79" s="257"/>
      <c r="Y79" s="257"/>
      <c r="Z79" s="257"/>
    </row>
    <row r="80" ht="13.5" customHeight="1">
      <c r="A80" s="257"/>
      <c r="B80" s="257"/>
      <c r="C80" s="257"/>
      <c r="D80" s="258"/>
      <c r="E80" s="258"/>
      <c r="F80" s="257"/>
      <c r="G80" s="257"/>
      <c r="H80" s="257"/>
      <c r="I80" s="257"/>
      <c r="J80" s="257"/>
      <c r="K80" s="257"/>
      <c r="L80" s="257"/>
      <c r="M80" s="257"/>
      <c r="N80" s="257"/>
      <c r="O80" s="257"/>
      <c r="P80" s="257"/>
      <c r="Q80" s="257"/>
      <c r="R80" s="257"/>
      <c r="S80" s="257"/>
      <c r="T80" s="257"/>
      <c r="U80" s="257"/>
      <c r="V80" s="257"/>
      <c r="W80" s="257"/>
      <c r="X80" s="257"/>
      <c r="Y80" s="257"/>
      <c r="Z80" s="257"/>
    </row>
    <row r="81" ht="13.5" customHeight="1">
      <c r="A81" s="257"/>
      <c r="B81" s="257"/>
      <c r="C81" s="257"/>
      <c r="D81" s="258"/>
      <c r="E81" s="258"/>
      <c r="F81" s="257"/>
      <c r="G81" s="257"/>
      <c r="H81" s="257"/>
      <c r="I81" s="257"/>
      <c r="J81" s="257"/>
      <c r="K81" s="257"/>
      <c r="L81" s="257"/>
      <c r="M81" s="257"/>
      <c r="N81" s="257"/>
      <c r="O81" s="257"/>
      <c r="P81" s="257"/>
      <c r="Q81" s="257"/>
      <c r="R81" s="257"/>
      <c r="S81" s="257"/>
      <c r="T81" s="257"/>
      <c r="U81" s="257"/>
      <c r="V81" s="257"/>
      <c r="W81" s="257"/>
      <c r="X81" s="257"/>
      <c r="Y81" s="257"/>
      <c r="Z81" s="257"/>
    </row>
    <row r="82" ht="13.5" customHeight="1">
      <c r="A82" s="257"/>
      <c r="B82" s="257"/>
      <c r="C82" s="257"/>
      <c r="D82" s="258"/>
      <c r="E82" s="258"/>
      <c r="F82" s="257"/>
      <c r="G82" s="257"/>
      <c r="H82" s="257"/>
      <c r="I82" s="257"/>
      <c r="J82" s="257"/>
      <c r="K82" s="257"/>
      <c r="L82" s="257"/>
      <c r="M82" s="257"/>
      <c r="N82" s="257"/>
      <c r="O82" s="257"/>
      <c r="P82" s="257"/>
      <c r="Q82" s="257"/>
      <c r="R82" s="257"/>
      <c r="S82" s="257"/>
      <c r="T82" s="257"/>
      <c r="U82" s="257"/>
      <c r="V82" s="257"/>
      <c r="W82" s="257"/>
      <c r="X82" s="257"/>
      <c r="Y82" s="257"/>
      <c r="Z82" s="257"/>
    </row>
    <row r="83" ht="13.5" customHeight="1">
      <c r="A83" s="257"/>
      <c r="B83" s="257"/>
      <c r="C83" s="257"/>
      <c r="D83" s="258"/>
      <c r="E83" s="258"/>
      <c r="F83" s="257"/>
      <c r="G83" s="257"/>
      <c r="H83" s="257"/>
      <c r="I83" s="257"/>
      <c r="J83" s="257"/>
      <c r="K83" s="257"/>
      <c r="L83" s="257"/>
      <c r="M83" s="257"/>
      <c r="N83" s="257"/>
      <c r="O83" s="257"/>
      <c r="P83" s="257"/>
      <c r="Q83" s="257"/>
      <c r="R83" s="257"/>
      <c r="S83" s="257"/>
      <c r="T83" s="257"/>
      <c r="U83" s="257"/>
      <c r="V83" s="257"/>
      <c r="W83" s="257"/>
      <c r="X83" s="257"/>
      <c r="Y83" s="257"/>
      <c r="Z83" s="257"/>
    </row>
    <row r="84" ht="13.5" customHeight="1">
      <c r="A84" s="257"/>
      <c r="B84" s="257"/>
      <c r="C84" s="257"/>
      <c r="D84" s="258"/>
      <c r="E84" s="258"/>
      <c r="F84" s="257"/>
      <c r="G84" s="257"/>
      <c r="H84" s="257"/>
      <c r="I84" s="257"/>
      <c r="J84" s="257"/>
      <c r="K84" s="257"/>
      <c r="L84" s="257"/>
      <c r="M84" s="257"/>
      <c r="N84" s="257"/>
      <c r="O84" s="257"/>
      <c r="P84" s="257"/>
      <c r="Q84" s="257"/>
      <c r="R84" s="257"/>
      <c r="S84" s="257"/>
      <c r="T84" s="257"/>
      <c r="U84" s="257"/>
      <c r="V84" s="257"/>
      <c r="W84" s="257"/>
      <c r="X84" s="257"/>
      <c r="Y84" s="257"/>
      <c r="Z84" s="257"/>
    </row>
    <row r="85" ht="13.5" customHeight="1">
      <c r="A85" s="257"/>
      <c r="B85" s="257"/>
      <c r="C85" s="257"/>
      <c r="D85" s="258"/>
      <c r="E85" s="258"/>
      <c r="F85" s="257"/>
      <c r="G85" s="257"/>
      <c r="H85" s="257"/>
      <c r="I85" s="257"/>
      <c r="J85" s="257"/>
      <c r="K85" s="257"/>
      <c r="L85" s="257"/>
      <c r="M85" s="257"/>
      <c r="N85" s="257"/>
      <c r="O85" s="257"/>
      <c r="P85" s="257"/>
      <c r="Q85" s="257"/>
      <c r="R85" s="257"/>
      <c r="S85" s="257"/>
      <c r="T85" s="257"/>
      <c r="U85" s="257"/>
      <c r="V85" s="257"/>
      <c r="W85" s="257"/>
      <c r="X85" s="257"/>
      <c r="Y85" s="257"/>
      <c r="Z85" s="257"/>
    </row>
    <row r="86" ht="13.5" customHeight="1">
      <c r="A86" s="257"/>
      <c r="B86" s="257"/>
      <c r="C86" s="257"/>
      <c r="D86" s="258"/>
      <c r="E86" s="258"/>
      <c r="F86" s="257"/>
      <c r="G86" s="257"/>
      <c r="H86" s="257"/>
      <c r="I86" s="257"/>
      <c r="J86" s="257"/>
      <c r="K86" s="257"/>
      <c r="L86" s="257"/>
      <c r="M86" s="257"/>
      <c r="N86" s="257"/>
      <c r="O86" s="257"/>
      <c r="P86" s="257"/>
      <c r="Q86" s="257"/>
      <c r="R86" s="257"/>
      <c r="S86" s="257"/>
      <c r="T86" s="257"/>
      <c r="U86" s="257"/>
      <c r="V86" s="257"/>
      <c r="W86" s="257"/>
      <c r="X86" s="257"/>
      <c r="Y86" s="257"/>
      <c r="Z86" s="257"/>
    </row>
    <row r="87" ht="13.5" customHeight="1">
      <c r="A87" s="257"/>
      <c r="B87" s="257"/>
      <c r="C87" s="257"/>
      <c r="D87" s="258"/>
      <c r="E87" s="258"/>
      <c r="F87" s="257"/>
      <c r="G87" s="257"/>
      <c r="H87" s="257"/>
      <c r="I87" s="257"/>
      <c r="J87" s="257"/>
      <c r="K87" s="257"/>
      <c r="L87" s="257"/>
      <c r="M87" s="257"/>
      <c r="N87" s="257"/>
      <c r="O87" s="257"/>
      <c r="P87" s="257"/>
      <c r="Q87" s="257"/>
      <c r="R87" s="257"/>
      <c r="S87" s="257"/>
      <c r="T87" s="257"/>
      <c r="U87" s="257"/>
      <c r="V87" s="257"/>
      <c r="W87" s="257"/>
      <c r="X87" s="257"/>
      <c r="Y87" s="257"/>
      <c r="Z87" s="257"/>
    </row>
    <row r="88" ht="13.5" customHeight="1">
      <c r="A88" s="257"/>
      <c r="B88" s="257"/>
      <c r="C88" s="257"/>
      <c r="D88" s="258"/>
      <c r="E88" s="258"/>
      <c r="F88" s="257"/>
      <c r="G88" s="257"/>
      <c r="H88" s="257"/>
      <c r="I88" s="257"/>
      <c r="J88" s="257"/>
      <c r="K88" s="257"/>
      <c r="L88" s="257"/>
      <c r="M88" s="257"/>
      <c r="N88" s="257"/>
      <c r="O88" s="257"/>
      <c r="P88" s="257"/>
      <c r="Q88" s="257"/>
      <c r="R88" s="257"/>
      <c r="S88" s="257"/>
      <c r="T88" s="257"/>
      <c r="U88" s="257"/>
      <c r="V88" s="257"/>
      <c r="W88" s="257"/>
      <c r="X88" s="257"/>
      <c r="Y88" s="257"/>
      <c r="Z88" s="257"/>
    </row>
    <row r="89" ht="13.5" customHeight="1">
      <c r="A89" s="257"/>
      <c r="B89" s="257"/>
      <c r="C89" s="257"/>
      <c r="D89" s="258"/>
      <c r="E89" s="258"/>
      <c r="F89" s="257"/>
      <c r="G89" s="257"/>
      <c r="H89" s="257"/>
      <c r="I89" s="257"/>
      <c r="J89" s="257"/>
      <c r="K89" s="257"/>
      <c r="L89" s="257"/>
      <c r="M89" s="257"/>
      <c r="N89" s="257"/>
      <c r="O89" s="257"/>
      <c r="P89" s="257"/>
      <c r="Q89" s="257"/>
      <c r="R89" s="257"/>
      <c r="S89" s="257"/>
      <c r="T89" s="257"/>
      <c r="U89" s="257"/>
      <c r="V89" s="257"/>
      <c r="W89" s="257"/>
      <c r="X89" s="257"/>
      <c r="Y89" s="257"/>
      <c r="Z89" s="257"/>
    </row>
    <row r="90" ht="13.5" customHeight="1">
      <c r="A90" s="257"/>
      <c r="B90" s="257"/>
      <c r="C90" s="257"/>
      <c r="D90" s="258"/>
      <c r="E90" s="258"/>
      <c r="F90" s="257"/>
      <c r="G90" s="257"/>
      <c r="H90" s="257"/>
      <c r="I90" s="257"/>
      <c r="J90" s="257"/>
      <c r="K90" s="257"/>
      <c r="L90" s="257"/>
      <c r="M90" s="257"/>
      <c r="N90" s="257"/>
      <c r="O90" s="257"/>
      <c r="P90" s="257"/>
      <c r="Q90" s="257"/>
      <c r="R90" s="257"/>
      <c r="S90" s="257"/>
      <c r="T90" s="257"/>
      <c r="U90" s="257"/>
      <c r="V90" s="257"/>
      <c r="W90" s="257"/>
      <c r="X90" s="257"/>
      <c r="Y90" s="257"/>
      <c r="Z90" s="257"/>
    </row>
    <row r="91" ht="13.5" customHeight="1">
      <c r="A91" s="257"/>
      <c r="B91" s="257"/>
      <c r="C91" s="257"/>
      <c r="D91" s="258"/>
      <c r="E91" s="258"/>
      <c r="F91" s="257"/>
      <c r="G91" s="257"/>
      <c r="H91" s="257"/>
      <c r="I91" s="257"/>
      <c r="J91" s="257"/>
      <c r="K91" s="257"/>
      <c r="L91" s="257"/>
      <c r="M91" s="257"/>
      <c r="N91" s="257"/>
      <c r="O91" s="257"/>
      <c r="P91" s="257"/>
      <c r="Q91" s="257"/>
      <c r="R91" s="257"/>
      <c r="S91" s="257"/>
      <c r="T91" s="257"/>
      <c r="U91" s="257"/>
      <c r="V91" s="257"/>
      <c r="W91" s="257"/>
      <c r="X91" s="257"/>
      <c r="Y91" s="257"/>
      <c r="Z91" s="257"/>
    </row>
    <row r="92" ht="13.5" customHeight="1">
      <c r="A92" s="257"/>
      <c r="B92" s="257"/>
      <c r="C92" s="257"/>
      <c r="D92" s="258"/>
      <c r="E92" s="258"/>
      <c r="F92" s="257"/>
      <c r="G92" s="257"/>
      <c r="H92" s="257"/>
      <c r="I92" s="257"/>
      <c r="J92" s="257"/>
      <c r="K92" s="257"/>
      <c r="L92" s="257"/>
      <c r="M92" s="257"/>
      <c r="N92" s="257"/>
      <c r="O92" s="257"/>
      <c r="P92" s="257"/>
      <c r="Q92" s="257"/>
      <c r="R92" s="257"/>
      <c r="S92" s="257"/>
      <c r="T92" s="257"/>
      <c r="U92" s="257"/>
      <c r="V92" s="257"/>
      <c r="W92" s="257"/>
      <c r="X92" s="257"/>
      <c r="Y92" s="257"/>
      <c r="Z92" s="257"/>
    </row>
    <row r="93" ht="13.5" customHeight="1">
      <c r="A93" s="257"/>
      <c r="B93" s="257"/>
      <c r="C93" s="257"/>
      <c r="D93" s="258"/>
      <c r="E93" s="258"/>
      <c r="F93" s="257"/>
      <c r="G93" s="257"/>
      <c r="H93" s="257"/>
      <c r="I93" s="257"/>
      <c r="J93" s="257"/>
      <c r="K93" s="257"/>
      <c r="L93" s="257"/>
      <c r="M93" s="257"/>
      <c r="N93" s="257"/>
      <c r="O93" s="257"/>
      <c r="P93" s="257"/>
      <c r="Q93" s="257"/>
      <c r="R93" s="257"/>
      <c r="S93" s="257"/>
      <c r="T93" s="257"/>
      <c r="U93" s="257"/>
      <c r="V93" s="257"/>
      <c r="W93" s="257"/>
      <c r="X93" s="257"/>
      <c r="Y93" s="257"/>
      <c r="Z93" s="257"/>
    </row>
    <row r="94" ht="13.5" customHeight="1">
      <c r="A94" s="257"/>
      <c r="B94" s="257"/>
      <c r="C94" s="257"/>
      <c r="D94" s="258"/>
      <c r="E94" s="258"/>
      <c r="F94" s="257"/>
      <c r="G94" s="257"/>
      <c r="H94" s="257"/>
      <c r="I94" s="257"/>
      <c r="J94" s="257"/>
      <c r="K94" s="257"/>
      <c r="L94" s="257"/>
      <c r="M94" s="257"/>
      <c r="N94" s="257"/>
      <c r="O94" s="257"/>
      <c r="P94" s="257"/>
      <c r="Q94" s="257"/>
      <c r="R94" s="257"/>
      <c r="S94" s="257"/>
      <c r="T94" s="257"/>
      <c r="U94" s="257"/>
      <c r="V94" s="257"/>
      <c r="W94" s="257"/>
      <c r="X94" s="257"/>
      <c r="Y94" s="257"/>
      <c r="Z94" s="257"/>
    </row>
    <row r="95" ht="13.5" customHeight="1">
      <c r="A95" s="257"/>
      <c r="B95" s="257"/>
      <c r="C95" s="257"/>
      <c r="D95" s="258"/>
      <c r="E95" s="258"/>
      <c r="F95" s="257"/>
      <c r="G95" s="257"/>
      <c r="H95" s="257"/>
      <c r="I95" s="257"/>
      <c r="J95" s="257"/>
      <c r="K95" s="257"/>
      <c r="L95" s="257"/>
      <c r="M95" s="257"/>
      <c r="N95" s="257"/>
      <c r="O95" s="257"/>
      <c r="P95" s="257"/>
      <c r="Q95" s="257"/>
      <c r="R95" s="257"/>
      <c r="S95" s="257"/>
      <c r="T95" s="257"/>
      <c r="U95" s="257"/>
      <c r="V95" s="257"/>
      <c r="W95" s="257"/>
      <c r="X95" s="257"/>
      <c r="Y95" s="257"/>
      <c r="Z95" s="257"/>
    </row>
    <row r="96" ht="13.5" customHeight="1">
      <c r="A96" s="257"/>
      <c r="B96" s="257"/>
      <c r="C96" s="257"/>
      <c r="D96" s="258"/>
      <c r="E96" s="258"/>
      <c r="F96" s="257"/>
      <c r="G96" s="257"/>
      <c r="H96" s="257"/>
      <c r="I96" s="257"/>
      <c r="J96" s="257"/>
      <c r="K96" s="257"/>
      <c r="L96" s="257"/>
      <c r="M96" s="257"/>
      <c r="N96" s="257"/>
      <c r="O96" s="257"/>
      <c r="P96" s="257"/>
      <c r="Q96" s="257"/>
      <c r="R96" s="257"/>
      <c r="S96" s="257"/>
      <c r="T96" s="257"/>
      <c r="U96" s="257"/>
      <c r="V96" s="257"/>
      <c r="W96" s="257"/>
      <c r="X96" s="257"/>
      <c r="Y96" s="257"/>
      <c r="Z96" s="257"/>
    </row>
    <row r="97" ht="13.5" customHeight="1">
      <c r="A97" s="257"/>
      <c r="B97" s="257"/>
      <c r="C97" s="257"/>
      <c r="D97" s="258"/>
      <c r="E97" s="258"/>
      <c r="F97" s="257"/>
      <c r="G97" s="257"/>
      <c r="H97" s="257"/>
      <c r="I97" s="257"/>
      <c r="J97" s="257"/>
      <c r="K97" s="257"/>
      <c r="L97" s="257"/>
      <c r="M97" s="257"/>
      <c r="N97" s="257"/>
      <c r="O97" s="257"/>
      <c r="P97" s="257"/>
      <c r="Q97" s="257"/>
      <c r="R97" s="257"/>
      <c r="S97" s="257"/>
      <c r="T97" s="257"/>
      <c r="U97" s="257"/>
      <c r="V97" s="257"/>
      <c r="W97" s="257"/>
      <c r="X97" s="257"/>
      <c r="Y97" s="257"/>
      <c r="Z97" s="257"/>
    </row>
    <row r="98" ht="13.5" customHeight="1">
      <c r="A98" s="257"/>
      <c r="B98" s="257"/>
      <c r="C98" s="257"/>
      <c r="D98" s="258"/>
      <c r="E98" s="258"/>
      <c r="F98" s="257"/>
      <c r="G98" s="257"/>
      <c r="H98" s="257"/>
      <c r="I98" s="257"/>
      <c r="J98" s="257"/>
      <c r="K98" s="257"/>
      <c r="L98" s="257"/>
      <c r="M98" s="257"/>
      <c r="N98" s="257"/>
      <c r="O98" s="257"/>
      <c r="P98" s="257"/>
      <c r="Q98" s="257"/>
      <c r="R98" s="257"/>
      <c r="S98" s="257"/>
      <c r="T98" s="257"/>
      <c r="U98" s="257"/>
      <c r="V98" s="257"/>
      <c r="W98" s="257"/>
      <c r="X98" s="257"/>
      <c r="Y98" s="257"/>
      <c r="Z98" s="257"/>
    </row>
    <row r="99" ht="13.5" customHeight="1">
      <c r="A99" s="257"/>
      <c r="B99" s="257"/>
      <c r="C99" s="257"/>
      <c r="D99" s="258"/>
      <c r="E99" s="258"/>
      <c r="F99" s="257"/>
      <c r="G99" s="257"/>
      <c r="H99" s="257"/>
      <c r="I99" s="257"/>
      <c r="J99" s="257"/>
      <c r="K99" s="257"/>
      <c r="L99" s="257"/>
      <c r="M99" s="257"/>
      <c r="N99" s="257"/>
      <c r="O99" s="257"/>
      <c r="P99" s="257"/>
      <c r="Q99" s="257"/>
      <c r="R99" s="257"/>
      <c r="S99" s="257"/>
      <c r="T99" s="257"/>
      <c r="U99" s="257"/>
      <c r="V99" s="257"/>
      <c r="W99" s="257"/>
      <c r="X99" s="257"/>
      <c r="Y99" s="257"/>
      <c r="Z99" s="257"/>
    </row>
    <row r="100" ht="13.5" customHeight="1">
      <c r="A100" s="257"/>
      <c r="B100" s="257"/>
      <c r="C100" s="257"/>
      <c r="D100" s="258"/>
      <c r="E100" s="258"/>
      <c r="F100" s="257"/>
      <c r="G100" s="257"/>
      <c r="H100" s="257"/>
      <c r="I100" s="257"/>
      <c r="J100" s="257"/>
      <c r="K100" s="257"/>
      <c r="L100" s="257"/>
      <c r="M100" s="257"/>
      <c r="N100" s="257"/>
      <c r="O100" s="257"/>
      <c r="P100" s="257"/>
      <c r="Q100" s="257"/>
      <c r="R100" s="257"/>
      <c r="S100" s="257"/>
      <c r="T100" s="257"/>
      <c r="U100" s="257"/>
      <c r="V100" s="257"/>
      <c r="W100" s="257"/>
      <c r="X100" s="257"/>
      <c r="Y100" s="257"/>
      <c r="Z100" s="257"/>
    </row>
    <row r="101" ht="13.5" customHeight="1">
      <c r="A101" s="257"/>
      <c r="B101" s="257"/>
      <c r="C101" s="257"/>
      <c r="D101" s="258"/>
      <c r="E101" s="258"/>
      <c r="F101" s="257"/>
      <c r="G101" s="257"/>
      <c r="H101" s="257"/>
      <c r="I101" s="257"/>
      <c r="J101" s="257"/>
      <c r="K101" s="257"/>
      <c r="L101" s="257"/>
      <c r="M101" s="257"/>
      <c r="N101" s="257"/>
      <c r="O101" s="257"/>
      <c r="P101" s="257"/>
      <c r="Q101" s="257"/>
      <c r="R101" s="257"/>
      <c r="S101" s="257"/>
      <c r="T101" s="257"/>
      <c r="U101" s="257"/>
      <c r="V101" s="257"/>
      <c r="W101" s="257"/>
      <c r="X101" s="257"/>
      <c r="Y101" s="257"/>
      <c r="Z101" s="257"/>
    </row>
    <row r="102" ht="13.5" customHeight="1">
      <c r="A102" s="257"/>
      <c r="B102" s="257"/>
      <c r="C102" s="257"/>
      <c r="D102" s="258"/>
      <c r="E102" s="258"/>
      <c r="F102" s="257"/>
      <c r="G102" s="257"/>
      <c r="H102" s="257"/>
      <c r="I102" s="257"/>
      <c r="J102" s="257"/>
      <c r="K102" s="257"/>
      <c r="L102" s="257"/>
      <c r="M102" s="257"/>
      <c r="N102" s="257"/>
      <c r="O102" s="257"/>
      <c r="P102" s="257"/>
      <c r="Q102" s="257"/>
      <c r="R102" s="257"/>
      <c r="S102" s="257"/>
      <c r="T102" s="257"/>
      <c r="U102" s="257"/>
      <c r="V102" s="257"/>
      <c r="W102" s="257"/>
      <c r="X102" s="257"/>
      <c r="Y102" s="257"/>
      <c r="Z102" s="257"/>
    </row>
    <row r="103" ht="13.5" customHeight="1">
      <c r="A103" s="257"/>
      <c r="B103" s="257"/>
      <c r="C103" s="257"/>
      <c r="D103" s="258"/>
      <c r="E103" s="258"/>
      <c r="F103" s="257"/>
      <c r="G103" s="257"/>
      <c r="H103" s="257"/>
      <c r="I103" s="257"/>
      <c r="J103" s="257"/>
      <c r="K103" s="257"/>
      <c r="L103" s="257"/>
      <c r="M103" s="257"/>
      <c r="N103" s="257"/>
      <c r="O103" s="257"/>
      <c r="P103" s="257"/>
      <c r="Q103" s="257"/>
      <c r="R103" s="257"/>
      <c r="S103" s="257"/>
      <c r="T103" s="257"/>
      <c r="U103" s="257"/>
      <c r="V103" s="257"/>
      <c r="W103" s="257"/>
      <c r="X103" s="257"/>
      <c r="Y103" s="257"/>
      <c r="Z103" s="257"/>
    </row>
    <row r="104" ht="13.5" customHeight="1">
      <c r="A104" s="257"/>
      <c r="B104" s="257"/>
      <c r="C104" s="257"/>
      <c r="D104" s="258"/>
      <c r="E104" s="258"/>
      <c r="F104" s="257"/>
      <c r="G104" s="257"/>
      <c r="H104" s="257"/>
      <c r="I104" s="257"/>
      <c r="J104" s="257"/>
      <c r="K104" s="257"/>
      <c r="L104" s="257"/>
      <c r="M104" s="257"/>
      <c r="N104" s="257"/>
      <c r="O104" s="257"/>
      <c r="P104" s="257"/>
      <c r="Q104" s="257"/>
      <c r="R104" s="257"/>
      <c r="S104" s="257"/>
      <c r="T104" s="257"/>
      <c r="U104" s="257"/>
      <c r="V104" s="257"/>
      <c r="W104" s="257"/>
      <c r="X104" s="257"/>
      <c r="Y104" s="257"/>
      <c r="Z104" s="257"/>
    </row>
    <row r="105" ht="13.5" customHeight="1">
      <c r="A105" s="257"/>
      <c r="B105" s="257"/>
      <c r="C105" s="257"/>
      <c r="D105" s="258"/>
      <c r="E105" s="258"/>
      <c r="F105" s="257"/>
      <c r="G105" s="257"/>
      <c r="H105" s="257"/>
      <c r="I105" s="257"/>
      <c r="J105" s="257"/>
      <c r="K105" s="257"/>
      <c r="L105" s="257"/>
      <c r="M105" s="257"/>
      <c r="N105" s="257"/>
      <c r="O105" s="257"/>
      <c r="P105" s="257"/>
      <c r="Q105" s="257"/>
      <c r="R105" s="257"/>
      <c r="S105" s="257"/>
      <c r="T105" s="257"/>
      <c r="U105" s="257"/>
      <c r="V105" s="257"/>
      <c r="W105" s="257"/>
      <c r="X105" s="257"/>
      <c r="Y105" s="257"/>
      <c r="Z105" s="257"/>
    </row>
    <row r="106" ht="13.5" customHeight="1">
      <c r="A106" s="257"/>
      <c r="B106" s="257"/>
      <c r="C106" s="257"/>
      <c r="D106" s="258"/>
      <c r="E106" s="258"/>
      <c r="F106" s="257"/>
      <c r="G106" s="257"/>
      <c r="H106" s="257"/>
      <c r="I106" s="257"/>
      <c r="J106" s="257"/>
      <c r="K106" s="257"/>
      <c r="L106" s="257"/>
      <c r="M106" s="257"/>
      <c r="N106" s="257"/>
      <c r="O106" s="257"/>
      <c r="P106" s="257"/>
      <c r="Q106" s="257"/>
      <c r="R106" s="257"/>
      <c r="S106" s="257"/>
      <c r="T106" s="257"/>
      <c r="U106" s="257"/>
      <c r="V106" s="257"/>
      <c r="W106" s="257"/>
      <c r="X106" s="257"/>
      <c r="Y106" s="257"/>
      <c r="Z106" s="257"/>
    </row>
    <row r="107" ht="13.5" customHeight="1">
      <c r="A107" s="257"/>
      <c r="B107" s="257"/>
      <c r="C107" s="257"/>
      <c r="D107" s="258"/>
      <c r="E107" s="258"/>
      <c r="F107" s="257"/>
      <c r="G107" s="257"/>
      <c r="H107" s="257"/>
      <c r="I107" s="257"/>
      <c r="J107" s="257"/>
      <c r="K107" s="257"/>
      <c r="L107" s="257"/>
      <c r="M107" s="257"/>
      <c r="N107" s="257"/>
      <c r="O107" s="257"/>
      <c r="P107" s="257"/>
      <c r="Q107" s="257"/>
      <c r="R107" s="257"/>
      <c r="S107" s="257"/>
      <c r="T107" s="257"/>
      <c r="U107" s="257"/>
      <c r="V107" s="257"/>
      <c r="W107" s="257"/>
      <c r="X107" s="257"/>
      <c r="Y107" s="257"/>
      <c r="Z107" s="257"/>
    </row>
    <row r="108" ht="13.5" customHeight="1">
      <c r="A108" s="257"/>
      <c r="B108" s="257"/>
      <c r="C108" s="257"/>
      <c r="D108" s="258"/>
      <c r="E108" s="258"/>
      <c r="F108" s="257"/>
      <c r="G108" s="257"/>
      <c r="H108" s="257"/>
      <c r="I108" s="257"/>
      <c r="J108" s="257"/>
      <c r="K108" s="257"/>
      <c r="L108" s="257"/>
      <c r="M108" s="257"/>
      <c r="N108" s="257"/>
      <c r="O108" s="257"/>
      <c r="P108" s="257"/>
      <c r="Q108" s="257"/>
      <c r="R108" s="257"/>
      <c r="S108" s="257"/>
      <c r="T108" s="257"/>
      <c r="U108" s="257"/>
      <c r="V108" s="257"/>
      <c r="W108" s="257"/>
      <c r="X108" s="257"/>
      <c r="Y108" s="257"/>
      <c r="Z108" s="257"/>
    </row>
    <row r="109" ht="13.5" customHeight="1">
      <c r="A109" s="257"/>
      <c r="B109" s="257"/>
      <c r="C109" s="257"/>
      <c r="D109" s="258"/>
      <c r="E109" s="258"/>
      <c r="F109" s="257"/>
      <c r="G109" s="257"/>
      <c r="H109" s="257"/>
      <c r="I109" s="257"/>
      <c r="J109" s="257"/>
      <c r="K109" s="257"/>
      <c r="L109" s="257"/>
      <c r="M109" s="257"/>
      <c r="N109" s="257"/>
      <c r="O109" s="257"/>
      <c r="P109" s="257"/>
      <c r="Q109" s="257"/>
      <c r="R109" s="257"/>
      <c r="S109" s="257"/>
      <c r="T109" s="257"/>
      <c r="U109" s="257"/>
      <c r="V109" s="257"/>
      <c r="W109" s="257"/>
      <c r="X109" s="257"/>
      <c r="Y109" s="257"/>
      <c r="Z109" s="257"/>
    </row>
    <row r="110" ht="13.5" customHeight="1">
      <c r="A110" s="257"/>
      <c r="B110" s="257"/>
      <c r="C110" s="257"/>
      <c r="D110" s="258"/>
      <c r="E110" s="258"/>
      <c r="F110" s="257"/>
      <c r="G110" s="257"/>
      <c r="H110" s="257"/>
      <c r="I110" s="257"/>
      <c r="J110" s="257"/>
      <c r="K110" s="257"/>
      <c r="L110" s="257"/>
      <c r="M110" s="257"/>
      <c r="N110" s="257"/>
      <c r="O110" s="257"/>
      <c r="P110" s="257"/>
      <c r="Q110" s="257"/>
      <c r="R110" s="257"/>
      <c r="S110" s="257"/>
      <c r="T110" s="257"/>
      <c r="U110" s="257"/>
      <c r="V110" s="257"/>
      <c r="W110" s="257"/>
      <c r="X110" s="257"/>
      <c r="Y110" s="257"/>
      <c r="Z110" s="257"/>
    </row>
    <row r="111" ht="13.5" customHeight="1">
      <c r="A111" s="257"/>
      <c r="B111" s="257"/>
      <c r="C111" s="257"/>
      <c r="D111" s="258"/>
      <c r="E111" s="258"/>
      <c r="F111" s="257"/>
      <c r="G111" s="257"/>
      <c r="H111" s="257"/>
      <c r="I111" s="257"/>
      <c r="J111" s="257"/>
      <c r="K111" s="257"/>
      <c r="L111" s="257"/>
      <c r="M111" s="257"/>
      <c r="N111" s="257"/>
      <c r="O111" s="257"/>
      <c r="P111" s="257"/>
      <c r="Q111" s="257"/>
      <c r="R111" s="257"/>
      <c r="S111" s="257"/>
      <c r="T111" s="257"/>
      <c r="U111" s="257"/>
      <c r="V111" s="257"/>
      <c r="W111" s="257"/>
      <c r="X111" s="257"/>
      <c r="Y111" s="257"/>
      <c r="Z111" s="257"/>
    </row>
    <row r="112" ht="13.5" customHeight="1">
      <c r="A112" s="257"/>
      <c r="B112" s="257"/>
      <c r="C112" s="257"/>
      <c r="D112" s="258"/>
      <c r="E112" s="258"/>
      <c r="F112" s="257"/>
      <c r="G112" s="257"/>
      <c r="H112" s="257"/>
      <c r="I112" s="257"/>
      <c r="J112" s="257"/>
      <c r="K112" s="257"/>
      <c r="L112" s="257"/>
      <c r="M112" s="257"/>
      <c r="N112" s="257"/>
      <c r="O112" s="257"/>
      <c r="P112" s="257"/>
      <c r="Q112" s="257"/>
      <c r="R112" s="257"/>
      <c r="S112" s="257"/>
      <c r="T112" s="257"/>
      <c r="U112" s="257"/>
      <c r="V112" s="257"/>
      <c r="W112" s="257"/>
      <c r="X112" s="257"/>
      <c r="Y112" s="257"/>
      <c r="Z112" s="257"/>
    </row>
    <row r="113" ht="13.5" customHeight="1">
      <c r="A113" s="257"/>
      <c r="B113" s="257"/>
      <c r="C113" s="257"/>
      <c r="D113" s="258"/>
      <c r="E113" s="258"/>
      <c r="F113" s="257"/>
      <c r="G113" s="257"/>
      <c r="H113" s="257"/>
      <c r="I113" s="257"/>
      <c r="J113" s="257"/>
      <c r="K113" s="257"/>
      <c r="L113" s="257"/>
      <c r="M113" s="257"/>
      <c r="N113" s="257"/>
      <c r="O113" s="257"/>
      <c r="P113" s="257"/>
      <c r="Q113" s="257"/>
      <c r="R113" s="257"/>
      <c r="S113" s="257"/>
      <c r="T113" s="257"/>
      <c r="U113" s="257"/>
      <c r="V113" s="257"/>
      <c r="W113" s="257"/>
      <c r="X113" s="257"/>
      <c r="Y113" s="257"/>
      <c r="Z113" s="257"/>
    </row>
    <row r="114" ht="13.5" customHeight="1">
      <c r="A114" s="257"/>
      <c r="B114" s="257"/>
      <c r="C114" s="257"/>
      <c r="D114" s="258"/>
      <c r="E114" s="258"/>
      <c r="F114" s="257"/>
      <c r="G114" s="257"/>
      <c r="H114" s="257"/>
      <c r="I114" s="257"/>
      <c r="J114" s="257"/>
      <c r="K114" s="257"/>
      <c r="L114" s="257"/>
      <c r="M114" s="257"/>
      <c r="N114" s="257"/>
      <c r="O114" s="257"/>
      <c r="P114" s="257"/>
      <c r="Q114" s="257"/>
      <c r="R114" s="257"/>
      <c r="S114" s="257"/>
      <c r="T114" s="257"/>
      <c r="U114" s="257"/>
      <c r="V114" s="257"/>
      <c r="W114" s="257"/>
      <c r="X114" s="257"/>
      <c r="Y114" s="257"/>
      <c r="Z114" s="257"/>
    </row>
    <row r="115" ht="13.5" customHeight="1">
      <c r="A115" s="257"/>
      <c r="B115" s="257"/>
      <c r="C115" s="257"/>
      <c r="D115" s="258"/>
      <c r="E115" s="258"/>
      <c r="F115" s="257"/>
      <c r="G115" s="257"/>
      <c r="H115" s="257"/>
      <c r="I115" s="257"/>
      <c r="J115" s="257"/>
      <c r="K115" s="257"/>
      <c r="L115" s="257"/>
      <c r="M115" s="257"/>
      <c r="N115" s="257"/>
      <c r="O115" s="257"/>
      <c r="P115" s="257"/>
      <c r="Q115" s="257"/>
      <c r="R115" s="257"/>
      <c r="S115" s="257"/>
      <c r="T115" s="257"/>
      <c r="U115" s="257"/>
      <c r="V115" s="257"/>
      <c r="W115" s="257"/>
      <c r="X115" s="257"/>
      <c r="Y115" s="257"/>
      <c r="Z115" s="257"/>
    </row>
    <row r="116" ht="13.5" customHeight="1">
      <c r="A116" s="257"/>
      <c r="B116" s="257"/>
      <c r="C116" s="257"/>
      <c r="D116" s="258"/>
      <c r="E116" s="258"/>
      <c r="F116" s="257"/>
      <c r="G116" s="257"/>
      <c r="H116" s="257"/>
      <c r="I116" s="257"/>
      <c r="J116" s="257"/>
      <c r="K116" s="257"/>
      <c r="L116" s="257"/>
      <c r="M116" s="257"/>
      <c r="N116" s="257"/>
      <c r="O116" s="257"/>
      <c r="P116" s="257"/>
      <c r="Q116" s="257"/>
      <c r="R116" s="257"/>
      <c r="S116" s="257"/>
      <c r="T116" s="257"/>
      <c r="U116" s="257"/>
      <c r="V116" s="257"/>
      <c r="W116" s="257"/>
      <c r="X116" s="257"/>
      <c r="Y116" s="257"/>
      <c r="Z116" s="257"/>
    </row>
    <row r="117" ht="13.5" customHeight="1">
      <c r="A117" s="257"/>
      <c r="B117" s="257"/>
      <c r="C117" s="257"/>
      <c r="D117" s="258"/>
      <c r="E117" s="258"/>
      <c r="F117" s="257"/>
      <c r="G117" s="257"/>
      <c r="H117" s="257"/>
      <c r="I117" s="257"/>
      <c r="J117" s="257"/>
      <c r="K117" s="257"/>
      <c r="L117" s="257"/>
      <c r="M117" s="257"/>
      <c r="N117" s="257"/>
      <c r="O117" s="257"/>
      <c r="P117" s="257"/>
      <c r="Q117" s="257"/>
      <c r="R117" s="257"/>
      <c r="S117" s="257"/>
      <c r="T117" s="257"/>
      <c r="U117" s="257"/>
      <c r="V117" s="257"/>
      <c r="W117" s="257"/>
      <c r="X117" s="257"/>
      <c r="Y117" s="257"/>
      <c r="Z117" s="257"/>
    </row>
    <row r="118" ht="13.5" customHeight="1">
      <c r="A118" s="257"/>
      <c r="B118" s="257"/>
      <c r="C118" s="257"/>
      <c r="D118" s="258"/>
      <c r="E118" s="258"/>
      <c r="F118" s="257"/>
      <c r="G118" s="257"/>
      <c r="H118" s="257"/>
      <c r="I118" s="257"/>
      <c r="J118" s="257"/>
      <c r="K118" s="257"/>
      <c r="L118" s="257"/>
      <c r="M118" s="257"/>
      <c r="N118" s="257"/>
      <c r="O118" s="257"/>
      <c r="P118" s="257"/>
      <c r="Q118" s="257"/>
      <c r="R118" s="257"/>
      <c r="S118" s="257"/>
      <c r="T118" s="257"/>
      <c r="U118" s="257"/>
      <c r="V118" s="257"/>
      <c r="W118" s="257"/>
      <c r="X118" s="257"/>
      <c r="Y118" s="257"/>
      <c r="Z118" s="257"/>
    </row>
    <row r="119" ht="13.5" customHeight="1">
      <c r="A119" s="257"/>
      <c r="B119" s="257"/>
      <c r="C119" s="257"/>
      <c r="D119" s="258"/>
      <c r="E119" s="258"/>
      <c r="F119" s="257"/>
      <c r="G119" s="257"/>
      <c r="H119" s="257"/>
      <c r="I119" s="257"/>
      <c r="J119" s="257"/>
      <c r="K119" s="257"/>
      <c r="L119" s="257"/>
      <c r="M119" s="257"/>
      <c r="N119" s="257"/>
      <c r="O119" s="257"/>
      <c r="P119" s="257"/>
      <c r="Q119" s="257"/>
      <c r="R119" s="257"/>
      <c r="S119" s="257"/>
      <c r="T119" s="257"/>
      <c r="U119" s="257"/>
      <c r="V119" s="257"/>
      <c r="W119" s="257"/>
      <c r="X119" s="257"/>
      <c r="Y119" s="257"/>
      <c r="Z119" s="257"/>
    </row>
    <row r="120" ht="13.5" customHeight="1">
      <c r="A120" s="257"/>
      <c r="B120" s="257"/>
      <c r="C120" s="257"/>
      <c r="D120" s="258"/>
      <c r="E120" s="258"/>
      <c r="F120" s="257"/>
      <c r="G120" s="257"/>
      <c r="H120" s="257"/>
      <c r="I120" s="257"/>
      <c r="J120" s="257"/>
      <c r="K120" s="257"/>
      <c r="L120" s="257"/>
      <c r="M120" s="257"/>
      <c r="N120" s="257"/>
      <c r="O120" s="257"/>
      <c r="P120" s="257"/>
      <c r="Q120" s="257"/>
      <c r="R120" s="257"/>
      <c r="S120" s="257"/>
      <c r="T120" s="257"/>
      <c r="U120" s="257"/>
      <c r="V120" s="257"/>
      <c r="W120" s="257"/>
      <c r="X120" s="257"/>
      <c r="Y120" s="257"/>
      <c r="Z120" s="257"/>
    </row>
    <row r="121" ht="13.5" customHeight="1">
      <c r="A121" s="257"/>
      <c r="B121" s="257"/>
      <c r="C121" s="257"/>
      <c r="D121" s="258"/>
      <c r="E121" s="258"/>
      <c r="F121" s="257"/>
      <c r="G121" s="257"/>
      <c r="H121" s="257"/>
      <c r="I121" s="257"/>
      <c r="J121" s="257"/>
      <c r="K121" s="257"/>
      <c r="L121" s="257"/>
      <c r="M121" s="257"/>
      <c r="N121" s="257"/>
      <c r="O121" s="257"/>
      <c r="P121" s="257"/>
      <c r="Q121" s="257"/>
      <c r="R121" s="257"/>
      <c r="S121" s="257"/>
      <c r="T121" s="257"/>
      <c r="U121" s="257"/>
      <c r="V121" s="257"/>
      <c r="W121" s="257"/>
      <c r="X121" s="257"/>
      <c r="Y121" s="257"/>
      <c r="Z121" s="257"/>
    </row>
    <row r="122" ht="13.5" customHeight="1">
      <c r="A122" s="257"/>
      <c r="B122" s="257"/>
      <c r="C122" s="257"/>
      <c r="D122" s="258"/>
      <c r="E122" s="258"/>
      <c r="F122" s="257"/>
      <c r="G122" s="257"/>
      <c r="H122" s="257"/>
      <c r="I122" s="257"/>
      <c r="J122" s="257"/>
      <c r="K122" s="257"/>
      <c r="L122" s="257"/>
      <c r="M122" s="257"/>
      <c r="N122" s="257"/>
      <c r="O122" s="257"/>
      <c r="P122" s="257"/>
      <c r="Q122" s="257"/>
      <c r="R122" s="257"/>
      <c r="S122" s="257"/>
      <c r="T122" s="257"/>
      <c r="U122" s="257"/>
      <c r="V122" s="257"/>
      <c r="W122" s="257"/>
      <c r="X122" s="257"/>
      <c r="Y122" s="257"/>
      <c r="Z122" s="257"/>
    </row>
    <row r="123" ht="13.5" customHeight="1">
      <c r="A123" s="257"/>
      <c r="B123" s="257"/>
      <c r="C123" s="257"/>
      <c r="D123" s="258"/>
      <c r="E123" s="258"/>
      <c r="F123" s="257"/>
      <c r="G123" s="257"/>
      <c r="H123" s="257"/>
      <c r="I123" s="257"/>
      <c r="J123" s="257"/>
      <c r="K123" s="257"/>
      <c r="L123" s="257"/>
      <c r="M123" s="257"/>
      <c r="N123" s="257"/>
      <c r="O123" s="257"/>
      <c r="P123" s="257"/>
      <c r="Q123" s="257"/>
      <c r="R123" s="257"/>
      <c r="S123" s="257"/>
      <c r="T123" s="257"/>
      <c r="U123" s="257"/>
      <c r="V123" s="257"/>
      <c r="W123" s="257"/>
      <c r="X123" s="257"/>
      <c r="Y123" s="257"/>
      <c r="Z123" s="257"/>
    </row>
    <row r="124" ht="13.5" customHeight="1">
      <c r="A124" s="257"/>
      <c r="B124" s="257"/>
      <c r="C124" s="257"/>
      <c r="D124" s="258"/>
      <c r="E124" s="258"/>
      <c r="F124" s="257"/>
      <c r="G124" s="257"/>
      <c r="H124" s="257"/>
      <c r="I124" s="257"/>
      <c r="J124" s="257"/>
      <c r="K124" s="257"/>
      <c r="L124" s="257"/>
      <c r="M124" s="257"/>
      <c r="N124" s="257"/>
      <c r="O124" s="257"/>
      <c r="P124" s="257"/>
      <c r="Q124" s="257"/>
      <c r="R124" s="257"/>
      <c r="S124" s="257"/>
      <c r="T124" s="257"/>
      <c r="U124" s="257"/>
      <c r="V124" s="257"/>
      <c r="W124" s="257"/>
      <c r="X124" s="257"/>
      <c r="Y124" s="257"/>
      <c r="Z124" s="257"/>
    </row>
    <row r="125" ht="13.5" customHeight="1">
      <c r="A125" s="257"/>
      <c r="B125" s="257"/>
      <c r="C125" s="257"/>
      <c r="D125" s="258"/>
      <c r="E125" s="258"/>
      <c r="F125" s="257"/>
      <c r="G125" s="257"/>
      <c r="H125" s="257"/>
      <c r="I125" s="257"/>
      <c r="J125" s="257"/>
      <c r="K125" s="257"/>
      <c r="L125" s="257"/>
      <c r="M125" s="257"/>
      <c r="N125" s="257"/>
      <c r="O125" s="257"/>
      <c r="P125" s="257"/>
      <c r="Q125" s="257"/>
      <c r="R125" s="257"/>
      <c r="S125" s="257"/>
      <c r="T125" s="257"/>
      <c r="U125" s="257"/>
      <c r="V125" s="257"/>
      <c r="W125" s="257"/>
      <c r="X125" s="257"/>
      <c r="Y125" s="257"/>
      <c r="Z125" s="257"/>
    </row>
    <row r="126" ht="13.5" customHeight="1">
      <c r="A126" s="257"/>
      <c r="B126" s="257"/>
      <c r="C126" s="257"/>
      <c r="D126" s="258"/>
      <c r="E126" s="258"/>
      <c r="F126" s="257"/>
      <c r="G126" s="257"/>
      <c r="H126" s="257"/>
      <c r="I126" s="257"/>
      <c r="J126" s="257"/>
      <c r="K126" s="257"/>
      <c r="L126" s="257"/>
      <c r="M126" s="257"/>
      <c r="N126" s="257"/>
      <c r="O126" s="257"/>
      <c r="P126" s="257"/>
      <c r="Q126" s="257"/>
      <c r="R126" s="257"/>
      <c r="S126" s="257"/>
      <c r="T126" s="257"/>
      <c r="U126" s="257"/>
      <c r="V126" s="257"/>
      <c r="W126" s="257"/>
      <c r="X126" s="257"/>
      <c r="Y126" s="257"/>
      <c r="Z126" s="257"/>
    </row>
    <row r="127" ht="13.5" customHeight="1">
      <c r="A127" s="257"/>
      <c r="B127" s="257"/>
      <c r="C127" s="257"/>
      <c r="D127" s="258"/>
      <c r="E127" s="258"/>
      <c r="F127" s="257"/>
      <c r="G127" s="257"/>
      <c r="H127" s="257"/>
      <c r="I127" s="257"/>
      <c r="J127" s="257"/>
      <c r="K127" s="257"/>
      <c r="L127" s="257"/>
      <c r="M127" s="257"/>
      <c r="N127" s="257"/>
      <c r="O127" s="257"/>
      <c r="P127" s="257"/>
      <c r="Q127" s="257"/>
      <c r="R127" s="257"/>
      <c r="S127" s="257"/>
      <c r="T127" s="257"/>
      <c r="U127" s="257"/>
      <c r="V127" s="257"/>
      <c r="W127" s="257"/>
      <c r="X127" s="257"/>
      <c r="Y127" s="257"/>
      <c r="Z127" s="257"/>
    </row>
    <row r="128" ht="13.5" customHeight="1">
      <c r="A128" s="257"/>
      <c r="B128" s="257"/>
      <c r="C128" s="257"/>
      <c r="D128" s="258"/>
      <c r="E128" s="258"/>
      <c r="F128" s="257"/>
      <c r="G128" s="257"/>
      <c r="H128" s="257"/>
      <c r="I128" s="257"/>
      <c r="J128" s="257"/>
      <c r="K128" s="257"/>
      <c r="L128" s="257"/>
      <c r="M128" s="257"/>
      <c r="N128" s="257"/>
      <c r="O128" s="257"/>
      <c r="P128" s="257"/>
      <c r="Q128" s="257"/>
      <c r="R128" s="257"/>
      <c r="S128" s="257"/>
      <c r="T128" s="257"/>
      <c r="U128" s="257"/>
      <c r="V128" s="257"/>
      <c r="W128" s="257"/>
      <c r="X128" s="257"/>
      <c r="Y128" s="257"/>
      <c r="Z128" s="257"/>
    </row>
    <row r="129" ht="13.5" customHeight="1">
      <c r="A129" s="257"/>
      <c r="B129" s="257"/>
      <c r="C129" s="257"/>
      <c r="D129" s="258"/>
      <c r="E129" s="258"/>
      <c r="F129" s="257"/>
      <c r="G129" s="257"/>
      <c r="H129" s="257"/>
      <c r="I129" s="257"/>
      <c r="J129" s="257"/>
      <c r="K129" s="257"/>
      <c r="L129" s="257"/>
      <c r="M129" s="257"/>
      <c r="N129" s="257"/>
      <c r="O129" s="257"/>
      <c r="P129" s="257"/>
      <c r="Q129" s="257"/>
      <c r="R129" s="257"/>
      <c r="S129" s="257"/>
      <c r="T129" s="257"/>
      <c r="U129" s="257"/>
      <c r="V129" s="257"/>
      <c r="W129" s="257"/>
      <c r="X129" s="257"/>
      <c r="Y129" s="257"/>
      <c r="Z129" s="257"/>
    </row>
    <row r="130" ht="13.5" customHeight="1">
      <c r="A130" s="257"/>
      <c r="B130" s="257"/>
      <c r="C130" s="257"/>
      <c r="D130" s="258"/>
      <c r="E130" s="258"/>
      <c r="F130" s="257"/>
      <c r="G130" s="257"/>
      <c r="H130" s="257"/>
      <c r="I130" s="257"/>
      <c r="J130" s="257"/>
      <c r="K130" s="257"/>
      <c r="L130" s="257"/>
      <c r="M130" s="257"/>
      <c r="N130" s="257"/>
      <c r="O130" s="257"/>
      <c r="P130" s="257"/>
      <c r="Q130" s="257"/>
      <c r="R130" s="257"/>
      <c r="S130" s="257"/>
      <c r="T130" s="257"/>
      <c r="U130" s="257"/>
      <c r="V130" s="257"/>
      <c r="W130" s="257"/>
      <c r="X130" s="257"/>
      <c r="Y130" s="257"/>
      <c r="Z130" s="257"/>
    </row>
    <row r="131" ht="13.5" customHeight="1">
      <c r="A131" s="257"/>
      <c r="B131" s="257"/>
      <c r="C131" s="257"/>
      <c r="D131" s="258"/>
      <c r="E131" s="258"/>
      <c r="F131" s="257"/>
      <c r="G131" s="257"/>
      <c r="H131" s="257"/>
      <c r="I131" s="257"/>
      <c r="J131" s="257"/>
      <c r="K131" s="257"/>
      <c r="L131" s="257"/>
      <c r="M131" s="257"/>
      <c r="N131" s="257"/>
      <c r="O131" s="257"/>
      <c r="P131" s="257"/>
      <c r="Q131" s="257"/>
      <c r="R131" s="257"/>
      <c r="S131" s="257"/>
      <c r="T131" s="257"/>
      <c r="U131" s="257"/>
      <c r="V131" s="257"/>
      <c r="W131" s="257"/>
      <c r="X131" s="257"/>
      <c r="Y131" s="257"/>
      <c r="Z131" s="257"/>
    </row>
    <row r="132" ht="13.5" customHeight="1">
      <c r="A132" s="257"/>
      <c r="B132" s="257"/>
      <c r="C132" s="257"/>
      <c r="D132" s="258"/>
      <c r="E132" s="258"/>
      <c r="F132" s="257"/>
      <c r="G132" s="257"/>
      <c r="H132" s="257"/>
      <c r="I132" s="257"/>
      <c r="J132" s="257"/>
      <c r="K132" s="257"/>
      <c r="L132" s="257"/>
      <c r="M132" s="257"/>
      <c r="N132" s="257"/>
      <c r="O132" s="257"/>
      <c r="P132" s="257"/>
      <c r="Q132" s="257"/>
      <c r="R132" s="257"/>
      <c r="S132" s="257"/>
      <c r="T132" s="257"/>
      <c r="U132" s="257"/>
      <c r="V132" s="257"/>
      <c r="W132" s="257"/>
      <c r="X132" s="257"/>
      <c r="Y132" s="257"/>
      <c r="Z132" s="257"/>
    </row>
    <row r="133" ht="13.5" customHeight="1">
      <c r="A133" s="257"/>
      <c r="B133" s="257"/>
      <c r="C133" s="257"/>
      <c r="D133" s="258"/>
      <c r="E133" s="258"/>
      <c r="F133" s="257"/>
      <c r="G133" s="257"/>
      <c r="H133" s="257"/>
      <c r="I133" s="257"/>
      <c r="J133" s="257"/>
      <c r="K133" s="257"/>
      <c r="L133" s="257"/>
      <c r="M133" s="257"/>
      <c r="N133" s="257"/>
      <c r="O133" s="257"/>
      <c r="P133" s="257"/>
      <c r="Q133" s="257"/>
      <c r="R133" s="257"/>
      <c r="S133" s="257"/>
      <c r="T133" s="257"/>
      <c r="U133" s="257"/>
      <c r="V133" s="257"/>
      <c r="W133" s="257"/>
      <c r="X133" s="257"/>
      <c r="Y133" s="257"/>
      <c r="Z133" s="257"/>
    </row>
    <row r="134" ht="13.5" customHeight="1">
      <c r="A134" s="257"/>
      <c r="B134" s="257"/>
      <c r="C134" s="257"/>
      <c r="D134" s="258"/>
      <c r="E134" s="258"/>
      <c r="F134" s="257"/>
      <c r="G134" s="257"/>
      <c r="H134" s="257"/>
      <c r="I134" s="257"/>
      <c r="J134" s="257"/>
      <c r="K134" s="257"/>
      <c r="L134" s="257"/>
      <c r="M134" s="257"/>
      <c r="N134" s="257"/>
      <c r="O134" s="257"/>
      <c r="P134" s="257"/>
      <c r="Q134" s="257"/>
      <c r="R134" s="257"/>
      <c r="S134" s="257"/>
      <c r="T134" s="257"/>
      <c r="U134" s="257"/>
      <c r="V134" s="257"/>
      <c r="W134" s="257"/>
      <c r="X134" s="257"/>
      <c r="Y134" s="257"/>
      <c r="Z134" s="257"/>
    </row>
    <row r="135" ht="13.5" customHeight="1">
      <c r="A135" s="257"/>
      <c r="B135" s="257"/>
      <c r="C135" s="257"/>
      <c r="D135" s="258"/>
      <c r="E135" s="258"/>
      <c r="F135" s="257"/>
      <c r="G135" s="257"/>
      <c r="H135" s="257"/>
      <c r="I135" s="257"/>
      <c r="J135" s="257"/>
      <c r="K135" s="257"/>
      <c r="L135" s="257"/>
      <c r="M135" s="257"/>
      <c r="N135" s="257"/>
      <c r="O135" s="257"/>
      <c r="P135" s="257"/>
      <c r="Q135" s="257"/>
      <c r="R135" s="257"/>
      <c r="S135" s="257"/>
      <c r="T135" s="257"/>
      <c r="U135" s="257"/>
      <c r="V135" s="257"/>
      <c r="W135" s="257"/>
      <c r="X135" s="257"/>
      <c r="Y135" s="257"/>
      <c r="Z135" s="257"/>
    </row>
    <row r="136" ht="13.5" customHeight="1">
      <c r="A136" s="257"/>
      <c r="B136" s="257"/>
      <c r="C136" s="257"/>
      <c r="D136" s="258"/>
      <c r="E136" s="258"/>
      <c r="F136" s="257"/>
      <c r="G136" s="257"/>
      <c r="H136" s="257"/>
      <c r="I136" s="257"/>
      <c r="J136" s="257"/>
      <c r="K136" s="257"/>
      <c r="L136" s="257"/>
      <c r="M136" s="257"/>
      <c r="N136" s="257"/>
      <c r="O136" s="257"/>
      <c r="P136" s="257"/>
      <c r="Q136" s="257"/>
      <c r="R136" s="257"/>
      <c r="S136" s="257"/>
      <c r="T136" s="257"/>
      <c r="U136" s="257"/>
      <c r="V136" s="257"/>
      <c r="W136" s="257"/>
      <c r="X136" s="257"/>
      <c r="Y136" s="257"/>
      <c r="Z136" s="257"/>
    </row>
    <row r="137" ht="13.5" customHeight="1">
      <c r="A137" s="257"/>
      <c r="B137" s="257"/>
      <c r="C137" s="257"/>
      <c r="D137" s="258"/>
      <c r="E137" s="258"/>
      <c r="F137" s="257"/>
      <c r="G137" s="257"/>
      <c r="H137" s="257"/>
      <c r="I137" s="257"/>
      <c r="J137" s="257"/>
      <c r="K137" s="257"/>
      <c r="L137" s="257"/>
      <c r="M137" s="257"/>
      <c r="N137" s="257"/>
      <c r="O137" s="257"/>
      <c r="P137" s="257"/>
      <c r="Q137" s="257"/>
      <c r="R137" s="257"/>
      <c r="S137" s="257"/>
      <c r="T137" s="257"/>
      <c r="U137" s="257"/>
      <c r="V137" s="257"/>
      <c r="W137" s="257"/>
      <c r="X137" s="257"/>
      <c r="Y137" s="257"/>
      <c r="Z137" s="257"/>
    </row>
    <row r="138" ht="13.5" customHeight="1">
      <c r="A138" s="257"/>
      <c r="B138" s="257"/>
      <c r="C138" s="257"/>
      <c r="D138" s="258"/>
      <c r="E138" s="258"/>
      <c r="F138" s="257"/>
      <c r="G138" s="257"/>
      <c r="H138" s="257"/>
      <c r="I138" s="257"/>
      <c r="J138" s="257"/>
      <c r="K138" s="257"/>
      <c r="L138" s="257"/>
      <c r="M138" s="257"/>
      <c r="N138" s="257"/>
      <c r="O138" s="257"/>
      <c r="P138" s="257"/>
      <c r="Q138" s="257"/>
      <c r="R138" s="257"/>
      <c r="S138" s="257"/>
      <c r="T138" s="257"/>
      <c r="U138" s="257"/>
      <c r="V138" s="257"/>
      <c r="W138" s="257"/>
      <c r="X138" s="257"/>
      <c r="Y138" s="257"/>
      <c r="Z138" s="257"/>
    </row>
    <row r="139" ht="13.5" customHeight="1">
      <c r="A139" s="257"/>
      <c r="B139" s="257"/>
      <c r="C139" s="257"/>
      <c r="D139" s="258"/>
      <c r="E139" s="258"/>
      <c r="F139" s="257"/>
      <c r="G139" s="257"/>
      <c r="H139" s="257"/>
      <c r="I139" s="257"/>
      <c r="J139" s="257"/>
      <c r="K139" s="257"/>
      <c r="L139" s="257"/>
      <c r="M139" s="257"/>
      <c r="N139" s="257"/>
      <c r="O139" s="257"/>
      <c r="P139" s="257"/>
      <c r="Q139" s="257"/>
      <c r="R139" s="257"/>
      <c r="S139" s="257"/>
      <c r="T139" s="257"/>
      <c r="U139" s="257"/>
      <c r="V139" s="257"/>
      <c r="W139" s="257"/>
      <c r="X139" s="257"/>
      <c r="Y139" s="257"/>
      <c r="Z139" s="257"/>
    </row>
    <row r="140" ht="13.5" customHeight="1">
      <c r="A140" s="257"/>
      <c r="B140" s="257"/>
      <c r="C140" s="257"/>
      <c r="D140" s="258"/>
      <c r="E140" s="258"/>
      <c r="F140" s="257"/>
      <c r="G140" s="257"/>
      <c r="H140" s="257"/>
      <c r="I140" s="257"/>
      <c r="J140" s="257"/>
      <c r="K140" s="257"/>
      <c r="L140" s="257"/>
      <c r="M140" s="257"/>
      <c r="N140" s="257"/>
      <c r="O140" s="257"/>
      <c r="P140" s="257"/>
      <c r="Q140" s="257"/>
      <c r="R140" s="257"/>
      <c r="S140" s="257"/>
      <c r="T140" s="257"/>
      <c r="U140" s="257"/>
      <c r="V140" s="257"/>
      <c r="W140" s="257"/>
      <c r="X140" s="257"/>
      <c r="Y140" s="257"/>
      <c r="Z140" s="257"/>
    </row>
    <row r="141" ht="13.5" customHeight="1">
      <c r="A141" s="257"/>
      <c r="B141" s="257"/>
      <c r="C141" s="257"/>
      <c r="D141" s="258"/>
      <c r="E141" s="258"/>
      <c r="F141" s="257"/>
      <c r="G141" s="257"/>
      <c r="H141" s="257"/>
      <c r="I141" s="257"/>
      <c r="J141" s="257"/>
      <c r="K141" s="257"/>
      <c r="L141" s="257"/>
      <c r="M141" s="257"/>
      <c r="N141" s="257"/>
      <c r="O141" s="257"/>
      <c r="P141" s="257"/>
      <c r="Q141" s="257"/>
      <c r="R141" s="257"/>
      <c r="S141" s="257"/>
      <c r="T141" s="257"/>
      <c r="U141" s="257"/>
      <c r="V141" s="257"/>
      <c r="W141" s="257"/>
      <c r="X141" s="257"/>
      <c r="Y141" s="257"/>
      <c r="Z141" s="257"/>
    </row>
    <row r="142" ht="13.5" customHeight="1">
      <c r="A142" s="257"/>
      <c r="B142" s="257"/>
      <c r="C142" s="257"/>
      <c r="D142" s="258"/>
      <c r="E142" s="258"/>
      <c r="F142" s="257"/>
      <c r="G142" s="257"/>
      <c r="H142" s="257"/>
      <c r="I142" s="257"/>
      <c r="J142" s="257"/>
      <c r="K142" s="257"/>
      <c r="L142" s="257"/>
      <c r="M142" s="257"/>
      <c r="N142" s="257"/>
      <c r="O142" s="257"/>
      <c r="P142" s="257"/>
      <c r="Q142" s="257"/>
      <c r="R142" s="257"/>
      <c r="S142" s="257"/>
      <c r="T142" s="257"/>
      <c r="U142" s="257"/>
      <c r="V142" s="257"/>
      <c r="W142" s="257"/>
      <c r="X142" s="257"/>
      <c r="Y142" s="257"/>
      <c r="Z142" s="257"/>
    </row>
    <row r="143" ht="13.5" customHeight="1">
      <c r="A143" s="257"/>
      <c r="B143" s="257"/>
      <c r="C143" s="257"/>
      <c r="D143" s="258"/>
      <c r="E143" s="258"/>
      <c r="F143" s="257"/>
      <c r="G143" s="257"/>
      <c r="H143" s="257"/>
      <c r="I143" s="257"/>
      <c r="J143" s="257"/>
      <c r="K143" s="257"/>
      <c r="L143" s="257"/>
      <c r="M143" s="257"/>
      <c r="N143" s="257"/>
      <c r="O143" s="257"/>
      <c r="P143" s="257"/>
      <c r="Q143" s="257"/>
      <c r="R143" s="257"/>
      <c r="S143" s="257"/>
      <c r="T143" s="257"/>
      <c r="U143" s="257"/>
      <c r="V143" s="257"/>
      <c r="W143" s="257"/>
      <c r="X143" s="257"/>
      <c r="Y143" s="257"/>
      <c r="Z143" s="257"/>
    </row>
    <row r="144" ht="13.5" customHeight="1">
      <c r="A144" s="257"/>
      <c r="B144" s="257"/>
      <c r="C144" s="257"/>
      <c r="D144" s="258"/>
      <c r="E144" s="258"/>
      <c r="F144" s="257"/>
      <c r="G144" s="257"/>
      <c r="H144" s="257"/>
      <c r="I144" s="257"/>
      <c r="J144" s="257"/>
      <c r="K144" s="257"/>
      <c r="L144" s="257"/>
      <c r="M144" s="257"/>
      <c r="N144" s="257"/>
      <c r="O144" s="257"/>
      <c r="P144" s="257"/>
      <c r="Q144" s="257"/>
      <c r="R144" s="257"/>
      <c r="S144" s="257"/>
      <c r="T144" s="257"/>
      <c r="U144" s="257"/>
      <c r="V144" s="257"/>
      <c r="W144" s="257"/>
      <c r="X144" s="257"/>
      <c r="Y144" s="257"/>
      <c r="Z144" s="257"/>
    </row>
    <row r="145" ht="13.5" customHeight="1">
      <c r="A145" s="257"/>
      <c r="B145" s="257"/>
      <c r="C145" s="257"/>
      <c r="D145" s="258"/>
      <c r="E145" s="258"/>
      <c r="F145" s="257"/>
      <c r="G145" s="257"/>
      <c r="H145" s="257"/>
      <c r="I145" s="257"/>
      <c r="J145" s="257"/>
      <c r="K145" s="257"/>
      <c r="L145" s="257"/>
      <c r="M145" s="257"/>
      <c r="N145" s="257"/>
      <c r="O145" s="257"/>
      <c r="P145" s="257"/>
      <c r="Q145" s="257"/>
      <c r="R145" s="257"/>
      <c r="S145" s="257"/>
      <c r="T145" s="257"/>
      <c r="U145" s="257"/>
      <c r="V145" s="257"/>
      <c r="W145" s="257"/>
      <c r="X145" s="257"/>
      <c r="Y145" s="257"/>
      <c r="Z145" s="257"/>
    </row>
    <row r="146" ht="13.5" customHeight="1">
      <c r="A146" s="257"/>
      <c r="B146" s="257"/>
      <c r="C146" s="257"/>
      <c r="D146" s="258"/>
      <c r="E146" s="258"/>
      <c r="F146" s="257"/>
      <c r="G146" s="257"/>
      <c r="H146" s="257"/>
      <c r="I146" s="257"/>
      <c r="J146" s="257"/>
      <c r="K146" s="257"/>
      <c r="L146" s="257"/>
      <c r="M146" s="257"/>
      <c r="N146" s="257"/>
      <c r="O146" s="257"/>
      <c r="P146" s="257"/>
      <c r="Q146" s="257"/>
      <c r="R146" s="257"/>
      <c r="S146" s="257"/>
      <c r="T146" s="257"/>
      <c r="U146" s="257"/>
      <c r="V146" s="257"/>
      <c r="W146" s="257"/>
      <c r="X146" s="257"/>
      <c r="Y146" s="257"/>
      <c r="Z146" s="257"/>
    </row>
    <row r="147" ht="13.5" customHeight="1">
      <c r="A147" s="257"/>
      <c r="B147" s="257"/>
      <c r="C147" s="257"/>
      <c r="D147" s="258"/>
      <c r="E147" s="258"/>
      <c r="F147" s="257"/>
      <c r="G147" s="257"/>
      <c r="H147" s="257"/>
      <c r="I147" s="257"/>
      <c r="J147" s="257"/>
      <c r="K147" s="257"/>
      <c r="L147" s="257"/>
      <c r="M147" s="257"/>
      <c r="N147" s="257"/>
      <c r="O147" s="257"/>
      <c r="P147" s="257"/>
      <c r="Q147" s="257"/>
      <c r="R147" s="257"/>
      <c r="S147" s="257"/>
      <c r="T147" s="257"/>
      <c r="U147" s="257"/>
      <c r="V147" s="257"/>
      <c r="W147" s="257"/>
      <c r="X147" s="257"/>
      <c r="Y147" s="257"/>
      <c r="Z147" s="257"/>
    </row>
    <row r="148" ht="13.5" customHeight="1">
      <c r="A148" s="257"/>
      <c r="B148" s="257"/>
      <c r="C148" s="257"/>
      <c r="D148" s="258"/>
      <c r="E148" s="258"/>
      <c r="F148" s="257"/>
      <c r="G148" s="257"/>
      <c r="H148" s="257"/>
      <c r="I148" s="257"/>
      <c r="J148" s="257"/>
      <c r="K148" s="257"/>
      <c r="L148" s="257"/>
      <c r="M148" s="257"/>
      <c r="N148" s="257"/>
      <c r="O148" s="257"/>
      <c r="P148" s="257"/>
      <c r="Q148" s="257"/>
      <c r="R148" s="257"/>
      <c r="S148" s="257"/>
      <c r="T148" s="257"/>
      <c r="U148" s="257"/>
      <c r="V148" s="257"/>
      <c r="W148" s="257"/>
      <c r="X148" s="257"/>
      <c r="Y148" s="257"/>
      <c r="Z148" s="257"/>
    </row>
    <row r="149" ht="13.5" customHeight="1">
      <c r="A149" s="257"/>
      <c r="B149" s="257"/>
      <c r="C149" s="257"/>
      <c r="D149" s="258"/>
      <c r="E149" s="258"/>
      <c r="F149" s="257"/>
      <c r="G149" s="257"/>
      <c r="H149" s="257"/>
      <c r="I149" s="257"/>
      <c r="J149" s="257"/>
      <c r="K149" s="257"/>
      <c r="L149" s="257"/>
      <c r="M149" s="257"/>
      <c r="N149" s="257"/>
      <c r="O149" s="257"/>
      <c r="P149" s="257"/>
      <c r="Q149" s="257"/>
      <c r="R149" s="257"/>
      <c r="S149" s="257"/>
      <c r="T149" s="257"/>
      <c r="U149" s="257"/>
      <c r="V149" s="257"/>
      <c r="W149" s="257"/>
      <c r="X149" s="257"/>
      <c r="Y149" s="257"/>
      <c r="Z149" s="257"/>
    </row>
    <row r="150" ht="13.5" customHeight="1">
      <c r="A150" s="257"/>
      <c r="B150" s="257"/>
      <c r="C150" s="257"/>
      <c r="D150" s="258"/>
      <c r="E150" s="258"/>
      <c r="F150" s="257"/>
      <c r="G150" s="257"/>
      <c r="H150" s="257"/>
      <c r="I150" s="257"/>
      <c r="J150" s="257"/>
      <c r="K150" s="257"/>
      <c r="L150" s="257"/>
      <c r="M150" s="257"/>
      <c r="N150" s="257"/>
      <c r="O150" s="257"/>
      <c r="P150" s="257"/>
      <c r="Q150" s="257"/>
      <c r="R150" s="257"/>
      <c r="S150" s="257"/>
      <c r="T150" s="257"/>
      <c r="U150" s="257"/>
      <c r="V150" s="257"/>
      <c r="W150" s="257"/>
      <c r="X150" s="257"/>
      <c r="Y150" s="257"/>
      <c r="Z150" s="257"/>
    </row>
    <row r="151" ht="13.5" customHeight="1">
      <c r="A151" s="257"/>
      <c r="B151" s="257"/>
      <c r="C151" s="257"/>
      <c r="D151" s="258"/>
      <c r="E151" s="258"/>
      <c r="F151" s="257"/>
      <c r="G151" s="257"/>
      <c r="H151" s="257"/>
      <c r="I151" s="257"/>
      <c r="J151" s="257"/>
      <c r="K151" s="257"/>
      <c r="L151" s="257"/>
      <c r="M151" s="257"/>
      <c r="N151" s="257"/>
      <c r="O151" s="257"/>
      <c r="P151" s="257"/>
      <c r="Q151" s="257"/>
      <c r="R151" s="257"/>
      <c r="S151" s="257"/>
      <c r="T151" s="257"/>
      <c r="U151" s="257"/>
      <c r="V151" s="257"/>
      <c r="W151" s="257"/>
      <c r="X151" s="257"/>
      <c r="Y151" s="257"/>
      <c r="Z151" s="257"/>
    </row>
    <row r="152" ht="13.5" customHeight="1">
      <c r="A152" s="257"/>
      <c r="B152" s="257"/>
      <c r="C152" s="257"/>
      <c r="D152" s="258"/>
      <c r="E152" s="258"/>
      <c r="F152" s="257"/>
      <c r="G152" s="257"/>
      <c r="H152" s="257"/>
      <c r="I152" s="257"/>
      <c r="J152" s="257"/>
      <c r="K152" s="257"/>
      <c r="L152" s="257"/>
      <c r="M152" s="257"/>
      <c r="N152" s="257"/>
      <c r="O152" s="257"/>
      <c r="P152" s="257"/>
      <c r="Q152" s="257"/>
      <c r="R152" s="257"/>
      <c r="S152" s="257"/>
      <c r="T152" s="257"/>
      <c r="U152" s="257"/>
      <c r="V152" s="257"/>
      <c r="W152" s="257"/>
      <c r="X152" s="257"/>
      <c r="Y152" s="257"/>
      <c r="Z152" s="257"/>
    </row>
    <row r="153" ht="13.5" customHeight="1">
      <c r="A153" s="257"/>
      <c r="B153" s="257"/>
      <c r="C153" s="257"/>
      <c r="D153" s="258"/>
      <c r="E153" s="258"/>
      <c r="F153" s="257"/>
      <c r="G153" s="257"/>
      <c r="H153" s="257"/>
      <c r="I153" s="257"/>
      <c r="J153" s="257"/>
      <c r="K153" s="257"/>
      <c r="L153" s="257"/>
      <c r="M153" s="257"/>
      <c r="N153" s="257"/>
      <c r="O153" s="257"/>
      <c r="P153" s="257"/>
      <c r="Q153" s="257"/>
      <c r="R153" s="257"/>
      <c r="S153" s="257"/>
      <c r="T153" s="257"/>
      <c r="U153" s="257"/>
      <c r="V153" s="257"/>
      <c r="W153" s="257"/>
      <c r="X153" s="257"/>
      <c r="Y153" s="257"/>
      <c r="Z153" s="257"/>
    </row>
    <row r="154" ht="13.5" customHeight="1">
      <c r="A154" s="257"/>
      <c r="B154" s="257"/>
      <c r="C154" s="257"/>
      <c r="D154" s="258"/>
      <c r="E154" s="258"/>
      <c r="F154" s="257"/>
      <c r="G154" s="257"/>
      <c r="H154" s="257"/>
      <c r="I154" s="257"/>
      <c r="J154" s="257"/>
      <c r="K154" s="257"/>
      <c r="L154" s="257"/>
      <c r="M154" s="257"/>
      <c r="N154" s="257"/>
      <c r="O154" s="257"/>
      <c r="P154" s="257"/>
      <c r="Q154" s="257"/>
      <c r="R154" s="257"/>
      <c r="S154" s="257"/>
      <c r="T154" s="257"/>
      <c r="U154" s="257"/>
      <c r="V154" s="257"/>
      <c r="W154" s="257"/>
      <c r="X154" s="257"/>
      <c r="Y154" s="257"/>
      <c r="Z154" s="257"/>
    </row>
    <row r="155" ht="13.5" customHeight="1">
      <c r="A155" s="257"/>
      <c r="B155" s="257"/>
      <c r="C155" s="257"/>
      <c r="D155" s="258"/>
      <c r="E155" s="258"/>
      <c r="F155" s="257"/>
      <c r="G155" s="257"/>
      <c r="H155" s="257"/>
      <c r="I155" s="257"/>
      <c r="J155" s="257"/>
      <c r="K155" s="257"/>
      <c r="L155" s="257"/>
      <c r="M155" s="257"/>
      <c r="N155" s="257"/>
      <c r="O155" s="257"/>
      <c r="P155" s="257"/>
      <c r="Q155" s="257"/>
      <c r="R155" s="257"/>
      <c r="S155" s="257"/>
      <c r="T155" s="257"/>
      <c r="U155" s="257"/>
      <c r="V155" s="257"/>
      <c r="W155" s="257"/>
      <c r="X155" s="257"/>
      <c r="Y155" s="257"/>
      <c r="Z155" s="257"/>
    </row>
    <row r="156" ht="13.5" customHeight="1">
      <c r="A156" s="257"/>
      <c r="B156" s="257"/>
      <c r="C156" s="257"/>
      <c r="D156" s="258"/>
      <c r="E156" s="258"/>
      <c r="F156" s="257"/>
      <c r="G156" s="257"/>
      <c r="H156" s="257"/>
      <c r="I156" s="257"/>
      <c r="J156" s="257"/>
      <c r="K156" s="257"/>
      <c r="L156" s="257"/>
      <c r="M156" s="257"/>
      <c r="N156" s="257"/>
      <c r="O156" s="257"/>
      <c r="P156" s="257"/>
      <c r="Q156" s="257"/>
      <c r="R156" s="257"/>
      <c r="S156" s="257"/>
      <c r="T156" s="257"/>
      <c r="U156" s="257"/>
      <c r="V156" s="257"/>
      <c r="W156" s="257"/>
      <c r="X156" s="257"/>
      <c r="Y156" s="257"/>
      <c r="Z156" s="257"/>
    </row>
    <row r="157" ht="13.5" customHeight="1">
      <c r="A157" s="257"/>
      <c r="B157" s="257"/>
      <c r="C157" s="257"/>
      <c r="D157" s="258"/>
      <c r="E157" s="258"/>
      <c r="F157" s="257"/>
      <c r="G157" s="257"/>
      <c r="H157" s="257"/>
      <c r="I157" s="257"/>
      <c r="J157" s="257"/>
      <c r="K157" s="257"/>
      <c r="L157" s="257"/>
      <c r="M157" s="257"/>
      <c r="N157" s="257"/>
      <c r="O157" s="257"/>
      <c r="P157" s="257"/>
      <c r="Q157" s="257"/>
      <c r="R157" s="257"/>
      <c r="S157" s="257"/>
      <c r="T157" s="257"/>
      <c r="U157" s="257"/>
      <c r="V157" s="257"/>
      <c r="W157" s="257"/>
      <c r="X157" s="257"/>
      <c r="Y157" s="257"/>
      <c r="Z157" s="257"/>
    </row>
    <row r="158" ht="13.5" customHeight="1">
      <c r="A158" s="257"/>
      <c r="B158" s="257"/>
      <c r="C158" s="257"/>
      <c r="D158" s="258"/>
      <c r="E158" s="258"/>
      <c r="F158" s="257"/>
      <c r="G158" s="257"/>
      <c r="H158" s="257"/>
      <c r="I158" s="257"/>
      <c r="J158" s="257"/>
      <c r="K158" s="257"/>
      <c r="L158" s="257"/>
      <c r="M158" s="257"/>
      <c r="N158" s="257"/>
      <c r="O158" s="257"/>
      <c r="P158" s="257"/>
      <c r="Q158" s="257"/>
      <c r="R158" s="257"/>
      <c r="S158" s="257"/>
      <c r="T158" s="257"/>
      <c r="U158" s="257"/>
      <c r="V158" s="257"/>
      <c r="W158" s="257"/>
      <c r="X158" s="257"/>
      <c r="Y158" s="257"/>
      <c r="Z158" s="257"/>
    </row>
    <row r="159" ht="13.5" customHeight="1">
      <c r="A159" s="257"/>
      <c r="B159" s="257"/>
      <c r="C159" s="257"/>
      <c r="D159" s="258"/>
      <c r="E159" s="258"/>
      <c r="F159" s="257"/>
      <c r="G159" s="257"/>
      <c r="H159" s="257"/>
      <c r="I159" s="257"/>
      <c r="J159" s="257"/>
      <c r="K159" s="257"/>
      <c r="L159" s="257"/>
      <c r="M159" s="257"/>
      <c r="N159" s="257"/>
      <c r="O159" s="257"/>
      <c r="P159" s="257"/>
      <c r="Q159" s="257"/>
      <c r="R159" s="257"/>
      <c r="S159" s="257"/>
      <c r="T159" s="257"/>
      <c r="U159" s="257"/>
      <c r="V159" s="257"/>
      <c r="W159" s="257"/>
      <c r="X159" s="257"/>
      <c r="Y159" s="257"/>
      <c r="Z159" s="257"/>
    </row>
    <row r="160" ht="13.5" customHeight="1">
      <c r="A160" s="257"/>
      <c r="B160" s="257"/>
      <c r="C160" s="257"/>
      <c r="D160" s="258"/>
      <c r="E160" s="258"/>
      <c r="F160" s="257"/>
      <c r="G160" s="257"/>
      <c r="H160" s="257"/>
      <c r="I160" s="257"/>
      <c r="J160" s="257"/>
      <c r="K160" s="257"/>
      <c r="L160" s="257"/>
      <c r="M160" s="257"/>
      <c r="N160" s="257"/>
      <c r="O160" s="257"/>
      <c r="P160" s="257"/>
      <c r="Q160" s="257"/>
      <c r="R160" s="257"/>
      <c r="S160" s="257"/>
      <c r="T160" s="257"/>
      <c r="U160" s="257"/>
      <c r="V160" s="257"/>
      <c r="W160" s="257"/>
      <c r="X160" s="257"/>
      <c r="Y160" s="257"/>
      <c r="Z160" s="257"/>
    </row>
    <row r="161" ht="13.5" customHeight="1">
      <c r="A161" s="257"/>
      <c r="B161" s="257"/>
      <c r="C161" s="257"/>
      <c r="D161" s="258"/>
      <c r="E161" s="258"/>
      <c r="F161" s="257"/>
      <c r="G161" s="257"/>
      <c r="H161" s="257"/>
      <c r="I161" s="257"/>
      <c r="J161" s="257"/>
      <c r="K161" s="257"/>
      <c r="L161" s="257"/>
      <c r="M161" s="257"/>
      <c r="N161" s="257"/>
      <c r="O161" s="257"/>
      <c r="P161" s="257"/>
      <c r="Q161" s="257"/>
      <c r="R161" s="257"/>
      <c r="S161" s="257"/>
      <c r="T161" s="257"/>
      <c r="U161" s="257"/>
      <c r="V161" s="257"/>
      <c r="W161" s="257"/>
      <c r="X161" s="257"/>
      <c r="Y161" s="257"/>
      <c r="Z161" s="257"/>
    </row>
    <row r="162" ht="13.5" customHeight="1">
      <c r="A162" s="257"/>
      <c r="B162" s="257"/>
      <c r="C162" s="257"/>
      <c r="D162" s="258"/>
      <c r="E162" s="258"/>
      <c r="F162" s="257"/>
      <c r="G162" s="257"/>
      <c r="H162" s="257"/>
      <c r="I162" s="257"/>
      <c r="J162" s="257"/>
      <c r="K162" s="257"/>
      <c r="L162" s="257"/>
      <c r="M162" s="257"/>
      <c r="N162" s="257"/>
      <c r="O162" s="257"/>
      <c r="P162" s="257"/>
      <c r="Q162" s="257"/>
      <c r="R162" s="257"/>
      <c r="S162" s="257"/>
      <c r="T162" s="257"/>
      <c r="U162" s="257"/>
      <c r="V162" s="257"/>
      <c r="W162" s="257"/>
      <c r="X162" s="257"/>
      <c r="Y162" s="257"/>
      <c r="Z162" s="257"/>
    </row>
    <row r="163" ht="13.5" customHeight="1">
      <c r="A163" s="257"/>
      <c r="B163" s="257"/>
      <c r="C163" s="257"/>
      <c r="D163" s="258"/>
      <c r="E163" s="258"/>
      <c r="F163" s="257"/>
      <c r="G163" s="257"/>
      <c r="H163" s="257"/>
      <c r="I163" s="257"/>
      <c r="J163" s="257"/>
      <c r="K163" s="257"/>
      <c r="L163" s="257"/>
      <c r="M163" s="257"/>
      <c r="N163" s="257"/>
      <c r="O163" s="257"/>
      <c r="P163" s="257"/>
      <c r="Q163" s="257"/>
      <c r="R163" s="257"/>
      <c r="S163" s="257"/>
      <c r="T163" s="257"/>
      <c r="U163" s="257"/>
      <c r="V163" s="257"/>
      <c r="W163" s="257"/>
      <c r="X163" s="257"/>
      <c r="Y163" s="257"/>
      <c r="Z163" s="257"/>
    </row>
    <row r="164" ht="13.5" customHeight="1">
      <c r="A164" s="257"/>
      <c r="B164" s="257"/>
      <c r="C164" s="257"/>
      <c r="D164" s="258"/>
      <c r="E164" s="258"/>
      <c r="F164" s="257"/>
      <c r="G164" s="257"/>
      <c r="H164" s="257"/>
      <c r="I164" s="257"/>
      <c r="J164" s="257"/>
      <c r="K164" s="257"/>
      <c r="L164" s="257"/>
      <c r="M164" s="257"/>
      <c r="N164" s="257"/>
      <c r="O164" s="257"/>
      <c r="P164" s="257"/>
      <c r="Q164" s="257"/>
      <c r="R164" s="257"/>
      <c r="S164" s="257"/>
      <c r="T164" s="257"/>
      <c r="U164" s="257"/>
      <c r="V164" s="257"/>
      <c r="W164" s="257"/>
      <c r="X164" s="257"/>
      <c r="Y164" s="257"/>
      <c r="Z164" s="257"/>
    </row>
    <row r="165" ht="13.5" customHeight="1">
      <c r="A165" s="257"/>
      <c r="B165" s="257"/>
      <c r="C165" s="257"/>
      <c r="D165" s="258"/>
      <c r="E165" s="258"/>
      <c r="F165" s="257"/>
      <c r="G165" s="257"/>
      <c r="H165" s="257"/>
      <c r="I165" s="257"/>
      <c r="J165" s="257"/>
      <c r="K165" s="257"/>
      <c r="L165" s="257"/>
      <c r="M165" s="257"/>
      <c r="N165" s="257"/>
      <c r="O165" s="257"/>
      <c r="P165" s="257"/>
      <c r="Q165" s="257"/>
      <c r="R165" s="257"/>
      <c r="S165" s="257"/>
      <c r="T165" s="257"/>
      <c r="U165" s="257"/>
      <c r="V165" s="257"/>
      <c r="W165" s="257"/>
      <c r="X165" s="257"/>
      <c r="Y165" s="257"/>
      <c r="Z165" s="257"/>
    </row>
    <row r="166" ht="13.5" customHeight="1">
      <c r="A166" s="257"/>
      <c r="B166" s="257"/>
      <c r="C166" s="257"/>
      <c r="D166" s="258"/>
      <c r="E166" s="258"/>
      <c r="F166" s="257"/>
      <c r="G166" s="257"/>
      <c r="H166" s="257"/>
      <c r="I166" s="257"/>
      <c r="J166" s="257"/>
      <c r="K166" s="257"/>
      <c r="L166" s="257"/>
      <c r="M166" s="257"/>
      <c r="N166" s="257"/>
      <c r="O166" s="257"/>
      <c r="P166" s="257"/>
      <c r="Q166" s="257"/>
      <c r="R166" s="257"/>
      <c r="S166" s="257"/>
      <c r="T166" s="257"/>
      <c r="U166" s="257"/>
      <c r="V166" s="257"/>
      <c r="W166" s="257"/>
      <c r="X166" s="257"/>
      <c r="Y166" s="257"/>
      <c r="Z166" s="257"/>
    </row>
    <row r="167" ht="13.5" customHeight="1">
      <c r="A167" s="257"/>
      <c r="B167" s="257"/>
      <c r="C167" s="257"/>
      <c r="D167" s="258"/>
      <c r="E167" s="258"/>
      <c r="F167" s="257"/>
      <c r="G167" s="257"/>
      <c r="H167" s="257"/>
      <c r="I167" s="257"/>
      <c r="J167" s="257"/>
      <c r="K167" s="257"/>
      <c r="L167" s="257"/>
      <c r="M167" s="257"/>
      <c r="N167" s="257"/>
      <c r="O167" s="257"/>
      <c r="P167" s="257"/>
      <c r="Q167" s="257"/>
      <c r="R167" s="257"/>
      <c r="S167" s="257"/>
      <c r="T167" s="257"/>
      <c r="U167" s="257"/>
      <c r="V167" s="257"/>
      <c r="W167" s="257"/>
      <c r="X167" s="257"/>
      <c r="Y167" s="257"/>
      <c r="Z167" s="257"/>
    </row>
    <row r="168" ht="13.5" customHeight="1">
      <c r="A168" s="257"/>
      <c r="B168" s="257"/>
      <c r="C168" s="257"/>
      <c r="D168" s="258"/>
      <c r="E168" s="258"/>
      <c r="F168" s="257"/>
      <c r="G168" s="257"/>
      <c r="H168" s="257"/>
      <c r="I168" s="257"/>
      <c r="J168" s="257"/>
      <c r="K168" s="257"/>
      <c r="L168" s="257"/>
      <c r="M168" s="257"/>
      <c r="N168" s="257"/>
      <c r="O168" s="257"/>
      <c r="P168" s="257"/>
      <c r="Q168" s="257"/>
      <c r="R168" s="257"/>
      <c r="S168" s="257"/>
      <c r="T168" s="257"/>
      <c r="U168" s="257"/>
      <c r="V168" s="257"/>
      <c r="W168" s="257"/>
      <c r="X168" s="257"/>
      <c r="Y168" s="257"/>
      <c r="Z168" s="257"/>
    </row>
    <row r="169" ht="13.5" customHeight="1">
      <c r="A169" s="257"/>
      <c r="B169" s="257"/>
      <c r="C169" s="257"/>
      <c r="D169" s="258"/>
      <c r="E169" s="258"/>
      <c r="F169" s="257"/>
      <c r="G169" s="257"/>
      <c r="H169" s="257"/>
      <c r="I169" s="257"/>
      <c r="J169" s="257"/>
      <c r="K169" s="257"/>
      <c r="L169" s="257"/>
      <c r="M169" s="257"/>
      <c r="N169" s="257"/>
      <c r="O169" s="257"/>
      <c r="P169" s="257"/>
      <c r="Q169" s="257"/>
      <c r="R169" s="257"/>
      <c r="S169" s="257"/>
      <c r="T169" s="257"/>
      <c r="U169" s="257"/>
      <c r="V169" s="257"/>
      <c r="W169" s="257"/>
      <c r="X169" s="257"/>
      <c r="Y169" s="257"/>
      <c r="Z169" s="257"/>
    </row>
    <row r="170" ht="13.5" customHeight="1">
      <c r="A170" s="257"/>
      <c r="B170" s="257"/>
      <c r="C170" s="257"/>
      <c r="D170" s="258"/>
      <c r="E170" s="258"/>
      <c r="F170" s="257"/>
      <c r="G170" s="257"/>
      <c r="H170" s="257"/>
      <c r="I170" s="257"/>
      <c r="J170" s="257"/>
      <c r="K170" s="257"/>
      <c r="L170" s="257"/>
      <c r="M170" s="257"/>
      <c r="N170" s="257"/>
      <c r="O170" s="257"/>
      <c r="P170" s="257"/>
      <c r="Q170" s="257"/>
      <c r="R170" s="257"/>
      <c r="S170" s="257"/>
      <c r="T170" s="257"/>
      <c r="U170" s="257"/>
      <c r="V170" s="257"/>
      <c r="W170" s="257"/>
      <c r="X170" s="257"/>
      <c r="Y170" s="257"/>
      <c r="Z170" s="257"/>
    </row>
    <row r="171" ht="13.5" customHeight="1">
      <c r="A171" s="257"/>
      <c r="B171" s="257"/>
      <c r="C171" s="257"/>
      <c r="D171" s="258"/>
      <c r="E171" s="258"/>
      <c r="F171" s="257"/>
      <c r="G171" s="257"/>
      <c r="H171" s="257"/>
      <c r="I171" s="257"/>
      <c r="J171" s="257"/>
      <c r="K171" s="257"/>
      <c r="L171" s="257"/>
      <c r="M171" s="257"/>
      <c r="N171" s="257"/>
      <c r="O171" s="257"/>
      <c r="P171" s="257"/>
      <c r="Q171" s="257"/>
      <c r="R171" s="257"/>
      <c r="S171" s="257"/>
      <c r="T171" s="257"/>
      <c r="U171" s="257"/>
      <c r="V171" s="257"/>
      <c r="W171" s="257"/>
      <c r="X171" s="257"/>
      <c r="Y171" s="257"/>
      <c r="Z171" s="257"/>
    </row>
    <row r="172" ht="13.5" customHeight="1">
      <c r="A172" s="257"/>
      <c r="B172" s="257"/>
      <c r="C172" s="257"/>
      <c r="D172" s="258"/>
      <c r="E172" s="258"/>
      <c r="F172" s="257"/>
      <c r="G172" s="257"/>
      <c r="H172" s="257"/>
      <c r="I172" s="257"/>
      <c r="J172" s="257"/>
      <c r="K172" s="257"/>
      <c r="L172" s="257"/>
      <c r="M172" s="257"/>
      <c r="N172" s="257"/>
      <c r="O172" s="257"/>
      <c r="P172" s="257"/>
      <c r="Q172" s="257"/>
      <c r="R172" s="257"/>
      <c r="S172" s="257"/>
      <c r="T172" s="257"/>
      <c r="U172" s="257"/>
      <c r="V172" s="257"/>
      <c r="W172" s="257"/>
      <c r="X172" s="257"/>
      <c r="Y172" s="257"/>
      <c r="Z172" s="257"/>
    </row>
    <row r="173" ht="13.5" customHeight="1">
      <c r="A173" s="257"/>
      <c r="B173" s="257"/>
      <c r="C173" s="257"/>
      <c r="D173" s="258"/>
      <c r="E173" s="258"/>
      <c r="F173" s="257"/>
      <c r="G173" s="257"/>
      <c r="H173" s="257"/>
      <c r="I173" s="257"/>
      <c r="J173" s="257"/>
      <c r="K173" s="257"/>
      <c r="L173" s="257"/>
      <c r="M173" s="257"/>
      <c r="N173" s="257"/>
      <c r="O173" s="257"/>
      <c r="P173" s="257"/>
      <c r="Q173" s="257"/>
      <c r="R173" s="257"/>
      <c r="S173" s="257"/>
      <c r="T173" s="257"/>
      <c r="U173" s="257"/>
      <c r="V173" s="257"/>
      <c r="W173" s="257"/>
      <c r="X173" s="257"/>
      <c r="Y173" s="257"/>
      <c r="Z173" s="257"/>
    </row>
    <row r="174" ht="13.5" customHeight="1">
      <c r="A174" s="257"/>
      <c r="B174" s="257"/>
      <c r="C174" s="257"/>
      <c r="D174" s="258"/>
      <c r="E174" s="258"/>
      <c r="F174" s="257"/>
      <c r="G174" s="257"/>
      <c r="H174" s="257"/>
      <c r="I174" s="257"/>
      <c r="J174" s="257"/>
      <c r="K174" s="257"/>
      <c r="L174" s="257"/>
      <c r="M174" s="257"/>
      <c r="N174" s="257"/>
      <c r="O174" s="257"/>
      <c r="P174" s="257"/>
      <c r="Q174" s="257"/>
      <c r="R174" s="257"/>
      <c r="S174" s="257"/>
      <c r="T174" s="257"/>
      <c r="U174" s="257"/>
      <c r="V174" s="257"/>
      <c r="W174" s="257"/>
      <c r="X174" s="257"/>
      <c r="Y174" s="257"/>
      <c r="Z174" s="257"/>
    </row>
    <row r="175" ht="13.5" customHeight="1">
      <c r="A175" s="257"/>
      <c r="B175" s="257"/>
      <c r="C175" s="257"/>
      <c r="D175" s="258"/>
      <c r="E175" s="258"/>
      <c r="F175" s="257"/>
      <c r="G175" s="257"/>
      <c r="H175" s="257"/>
      <c r="I175" s="257"/>
      <c r="J175" s="257"/>
      <c r="K175" s="257"/>
      <c r="L175" s="257"/>
      <c r="M175" s="257"/>
      <c r="N175" s="257"/>
      <c r="O175" s="257"/>
      <c r="P175" s="257"/>
      <c r="Q175" s="257"/>
      <c r="R175" s="257"/>
      <c r="S175" s="257"/>
      <c r="T175" s="257"/>
      <c r="U175" s="257"/>
      <c r="V175" s="257"/>
      <c r="W175" s="257"/>
      <c r="X175" s="257"/>
      <c r="Y175" s="257"/>
      <c r="Z175" s="257"/>
    </row>
    <row r="176" ht="13.5" customHeight="1">
      <c r="A176" s="257"/>
      <c r="B176" s="257"/>
      <c r="C176" s="257"/>
      <c r="D176" s="258"/>
      <c r="E176" s="258"/>
      <c r="F176" s="257"/>
      <c r="G176" s="257"/>
      <c r="H176" s="257"/>
      <c r="I176" s="257"/>
      <c r="J176" s="257"/>
      <c r="K176" s="257"/>
      <c r="L176" s="257"/>
      <c r="M176" s="257"/>
      <c r="N176" s="257"/>
      <c r="O176" s="257"/>
      <c r="P176" s="257"/>
      <c r="Q176" s="257"/>
      <c r="R176" s="257"/>
      <c r="S176" s="257"/>
      <c r="T176" s="257"/>
      <c r="U176" s="257"/>
      <c r="V176" s="257"/>
      <c r="W176" s="257"/>
      <c r="X176" s="257"/>
      <c r="Y176" s="257"/>
      <c r="Z176" s="257"/>
    </row>
    <row r="177" ht="13.5" customHeight="1">
      <c r="A177" s="257"/>
      <c r="B177" s="257"/>
      <c r="C177" s="257"/>
      <c r="D177" s="258"/>
      <c r="E177" s="258"/>
      <c r="F177" s="257"/>
      <c r="G177" s="257"/>
      <c r="H177" s="257"/>
      <c r="I177" s="257"/>
      <c r="J177" s="257"/>
      <c r="K177" s="257"/>
      <c r="L177" s="257"/>
      <c r="M177" s="257"/>
      <c r="N177" s="257"/>
      <c r="O177" s="257"/>
      <c r="P177" s="257"/>
      <c r="Q177" s="257"/>
      <c r="R177" s="257"/>
      <c r="S177" s="257"/>
      <c r="T177" s="257"/>
      <c r="U177" s="257"/>
      <c r="V177" s="257"/>
      <c r="W177" s="257"/>
      <c r="X177" s="257"/>
      <c r="Y177" s="257"/>
      <c r="Z177" s="257"/>
    </row>
    <row r="178" ht="13.5" customHeight="1">
      <c r="A178" s="257"/>
      <c r="B178" s="257"/>
      <c r="C178" s="257"/>
      <c r="D178" s="258"/>
      <c r="E178" s="258"/>
      <c r="F178" s="257"/>
      <c r="G178" s="257"/>
      <c r="H178" s="257"/>
      <c r="I178" s="257"/>
      <c r="J178" s="257"/>
      <c r="K178" s="257"/>
      <c r="L178" s="257"/>
      <c r="M178" s="257"/>
      <c r="N178" s="257"/>
      <c r="O178" s="257"/>
      <c r="P178" s="257"/>
      <c r="Q178" s="257"/>
      <c r="R178" s="257"/>
      <c r="S178" s="257"/>
      <c r="T178" s="257"/>
      <c r="U178" s="257"/>
      <c r="V178" s="257"/>
      <c r="W178" s="257"/>
      <c r="X178" s="257"/>
      <c r="Y178" s="257"/>
      <c r="Z178" s="257"/>
    </row>
    <row r="179" ht="13.5" customHeight="1">
      <c r="A179" s="257"/>
      <c r="B179" s="257"/>
      <c r="C179" s="257"/>
      <c r="D179" s="258"/>
      <c r="E179" s="258"/>
      <c r="F179" s="257"/>
      <c r="G179" s="257"/>
      <c r="H179" s="257"/>
      <c r="I179" s="257"/>
      <c r="J179" s="257"/>
      <c r="K179" s="257"/>
      <c r="L179" s="257"/>
      <c r="M179" s="257"/>
      <c r="N179" s="257"/>
      <c r="O179" s="257"/>
      <c r="P179" s="257"/>
      <c r="Q179" s="257"/>
      <c r="R179" s="257"/>
      <c r="S179" s="257"/>
      <c r="T179" s="257"/>
      <c r="U179" s="257"/>
      <c r="V179" s="257"/>
      <c r="W179" s="257"/>
      <c r="X179" s="257"/>
      <c r="Y179" s="257"/>
      <c r="Z179" s="257"/>
    </row>
    <row r="180" ht="13.5" customHeight="1">
      <c r="A180" s="257"/>
      <c r="B180" s="257"/>
      <c r="C180" s="257"/>
      <c r="D180" s="258"/>
      <c r="E180" s="258"/>
      <c r="F180" s="257"/>
      <c r="G180" s="257"/>
      <c r="H180" s="257"/>
      <c r="I180" s="257"/>
      <c r="J180" s="257"/>
      <c r="K180" s="257"/>
      <c r="L180" s="257"/>
      <c r="M180" s="257"/>
      <c r="N180" s="257"/>
      <c r="O180" s="257"/>
      <c r="P180" s="257"/>
      <c r="Q180" s="257"/>
      <c r="R180" s="257"/>
      <c r="S180" s="257"/>
      <c r="T180" s="257"/>
      <c r="U180" s="257"/>
      <c r="V180" s="257"/>
      <c r="W180" s="257"/>
      <c r="X180" s="257"/>
      <c r="Y180" s="257"/>
      <c r="Z180" s="257"/>
    </row>
    <row r="181" ht="13.5" customHeight="1">
      <c r="A181" s="257"/>
      <c r="B181" s="257"/>
      <c r="C181" s="257"/>
      <c r="D181" s="258"/>
      <c r="E181" s="258"/>
      <c r="F181" s="257"/>
      <c r="G181" s="257"/>
      <c r="H181" s="257"/>
      <c r="I181" s="257"/>
      <c r="J181" s="257"/>
      <c r="K181" s="257"/>
      <c r="L181" s="257"/>
      <c r="M181" s="257"/>
      <c r="N181" s="257"/>
      <c r="O181" s="257"/>
      <c r="P181" s="257"/>
      <c r="Q181" s="257"/>
      <c r="R181" s="257"/>
      <c r="S181" s="257"/>
      <c r="T181" s="257"/>
      <c r="U181" s="257"/>
      <c r="V181" s="257"/>
      <c r="W181" s="257"/>
      <c r="X181" s="257"/>
      <c r="Y181" s="257"/>
      <c r="Z181" s="257"/>
    </row>
    <row r="182" ht="13.5" customHeight="1">
      <c r="A182" s="257"/>
      <c r="B182" s="257"/>
      <c r="C182" s="257"/>
      <c r="D182" s="258"/>
      <c r="E182" s="258"/>
      <c r="F182" s="257"/>
      <c r="G182" s="257"/>
      <c r="H182" s="257"/>
      <c r="I182" s="257"/>
      <c r="J182" s="257"/>
      <c r="K182" s="257"/>
      <c r="L182" s="257"/>
      <c r="M182" s="257"/>
      <c r="N182" s="257"/>
      <c r="O182" s="257"/>
      <c r="P182" s="257"/>
      <c r="Q182" s="257"/>
      <c r="R182" s="257"/>
      <c r="S182" s="257"/>
      <c r="T182" s="257"/>
      <c r="U182" s="257"/>
      <c r="V182" s="257"/>
      <c r="W182" s="257"/>
      <c r="X182" s="257"/>
      <c r="Y182" s="257"/>
      <c r="Z182" s="257"/>
    </row>
    <row r="183" ht="13.5" customHeight="1">
      <c r="A183" s="257"/>
      <c r="B183" s="257"/>
      <c r="C183" s="257"/>
      <c r="D183" s="258"/>
      <c r="E183" s="258"/>
      <c r="F183" s="257"/>
      <c r="G183" s="257"/>
      <c r="H183" s="257"/>
      <c r="I183" s="257"/>
      <c r="J183" s="257"/>
      <c r="K183" s="257"/>
      <c r="L183" s="257"/>
      <c r="M183" s="257"/>
      <c r="N183" s="257"/>
      <c r="O183" s="257"/>
      <c r="P183" s="257"/>
      <c r="Q183" s="257"/>
      <c r="R183" s="257"/>
      <c r="S183" s="257"/>
      <c r="T183" s="257"/>
      <c r="U183" s="257"/>
      <c r="V183" s="257"/>
      <c r="W183" s="257"/>
      <c r="X183" s="257"/>
      <c r="Y183" s="257"/>
      <c r="Z183" s="257"/>
    </row>
    <row r="184" ht="13.5" customHeight="1">
      <c r="A184" s="257"/>
      <c r="B184" s="257"/>
      <c r="C184" s="257"/>
      <c r="D184" s="258"/>
      <c r="E184" s="258"/>
      <c r="F184" s="257"/>
      <c r="G184" s="257"/>
      <c r="H184" s="257"/>
      <c r="I184" s="257"/>
      <c r="J184" s="257"/>
      <c r="K184" s="257"/>
      <c r="L184" s="257"/>
      <c r="M184" s="257"/>
      <c r="N184" s="257"/>
      <c r="O184" s="257"/>
      <c r="P184" s="257"/>
      <c r="Q184" s="257"/>
      <c r="R184" s="257"/>
      <c r="S184" s="257"/>
      <c r="T184" s="257"/>
      <c r="U184" s="257"/>
      <c r="V184" s="257"/>
      <c r="W184" s="257"/>
      <c r="X184" s="257"/>
      <c r="Y184" s="257"/>
      <c r="Z184" s="257"/>
    </row>
    <row r="185" ht="13.5" customHeight="1">
      <c r="A185" s="257"/>
      <c r="B185" s="257"/>
      <c r="C185" s="257"/>
      <c r="D185" s="258"/>
      <c r="E185" s="258"/>
      <c r="F185" s="257"/>
      <c r="G185" s="257"/>
      <c r="H185" s="257"/>
      <c r="I185" s="257"/>
      <c r="J185" s="257"/>
      <c r="K185" s="257"/>
      <c r="L185" s="257"/>
      <c r="M185" s="257"/>
      <c r="N185" s="257"/>
      <c r="O185" s="257"/>
      <c r="P185" s="257"/>
      <c r="Q185" s="257"/>
      <c r="R185" s="257"/>
      <c r="S185" s="257"/>
      <c r="T185" s="257"/>
      <c r="U185" s="257"/>
      <c r="V185" s="257"/>
      <c r="W185" s="257"/>
      <c r="X185" s="257"/>
      <c r="Y185" s="257"/>
      <c r="Z185" s="257"/>
    </row>
    <row r="186" ht="13.5" customHeight="1">
      <c r="A186" s="257"/>
      <c r="B186" s="257"/>
      <c r="C186" s="257"/>
      <c r="D186" s="258"/>
      <c r="E186" s="258"/>
      <c r="F186" s="257"/>
      <c r="G186" s="257"/>
      <c r="H186" s="257"/>
      <c r="I186" s="257"/>
      <c r="J186" s="257"/>
      <c r="K186" s="257"/>
      <c r="L186" s="257"/>
      <c r="M186" s="257"/>
      <c r="N186" s="257"/>
      <c r="O186" s="257"/>
      <c r="P186" s="257"/>
      <c r="Q186" s="257"/>
      <c r="R186" s="257"/>
      <c r="S186" s="257"/>
      <c r="T186" s="257"/>
      <c r="U186" s="257"/>
      <c r="V186" s="257"/>
      <c r="W186" s="257"/>
      <c r="X186" s="257"/>
      <c r="Y186" s="257"/>
      <c r="Z186" s="257"/>
    </row>
    <row r="187" ht="13.5" customHeight="1">
      <c r="A187" s="257"/>
      <c r="B187" s="257"/>
      <c r="C187" s="257"/>
      <c r="D187" s="258"/>
      <c r="E187" s="258"/>
      <c r="F187" s="257"/>
      <c r="G187" s="257"/>
      <c r="H187" s="257"/>
      <c r="I187" s="257"/>
      <c r="J187" s="257"/>
      <c r="K187" s="257"/>
      <c r="L187" s="257"/>
      <c r="M187" s="257"/>
      <c r="N187" s="257"/>
      <c r="O187" s="257"/>
      <c r="P187" s="257"/>
      <c r="Q187" s="257"/>
      <c r="R187" s="257"/>
      <c r="S187" s="257"/>
      <c r="T187" s="257"/>
      <c r="U187" s="257"/>
      <c r="V187" s="257"/>
      <c r="W187" s="257"/>
      <c r="X187" s="257"/>
      <c r="Y187" s="257"/>
      <c r="Z187" s="257"/>
    </row>
    <row r="188" ht="13.5" customHeight="1">
      <c r="A188" s="257"/>
      <c r="B188" s="257"/>
      <c r="C188" s="257"/>
      <c r="D188" s="258"/>
      <c r="E188" s="258"/>
      <c r="F188" s="257"/>
      <c r="G188" s="257"/>
      <c r="H188" s="257"/>
      <c r="I188" s="257"/>
      <c r="J188" s="257"/>
      <c r="K188" s="257"/>
      <c r="L188" s="257"/>
      <c r="M188" s="257"/>
      <c r="N188" s="257"/>
      <c r="O188" s="257"/>
      <c r="P188" s="257"/>
      <c r="Q188" s="257"/>
      <c r="R188" s="257"/>
      <c r="S188" s="257"/>
      <c r="T188" s="257"/>
      <c r="U188" s="257"/>
      <c r="V188" s="257"/>
      <c r="W188" s="257"/>
      <c r="X188" s="257"/>
      <c r="Y188" s="257"/>
      <c r="Z188" s="257"/>
    </row>
    <row r="189" ht="13.5" customHeight="1">
      <c r="A189" s="257"/>
      <c r="B189" s="257"/>
      <c r="C189" s="257"/>
      <c r="D189" s="258"/>
      <c r="E189" s="258"/>
      <c r="F189" s="257"/>
      <c r="G189" s="257"/>
      <c r="H189" s="257"/>
      <c r="I189" s="257"/>
      <c r="J189" s="257"/>
      <c r="K189" s="257"/>
      <c r="L189" s="257"/>
      <c r="M189" s="257"/>
      <c r="N189" s="257"/>
      <c r="O189" s="257"/>
      <c r="P189" s="257"/>
      <c r="Q189" s="257"/>
      <c r="R189" s="257"/>
      <c r="S189" s="257"/>
      <c r="T189" s="257"/>
      <c r="U189" s="257"/>
      <c r="V189" s="257"/>
      <c r="W189" s="257"/>
      <c r="X189" s="257"/>
      <c r="Y189" s="257"/>
      <c r="Z189" s="257"/>
    </row>
    <row r="190" ht="13.5" customHeight="1">
      <c r="A190" s="257"/>
      <c r="B190" s="257"/>
      <c r="C190" s="257"/>
      <c r="D190" s="258"/>
      <c r="E190" s="258"/>
      <c r="F190" s="257"/>
      <c r="G190" s="257"/>
      <c r="H190" s="257"/>
      <c r="I190" s="257"/>
      <c r="J190" s="257"/>
      <c r="K190" s="257"/>
      <c r="L190" s="257"/>
      <c r="M190" s="257"/>
      <c r="N190" s="257"/>
      <c r="O190" s="257"/>
      <c r="P190" s="257"/>
      <c r="Q190" s="257"/>
      <c r="R190" s="257"/>
      <c r="S190" s="257"/>
      <c r="T190" s="257"/>
      <c r="U190" s="257"/>
      <c r="V190" s="257"/>
      <c r="W190" s="257"/>
      <c r="X190" s="257"/>
      <c r="Y190" s="257"/>
      <c r="Z190" s="257"/>
    </row>
    <row r="191" ht="13.5" customHeight="1">
      <c r="A191" s="257"/>
      <c r="B191" s="257"/>
      <c r="C191" s="257"/>
      <c r="D191" s="258"/>
      <c r="E191" s="258"/>
      <c r="F191" s="257"/>
      <c r="G191" s="257"/>
      <c r="H191" s="257"/>
      <c r="I191" s="257"/>
      <c r="J191" s="257"/>
      <c r="K191" s="257"/>
      <c r="L191" s="257"/>
      <c r="M191" s="257"/>
      <c r="N191" s="257"/>
      <c r="O191" s="257"/>
      <c r="P191" s="257"/>
      <c r="Q191" s="257"/>
      <c r="R191" s="257"/>
      <c r="S191" s="257"/>
      <c r="T191" s="257"/>
      <c r="U191" s="257"/>
      <c r="V191" s="257"/>
      <c r="W191" s="257"/>
      <c r="X191" s="257"/>
      <c r="Y191" s="257"/>
      <c r="Z191" s="257"/>
    </row>
    <row r="192" ht="13.5" customHeight="1">
      <c r="A192" s="257"/>
      <c r="B192" s="257"/>
      <c r="C192" s="257"/>
      <c r="D192" s="258"/>
      <c r="E192" s="258"/>
      <c r="F192" s="257"/>
      <c r="G192" s="257"/>
      <c r="H192" s="257"/>
      <c r="I192" s="257"/>
      <c r="J192" s="257"/>
      <c r="K192" s="257"/>
      <c r="L192" s="257"/>
      <c r="M192" s="257"/>
      <c r="N192" s="257"/>
      <c r="O192" s="257"/>
      <c r="P192" s="257"/>
      <c r="Q192" s="257"/>
      <c r="R192" s="257"/>
      <c r="S192" s="257"/>
      <c r="T192" s="257"/>
      <c r="U192" s="257"/>
      <c r="V192" s="257"/>
      <c r="W192" s="257"/>
      <c r="X192" s="257"/>
      <c r="Y192" s="257"/>
      <c r="Z192" s="257"/>
    </row>
    <row r="193" ht="13.5" customHeight="1">
      <c r="A193" s="257"/>
      <c r="B193" s="257"/>
      <c r="C193" s="257"/>
      <c r="D193" s="258"/>
      <c r="E193" s="258"/>
      <c r="F193" s="257"/>
      <c r="G193" s="257"/>
      <c r="H193" s="257"/>
      <c r="I193" s="257"/>
      <c r="J193" s="257"/>
      <c r="K193" s="257"/>
      <c r="L193" s="257"/>
      <c r="M193" s="257"/>
      <c r="N193" s="257"/>
      <c r="O193" s="257"/>
      <c r="P193" s="257"/>
      <c r="Q193" s="257"/>
      <c r="R193" s="257"/>
      <c r="S193" s="257"/>
      <c r="T193" s="257"/>
      <c r="U193" s="257"/>
      <c r="V193" s="257"/>
      <c r="W193" s="257"/>
      <c r="X193" s="257"/>
      <c r="Y193" s="257"/>
      <c r="Z193" s="257"/>
    </row>
    <row r="194" ht="13.5" customHeight="1">
      <c r="A194" s="257"/>
      <c r="B194" s="257"/>
      <c r="C194" s="257"/>
      <c r="D194" s="258"/>
      <c r="E194" s="258"/>
      <c r="F194" s="257"/>
      <c r="G194" s="257"/>
      <c r="H194" s="257"/>
      <c r="I194" s="257"/>
      <c r="J194" s="257"/>
      <c r="K194" s="257"/>
      <c r="L194" s="257"/>
      <c r="M194" s="257"/>
      <c r="N194" s="257"/>
      <c r="O194" s="257"/>
      <c r="P194" s="257"/>
      <c r="Q194" s="257"/>
      <c r="R194" s="257"/>
      <c r="S194" s="257"/>
      <c r="T194" s="257"/>
      <c r="U194" s="257"/>
      <c r="V194" s="257"/>
      <c r="W194" s="257"/>
      <c r="X194" s="257"/>
      <c r="Y194" s="257"/>
      <c r="Z194" s="257"/>
    </row>
    <row r="195" ht="13.5" customHeight="1">
      <c r="A195" s="257"/>
      <c r="B195" s="257"/>
      <c r="C195" s="257"/>
      <c r="D195" s="258"/>
      <c r="E195" s="258"/>
      <c r="F195" s="257"/>
      <c r="G195" s="257"/>
      <c r="H195" s="257"/>
      <c r="I195" s="257"/>
      <c r="J195" s="257"/>
      <c r="K195" s="257"/>
      <c r="L195" s="257"/>
      <c r="M195" s="257"/>
      <c r="N195" s="257"/>
      <c r="O195" s="257"/>
      <c r="P195" s="257"/>
      <c r="Q195" s="257"/>
      <c r="R195" s="257"/>
      <c r="S195" s="257"/>
      <c r="T195" s="257"/>
      <c r="U195" s="257"/>
      <c r="V195" s="257"/>
      <c r="W195" s="257"/>
      <c r="X195" s="257"/>
      <c r="Y195" s="257"/>
      <c r="Z195" s="257"/>
    </row>
    <row r="196" ht="13.5" customHeight="1">
      <c r="A196" s="257"/>
      <c r="B196" s="257"/>
      <c r="C196" s="257"/>
      <c r="D196" s="258"/>
      <c r="E196" s="258"/>
      <c r="F196" s="257"/>
      <c r="G196" s="257"/>
      <c r="H196" s="257"/>
      <c r="I196" s="257"/>
      <c r="J196" s="257"/>
      <c r="K196" s="257"/>
      <c r="L196" s="257"/>
      <c r="M196" s="257"/>
      <c r="N196" s="257"/>
      <c r="O196" s="257"/>
      <c r="P196" s="257"/>
      <c r="Q196" s="257"/>
      <c r="R196" s="257"/>
      <c r="S196" s="257"/>
      <c r="T196" s="257"/>
      <c r="U196" s="257"/>
      <c r="V196" s="257"/>
      <c r="W196" s="257"/>
      <c r="X196" s="257"/>
      <c r="Y196" s="257"/>
      <c r="Z196" s="257"/>
    </row>
    <row r="197" ht="13.5" customHeight="1">
      <c r="A197" s="257"/>
      <c r="B197" s="257"/>
      <c r="C197" s="257"/>
      <c r="D197" s="258"/>
      <c r="E197" s="258"/>
      <c r="F197" s="257"/>
      <c r="G197" s="257"/>
      <c r="H197" s="257"/>
      <c r="I197" s="257"/>
      <c r="J197" s="257"/>
      <c r="K197" s="257"/>
      <c r="L197" s="257"/>
      <c r="M197" s="257"/>
      <c r="N197" s="257"/>
      <c r="O197" s="257"/>
      <c r="P197" s="257"/>
      <c r="Q197" s="257"/>
      <c r="R197" s="257"/>
      <c r="S197" s="257"/>
      <c r="T197" s="257"/>
      <c r="U197" s="257"/>
      <c r="V197" s="257"/>
      <c r="W197" s="257"/>
      <c r="X197" s="257"/>
      <c r="Y197" s="257"/>
      <c r="Z197" s="257"/>
    </row>
    <row r="198" ht="13.5" customHeight="1">
      <c r="A198" s="257"/>
      <c r="B198" s="257"/>
      <c r="C198" s="257"/>
      <c r="D198" s="258"/>
      <c r="E198" s="258"/>
      <c r="F198" s="257"/>
      <c r="G198" s="257"/>
      <c r="H198" s="257"/>
      <c r="I198" s="257"/>
      <c r="J198" s="257"/>
      <c r="K198" s="257"/>
      <c r="L198" s="257"/>
      <c r="M198" s="257"/>
      <c r="N198" s="257"/>
      <c r="O198" s="257"/>
      <c r="P198" s="257"/>
      <c r="Q198" s="257"/>
      <c r="R198" s="257"/>
      <c r="S198" s="257"/>
      <c r="T198" s="257"/>
      <c r="U198" s="257"/>
      <c r="V198" s="257"/>
      <c r="W198" s="257"/>
      <c r="X198" s="257"/>
      <c r="Y198" s="257"/>
      <c r="Z198" s="257"/>
    </row>
    <row r="199" ht="13.5" customHeight="1">
      <c r="A199" s="257"/>
      <c r="B199" s="257"/>
      <c r="C199" s="257"/>
      <c r="D199" s="258"/>
      <c r="E199" s="258"/>
      <c r="F199" s="257"/>
      <c r="G199" s="257"/>
      <c r="H199" s="257"/>
      <c r="I199" s="257"/>
      <c r="J199" s="257"/>
      <c r="K199" s="257"/>
      <c r="L199" s="257"/>
      <c r="M199" s="257"/>
      <c r="N199" s="257"/>
      <c r="O199" s="257"/>
      <c r="P199" s="257"/>
      <c r="Q199" s="257"/>
      <c r="R199" s="257"/>
      <c r="S199" s="257"/>
      <c r="T199" s="257"/>
      <c r="U199" s="257"/>
      <c r="V199" s="257"/>
      <c r="W199" s="257"/>
      <c r="X199" s="257"/>
      <c r="Y199" s="257"/>
      <c r="Z199" s="257"/>
    </row>
    <row r="200" ht="13.5" customHeight="1">
      <c r="A200" s="257"/>
      <c r="B200" s="257"/>
      <c r="C200" s="257"/>
      <c r="D200" s="258"/>
      <c r="E200" s="258"/>
      <c r="F200" s="257"/>
      <c r="G200" s="257"/>
      <c r="H200" s="257"/>
      <c r="I200" s="257"/>
      <c r="J200" s="257"/>
      <c r="K200" s="257"/>
      <c r="L200" s="257"/>
      <c r="M200" s="257"/>
      <c r="N200" s="257"/>
      <c r="O200" s="257"/>
      <c r="P200" s="257"/>
      <c r="Q200" s="257"/>
      <c r="R200" s="257"/>
      <c r="S200" s="257"/>
      <c r="T200" s="257"/>
      <c r="U200" s="257"/>
      <c r="V200" s="257"/>
      <c r="W200" s="257"/>
      <c r="X200" s="257"/>
      <c r="Y200" s="257"/>
      <c r="Z200" s="257"/>
    </row>
    <row r="201" ht="13.5" customHeight="1">
      <c r="A201" s="257"/>
      <c r="B201" s="257"/>
      <c r="C201" s="257"/>
      <c r="D201" s="258"/>
      <c r="E201" s="258"/>
      <c r="F201" s="257"/>
      <c r="G201" s="257"/>
      <c r="H201" s="257"/>
      <c r="I201" s="257"/>
      <c r="J201" s="257"/>
      <c r="K201" s="257"/>
      <c r="L201" s="257"/>
      <c r="M201" s="257"/>
      <c r="N201" s="257"/>
      <c r="O201" s="257"/>
      <c r="P201" s="257"/>
      <c r="Q201" s="257"/>
      <c r="R201" s="257"/>
      <c r="S201" s="257"/>
      <c r="T201" s="257"/>
      <c r="U201" s="257"/>
      <c r="V201" s="257"/>
      <c r="W201" s="257"/>
      <c r="X201" s="257"/>
      <c r="Y201" s="257"/>
      <c r="Z201" s="257"/>
    </row>
    <row r="202" ht="13.5" customHeight="1">
      <c r="A202" s="257"/>
      <c r="B202" s="257"/>
      <c r="C202" s="257"/>
      <c r="D202" s="258"/>
      <c r="E202" s="258"/>
      <c r="F202" s="257"/>
      <c r="G202" s="257"/>
      <c r="H202" s="257"/>
      <c r="I202" s="257"/>
      <c r="J202" s="257"/>
      <c r="K202" s="257"/>
      <c r="L202" s="257"/>
      <c r="M202" s="257"/>
      <c r="N202" s="257"/>
      <c r="O202" s="257"/>
      <c r="P202" s="257"/>
      <c r="Q202" s="257"/>
      <c r="R202" s="257"/>
      <c r="S202" s="257"/>
      <c r="T202" s="257"/>
      <c r="U202" s="257"/>
      <c r="V202" s="257"/>
      <c r="W202" s="257"/>
      <c r="X202" s="257"/>
      <c r="Y202" s="257"/>
      <c r="Z202" s="257"/>
    </row>
    <row r="203" ht="13.5" customHeight="1">
      <c r="A203" s="257"/>
      <c r="B203" s="257"/>
      <c r="C203" s="257"/>
      <c r="D203" s="258"/>
      <c r="E203" s="258"/>
      <c r="F203" s="257"/>
      <c r="G203" s="257"/>
      <c r="H203" s="257"/>
      <c r="I203" s="257"/>
      <c r="J203" s="257"/>
      <c r="K203" s="257"/>
      <c r="L203" s="257"/>
      <c r="M203" s="257"/>
      <c r="N203" s="257"/>
      <c r="O203" s="257"/>
      <c r="P203" s="257"/>
      <c r="Q203" s="257"/>
      <c r="R203" s="257"/>
      <c r="S203" s="257"/>
      <c r="T203" s="257"/>
      <c r="U203" s="257"/>
      <c r="V203" s="257"/>
      <c r="W203" s="257"/>
      <c r="X203" s="257"/>
      <c r="Y203" s="257"/>
      <c r="Z203" s="257"/>
    </row>
    <row r="204" ht="13.5" customHeight="1">
      <c r="A204" s="257"/>
      <c r="B204" s="257"/>
      <c r="C204" s="257"/>
      <c r="D204" s="258"/>
      <c r="E204" s="258"/>
      <c r="F204" s="257"/>
      <c r="G204" s="257"/>
      <c r="H204" s="257"/>
      <c r="I204" s="257"/>
      <c r="J204" s="257"/>
      <c r="K204" s="257"/>
      <c r="L204" s="257"/>
      <c r="M204" s="257"/>
      <c r="N204" s="257"/>
      <c r="O204" s="257"/>
      <c r="P204" s="257"/>
      <c r="Q204" s="257"/>
      <c r="R204" s="257"/>
      <c r="S204" s="257"/>
      <c r="T204" s="257"/>
      <c r="U204" s="257"/>
      <c r="V204" s="257"/>
      <c r="W204" s="257"/>
      <c r="X204" s="257"/>
      <c r="Y204" s="257"/>
      <c r="Z204" s="257"/>
    </row>
    <row r="205" ht="13.5" customHeight="1">
      <c r="A205" s="257"/>
      <c r="B205" s="257"/>
      <c r="C205" s="257"/>
      <c r="D205" s="258"/>
      <c r="E205" s="258"/>
      <c r="F205" s="257"/>
      <c r="G205" s="257"/>
      <c r="H205" s="257"/>
      <c r="I205" s="257"/>
      <c r="J205" s="257"/>
      <c r="K205" s="257"/>
      <c r="L205" s="257"/>
      <c r="M205" s="257"/>
      <c r="N205" s="257"/>
      <c r="O205" s="257"/>
      <c r="P205" s="257"/>
      <c r="Q205" s="257"/>
      <c r="R205" s="257"/>
      <c r="S205" s="257"/>
      <c r="T205" s="257"/>
      <c r="U205" s="257"/>
      <c r="V205" s="257"/>
      <c r="W205" s="257"/>
      <c r="X205" s="257"/>
      <c r="Y205" s="257"/>
      <c r="Z205" s="257"/>
    </row>
    <row r="206" ht="13.5" customHeight="1">
      <c r="A206" s="257"/>
      <c r="B206" s="257"/>
      <c r="C206" s="257"/>
      <c r="D206" s="258"/>
      <c r="E206" s="258"/>
      <c r="F206" s="257"/>
      <c r="G206" s="257"/>
      <c r="H206" s="257"/>
      <c r="I206" s="257"/>
      <c r="J206" s="257"/>
      <c r="K206" s="257"/>
      <c r="L206" s="257"/>
      <c r="M206" s="257"/>
      <c r="N206" s="257"/>
      <c r="O206" s="257"/>
      <c r="P206" s="257"/>
      <c r="Q206" s="257"/>
      <c r="R206" s="257"/>
      <c r="S206" s="257"/>
      <c r="T206" s="257"/>
      <c r="U206" s="257"/>
      <c r="V206" s="257"/>
      <c r="W206" s="257"/>
      <c r="X206" s="257"/>
      <c r="Y206" s="257"/>
      <c r="Z206" s="257"/>
    </row>
    <row r="207" ht="13.5" customHeight="1">
      <c r="A207" s="257"/>
      <c r="B207" s="257"/>
      <c r="C207" s="257"/>
      <c r="D207" s="258"/>
      <c r="E207" s="258"/>
      <c r="F207" s="257"/>
      <c r="G207" s="257"/>
      <c r="H207" s="257"/>
      <c r="I207" s="257"/>
      <c r="J207" s="257"/>
      <c r="K207" s="257"/>
      <c r="L207" s="257"/>
      <c r="M207" s="257"/>
      <c r="N207" s="257"/>
      <c r="O207" s="257"/>
      <c r="P207" s="257"/>
      <c r="Q207" s="257"/>
      <c r="R207" s="257"/>
      <c r="S207" s="257"/>
      <c r="T207" s="257"/>
      <c r="U207" s="257"/>
      <c r="V207" s="257"/>
      <c r="W207" s="257"/>
      <c r="X207" s="257"/>
      <c r="Y207" s="257"/>
      <c r="Z207" s="257"/>
    </row>
    <row r="208" ht="13.5" customHeight="1">
      <c r="A208" s="257"/>
      <c r="B208" s="257"/>
      <c r="C208" s="257"/>
      <c r="D208" s="258"/>
      <c r="E208" s="258"/>
      <c r="F208" s="257"/>
      <c r="G208" s="257"/>
      <c r="H208" s="257"/>
      <c r="I208" s="257"/>
      <c r="J208" s="257"/>
      <c r="K208" s="257"/>
      <c r="L208" s="257"/>
      <c r="M208" s="257"/>
      <c r="N208" s="257"/>
      <c r="O208" s="257"/>
      <c r="P208" s="257"/>
      <c r="Q208" s="257"/>
      <c r="R208" s="257"/>
      <c r="S208" s="257"/>
      <c r="T208" s="257"/>
      <c r="U208" s="257"/>
      <c r="V208" s="257"/>
      <c r="W208" s="257"/>
      <c r="X208" s="257"/>
      <c r="Y208" s="257"/>
      <c r="Z208" s="257"/>
    </row>
    <row r="209" ht="13.5" customHeight="1">
      <c r="A209" s="257"/>
      <c r="B209" s="257"/>
      <c r="C209" s="257"/>
      <c r="D209" s="258"/>
      <c r="E209" s="258"/>
      <c r="F209" s="257"/>
      <c r="G209" s="257"/>
      <c r="H209" s="257"/>
      <c r="I209" s="257"/>
      <c r="J209" s="257"/>
      <c r="K209" s="257"/>
      <c r="L209" s="257"/>
      <c r="M209" s="257"/>
      <c r="N209" s="257"/>
      <c r="O209" s="257"/>
      <c r="P209" s="257"/>
      <c r="Q209" s="257"/>
      <c r="R209" s="257"/>
      <c r="S209" s="257"/>
      <c r="T209" s="257"/>
      <c r="U209" s="257"/>
      <c r="V209" s="257"/>
      <c r="W209" s="257"/>
      <c r="X209" s="257"/>
      <c r="Y209" s="257"/>
      <c r="Z209" s="257"/>
    </row>
    <row r="210" ht="13.5" customHeight="1">
      <c r="A210" s="257"/>
      <c r="B210" s="257"/>
      <c r="C210" s="257"/>
      <c r="D210" s="258"/>
      <c r="E210" s="258"/>
      <c r="F210" s="257"/>
      <c r="G210" s="257"/>
      <c r="H210" s="257"/>
      <c r="I210" s="257"/>
      <c r="J210" s="257"/>
      <c r="K210" s="257"/>
      <c r="L210" s="257"/>
      <c r="M210" s="257"/>
      <c r="N210" s="257"/>
      <c r="O210" s="257"/>
      <c r="P210" s="257"/>
      <c r="Q210" s="257"/>
      <c r="R210" s="257"/>
      <c r="S210" s="257"/>
      <c r="T210" s="257"/>
      <c r="U210" s="257"/>
      <c r="V210" s="257"/>
      <c r="W210" s="257"/>
      <c r="X210" s="257"/>
      <c r="Y210" s="257"/>
      <c r="Z210" s="257"/>
    </row>
    <row r="211" ht="13.5" customHeight="1">
      <c r="A211" s="257"/>
      <c r="B211" s="257"/>
      <c r="C211" s="257"/>
      <c r="D211" s="258"/>
      <c r="E211" s="258"/>
      <c r="F211" s="257"/>
      <c r="G211" s="257"/>
      <c r="H211" s="257"/>
      <c r="I211" s="257"/>
      <c r="J211" s="257"/>
      <c r="K211" s="257"/>
      <c r="L211" s="257"/>
      <c r="M211" s="257"/>
      <c r="N211" s="257"/>
      <c r="O211" s="257"/>
      <c r="P211" s="257"/>
      <c r="Q211" s="257"/>
      <c r="R211" s="257"/>
      <c r="S211" s="257"/>
      <c r="T211" s="257"/>
      <c r="U211" s="257"/>
      <c r="V211" s="257"/>
      <c r="W211" s="257"/>
      <c r="X211" s="257"/>
      <c r="Y211" s="257"/>
      <c r="Z211" s="257"/>
    </row>
    <row r="212" ht="13.5" customHeight="1">
      <c r="A212" s="257"/>
      <c r="B212" s="257"/>
      <c r="C212" s="257"/>
      <c r="D212" s="258"/>
      <c r="E212" s="258"/>
      <c r="F212" s="257"/>
      <c r="G212" s="257"/>
      <c r="H212" s="257"/>
      <c r="I212" s="257"/>
      <c r="J212" s="257"/>
      <c r="K212" s="257"/>
      <c r="L212" s="257"/>
      <c r="M212" s="257"/>
      <c r="N212" s="257"/>
      <c r="O212" s="257"/>
      <c r="P212" s="257"/>
      <c r="Q212" s="257"/>
      <c r="R212" s="257"/>
      <c r="S212" s="257"/>
      <c r="T212" s="257"/>
      <c r="U212" s="257"/>
      <c r="V212" s="257"/>
      <c r="W212" s="257"/>
      <c r="X212" s="257"/>
      <c r="Y212" s="257"/>
      <c r="Z212" s="257"/>
    </row>
    <row r="213" ht="13.5" customHeight="1">
      <c r="A213" s="257"/>
      <c r="B213" s="257"/>
      <c r="C213" s="257"/>
      <c r="D213" s="258"/>
      <c r="E213" s="258"/>
      <c r="F213" s="257"/>
      <c r="G213" s="257"/>
      <c r="H213" s="257"/>
      <c r="I213" s="257"/>
      <c r="J213" s="257"/>
      <c r="K213" s="257"/>
      <c r="L213" s="257"/>
      <c r="M213" s="257"/>
      <c r="N213" s="257"/>
      <c r="O213" s="257"/>
      <c r="P213" s="257"/>
      <c r="Q213" s="257"/>
      <c r="R213" s="257"/>
      <c r="S213" s="257"/>
      <c r="T213" s="257"/>
      <c r="U213" s="257"/>
      <c r="V213" s="257"/>
      <c r="W213" s="257"/>
      <c r="X213" s="257"/>
      <c r="Y213" s="257"/>
      <c r="Z213" s="257"/>
    </row>
    <row r="214" ht="13.5" customHeight="1">
      <c r="A214" s="257"/>
      <c r="B214" s="257"/>
      <c r="C214" s="257"/>
      <c r="D214" s="258"/>
      <c r="E214" s="258"/>
      <c r="F214" s="257"/>
      <c r="G214" s="257"/>
      <c r="H214" s="257"/>
      <c r="I214" s="257"/>
      <c r="J214" s="257"/>
      <c r="K214" s="257"/>
      <c r="L214" s="257"/>
      <c r="M214" s="257"/>
      <c r="N214" s="257"/>
      <c r="O214" s="257"/>
      <c r="P214" s="257"/>
      <c r="Q214" s="257"/>
      <c r="R214" s="257"/>
      <c r="S214" s="257"/>
      <c r="T214" s="257"/>
      <c r="U214" s="257"/>
      <c r="V214" s="257"/>
      <c r="W214" s="257"/>
      <c r="X214" s="257"/>
      <c r="Y214" s="257"/>
      <c r="Z214" s="257"/>
    </row>
    <row r="215" ht="13.5" customHeight="1">
      <c r="A215" s="257"/>
      <c r="B215" s="257"/>
      <c r="C215" s="257"/>
      <c r="D215" s="258"/>
      <c r="E215" s="258"/>
      <c r="F215" s="257"/>
      <c r="G215" s="257"/>
      <c r="H215" s="257"/>
      <c r="I215" s="257"/>
      <c r="J215" s="257"/>
      <c r="K215" s="257"/>
      <c r="L215" s="257"/>
      <c r="M215" s="257"/>
      <c r="N215" s="257"/>
      <c r="O215" s="257"/>
      <c r="P215" s="257"/>
      <c r="Q215" s="257"/>
      <c r="R215" s="257"/>
      <c r="S215" s="257"/>
      <c r="T215" s="257"/>
      <c r="U215" s="257"/>
      <c r="V215" s="257"/>
      <c r="W215" s="257"/>
      <c r="X215" s="257"/>
      <c r="Y215" s="257"/>
      <c r="Z215" s="257"/>
    </row>
    <row r="216" ht="13.5" customHeight="1">
      <c r="A216" s="257"/>
      <c r="B216" s="257"/>
      <c r="C216" s="257"/>
      <c r="D216" s="258"/>
      <c r="E216" s="258"/>
      <c r="F216" s="257"/>
      <c r="G216" s="257"/>
      <c r="H216" s="257"/>
      <c r="I216" s="257"/>
      <c r="J216" s="257"/>
      <c r="K216" s="257"/>
      <c r="L216" s="257"/>
      <c r="M216" s="257"/>
      <c r="N216" s="257"/>
      <c r="O216" s="257"/>
      <c r="P216" s="257"/>
      <c r="Q216" s="257"/>
      <c r="R216" s="257"/>
      <c r="S216" s="257"/>
      <c r="T216" s="257"/>
      <c r="U216" s="257"/>
      <c r="V216" s="257"/>
      <c r="W216" s="257"/>
      <c r="X216" s="257"/>
      <c r="Y216" s="257"/>
      <c r="Z216" s="257"/>
    </row>
    <row r="217" ht="13.5" customHeight="1">
      <c r="A217" s="257"/>
      <c r="B217" s="257"/>
      <c r="C217" s="257"/>
      <c r="D217" s="258"/>
      <c r="E217" s="258"/>
      <c r="F217" s="257"/>
      <c r="G217" s="257"/>
      <c r="H217" s="257"/>
      <c r="I217" s="257"/>
      <c r="J217" s="257"/>
      <c r="K217" s="257"/>
      <c r="L217" s="257"/>
      <c r="M217" s="257"/>
      <c r="N217" s="257"/>
      <c r="O217" s="257"/>
      <c r="P217" s="257"/>
      <c r="Q217" s="257"/>
      <c r="R217" s="257"/>
      <c r="S217" s="257"/>
      <c r="T217" s="257"/>
      <c r="U217" s="257"/>
      <c r="V217" s="257"/>
      <c r="W217" s="257"/>
      <c r="X217" s="257"/>
      <c r="Y217" s="257"/>
      <c r="Z217" s="257"/>
    </row>
    <row r="218" ht="13.5" customHeight="1">
      <c r="A218" s="257"/>
      <c r="B218" s="257"/>
      <c r="C218" s="257"/>
      <c r="D218" s="258"/>
      <c r="E218" s="258"/>
      <c r="F218" s="257"/>
      <c r="G218" s="257"/>
      <c r="H218" s="257"/>
      <c r="I218" s="257"/>
      <c r="J218" s="257"/>
      <c r="K218" s="257"/>
      <c r="L218" s="257"/>
      <c r="M218" s="257"/>
      <c r="N218" s="257"/>
      <c r="O218" s="257"/>
      <c r="P218" s="257"/>
      <c r="Q218" s="257"/>
      <c r="R218" s="257"/>
      <c r="S218" s="257"/>
      <c r="T218" s="257"/>
      <c r="U218" s="257"/>
      <c r="V218" s="257"/>
      <c r="W218" s="257"/>
      <c r="X218" s="257"/>
      <c r="Y218" s="257"/>
      <c r="Z218" s="257"/>
    </row>
    <row r="219" ht="13.5" customHeight="1">
      <c r="A219" s="257"/>
      <c r="B219" s="257"/>
      <c r="C219" s="257"/>
      <c r="D219" s="258"/>
      <c r="E219" s="258"/>
      <c r="F219" s="257"/>
      <c r="G219" s="257"/>
      <c r="H219" s="257"/>
      <c r="I219" s="257"/>
      <c r="J219" s="257"/>
      <c r="K219" s="257"/>
      <c r="L219" s="257"/>
      <c r="M219" s="257"/>
      <c r="N219" s="257"/>
      <c r="O219" s="257"/>
      <c r="P219" s="257"/>
      <c r="Q219" s="257"/>
      <c r="R219" s="257"/>
      <c r="S219" s="257"/>
      <c r="T219" s="257"/>
      <c r="U219" s="257"/>
      <c r="V219" s="257"/>
      <c r="W219" s="257"/>
      <c r="X219" s="257"/>
      <c r="Y219" s="257"/>
      <c r="Z219" s="257"/>
    </row>
    <row r="220" ht="13.5" customHeight="1">
      <c r="A220" s="257"/>
      <c r="B220" s="257"/>
      <c r="C220" s="257"/>
      <c r="D220" s="258"/>
      <c r="E220" s="258"/>
      <c r="F220" s="257"/>
      <c r="G220" s="257"/>
      <c r="H220" s="257"/>
      <c r="I220" s="257"/>
      <c r="J220" s="257"/>
      <c r="K220" s="257"/>
      <c r="L220" s="257"/>
      <c r="M220" s="257"/>
      <c r="N220" s="257"/>
      <c r="O220" s="257"/>
      <c r="P220" s="257"/>
      <c r="Q220" s="257"/>
      <c r="R220" s="257"/>
      <c r="S220" s="257"/>
      <c r="T220" s="257"/>
      <c r="U220" s="257"/>
      <c r="V220" s="257"/>
      <c r="W220" s="257"/>
      <c r="X220" s="257"/>
      <c r="Y220" s="257"/>
      <c r="Z220" s="257"/>
    </row>
    <row r="221" ht="13.5" customHeight="1">
      <c r="A221" s="257"/>
      <c r="B221" s="257"/>
      <c r="C221" s="257"/>
      <c r="D221" s="258"/>
      <c r="E221" s="258"/>
      <c r="F221" s="257"/>
      <c r="G221" s="257"/>
      <c r="H221" s="257"/>
      <c r="I221" s="257"/>
      <c r="J221" s="257"/>
      <c r="K221" s="257"/>
      <c r="L221" s="257"/>
      <c r="M221" s="257"/>
      <c r="N221" s="257"/>
      <c r="O221" s="257"/>
      <c r="P221" s="257"/>
      <c r="Q221" s="257"/>
      <c r="R221" s="257"/>
      <c r="S221" s="257"/>
      <c r="T221" s="257"/>
      <c r="U221" s="257"/>
      <c r="V221" s="257"/>
      <c r="W221" s="257"/>
      <c r="X221" s="257"/>
      <c r="Y221" s="257"/>
      <c r="Z221" s="257"/>
    </row>
    <row r="222" ht="13.5" customHeight="1">
      <c r="A222" s="257"/>
      <c r="B222" s="257"/>
      <c r="C222" s="257"/>
      <c r="D222" s="258"/>
      <c r="E222" s="258"/>
      <c r="F222" s="257"/>
      <c r="G222" s="257"/>
      <c r="H222" s="257"/>
      <c r="I222" s="257"/>
      <c r="J222" s="257"/>
      <c r="K222" s="257"/>
      <c r="L222" s="257"/>
      <c r="M222" s="257"/>
      <c r="N222" s="257"/>
      <c r="O222" s="257"/>
      <c r="P222" s="257"/>
      <c r="Q222" s="257"/>
      <c r="R222" s="257"/>
      <c r="S222" s="257"/>
      <c r="T222" s="257"/>
      <c r="U222" s="257"/>
      <c r="V222" s="257"/>
      <c r="W222" s="257"/>
      <c r="X222" s="257"/>
      <c r="Y222" s="257"/>
      <c r="Z222" s="257"/>
    </row>
    <row r="223" ht="13.5" customHeight="1">
      <c r="A223" s="257"/>
      <c r="B223" s="257"/>
      <c r="C223" s="257"/>
      <c r="D223" s="258"/>
      <c r="E223" s="258"/>
      <c r="F223" s="257"/>
      <c r="G223" s="257"/>
      <c r="H223" s="257"/>
      <c r="I223" s="257"/>
      <c r="J223" s="257"/>
      <c r="K223" s="257"/>
      <c r="L223" s="257"/>
      <c r="M223" s="257"/>
      <c r="N223" s="257"/>
      <c r="O223" s="257"/>
      <c r="P223" s="257"/>
      <c r="Q223" s="257"/>
      <c r="R223" s="257"/>
      <c r="S223" s="257"/>
      <c r="T223" s="257"/>
      <c r="U223" s="257"/>
      <c r="V223" s="257"/>
      <c r="W223" s="257"/>
      <c r="X223" s="257"/>
      <c r="Y223" s="257"/>
      <c r="Z223" s="257"/>
    </row>
    <row r="224" ht="13.5" customHeight="1">
      <c r="A224" s="257"/>
      <c r="B224" s="257"/>
      <c r="C224" s="257"/>
      <c r="D224" s="258"/>
      <c r="E224" s="258"/>
      <c r="F224" s="257"/>
      <c r="G224" s="257"/>
      <c r="H224" s="257"/>
      <c r="I224" s="257"/>
      <c r="J224" s="257"/>
      <c r="K224" s="257"/>
      <c r="L224" s="257"/>
      <c r="M224" s="257"/>
      <c r="N224" s="257"/>
      <c r="O224" s="257"/>
      <c r="P224" s="257"/>
      <c r="Q224" s="257"/>
      <c r="R224" s="257"/>
      <c r="S224" s="257"/>
      <c r="T224" s="257"/>
      <c r="U224" s="257"/>
      <c r="V224" s="257"/>
      <c r="W224" s="257"/>
      <c r="X224" s="257"/>
      <c r="Y224" s="257"/>
      <c r="Z224" s="257"/>
    </row>
    <row r="225" ht="13.5" customHeight="1">
      <c r="A225" s="257"/>
      <c r="B225" s="257"/>
      <c r="C225" s="257"/>
      <c r="D225" s="258"/>
      <c r="E225" s="258"/>
      <c r="F225" s="257"/>
      <c r="G225" s="257"/>
      <c r="H225" s="257"/>
      <c r="I225" s="257"/>
      <c r="J225" s="257"/>
      <c r="K225" s="257"/>
      <c r="L225" s="257"/>
      <c r="M225" s="257"/>
      <c r="N225" s="257"/>
      <c r="O225" s="257"/>
      <c r="P225" s="257"/>
      <c r="Q225" s="257"/>
      <c r="R225" s="257"/>
      <c r="S225" s="257"/>
      <c r="T225" s="257"/>
      <c r="U225" s="257"/>
      <c r="V225" s="257"/>
      <c r="W225" s="257"/>
      <c r="X225" s="257"/>
      <c r="Y225" s="257"/>
      <c r="Z225" s="257"/>
    </row>
    <row r="226" ht="13.5" customHeight="1">
      <c r="A226" s="257"/>
      <c r="B226" s="257"/>
      <c r="C226" s="257"/>
      <c r="D226" s="258"/>
      <c r="E226" s="258"/>
      <c r="F226" s="257"/>
      <c r="G226" s="257"/>
      <c r="H226" s="257"/>
      <c r="I226" s="257"/>
      <c r="J226" s="257"/>
      <c r="K226" s="257"/>
      <c r="L226" s="257"/>
      <c r="M226" s="257"/>
      <c r="N226" s="257"/>
      <c r="O226" s="257"/>
      <c r="P226" s="257"/>
      <c r="Q226" s="257"/>
      <c r="R226" s="257"/>
      <c r="S226" s="257"/>
      <c r="T226" s="257"/>
      <c r="U226" s="257"/>
      <c r="V226" s="257"/>
      <c r="W226" s="257"/>
      <c r="X226" s="257"/>
      <c r="Y226" s="257"/>
      <c r="Z226" s="257"/>
    </row>
    <row r="227" ht="13.5" customHeight="1">
      <c r="A227" s="257"/>
      <c r="B227" s="257"/>
      <c r="C227" s="257"/>
      <c r="D227" s="258"/>
      <c r="E227" s="258"/>
      <c r="F227" s="257"/>
      <c r="G227" s="257"/>
      <c r="H227" s="257"/>
      <c r="I227" s="257"/>
      <c r="J227" s="257"/>
      <c r="K227" s="257"/>
      <c r="L227" s="257"/>
      <c r="M227" s="257"/>
      <c r="N227" s="257"/>
      <c r="O227" s="257"/>
      <c r="P227" s="257"/>
      <c r="Q227" s="257"/>
      <c r="R227" s="257"/>
      <c r="S227" s="257"/>
      <c r="T227" s="257"/>
      <c r="U227" s="257"/>
      <c r="V227" s="257"/>
      <c r="W227" s="257"/>
      <c r="X227" s="257"/>
      <c r="Y227" s="257"/>
      <c r="Z227" s="257"/>
    </row>
    <row r="228" ht="13.5" customHeight="1">
      <c r="A228" s="257"/>
      <c r="B228" s="257"/>
      <c r="C228" s="257"/>
      <c r="D228" s="258"/>
      <c r="E228" s="258"/>
      <c r="F228" s="257"/>
      <c r="G228" s="257"/>
      <c r="H228" s="257"/>
      <c r="I228" s="257"/>
      <c r="J228" s="257"/>
      <c r="K228" s="257"/>
      <c r="L228" s="257"/>
      <c r="M228" s="257"/>
      <c r="N228" s="257"/>
      <c r="O228" s="257"/>
      <c r="P228" s="257"/>
      <c r="Q228" s="257"/>
      <c r="R228" s="257"/>
      <c r="S228" s="257"/>
      <c r="T228" s="257"/>
      <c r="U228" s="257"/>
      <c r="V228" s="257"/>
      <c r="W228" s="257"/>
      <c r="X228" s="257"/>
      <c r="Y228" s="257"/>
      <c r="Z228" s="257"/>
    </row>
    <row r="229" ht="13.5" customHeight="1">
      <c r="A229" s="257"/>
      <c r="B229" s="257"/>
      <c r="C229" s="257"/>
      <c r="D229" s="258"/>
      <c r="E229" s="258"/>
      <c r="F229" s="257"/>
      <c r="G229" s="257"/>
      <c r="H229" s="257"/>
      <c r="I229" s="257"/>
      <c r="J229" s="257"/>
      <c r="K229" s="257"/>
      <c r="L229" s="257"/>
      <c r="M229" s="257"/>
      <c r="N229" s="257"/>
      <c r="O229" s="257"/>
      <c r="P229" s="257"/>
      <c r="Q229" s="257"/>
      <c r="R229" s="257"/>
      <c r="S229" s="257"/>
      <c r="T229" s="257"/>
      <c r="U229" s="257"/>
      <c r="V229" s="257"/>
      <c r="W229" s="257"/>
      <c r="X229" s="257"/>
      <c r="Y229" s="257"/>
      <c r="Z229" s="257"/>
    </row>
    <row r="230" ht="13.5" customHeight="1">
      <c r="A230" s="257"/>
      <c r="B230" s="257"/>
      <c r="C230" s="257"/>
      <c r="D230" s="258"/>
      <c r="E230" s="258"/>
      <c r="F230" s="257"/>
      <c r="G230" s="257"/>
      <c r="H230" s="257"/>
      <c r="I230" s="257"/>
      <c r="J230" s="257"/>
      <c r="K230" s="257"/>
      <c r="L230" s="257"/>
      <c r="M230" s="257"/>
      <c r="N230" s="257"/>
      <c r="O230" s="257"/>
      <c r="P230" s="257"/>
      <c r="Q230" s="257"/>
      <c r="R230" s="257"/>
      <c r="S230" s="257"/>
      <c r="T230" s="257"/>
      <c r="U230" s="257"/>
      <c r="V230" s="257"/>
      <c r="W230" s="257"/>
      <c r="X230" s="257"/>
      <c r="Y230" s="257"/>
      <c r="Z230" s="257"/>
    </row>
    <row r="231" ht="13.5" customHeight="1">
      <c r="A231" s="257"/>
      <c r="B231" s="257"/>
      <c r="C231" s="257"/>
      <c r="D231" s="258"/>
      <c r="E231" s="258"/>
      <c r="F231" s="257"/>
      <c r="G231" s="257"/>
      <c r="H231" s="257"/>
      <c r="I231" s="257"/>
      <c r="J231" s="257"/>
      <c r="K231" s="257"/>
      <c r="L231" s="257"/>
      <c r="M231" s="257"/>
      <c r="N231" s="257"/>
      <c r="O231" s="257"/>
      <c r="P231" s="257"/>
      <c r="Q231" s="257"/>
      <c r="R231" s="257"/>
      <c r="S231" s="257"/>
      <c r="T231" s="257"/>
      <c r="U231" s="257"/>
      <c r="V231" s="257"/>
      <c r="W231" s="257"/>
      <c r="X231" s="257"/>
      <c r="Y231" s="257"/>
      <c r="Z231" s="257"/>
    </row>
    <row r="232" ht="13.5" customHeight="1">
      <c r="A232" s="257"/>
      <c r="B232" s="257"/>
      <c r="C232" s="257"/>
      <c r="D232" s="258"/>
      <c r="E232" s="258"/>
      <c r="F232" s="257"/>
      <c r="G232" s="257"/>
      <c r="H232" s="257"/>
      <c r="I232" s="257"/>
      <c r="J232" s="257"/>
      <c r="K232" s="257"/>
      <c r="L232" s="257"/>
      <c r="M232" s="257"/>
      <c r="N232" s="257"/>
      <c r="O232" s="257"/>
      <c r="P232" s="257"/>
      <c r="Q232" s="257"/>
      <c r="R232" s="257"/>
      <c r="S232" s="257"/>
      <c r="T232" s="257"/>
      <c r="U232" s="257"/>
      <c r="V232" s="257"/>
      <c r="W232" s="257"/>
      <c r="X232" s="257"/>
      <c r="Y232" s="257"/>
      <c r="Z232" s="257"/>
    </row>
    <row r="233" ht="13.5" customHeight="1">
      <c r="A233" s="257"/>
      <c r="B233" s="257"/>
      <c r="C233" s="257"/>
      <c r="D233" s="258"/>
      <c r="E233" s="258"/>
      <c r="F233" s="257"/>
      <c r="G233" s="257"/>
      <c r="H233" s="257"/>
      <c r="I233" s="257"/>
      <c r="J233" s="257"/>
      <c r="K233" s="257"/>
      <c r="L233" s="257"/>
      <c r="M233" s="257"/>
      <c r="N233" s="257"/>
      <c r="O233" s="257"/>
      <c r="P233" s="257"/>
      <c r="Q233" s="257"/>
      <c r="R233" s="257"/>
      <c r="S233" s="257"/>
      <c r="T233" s="257"/>
      <c r="U233" s="257"/>
      <c r="V233" s="257"/>
      <c r="W233" s="257"/>
      <c r="X233" s="257"/>
      <c r="Y233" s="257"/>
      <c r="Z233" s="257"/>
    </row>
    <row r="234" ht="13.5" customHeight="1">
      <c r="A234" s="257"/>
      <c r="B234" s="257"/>
      <c r="C234" s="257"/>
      <c r="D234" s="258"/>
      <c r="E234" s="258"/>
      <c r="F234" s="257"/>
      <c r="G234" s="257"/>
      <c r="H234" s="257"/>
      <c r="I234" s="257"/>
      <c r="J234" s="257"/>
      <c r="K234" s="257"/>
      <c r="L234" s="257"/>
      <c r="M234" s="257"/>
      <c r="N234" s="257"/>
      <c r="O234" s="257"/>
      <c r="P234" s="257"/>
      <c r="Q234" s="257"/>
      <c r="R234" s="257"/>
      <c r="S234" s="257"/>
      <c r="T234" s="257"/>
      <c r="U234" s="257"/>
      <c r="V234" s="257"/>
      <c r="W234" s="257"/>
      <c r="X234" s="257"/>
      <c r="Y234" s="257"/>
      <c r="Z234" s="257"/>
    </row>
    <row r="235" ht="13.5" customHeight="1">
      <c r="A235" s="257"/>
      <c r="B235" s="257"/>
      <c r="C235" s="257"/>
      <c r="D235" s="258"/>
      <c r="E235" s="258"/>
      <c r="F235" s="257"/>
      <c r="G235" s="257"/>
      <c r="H235" s="257"/>
      <c r="I235" s="257"/>
      <c r="J235" s="257"/>
      <c r="K235" s="257"/>
      <c r="L235" s="257"/>
      <c r="M235" s="257"/>
      <c r="N235" s="257"/>
      <c r="O235" s="257"/>
      <c r="P235" s="257"/>
      <c r="Q235" s="257"/>
      <c r="R235" s="257"/>
      <c r="S235" s="257"/>
      <c r="T235" s="257"/>
      <c r="U235" s="257"/>
      <c r="V235" s="257"/>
      <c r="W235" s="257"/>
      <c r="X235" s="257"/>
      <c r="Y235" s="257"/>
      <c r="Z235" s="257"/>
    </row>
    <row r="236" ht="13.5" customHeight="1">
      <c r="A236" s="257"/>
      <c r="B236" s="257"/>
      <c r="C236" s="257"/>
      <c r="D236" s="258"/>
      <c r="E236" s="258"/>
      <c r="F236" s="257"/>
      <c r="G236" s="257"/>
      <c r="H236" s="257"/>
      <c r="I236" s="257"/>
      <c r="J236" s="257"/>
      <c r="K236" s="257"/>
      <c r="L236" s="257"/>
      <c r="M236" s="257"/>
      <c r="N236" s="257"/>
      <c r="O236" s="257"/>
      <c r="P236" s="257"/>
      <c r="Q236" s="257"/>
      <c r="R236" s="257"/>
      <c r="S236" s="257"/>
      <c r="T236" s="257"/>
      <c r="U236" s="257"/>
      <c r="V236" s="257"/>
      <c r="W236" s="257"/>
      <c r="X236" s="257"/>
      <c r="Y236" s="257"/>
      <c r="Z236" s="257"/>
    </row>
    <row r="237" ht="13.5" customHeight="1">
      <c r="A237" s="257"/>
      <c r="B237" s="257"/>
      <c r="C237" s="257"/>
      <c r="D237" s="258"/>
      <c r="E237" s="258"/>
      <c r="F237" s="257"/>
      <c r="G237" s="257"/>
      <c r="H237" s="257"/>
      <c r="I237" s="257"/>
      <c r="J237" s="257"/>
      <c r="K237" s="257"/>
      <c r="L237" s="257"/>
      <c r="M237" s="257"/>
      <c r="N237" s="257"/>
      <c r="O237" s="257"/>
      <c r="P237" s="257"/>
      <c r="Q237" s="257"/>
      <c r="R237" s="257"/>
      <c r="S237" s="257"/>
      <c r="T237" s="257"/>
      <c r="U237" s="257"/>
      <c r="V237" s="257"/>
      <c r="W237" s="257"/>
      <c r="X237" s="257"/>
      <c r="Y237" s="257"/>
      <c r="Z237" s="257"/>
    </row>
    <row r="238" ht="13.5" customHeight="1">
      <c r="A238" s="257"/>
      <c r="B238" s="257"/>
      <c r="C238" s="257"/>
      <c r="D238" s="258"/>
      <c r="E238" s="258"/>
      <c r="F238" s="257"/>
      <c r="G238" s="257"/>
      <c r="H238" s="257"/>
      <c r="I238" s="257"/>
      <c r="J238" s="257"/>
      <c r="K238" s="257"/>
      <c r="L238" s="257"/>
      <c r="M238" s="257"/>
      <c r="N238" s="257"/>
      <c r="O238" s="257"/>
      <c r="P238" s="257"/>
      <c r="Q238" s="257"/>
      <c r="R238" s="257"/>
      <c r="S238" s="257"/>
      <c r="T238" s="257"/>
      <c r="U238" s="257"/>
      <c r="V238" s="257"/>
      <c r="W238" s="257"/>
      <c r="X238" s="257"/>
      <c r="Y238" s="257"/>
      <c r="Z238" s="257"/>
    </row>
    <row r="239" ht="13.5" customHeight="1">
      <c r="A239" s="257"/>
      <c r="B239" s="257"/>
      <c r="C239" s="257"/>
      <c r="D239" s="258"/>
      <c r="E239" s="258"/>
      <c r="F239" s="257"/>
      <c r="G239" s="257"/>
      <c r="H239" s="257"/>
      <c r="I239" s="257"/>
      <c r="J239" s="257"/>
      <c r="K239" s="257"/>
      <c r="L239" s="257"/>
      <c r="M239" s="257"/>
      <c r="N239" s="257"/>
      <c r="O239" s="257"/>
      <c r="P239" s="257"/>
      <c r="Q239" s="257"/>
      <c r="R239" s="257"/>
      <c r="S239" s="257"/>
      <c r="T239" s="257"/>
      <c r="U239" s="257"/>
      <c r="V239" s="257"/>
      <c r="W239" s="257"/>
      <c r="X239" s="257"/>
      <c r="Y239" s="257"/>
      <c r="Z239" s="257"/>
    </row>
    <row r="240" ht="13.5" customHeight="1">
      <c r="A240" s="257"/>
      <c r="B240" s="257"/>
      <c r="C240" s="257"/>
      <c r="D240" s="258"/>
      <c r="E240" s="258"/>
      <c r="F240" s="257"/>
      <c r="G240" s="257"/>
      <c r="H240" s="257"/>
      <c r="I240" s="257"/>
      <c r="J240" s="257"/>
      <c r="K240" s="257"/>
      <c r="L240" s="257"/>
      <c r="M240" s="257"/>
      <c r="N240" s="257"/>
      <c r="O240" s="257"/>
      <c r="P240" s="257"/>
      <c r="Q240" s="257"/>
      <c r="R240" s="257"/>
      <c r="S240" s="257"/>
      <c r="T240" s="257"/>
      <c r="U240" s="257"/>
      <c r="V240" s="257"/>
      <c r="W240" s="257"/>
      <c r="X240" s="257"/>
      <c r="Y240" s="257"/>
      <c r="Z240" s="257"/>
    </row>
    <row r="241" ht="13.5" customHeight="1">
      <c r="A241" s="257"/>
      <c r="B241" s="257"/>
      <c r="C241" s="257"/>
      <c r="D241" s="258"/>
      <c r="E241" s="258"/>
      <c r="F241" s="257"/>
      <c r="G241" s="257"/>
      <c r="H241" s="257"/>
      <c r="I241" s="257"/>
      <c r="J241" s="257"/>
      <c r="K241" s="257"/>
      <c r="L241" s="257"/>
      <c r="M241" s="257"/>
      <c r="N241" s="257"/>
      <c r="O241" s="257"/>
      <c r="P241" s="257"/>
      <c r="Q241" s="257"/>
      <c r="R241" s="257"/>
      <c r="S241" s="257"/>
      <c r="T241" s="257"/>
      <c r="U241" s="257"/>
      <c r="V241" s="257"/>
      <c r="W241" s="257"/>
      <c r="X241" s="257"/>
      <c r="Y241" s="257"/>
      <c r="Z241" s="257"/>
    </row>
    <row r="242" ht="13.5" customHeight="1">
      <c r="A242" s="257"/>
      <c r="B242" s="257"/>
      <c r="C242" s="257"/>
      <c r="D242" s="258"/>
      <c r="E242" s="258"/>
      <c r="F242" s="257"/>
      <c r="G242" s="257"/>
      <c r="H242" s="257"/>
      <c r="I242" s="257"/>
      <c r="J242" s="257"/>
      <c r="K242" s="257"/>
      <c r="L242" s="257"/>
      <c r="M242" s="257"/>
      <c r="N242" s="257"/>
      <c r="O242" s="257"/>
      <c r="P242" s="257"/>
      <c r="Q242" s="257"/>
      <c r="R242" s="257"/>
      <c r="S242" s="257"/>
      <c r="T242" s="257"/>
      <c r="U242" s="257"/>
      <c r="V242" s="257"/>
      <c r="W242" s="257"/>
      <c r="X242" s="257"/>
      <c r="Y242" s="257"/>
      <c r="Z242" s="257"/>
    </row>
    <row r="243" ht="13.5" customHeight="1">
      <c r="A243" s="257"/>
      <c r="B243" s="257"/>
      <c r="C243" s="257"/>
      <c r="D243" s="258"/>
      <c r="E243" s="258"/>
      <c r="F243" s="257"/>
      <c r="G243" s="257"/>
      <c r="H243" s="257"/>
      <c r="I243" s="257"/>
      <c r="J243" s="257"/>
      <c r="K243" s="257"/>
      <c r="L243" s="257"/>
      <c r="M243" s="257"/>
      <c r="N243" s="257"/>
      <c r="O243" s="257"/>
      <c r="P243" s="257"/>
      <c r="Q243" s="257"/>
      <c r="R243" s="257"/>
      <c r="S243" s="257"/>
      <c r="T243" s="257"/>
      <c r="U243" s="257"/>
      <c r="V243" s="257"/>
      <c r="W243" s="257"/>
      <c r="X243" s="257"/>
      <c r="Y243" s="257"/>
      <c r="Z243" s="257"/>
    </row>
    <row r="244" ht="13.5" customHeight="1">
      <c r="A244" s="257"/>
      <c r="B244" s="257"/>
      <c r="C244" s="257"/>
      <c r="D244" s="258"/>
      <c r="E244" s="258"/>
      <c r="F244" s="257"/>
      <c r="G244" s="257"/>
      <c r="H244" s="257"/>
      <c r="I244" s="257"/>
      <c r="J244" s="257"/>
      <c r="K244" s="257"/>
      <c r="L244" s="257"/>
      <c r="M244" s="257"/>
      <c r="N244" s="257"/>
      <c r="O244" s="257"/>
      <c r="P244" s="257"/>
      <c r="Q244" s="257"/>
      <c r="R244" s="257"/>
      <c r="S244" s="257"/>
      <c r="T244" s="257"/>
      <c r="U244" s="257"/>
      <c r="V244" s="257"/>
      <c r="W244" s="257"/>
      <c r="X244" s="257"/>
      <c r="Y244" s="257"/>
      <c r="Z244" s="257"/>
    </row>
    <row r="245" ht="13.5" customHeight="1">
      <c r="A245" s="257"/>
      <c r="B245" s="257"/>
      <c r="C245" s="257"/>
      <c r="D245" s="258"/>
      <c r="E245" s="258"/>
      <c r="F245" s="257"/>
      <c r="G245" s="257"/>
      <c r="H245" s="257"/>
      <c r="I245" s="257"/>
      <c r="J245" s="257"/>
      <c r="K245" s="257"/>
      <c r="L245" s="257"/>
      <c r="M245" s="257"/>
      <c r="N245" s="257"/>
      <c r="O245" s="257"/>
      <c r="P245" s="257"/>
      <c r="Q245" s="257"/>
      <c r="R245" s="257"/>
      <c r="S245" s="257"/>
      <c r="T245" s="257"/>
      <c r="U245" s="257"/>
      <c r="V245" s="257"/>
      <c r="W245" s="257"/>
      <c r="X245" s="257"/>
      <c r="Y245" s="257"/>
      <c r="Z245" s="257"/>
    </row>
    <row r="246" ht="13.5" customHeight="1">
      <c r="A246" s="257"/>
      <c r="B246" s="257"/>
      <c r="C246" s="257"/>
      <c r="D246" s="258"/>
      <c r="E246" s="258"/>
      <c r="F246" s="257"/>
      <c r="G246" s="257"/>
      <c r="H246" s="257"/>
      <c r="I246" s="257"/>
      <c r="J246" s="257"/>
      <c r="K246" s="257"/>
      <c r="L246" s="257"/>
      <c r="M246" s="257"/>
      <c r="N246" s="257"/>
      <c r="O246" s="257"/>
      <c r="P246" s="257"/>
      <c r="Q246" s="257"/>
      <c r="R246" s="257"/>
      <c r="S246" s="257"/>
      <c r="T246" s="257"/>
      <c r="U246" s="257"/>
      <c r="V246" s="257"/>
      <c r="W246" s="257"/>
      <c r="X246" s="257"/>
      <c r="Y246" s="257"/>
      <c r="Z246" s="257"/>
    </row>
    <row r="247" ht="13.5" customHeight="1">
      <c r="A247" s="257"/>
      <c r="B247" s="257"/>
      <c r="C247" s="257"/>
      <c r="D247" s="258"/>
      <c r="E247" s="258"/>
      <c r="F247" s="257"/>
      <c r="G247" s="257"/>
      <c r="H247" s="257"/>
      <c r="I247" s="257"/>
      <c r="J247" s="257"/>
      <c r="K247" s="257"/>
      <c r="L247" s="257"/>
      <c r="M247" s="257"/>
      <c r="N247" s="257"/>
      <c r="O247" s="257"/>
      <c r="P247" s="257"/>
      <c r="Q247" s="257"/>
      <c r="R247" s="257"/>
      <c r="S247" s="257"/>
      <c r="T247" s="257"/>
      <c r="U247" s="257"/>
      <c r="V247" s="257"/>
      <c r="W247" s="257"/>
      <c r="X247" s="257"/>
      <c r="Y247" s="257"/>
      <c r="Z247" s="257"/>
    </row>
    <row r="248" ht="13.5" customHeight="1">
      <c r="A248" s="257"/>
      <c r="B248" s="257"/>
      <c r="C248" s="257"/>
      <c r="D248" s="258"/>
      <c r="E248" s="258"/>
      <c r="F248" s="257"/>
      <c r="G248" s="257"/>
      <c r="H248" s="257"/>
      <c r="I248" s="257"/>
      <c r="J248" s="257"/>
      <c r="K248" s="257"/>
      <c r="L248" s="257"/>
      <c r="M248" s="257"/>
      <c r="N248" s="257"/>
      <c r="O248" s="257"/>
      <c r="P248" s="257"/>
      <c r="Q248" s="257"/>
      <c r="R248" s="257"/>
      <c r="S248" s="257"/>
      <c r="T248" s="257"/>
      <c r="U248" s="257"/>
      <c r="V248" s="257"/>
      <c r="W248" s="257"/>
      <c r="X248" s="257"/>
      <c r="Y248" s="257"/>
      <c r="Z248" s="257"/>
    </row>
    <row r="249" ht="13.5" customHeight="1">
      <c r="A249" s="257"/>
      <c r="B249" s="257"/>
      <c r="C249" s="257"/>
      <c r="D249" s="258"/>
      <c r="E249" s="258"/>
      <c r="F249" s="257"/>
      <c r="G249" s="257"/>
      <c r="H249" s="257"/>
      <c r="I249" s="257"/>
      <c r="J249" s="257"/>
      <c r="K249" s="257"/>
      <c r="L249" s="257"/>
      <c r="M249" s="257"/>
      <c r="N249" s="257"/>
      <c r="O249" s="257"/>
      <c r="P249" s="257"/>
      <c r="Q249" s="257"/>
      <c r="R249" s="257"/>
      <c r="S249" s="257"/>
      <c r="T249" s="257"/>
      <c r="U249" s="257"/>
      <c r="V249" s="257"/>
      <c r="W249" s="257"/>
      <c r="X249" s="257"/>
      <c r="Y249" s="257"/>
      <c r="Z249" s="257"/>
    </row>
    <row r="250" ht="13.5" customHeight="1">
      <c r="A250" s="257"/>
      <c r="B250" s="257"/>
      <c r="C250" s="257"/>
      <c r="D250" s="258"/>
      <c r="E250" s="258"/>
      <c r="F250" s="257"/>
      <c r="G250" s="257"/>
      <c r="H250" s="257"/>
      <c r="I250" s="257"/>
      <c r="J250" s="257"/>
      <c r="K250" s="257"/>
      <c r="L250" s="257"/>
      <c r="M250" s="257"/>
      <c r="N250" s="257"/>
      <c r="O250" s="257"/>
      <c r="P250" s="257"/>
      <c r="Q250" s="257"/>
      <c r="R250" s="257"/>
      <c r="S250" s="257"/>
      <c r="T250" s="257"/>
      <c r="U250" s="257"/>
      <c r="V250" s="257"/>
      <c r="W250" s="257"/>
      <c r="X250" s="257"/>
      <c r="Y250" s="257"/>
      <c r="Z250" s="257"/>
    </row>
    <row r="251" ht="13.5" customHeight="1">
      <c r="A251" s="257"/>
      <c r="B251" s="257"/>
      <c r="C251" s="257"/>
      <c r="D251" s="258"/>
      <c r="E251" s="258"/>
      <c r="F251" s="257"/>
      <c r="G251" s="257"/>
      <c r="H251" s="257"/>
      <c r="I251" s="257"/>
      <c r="J251" s="257"/>
      <c r="K251" s="257"/>
      <c r="L251" s="257"/>
      <c r="M251" s="257"/>
      <c r="N251" s="257"/>
      <c r="O251" s="257"/>
      <c r="P251" s="257"/>
      <c r="Q251" s="257"/>
      <c r="R251" s="257"/>
      <c r="S251" s="257"/>
      <c r="T251" s="257"/>
      <c r="U251" s="257"/>
      <c r="V251" s="257"/>
      <c r="W251" s="257"/>
      <c r="X251" s="257"/>
      <c r="Y251" s="257"/>
      <c r="Z251" s="257"/>
    </row>
    <row r="252" ht="13.5" customHeight="1">
      <c r="A252" s="257"/>
      <c r="B252" s="257"/>
      <c r="C252" s="257"/>
      <c r="D252" s="258"/>
      <c r="E252" s="258"/>
      <c r="F252" s="257"/>
      <c r="G252" s="257"/>
      <c r="H252" s="257"/>
      <c r="I252" s="257"/>
      <c r="J252" s="257"/>
      <c r="K252" s="257"/>
      <c r="L252" s="257"/>
      <c r="M252" s="257"/>
      <c r="N252" s="257"/>
      <c r="O252" s="257"/>
      <c r="P252" s="257"/>
      <c r="Q252" s="257"/>
      <c r="R252" s="257"/>
      <c r="S252" s="257"/>
      <c r="T252" s="257"/>
      <c r="U252" s="257"/>
      <c r="V252" s="257"/>
      <c r="W252" s="257"/>
      <c r="X252" s="257"/>
      <c r="Y252" s="257"/>
      <c r="Z252" s="257"/>
    </row>
    <row r="253" ht="13.5" customHeight="1">
      <c r="A253" s="257"/>
      <c r="B253" s="257"/>
      <c r="C253" s="257"/>
      <c r="D253" s="258"/>
      <c r="E253" s="258"/>
      <c r="F253" s="257"/>
      <c r="G253" s="257"/>
      <c r="H253" s="257"/>
      <c r="I253" s="257"/>
      <c r="J253" s="257"/>
      <c r="K253" s="257"/>
      <c r="L253" s="257"/>
      <c r="M253" s="257"/>
      <c r="N253" s="257"/>
      <c r="O253" s="257"/>
      <c r="P253" s="257"/>
      <c r="Q253" s="257"/>
      <c r="R253" s="257"/>
      <c r="S253" s="257"/>
      <c r="T253" s="257"/>
      <c r="U253" s="257"/>
      <c r="V253" s="257"/>
      <c r="W253" s="257"/>
      <c r="X253" s="257"/>
      <c r="Y253" s="257"/>
      <c r="Z253" s="257"/>
    </row>
    <row r="254" ht="13.5" customHeight="1">
      <c r="A254" s="257"/>
      <c r="B254" s="257"/>
      <c r="C254" s="257"/>
      <c r="D254" s="258"/>
      <c r="E254" s="258"/>
      <c r="F254" s="257"/>
      <c r="G254" s="257"/>
      <c r="H254" s="257"/>
      <c r="I254" s="257"/>
      <c r="J254" s="257"/>
      <c r="K254" s="257"/>
      <c r="L254" s="257"/>
      <c r="M254" s="257"/>
      <c r="N254" s="257"/>
      <c r="O254" s="257"/>
      <c r="P254" s="257"/>
      <c r="Q254" s="257"/>
      <c r="R254" s="257"/>
      <c r="S254" s="257"/>
      <c r="T254" s="257"/>
      <c r="U254" s="257"/>
      <c r="V254" s="257"/>
      <c r="W254" s="257"/>
      <c r="X254" s="257"/>
      <c r="Y254" s="257"/>
      <c r="Z254" s="257"/>
    </row>
    <row r="255" ht="13.5" customHeight="1">
      <c r="A255" s="257"/>
      <c r="B255" s="257"/>
      <c r="C255" s="257"/>
      <c r="D255" s="258"/>
      <c r="E255" s="258"/>
      <c r="F255" s="257"/>
      <c r="G255" s="257"/>
      <c r="H255" s="257"/>
      <c r="I255" s="257"/>
      <c r="J255" s="257"/>
      <c r="K255" s="257"/>
      <c r="L255" s="257"/>
      <c r="M255" s="257"/>
      <c r="N255" s="257"/>
      <c r="O255" s="257"/>
      <c r="P255" s="257"/>
      <c r="Q255" s="257"/>
      <c r="R255" s="257"/>
      <c r="S255" s="257"/>
      <c r="T255" s="257"/>
      <c r="U255" s="257"/>
      <c r="V255" s="257"/>
      <c r="W255" s="257"/>
      <c r="X255" s="257"/>
      <c r="Y255" s="257"/>
      <c r="Z255" s="257"/>
    </row>
    <row r="256" ht="13.5" customHeight="1">
      <c r="A256" s="257"/>
      <c r="B256" s="257"/>
      <c r="C256" s="257"/>
      <c r="D256" s="258"/>
      <c r="E256" s="258"/>
      <c r="F256" s="257"/>
      <c r="G256" s="257"/>
      <c r="H256" s="257"/>
      <c r="I256" s="257"/>
      <c r="J256" s="257"/>
      <c r="K256" s="257"/>
      <c r="L256" s="257"/>
      <c r="M256" s="257"/>
      <c r="N256" s="257"/>
      <c r="O256" s="257"/>
      <c r="P256" s="257"/>
      <c r="Q256" s="257"/>
      <c r="R256" s="257"/>
      <c r="S256" s="257"/>
      <c r="T256" s="257"/>
      <c r="U256" s="257"/>
      <c r="V256" s="257"/>
      <c r="W256" s="257"/>
      <c r="X256" s="257"/>
      <c r="Y256" s="257"/>
      <c r="Z256" s="257"/>
    </row>
    <row r="257" ht="13.5" customHeight="1">
      <c r="A257" s="257"/>
      <c r="B257" s="257"/>
      <c r="C257" s="257"/>
      <c r="D257" s="258"/>
      <c r="E257" s="258"/>
      <c r="F257" s="257"/>
      <c r="G257" s="257"/>
      <c r="H257" s="257"/>
      <c r="I257" s="257"/>
      <c r="J257" s="257"/>
      <c r="K257" s="257"/>
      <c r="L257" s="257"/>
      <c r="M257" s="257"/>
      <c r="N257" s="257"/>
      <c r="O257" s="257"/>
      <c r="P257" s="257"/>
      <c r="Q257" s="257"/>
      <c r="R257" s="257"/>
      <c r="S257" s="257"/>
      <c r="T257" s="257"/>
      <c r="U257" s="257"/>
      <c r="V257" s="257"/>
      <c r="W257" s="257"/>
      <c r="X257" s="257"/>
      <c r="Y257" s="257"/>
      <c r="Z257" s="257"/>
    </row>
    <row r="258" ht="13.5" customHeight="1">
      <c r="A258" s="257"/>
      <c r="B258" s="257"/>
      <c r="C258" s="257"/>
      <c r="D258" s="258"/>
      <c r="E258" s="258"/>
      <c r="F258" s="257"/>
      <c r="G258" s="257"/>
      <c r="H258" s="257"/>
      <c r="I258" s="257"/>
      <c r="J258" s="257"/>
      <c r="K258" s="257"/>
      <c r="L258" s="257"/>
      <c r="M258" s="257"/>
      <c r="N258" s="257"/>
      <c r="O258" s="257"/>
      <c r="P258" s="257"/>
      <c r="Q258" s="257"/>
      <c r="R258" s="257"/>
      <c r="S258" s="257"/>
      <c r="T258" s="257"/>
      <c r="U258" s="257"/>
      <c r="V258" s="257"/>
      <c r="W258" s="257"/>
      <c r="X258" s="257"/>
      <c r="Y258" s="257"/>
      <c r="Z258" s="257"/>
    </row>
    <row r="259" ht="13.5" customHeight="1">
      <c r="A259" s="257"/>
      <c r="B259" s="257"/>
      <c r="C259" s="257"/>
      <c r="D259" s="258"/>
      <c r="E259" s="258"/>
      <c r="F259" s="257"/>
      <c r="G259" s="257"/>
      <c r="H259" s="257"/>
      <c r="I259" s="257"/>
      <c r="J259" s="257"/>
      <c r="K259" s="257"/>
      <c r="L259" s="257"/>
      <c r="M259" s="257"/>
      <c r="N259" s="257"/>
      <c r="O259" s="257"/>
      <c r="P259" s="257"/>
      <c r="Q259" s="257"/>
      <c r="R259" s="257"/>
      <c r="S259" s="257"/>
      <c r="T259" s="257"/>
      <c r="U259" s="257"/>
      <c r="V259" s="257"/>
      <c r="W259" s="257"/>
      <c r="X259" s="257"/>
      <c r="Y259" s="257"/>
      <c r="Z259" s="257"/>
    </row>
    <row r="260" ht="13.5" customHeight="1">
      <c r="A260" s="257"/>
      <c r="B260" s="257"/>
      <c r="C260" s="257"/>
      <c r="D260" s="258"/>
      <c r="E260" s="258"/>
      <c r="F260" s="257"/>
      <c r="G260" s="257"/>
      <c r="H260" s="257"/>
      <c r="I260" s="257"/>
      <c r="J260" s="257"/>
      <c r="K260" s="257"/>
      <c r="L260" s="257"/>
      <c r="M260" s="257"/>
      <c r="N260" s="257"/>
      <c r="O260" s="257"/>
      <c r="P260" s="257"/>
      <c r="Q260" s="257"/>
      <c r="R260" s="257"/>
      <c r="S260" s="257"/>
      <c r="T260" s="257"/>
      <c r="U260" s="257"/>
      <c r="V260" s="257"/>
      <c r="W260" s="257"/>
      <c r="X260" s="257"/>
      <c r="Y260" s="257"/>
      <c r="Z260" s="257"/>
    </row>
    <row r="261" ht="13.5" customHeight="1">
      <c r="A261" s="257"/>
      <c r="B261" s="257"/>
      <c r="C261" s="257"/>
      <c r="D261" s="258"/>
      <c r="E261" s="258"/>
      <c r="F261" s="257"/>
      <c r="G261" s="257"/>
      <c r="H261" s="257"/>
      <c r="I261" s="257"/>
      <c r="J261" s="257"/>
      <c r="K261" s="257"/>
      <c r="L261" s="257"/>
      <c r="M261" s="257"/>
      <c r="N261" s="257"/>
      <c r="O261" s="257"/>
      <c r="P261" s="257"/>
      <c r="Q261" s="257"/>
      <c r="R261" s="257"/>
      <c r="S261" s="257"/>
      <c r="T261" s="257"/>
      <c r="U261" s="257"/>
      <c r="V261" s="257"/>
      <c r="W261" s="257"/>
      <c r="X261" s="257"/>
      <c r="Y261" s="257"/>
      <c r="Z261" s="257"/>
    </row>
    <row r="262" ht="13.5" customHeight="1">
      <c r="A262" s="257"/>
      <c r="B262" s="257"/>
      <c r="C262" s="257"/>
      <c r="D262" s="258"/>
      <c r="E262" s="258"/>
      <c r="F262" s="257"/>
      <c r="G262" s="257"/>
      <c r="H262" s="257"/>
      <c r="I262" s="257"/>
      <c r="J262" s="257"/>
      <c r="K262" s="257"/>
      <c r="L262" s="257"/>
      <c r="M262" s="257"/>
      <c r="N262" s="257"/>
      <c r="O262" s="257"/>
      <c r="P262" s="257"/>
      <c r="Q262" s="257"/>
      <c r="R262" s="257"/>
      <c r="S262" s="257"/>
      <c r="T262" s="257"/>
      <c r="U262" s="257"/>
      <c r="V262" s="257"/>
      <c r="W262" s="257"/>
      <c r="X262" s="257"/>
      <c r="Y262" s="257"/>
      <c r="Z262" s="257"/>
    </row>
    <row r="263" ht="13.5" customHeight="1">
      <c r="A263" s="257"/>
      <c r="B263" s="257"/>
      <c r="C263" s="257"/>
      <c r="D263" s="258"/>
      <c r="E263" s="258"/>
      <c r="F263" s="257"/>
      <c r="G263" s="257"/>
      <c r="H263" s="257"/>
      <c r="I263" s="257"/>
      <c r="J263" s="257"/>
      <c r="K263" s="257"/>
      <c r="L263" s="257"/>
      <c r="M263" s="257"/>
      <c r="N263" s="257"/>
      <c r="O263" s="257"/>
      <c r="P263" s="257"/>
      <c r="Q263" s="257"/>
      <c r="R263" s="257"/>
      <c r="S263" s="257"/>
      <c r="T263" s="257"/>
      <c r="U263" s="257"/>
      <c r="V263" s="257"/>
      <c r="W263" s="257"/>
      <c r="X263" s="257"/>
      <c r="Y263" s="257"/>
      <c r="Z263" s="257"/>
    </row>
    <row r="264" ht="13.5" customHeight="1">
      <c r="A264" s="257"/>
      <c r="B264" s="257"/>
      <c r="C264" s="257"/>
      <c r="D264" s="258"/>
      <c r="E264" s="258"/>
      <c r="F264" s="257"/>
      <c r="G264" s="257"/>
      <c r="H264" s="257"/>
      <c r="I264" s="257"/>
      <c r="J264" s="257"/>
      <c r="K264" s="257"/>
      <c r="L264" s="257"/>
      <c r="M264" s="257"/>
      <c r="N264" s="257"/>
      <c r="O264" s="257"/>
      <c r="P264" s="257"/>
      <c r="Q264" s="257"/>
      <c r="R264" s="257"/>
      <c r="S264" s="257"/>
      <c r="T264" s="257"/>
      <c r="U264" s="257"/>
      <c r="V264" s="257"/>
      <c r="W264" s="257"/>
      <c r="X264" s="257"/>
      <c r="Y264" s="257"/>
      <c r="Z264" s="257"/>
    </row>
    <row r="265" ht="13.5" customHeight="1">
      <c r="A265" s="257"/>
      <c r="B265" s="257"/>
      <c r="C265" s="257"/>
      <c r="D265" s="258"/>
      <c r="E265" s="258"/>
      <c r="F265" s="257"/>
      <c r="G265" s="257"/>
      <c r="H265" s="257"/>
      <c r="I265" s="257"/>
      <c r="J265" s="257"/>
      <c r="K265" s="257"/>
      <c r="L265" s="257"/>
      <c r="M265" s="257"/>
      <c r="N265" s="257"/>
      <c r="O265" s="257"/>
      <c r="P265" s="257"/>
      <c r="Q265" s="257"/>
      <c r="R265" s="257"/>
      <c r="S265" s="257"/>
      <c r="T265" s="257"/>
      <c r="U265" s="257"/>
      <c r="V265" s="257"/>
      <c r="W265" s="257"/>
      <c r="X265" s="257"/>
      <c r="Y265" s="257"/>
      <c r="Z265" s="257"/>
    </row>
    <row r="266" ht="13.5" customHeight="1">
      <c r="A266" s="257"/>
      <c r="B266" s="257"/>
      <c r="C266" s="257"/>
      <c r="D266" s="258"/>
      <c r="E266" s="258"/>
      <c r="F266" s="257"/>
      <c r="G266" s="257"/>
      <c r="H266" s="257"/>
      <c r="I266" s="257"/>
      <c r="J266" s="257"/>
      <c r="K266" s="257"/>
      <c r="L266" s="257"/>
      <c r="M266" s="257"/>
      <c r="N266" s="257"/>
      <c r="O266" s="257"/>
      <c r="P266" s="257"/>
      <c r="Q266" s="257"/>
      <c r="R266" s="257"/>
      <c r="S266" s="257"/>
      <c r="T266" s="257"/>
      <c r="U266" s="257"/>
      <c r="V266" s="257"/>
      <c r="W266" s="257"/>
      <c r="X266" s="257"/>
      <c r="Y266" s="257"/>
      <c r="Z266" s="257"/>
    </row>
    <row r="267" ht="13.5" customHeight="1">
      <c r="A267" s="257"/>
      <c r="B267" s="257"/>
      <c r="C267" s="257"/>
      <c r="D267" s="258"/>
      <c r="E267" s="258"/>
      <c r="F267" s="257"/>
      <c r="G267" s="257"/>
      <c r="H267" s="257"/>
      <c r="I267" s="257"/>
      <c r="J267" s="257"/>
      <c r="K267" s="257"/>
      <c r="L267" s="257"/>
      <c r="M267" s="257"/>
      <c r="N267" s="257"/>
      <c r="O267" s="257"/>
      <c r="P267" s="257"/>
      <c r="Q267" s="257"/>
      <c r="R267" s="257"/>
      <c r="S267" s="257"/>
      <c r="T267" s="257"/>
      <c r="U267" s="257"/>
      <c r="V267" s="257"/>
      <c r="W267" s="257"/>
      <c r="X267" s="257"/>
      <c r="Y267" s="257"/>
      <c r="Z267" s="257"/>
    </row>
    <row r="268" ht="13.5" customHeight="1">
      <c r="A268" s="257"/>
      <c r="B268" s="257"/>
      <c r="C268" s="257"/>
      <c r="D268" s="258"/>
      <c r="E268" s="258"/>
      <c r="F268" s="257"/>
      <c r="G268" s="257"/>
      <c r="H268" s="257"/>
      <c r="I268" s="257"/>
      <c r="J268" s="257"/>
      <c r="K268" s="257"/>
      <c r="L268" s="257"/>
      <c r="M268" s="257"/>
      <c r="N268" s="257"/>
      <c r="O268" s="257"/>
      <c r="P268" s="257"/>
      <c r="Q268" s="257"/>
      <c r="R268" s="257"/>
      <c r="S268" s="257"/>
      <c r="T268" s="257"/>
      <c r="U268" s="257"/>
      <c r="V268" s="257"/>
      <c r="W268" s="257"/>
      <c r="X268" s="257"/>
      <c r="Y268" s="257"/>
      <c r="Z268" s="257"/>
    </row>
    <row r="269" ht="13.5" customHeight="1">
      <c r="A269" s="257"/>
      <c r="B269" s="257"/>
      <c r="C269" s="257"/>
      <c r="D269" s="258"/>
      <c r="E269" s="258"/>
      <c r="F269" s="257"/>
      <c r="G269" s="257"/>
      <c r="H269" s="257"/>
      <c r="I269" s="257"/>
      <c r="J269" s="257"/>
      <c r="K269" s="257"/>
      <c r="L269" s="257"/>
      <c r="M269" s="257"/>
      <c r="N269" s="257"/>
      <c r="O269" s="257"/>
      <c r="P269" s="257"/>
      <c r="Q269" s="257"/>
      <c r="R269" s="257"/>
      <c r="S269" s="257"/>
      <c r="T269" s="257"/>
      <c r="U269" s="257"/>
      <c r="V269" s="257"/>
      <c r="W269" s="257"/>
      <c r="X269" s="257"/>
      <c r="Y269" s="257"/>
      <c r="Z269" s="257"/>
    </row>
    <row r="270" ht="13.5" customHeight="1">
      <c r="A270" s="257"/>
      <c r="B270" s="257"/>
      <c r="C270" s="257"/>
      <c r="D270" s="258"/>
      <c r="E270" s="258"/>
      <c r="F270" s="257"/>
      <c r="G270" s="257"/>
      <c r="H270" s="257"/>
      <c r="I270" s="257"/>
      <c r="J270" s="257"/>
      <c r="K270" s="257"/>
      <c r="L270" s="257"/>
      <c r="M270" s="257"/>
      <c r="N270" s="257"/>
      <c r="O270" s="257"/>
      <c r="P270" s="257"/>
      <c r="Q270" s="257"/>
      <c r="R270" s="257"/>
      <c r="S270" s="257"/>
      <c r="T270" s="257"/>
      <c r="U270" s="257"/>
      <c r="V270" s="257"/>
      <c r="W270" s="257"/>
      <c r="X270" s="257"/>
      <c r="Y270" s="257"/>
      <c r="Z270" s="257"/>
    </row>
    <row r="271" ht="13.5" customHeight="1">
      <c r="A271" s="257"/>
      <c r="B271" s="257"/>
      <c r="C271" s="257"/>
      <c r="D271" s="258"/>
      <c r="E271" s="258"/>
      <c r="F271" s="257"/>
      <c r="G271" s="257"/>
      <c r="H271" s="257"/>
      <c r="I271" s="257"/>
      <c r="J271" s="257"/>
      <c r="K271" s="257"/>
      <c r="L271" s="257"/>
      <c r="M271" s="257"/>
      <c r="N271" s="257"/>
      <c r="O271" s="257"/>
      <c r="P271" s="257"/>
      <c r="Q271" s="257"/>
      <c r="R271" s="257"/>
      <c r="S271" s="257"/>
      <c r="T271" s="257"/>
      <c r="U271" s="257"/>
      <c r="V271" s="257"/>
      <c r="W271" s="257"/>
      <c r="X271" s="257"/>
      <c r="Y271" s="257"/>
      <c r="Z271" s="257"/>
    </row>
    <row r="272" ht="13.5" customHeight="1">
      <c r="A272" s="257"/>
      <c r="B272" s="257"/>
      <c r="C272" s="257"/>
      <c r="D272" s="258"/>
      <c r="E272" s="258"/>
      <c r="F272" s="257"/>
      <c r="G272" s="257"/>
      <c r="H272" s="257"/>
      <c r="I272" s="257"/>
      <c r="J272" s="257"/>
      <c r="K272" s="257"/>
      <c r="L272" s="257"/>
      <c r="M272" s="257"/>
      <c r="N272" s="257"/>
      <c r="O272" s="257"/>
      <c r="P272" s="257"/>
      <c r="Q272" s="257"/>
      <c r="R272" s="257"/>
      <c r="S272" s="257"/>
      <c r="T272" s="257"/>
      <c r="U272" s="257"/>
      <c r="V272" s="257"/>
      <c r="W272" s="257"/>
      <c r="X272" s="257"/>
      <c r="Y272" s="257"/>
      <c r="Z272" s="257"/>
    </row>
    <row r="273" ht="13.5" customHeight="1">
      <c r="A273" s="257"/>
      <c r="B273" s="257"/>
      <c r="C273" s="257"/>
      <c r="D273" s="258"/>
      <c r="E273" s="258"/>
      <c r="F273" s="257"/>
      <c r="G273" s="257"/>
      <c r="H273" s="257"/>
      <c r="I273" s="257"/>
      <c r="J273" s="257"/>
      <c r="K273" s="257"/>
      <c r="L273" s="257"/>
      <c r="M273" s="257"/>
      <c r="N273" s="257"/>
      <c r="O273" s="257"/>
      <c r="P273" s="257"/>
      <c r="Q273" s="257"/>
      <c r="R273" s="257"/>
      <c r="S273" s="257"/>
      <c r="T273" s="257"/>
      <c r="U273" s="257"/>
      <c r="V273" s="257"/>
      <c r="W273" s="257"/>
      <c r="X273" s="257"/>
      <c r="Y273" s="257"/>
      <c r="Z273" s="257"/>
    </row>
    <row r="274" ht="13.5" customHeight="1">
      <c r="A274" s="257"/>
      <c r="B274" s="257"/>
      <c r="C274" s="257"/>
      <c r="D274" s="258"/>
      <c r="E274" s="258"/>
      <c r="F274" s="257"/>
      <c r="G274" s="257"/>
      <c r="H274" s="257"/>
      <c r="I274" s="257"/>
      <c r="J274" s="257"/>
      <c r="K274" s="257"/>
      <c r="L274" s="257"/>
      <c r="M274" s="257"/>
      <c r="N274" s="257"/>
      <c r="O274" s="257"/>
      <c r="P274" s="257"/>
      <c r="Q274" s="257"/>
      <c r="R274" s="257"/>
      <c r="S274" s="257"/>
      <c r="T274" s="257"/>
      <c r="U274" s="257"/>
      <c r="V274" s="257"/>
      <c r="W274" s="257"/>
      <c r="X274" s="257"/>
      <c r="Y274" s="257"/>
      <c r="Z274" s="257"/>
    </row>
    <row r="275" ht="13.5" customHeight="1">
      <c r="A275" s="257"/>
      <c r="B275" s="257"/>
      <c r="C275" s="257"/>
      <c r="D275" s="258"/>
      <c r="E275" s="258"/>
      <c r="F275" s="257"/>
      <c r="G275" s="257"/>
      <c r="H275" s="257"/>
      <c r="I275" s="257"/>
      <c r="J275" s="257"/>
      <c r="K275" s="257"/>
      <c r="L275" s="257"/>
      <c r="M275" s="257"/>
      <c r="N275" s="257"/>
      <c r="O275" s="257"/>
      <c r="P275" s="257"/>
      <c r="Q275" s="257"/>
      <c r="R275" s="257"/>
      <c r="S275" s="257"/>
      <c r="T275" s="257"/>
      <c r="U275" s="257"/>
      <c r="V275" s="257"/>
      <c r="W275" s="257"/>
      <c r="X275" s="257"/>
      <c r="Y275" s="257"/>
      <c r="Z275" s="257"/>
    </row>
    <row r="276" ht="13.5" customHeight="1">
      <c r="A276" s="257"/>
      <c r="B276" s="257"/>
      <c r="C276" s="257"/>
      <c r="D276" s="258"/>
      <c r="E276" s="258"/>
      <c r="F276" s="257"/>
      <c r="G276" s="257"/>
      <c r="H276" s="257"/>
      <c r="I276" s="257"/>
      <c r="J276" s="257"/>
      <c r="K276" s="257"/>
      <c r="L276" s="257"/>
      <c r="M276" s="257"/>
      <c r="N276" s="257"/>
      <c r="O276" s="257"/>
      <c r="P276" s="257"/>
      <c r="Q276" s="257"/>
      <c r="R276" s="257"/>
      <c r="S276" s="257"/>
      <c r="T276" s="257"/>
      <c r="U276" s="257"/>
      <c r="V276" s="257"/>
      <c r="W276" s="257"/>
      <c r="X276" s="257"/>
      <c r="Y276" s="257"/>
      <c r="Z276" s="257"/>
    </row>
    <row r="277" ht="13.5" customHeight="1">
      <c r="A277" s="257"/>
      <c r="B277" s="257"/>
      <c r="C277" s="257"/>
      <c r="D277" s="258"/>
      <c r="E277" s="258"/>
      <c r="F277" s="257"/>
      <c r="G277" s="257"/>
      <c r="H277" s="257"/>
      <c r="I277" s="257"/>
      <c r="J277" s="257"/>
      <c r="K277" s="257"/>
      <c r="L277" s="257"/>
      <c r="M277" s="257"/>
      <c r="N277" s="257"/>
      <c r="O277" s="257"/>
      <c r="P277" s="257"/>
      <c r="Q277" s="257"/>
      <c r="R277" s="257"/>
      <c r="S277" s="257"/>
      <c r="T277" s="257"/>
      <c r="U277" s="257"/>
      <c r="V277" s="257"/>
      <c r="W277" s="257"/>
      <c r="X277" s="257"/>
      <c r="Y277" s="257"/>
      <c r="Z277" s="257"/>
    </row>
    <row r="278" ht="13.5" customHeight="1">
      <c r="A278" s="257"/>
      <c r="B278" s="257"/>
      <c r="C278" s="257"/>
      <c r="D278" s="258"/>
      <c r="E278" s="258"/>
      <c r="F278" s="257"/>
      <c r="G278" s="257"/>
      <c r="H278" s="257"/>
      <c r="I278" s="257"/>
      <c r="J278" s="257"/>
      <c r="K278" s="257"/>
      <c r="L278" s="257"/>
      <c r="M278" s="257"/>
      <c r="N278" s="257"/>
      <c r="O278" s="257"/>
      <c r="P278" s="257"/>
      <c r="Q278" s="257"/>
      <c r="R278" s="257"/>
      <c r="S278" s="257"/>
      <c r="T278" s="257"/>
      <c r="U278" s="257"/>
      <c r="V278" s="257"/>
      <c r="W278" s="257"/>
      <c r="X278" s="257"/>
      <c r="Y278" s="257"/>
      <c r="Z278" s="257"/>
    </row>
    <row r="279" ht="13.5" customHeight="1">
      <c r="A279" s="257"/>
      <c r="B279" s="257"/>
      <c r="C279" s="257"/>
      <c r="D279" s="258"/>
      <c r="E279" s="258"/>
      <c r="F279" s="257"/>
      <c r="G279" s="257"/>
      <c r="H279" s="257"/>
      <c r="I279" s="257"/>
      <c r="J279" s="257"/>
      <c r="K279" s="257"/>
      <c r="L279" s="257"/>
      <c r="M279" s="257"/>
      <c r="N279" s="257"/>
      <c r="O279" s="257"/>
      <c r="P279" s="257"/>
      <c r="Q279" s="257"/>
      <c r="R279" s="257"/>
      <c r="S279" s="257"/>
      <c r="T279" s="257"/>
      <c r="U279" s="257"/>
      <c r="V279" s="257"/>
      <c r="W279" s="257"/>
      <c r="X279" s="257"/>
      <c r="Y279" s="257"/>
      <c r="Z279" s="257"/>
    </row>
    <row r="280" ht="13.5" customHeight="1">
      <c r="A280" s="257"/>
      <c r="B280" s="257"/>
      <c r="C280" s="257"/>
      <c r="D280" s="258"/>
      <c r="E280" s="258"/>
      <c r="F280" s="257"/>
      <c r="G280" s="257"/>
      <c r="H280" s="257"/>
      <c r="I280" s="257"/>
      <c r="J280" s="257"/>
      <c r="K280" s="257"/>
      <c r="L280" s="257"/>
      <c r="M280" s="257"/>
      <c r="N280" s="257"/>
      <c r="O280" s="257"/>
      <c r="P280" s="257"/>
      <c r="Q280" s="257"/>
      <c r="R280" s="257"/>
      <c r="S280" s="257"/>
      <c r="T280" s="257"/>
      <c r="U280" s="257"/>
      <c r="V280" s="257"/>
      <c r="W280" s="257"/>
      <c r="X280" s="257"/>
      <c r="Y280" s="257"/>
      <c r="Z280" s="257"/>
    </row>
    <row r="281" ht="13.5" customHeight="1">
      <c r="A281" s="257"/>
      <c r="B281" s="257"/>
      <c r="C281" s="257"/>
      <c r="D281" s="258"/>
      <c r="E281" s="258"/>
      <c r="F281" s="257"/>
      <c r="G281" s="257"/>
      <c r="H281" s="257"/>
      <c r="I281" s="257"/>
      <c r="J281" s="257"/>
      <c r="K281" s="257"/>
      <c r="L281" s="257"/>
      <c r="M281" s="257"/>
      <c r="N281" s="257"/>
      <c r="O281" s="257"/>
      <c r="P281" s="257"/>
      <c r="Q281" s="257"/>
      <c r="R281" s="257"/>
      <c r="S281" s="257"/>
      <c r="T281" s="257"/>
      <c r="U281" s="257"/>
      <c r="V281" s="257"/>
      <c r="W281" s="257"/>
      <c r="X281" s="257"/>
      <c r="Y281" s="257"/>
      <c r="Z281" s="257"/>
    </row>
    <row r="282" ht="13.5" customHeight="1">
      <c r="A282" s="257"/>
      <c r="B282" s="257"/>
      <c r="C282" s="257"/>
      <c r="D282" s="258"/>
      <c r="E282" s="258"/>
      <c r="F282" s="257"/>
      <c r="G282" s="257"/>
      <c r="H282" s="257"/>
      <c r="I282" s="257"/>
      <c r="J282" s="257"/>
      <c r="K282" s="257"/>
      <c r="L282" s="257"/>
      <c r="M282" s="257"/>
      <c r="N282" s="257"/>
      <c r="O282" s="257"/>
      <c r="P282" s="257"/>
      <c r="Q282" s="257"/>
      <c r="R282" s="257"/>
      <c r="S282" s="257"/>
      <c r="T282" s="257"/>
      <c r="U282" s="257"/>
      <c r="V282" s="257"/>
      <c r="W282" s="257"/>
      <c r="X282" s="257"/>
      <c r="Y282" s="257"/>
      <c r="Z282" s="257"/>
    </row>
    <row r="283" ht="13.5" customHeight="1">
      <c r="A283" s="257"/>
      <c r="B283" s="257"/>
      <c r="C283" s="257"/>
      <c r="D283" s="258"/>
      <c r="E283" s="258"/>
      <c r="F283" s="257"/>
      <c r="G283" s="257"/>
      <c r="H283" s="257"/>
      <c r="I283" s="257"/>
      <c r="J283" s="257"/>
      <c r="K283" s="257"/>
      <c r="L283" s="257"/>
      <c r="M283" s="257"/>
      <c r="N283" s="257"/>
      <c r="O283" s="257"/>
      <c r="P283" s="257"/>
      <c r="Q283" s="257"/>
      <c r="R283" s="257"/>
      <c r="S283" s="257"/>
      <c r="T283" s="257"/>
      <c r="U283" s="257"/>
      <c r="V283" s="257"/>
      <c r="W283" s="257"/>
      <c r="X283" s="257"/>
      <c r="Y283" s="257"/>
      <c r="Z283" s="257"/>
    </row>
    <row r="284" ht="13.5" customHeight="1">
      <c r="A284" s="257"/>
      <c r="B284" s="257"/>
      <c r="C284" s="257"/>
      <c r="D284" s="258"/>
      <c r="E284" s="258"/>
      <c r="F284" s="257"/>
      <c r="G284" s="257"/>
      <c r="H284" s="257"/>
      <c r="I284" s="257"/>
      <c r="J284" s="257"/>
      <c r="K284" s="257"/>
      <c r="L284" s="257"/>
      <c r="M284" s="257"/>
      <c r="N284" s="257"/>
      <c r="O284" s="257"/>
      <c r="P284" s="257"/>
      <c r="Q284" s="257"/>
      <c r="R284" s="257"/>
      <c r="S284" s="257"/>
      <c r="T284" s="257"/>
      <c r="U284" s="257"/>
      <c r="V284" s="257"/>
      <c r="W284" s="257"/>
      <c r="X284" s="257"/>
      <c r="Y284" s="257"/>
      <c r="Z284" s="257"/>
    </row>
    <row r="285" ht="13.5" customHeight="1">
      <c r="A285" s="257"/>
      <c r="B285" s="257"/>
      <c r="C285" s="257"/>
      <c r="D285" s="258"/>
      <c r="E285" s="258"/>
      <c r="F285" s="257"/>
      <c r="G285" s="257"/>
      <c r="H285" s="257"/>
      <c r="I285" s="257"/>
      <c r="J285" s="257"/>
      <c r="K285" s="257"/>
      <c r="L285" s="257"/>
      <c r="M285" s="257"/>
      <c r="N285" s="257"/>
      <c r="O285" s="257"/>
      <c r="P285" s="257"/>
      <c r="Q285" s="257"/>
      <c r="R285" s="257"/>
      <c r="S285" s="257"/>
      <c r="T285" s="257"/>
      <c r="U285" s="257"/>
      <c r="V285" s="257"/>
      <c r="W285" s="257"/>
      <c r="X285" s="257"/>
      <c r="Y285" s="257"/>
      <c r="Z285" s="257"/>
    </row>
    <row r="286" ht="13.5" customHeight="1">
      <c r="A286" s="257"/>
      <c r="B286" s="257"/>
      <c r="C286" s="257"/>
      <c r="D286" s="258"/>
      <c r="E286" s="258"/>
      <c r="F286" s="257"/>
      <c r="G286" s="257"/>
      <c r="H286" s="257"/>
      <c r="I286" s="257"/>
      <c r="J286" s="257"/>
      <c r="K286" s="257"/>
      <c r="L286" s="257"/>
      <c r="M286" s="257"/>
      <c r="N286" s="257"/>
      <c r="O286" s="257"/>
      <c r="P286" s="257"/>
      <c r="Q286" s="257"/>
      <c r="R286" s="257"/>
      <c r="S286" s="257"/>
      <c r="T286" s="257"/>
      <c r="U286" s="257"/>
      <c r="V286" s="257"/>
      <c r="W286" s="257"/>
      <c r="X286" s="257"/>
      <c r="Y286" s="257"/>
      <c r="Z286" s="257"/>
    </row>
    <row r="287" ht="13.5" customHeight="1">
      <c r="A287" s="257"/>
      <c r="B287" s="257"/>
      <c r="C287" s="257"/>
      <c r="D287" s="258"/>
      <c r="E287" s="258"/>
      <c r="F287" s="257"/>
      <c r="G287" s="257"/>
      <c r="H287" s="257"/>
      <c r="I287" s="257"/>
      <c r="J287" s="257"/>
      <c r="K287" s="257"/>
      <c r="L287" s="257"/>
      <c r="M287" s="257"/>
      <c r="N287" s="257"/>
      <c r="O287" s="257"/>
      <c r="P287" s="257"/>
      <c r="Q287" s="257"/>
      <c r="R287" s="257"/>
      <c r="S287" s="257"/>
      <c r="T287" s="257"/>
      <c r="U287" s="257"/>
      <c r="V287" s="257"/>
      <c r="W287" s="257"/>
      <c r="X287" s="257"/>
      <c r="Y287" s="257"/>
      <c r="Z287" s="257"/>
    </row>
    <row r="288" ht="13.5" customHeight="1">
      <c r="A288" s="257"/>
      <c r="B288" s="257"/>
      <c r="C288" s="257"/>
      <c r="D288" s="258"/>
      <c r="E288" s="258"/>
      <c r="F288" s="257"/>
      <c r="G288" s="257"/>
      <c r="H288" s="257"/>
      <c r="I288" s="257"/>
      <c r="J288" s="257"/>
      <c r="K288" s="257"/>
      <c r="L288" s="257"/>
      <c r="M288" s="257"/>
      <c r="N288" s="257"/>
      <c r="O288" s="257"/>
      <c r="P288" s="257"/>
      <c r="Q288" s="257"/>
      <c r="R288" s="257"/>
      <c r="S288" s="257"/>
      <c r="T288" s="257"/>
      <c r="U288" s="257"/>
      <c r="V288" s="257"/>
      <c r="W288" s="257"/>
      <c r="X288" s="257"/>
      <c r="Y288" s="257"/>
      <c r="Z288" s="257"/>
    </row>
    <row r="289" ht="13.5" customHeight="1">
      <c r="A289" s="257"/>
      <c r="B289" s="257"/>
      <c r="C289" s="257"/>
      <c r="D289" s="258"/>
      <c r="E289" s="258"/>
      <c r="F289" s="257"/>
      <c r="G289" s="257"/>
      <c r="H289" s="257"/>
      <c r="I289" s="257"/>
      <c r="J289" s="257"/>
      <c r="K289" s="257"/>
      <c r="L289" s="257"/>
      <c r="M289" s="257"/>
      <c r="N289" s="257"/>
      <c r="O289" s="257"/>
      <c r="P289" s="257"/>
      <c r="Q289" s="257"/>
      <c r="R289" s="257"/>
      <c r="S289" s="257"/>
      <c r="T289" s="257"/>
      <c r="U289" s="257"/>
      <c r="V289" s="257"/>
      <c r="W289" s="257"/>
      <c r="X289" s="257"/>
      <c r="Y289" s="257"/>
      <c r="Z289" s="257"/>
    </row>
    <row r="290" ht="13.5" customHeight="1">
      <c r="A290" s="257"/>
      <c r="B290" s="257"/>
      <c r="C290" s="257"/>
      <c r="D290" s="258"/>
      <c r="E290" s="258"/>
      <c r="F290" s="257"/>
      <c r="G290" s="257"/>
      <c r="H290" s="257"/>
      <c r="I290" s="257"/>
      <c r="J290" s="257"/>
      <c r="K290" s="257"/>
      <c r="L290" s="257"/>
      <c r="M290" s="257"/>
      <c r="N290" s="257"/>
      <c r="O290" s="257"/>
      <c r="P290" s="257"/>
      <c r="Q290" s="257"/>
      <c r="R290" s="257"/>
      <c r="S290" s="257"/>
      <c r="T290" s="257"/>
      <c r="U290" s="257"/>
      <c r="V290" s="257"/>
      <c r="W290" s="257"/>
      <c r="X290" s="257"/>
      <c r="Y290" s="257"/>
      <c r="Z290" s="257"/>
    </row>
    <row r="291" ht="13.5" customHeight="1">
      <c r="A291" s="257"/>
      <c r="B291" s="257"/>
      <c r="C291" s="257"/>
      <c r="D291" s="258"/>
      <c r="E291" s="258"/>
      <c r="F291" s="257"/>
      <c r="G291" s="257"/>
      <c r="H291" s="257"/>
      <c r="I291" s="257"/>
      <c r="J291" s="257"/>
      <c r="K291" s="257"/>
      <c r="L291" s="257"/>
      <c r="M291" s="257"/>
      <c r="N291" s="257"/>
      <c r="O291" s="257"/>
      <c r="P291" s="257"/>
      <c r="Q291" s="257"/>
      <c r="R291" s="257"/>
      <c r="S291" s="257"/>
      <c r="T291" s="257"/>
      <c r="U291" s="257"/>
      <c r="V291" s="257"/>
      <c r="W291" s="257"/>
      <c r="X291" s="257"/>
      <c r="Y291" s="257"/>
      <c r="Z291" s="257"/>
    </row>
    <row r="292" ht="13.5" customHeight="1">
      <c r="A292" s="257"/>
      <c r="B292" s="257"/>
      <c r="C292" s="257"/>
      <c r="D292" s="258"/>
      <c r="E292" s="258"/>
      <c r="F292" s="257"/>
      <c r="G292" s="257"/>
      <c r="H292" s="257"/>
      <c r="I292" s="257"/>
      <c r="J292" s="257"/>
      <c r="K292" s="257"/>
      <c r="L292" s="257"/>
      <c r="M292" s="257"/>
      <c r="N292" s="257"/>
      <c r="O292" s="257"/>
      <c r="P292" s="257"/>
      <c r="Q292" s="257"/>
      <c r="R292" s="257"/>
      <c r="S292" s="257"/>
      <c r="T292" s="257"/>
      <c r="U292" s="257"/>
      <c r="V292" s="257"/>
      <c r="W292" s="257"/>
      <c r="X292" s="257"/>
      <c r="Y292" s="257"/>
      <c r="Z292" s="257"/>
    </row>
    <row r="293" ht="13.5" customHeight="1">
      <c r="A293" s="257"/>
      <c r="B293" s="257"/>
      <c r="C293" s="257"/>
      <c r="D293" s="258"/>
      <c r="E293" s="258"/>
      <c r="F293" s="257"/>
      <c r="G293" s="257"/>
      <c r="H293" s="257"/>
      <c r="I293" s="257"/>
      <c r="J293" s="257"/>
      <c r="K293" s="257"/>
      <c r="L293" s="257"/>
      <c r="M293" s="257"/>
      <c r="N293" s="257"/>
      <c r="O293" s="257"/>
      <c r="P293" s="257"/>
      <c r="Q293" s="257"/>
      <c r="R293" s="257"/>
      <c r="S293" s="257"/>
      <c r="T293" s="257"/>
      <c r="U293" s="257"/>
      <c r="V293" s="257"/>
      <c r="W293" s="257"/>
      <c r="X293" s="257"/>
      <c r="Y293" s="257"/>
      <c r="Z293" s="257"/>
    </row>
    <row r="294" ht="13.5" customHeight="1">
      <c r="A294" s="257"/>
      <c r="B294" s="257"/>
      <c r="C294" s="257"/>
      <c r="D294" s="258"/>
      <c r="E294" s="258"/>
      <c r="F294" s="257"/>
      <c r="G294" s="257"/>
      <c r="H294" s="257"/>
      <c r="I294" s="257"/>
      <c r="J294" s="257"/>
      <c r="K294" s="257"/>
      <c r="L294" s="257"/>
      <c r="M294" s="257"/>
      <c r="N294" s="257"/>
      <c r="O294" s="257"/>
      <c r="P294" s="257"/>
      <c r="Q294" s="257"/>
      <c r="R294" s="257"/>
      <c r="S294" s="257"/>
      <c r="T294" s="257"/>
      <c r="U294" s="257"/>
      <c r="V294" s="257"/>
      <c r="W294" s="257"/>
      <c r="X294" s="257"/>
      <c r="Y294" s="257"/>
      <c r="Z294" s="257"/>
    </row>
    <row r="295" ht="13.5" customHeight="1">
      <c r="A295" s="257"/>
      <c r="B295" s="257"/>
      <c r="C295" s="257"/>
      <c r="D295" s="258"/>
      <c r="E295" s="258"/>
      <c r="F295" s="257"/>
      <c r="G295" s="257"/>
      <c r="H295" s="257"/>
      <c r="I295" s="257"/>
      <c r="J295" s="257"/>
      <c r="K295" s="257"/>
      <c r="L295" s="257"/>
      <c r="M295" s="257"/>
      <c r="N295" s="257"/>
      <c r="O295" s="257"/>
      <c r="P295" s="257"/>
      <c r="Q295" s="257"/>
      <c r="R295" s="257"/>
      <c r="S295" s="257"/>
      <c r="T295" s="257"/>
      <c r="U295" s="257"/>
      <c r="V295" s="257"/>
      <c r="W295" s="257"/>
      <c r="X295" s="257"/>
      <c r="Y295" s="257"/>
      <c r="Z295" s="257"/>
    </row>
    <row r="296" ht="13.5" customHeight="1">
      <c r="A296" s="257"/>
      <c r="B296" s="257"/>
      <c r="C296" s="257"/>
      <c r="D296" s="258"/>
      <c r="E296" s="258"/>
      <c r="F296" s="257"/>
      <c r="G296" s="257"/>
      <c r="H296" s="257"/>
      <c r="I296" s="257"/>
      <c r="J296" s="257"/>
      <c r="K296" s="257"/>
      <c r="L296" s="257"/>
      <c r="M296" s="257"/>
      <c r="N296" s="257"/>
      <c r="O296" s="257"/>
      <c r="P296" s="257"/>
      <c r="Q296" s="257"/>
      <c r="R296" s="257"/>
      <c r="S296" s="257"/>
      <c r="T296" s="257"/>
      <c r="U296" s="257"/>
      <c r="V296" s="257"/>
      <c r="W296" s="257"/>
      <c r="X296" s="257"/>
      <c r="Y296" s="257"/>
      <c r="Z296" s="257"/>
    </row>
    <row r="297" ht="13.5" customHeight="1">
      <c r="A297" s="257"/>
      <c r="B297" s="257"/>
      <c r="C297" s="257"/>
      <c r="D297" s="258"/>
      <c r="E297" s="258"/>
      <c r="F297" s="257"/>
      <c r="G297" s="257"/>
      <c r="H297" s="257"/>
      <c r="I297" s="257"/>
      <c r="J297" s="257"/>
      <c r="K297" s="257"/>
      <c r="L297" s="257"/>
      <c r="M297" s="257"/>
      <c r="N297" s="257"/>
      <c r="O297" s="257"/>
      <c r="P297" s="257"/>
      <c r="Q297" s="257"/>
      <c r="R297" s="257"/>
      <c r="S297" s="257"/>
      <c r="T297" s="257"/>
      <c r="U297" s="257"/>
      <c r="V297" s="257"/>
      <c r="W297" s="257"/>
      <c r="X297" s="257"/>
      <c r="Y297" s="257"/>
      <c r="Z297" s="257"/>
    </row>
    <row r="298" ht="13.5" customHeight="1">
      <c r="A298" s="257"/>
      <c r="B298" s="257"/>
      <c r="C298" s="257"/>
      <c r="D298" s="258"/>
      <c r="E298" s="258"/>
      <c r="F298" s="257"/>
      <c r="G298" s="257"/>
      <c r="H298" s="257"/>
      <c r="I298" s="257"/>
      <c r="J298" s="257"/>
      <c r="K298" s="257"/>
      <c r="L298" s="257"/>
      <c r="M298" s="257"/>
      <c r="N298" s="257"/>
      <c r="O298" s="257"/>
      <c r="P298" s="257"/>
      <c r="Q298" s="257"/>
      <c r="R298" s="257"/>
      <c r="S298" s="257"/>
      <c r="T298" s="257"/>
      <c r="U298" s="257"/>
      <c r="V298" s="257"/>
      <c r="W298" s="257"/>
      <c r="X298" s="257"/>
      <c r="Y298" s="257"/>
      <c r="Z298" s="257"/>
    </row>
    <row r="299" ht="13.5" customHeight="1">
      <c r="A299" s="257"/>
      <c r="B299" s="257"/>
      <c r="C299" s="257"/>
      <c r="D299" s="258"/>
      <c r="E299" s="258"/>
      <c r="F299" s="257"/>
      <c r="G299" s="257"/>
      <c r="H299" s="257"/>
      <c r="I299" s="257"/>
      <c r="J299" s="257"/>
      <c r="K299" s="257"/>
      <c r="L299" s="257"/>
      <c r="M299" s="257"/>
      <c r="N299" s="257"/>
      <c r="O299" s="257"/>
      <c r="P299" s="257"/>
      <c r="Q299" s="257"/>
      <c r="R299" s="257"/>
      <c r="S299" s="257"/>
      <c r="T299" s="257"/>
      <c r="U299" s="257"/>
      <c r="V299" s="257"/>
      <c r="W299" s="257"/>
      <c r="X299" s="257"/>
      <c r="Y299" s="257"/>
      <c r="Z299" s="257"/>
    </row>
    <row r="300" ht="13.5" customHeight="1">
      <c r="A300" s="257"/>
      <c r="B300" s="257"/>
      <c r="C300" s="257"/>
      <c r="D300" s="258"/>
      <c r="E300" s="258"/>
      <c r="F300" s="257"/>
      <c r="G300" s="257"/>
      <c r="H300" s="257"/>
      <c r="I300" s="257"/>
      <c r="J300" s="257"/>
      <c r="K300" s="257"/>
      <c r="L300" s="257"/>
      <c r="M300" s="257"/>
      <c r="N300" s="257"/>
      <c r="O300" s="257"/>
      <c r="P300" s="257"/>
      <c r="Q300" s="257"/>
      <c r="R300" s="257"/>
      <c r="S300" s="257"/>
      <c r="T300" s="257"/>
      <c r="U300" s="257"/>
      <c r="V300" s="257"/>
      <c r="W300" s="257"/>
      <c r="X300" s="257"/>
      <c r="Y300" s="257"/>
      <c r="Z300" s="257"/>
    </row>
    <row r="301" ht="13.5" customHeight="1">
      <c r="A301" s="257"/>
      <c r="B301" s="257"/>
      <c r="C301" s="257"/>
      <c r="D301" s="258"/>
      <c r="E301" s="258"/>
      <c r="F301" s="257"/>
      <c r="G301" s="257"/>
      <c r="H301" s="257"/>
      <c r="I301" s="257"/>
      <c r="J301" s="257"/>
      <c r="K301" s="257"/>
      <c r="L301" s="257"/>
      <c r="M301" s="257"/>
      <c r="N301" s="257"/>
      <c r="O301" s="257"/>
      <c r="P301" s="257"/>
      <c r="Q301" s="257"/>
      <c r="R301" s="257"/>
      <c r="S301" s="257"/>
      <c r="T301" s="257"/>
      <c r="U301" s="257"/>
      <c r="V301" s="257"/>
      <c r="W301" s="257"/>
      <c r="X301" s="257"/>
      <c r="Y301" s="257"/>
      <c r="Z301" s="257"/>
    </row>
    <row r="302" ht="13.5" customHeight="1">
      <c r="A302" s="257"/>
      <c r="B302" s="257"/>
      <c r="C302" s="257"/>
      <c r="D302" s="258"/>
      <c r="E302" s="258"/>
      <c r="F302" s="257"/>
      <c r="G302" s="257"/>
      <c r="H302" s="257"/>
      <c r="I302" s="257"/>
      <c r="J302" s="257"/>
      <c r="K302" s="257"/>
      <c r="L302" s="257"/>
      <c r="M302" s="257"/>
      <c r="N302" s="257"/>
      <c r="O302" s="257"/>
      <c r="P302" s="257"/>
      <c r="Q302" s="257"/>
      <c r="R302" s="257"/>
      <c r="S302" s="257"/>
      <c r="T302" s="257"/>
      <c r="U302" s="257"/>
      <c r="V302" s="257"/>
      <c r="W302" s="257"/>
      <c r="X302" s="257"/>
      <c r="Y302" s="257"/>
      <c r="Z302" s="257"/>
    </row>
    <row r="303" ht="13.5" customHeight="1">
      <c r="A303" s="257"/>
      <c r="B303" s="257"/>
      <c r="C303" s="257"/>
      <c r="D303" s="258"/>
      <c r="E303" s="258"/>
      <c r="F303" s="257"/>
      <c r="G303" s="257"/>
      <c r="H303" s="257"/>
      <c r="I303" s="257"/>
      <c r="J303" s="257"/>
      <c r="K303" s="257"/>
      <c r="L303" s="257"/>
      <c r="M303" s="257"/>
      <c r="N303" s="257"/>
      <c r="O303" s="257"/>
      <c r="P303" s="257"/>
      <c r="Q303" s="257"/>
      <c r="R303" s="257"/>
      <c r="S303" s="257"/>
      <c r="T303" s="257"/>
      <c r="U303" s="257"/>
      <c r="V303" s="257"/>
      <c r="W303" s="257"/>
      <c r="X303" s="257"/>
      <c r="Y303" s="257"/>
      <c r="Z303" s="257"/>
    </row>
    <row r="304" ht="13.5" customHeight="1">
      <c r="A304" s="257"/>
      <c r="B304" s="257"/>
      <c r="C304" s="257"/>
      <c r="D304" s="258"/>
      <c r="E304" s="258"/>
      <c r="F304" s="257"/>
      <c r="G304" s="257"/>
      <c r="H304" s="257"/>
      <c r="I304" s="257"/>
      <c r="J304" s="257"/>
      <c r="K304" s="257"/>
      <c r="L304" s="257"/>
      <c r="M304" s="257"/>
      <c r="N304" s="257"/>
      <c r="O304" s="257"/>
      <c r="P304" s="257"/>
      <c r="Q304" s="257"/>
      <c r="R304" s="257"/>
      <c r="S304" s="257"/>
      <c r="T304" s="257"/>
      <c r="U304" s="257"/>
      <c r="V304" s="257"/>
      <c r="W304" s="257"/>
      <c r="X304" s="257"/>
      <c r="Y304" s="257"/>
      <c r="Z304" s="257"/>
    </row>
    <row r="305" ht="13.5" customHeight="1">
      <c r="A305" s="257"/>
      <c r="B305" s="257"/>
      <c r="C305" s="257"/>
      <c r="D305" s="258"/>
      <c r="E305" s="258"/>
      <c r="F305" s="257"/>
      <c r="G305" s="257"/>
      <c r="H305" s="257"/>
      <c r="I305" s="257"/>
      <c r="J305" s="257"/>
      <c r="K305" s="257"/>
      <c r="L305" s="257"/>
      <c r="M305" s="257"/>
      <c r="N305" s="257"/>
      <c r="O305" s="257"/>
      <c r="P305" s="257"/>
      <c r="Q305" s="257"/>
      <c r="R305" s="257"/>
      <c r="S305" s="257"/>
      <c r="T305" s="257"/>
      <c r="U305" s="257"/>
      <c r="V305" s="257"/>
      <c r="W305" s="257"/>
      <c r="X305" s="257"/>
      <c r="Y305" s="257"/>
      <c r="Z305" s="257"/>
    </row>
    <row r="306" ht="13.5" customHeight="1">
      <c r="A306" s="257"/>
      <c r="B306" s="257"/>
      <c r="C306" s="257"/>
      <c r="D306" s="258"/>
      <c r="E306" s="258"/>
      <c r="F306" s="257"/>
      <c r="G306" s="257"/>
      <c r="H306" s="257"/>
      <c r="I306" s="257"/>
      <c r="J306" s="257"/>
      <c r="K306" s="257"/>
      <c r="L306" s="257"/>
      <c r="M306" s="257"/>
      <c r="N306" s="257"/>
      <c r="O306" s="257"/>
      <c r="P306" s="257"/>
      <c r="Q306" s="257"/>
      <c r="R306" s="257"/>
      <c r="S306" s="257"/>
      <c r="T306" s="257"/>
      <c r="U306" s="257"/>
      <c r="V306" s="257"/>
      <c r="W306" s="257"/>
      <c r="X306" s="257"/>
      <c r="Y306" s="257"/>
      <c r="Z306" s="257"/>
    </row>
    <row r="307" ht="13.5" customHeight="1">
      <c r="A307" s="257"/>
      <c r="B307" s="257"/>
      <c r="C307" s="257"/>
      <c r="D307" s="258"/>
      <c r="E307" s="258"/>
      <c r="F307" s="257"/>
      <c r="G307" s="257"/>
      <c r="H307" s="257"/>
      <c r="I307" s="257"/>
      <c r="J307" s="257"/>
      <c r="K307" s="257"/>
      <c r="L307" s="257"/>
      <c r="M307" s="257"/>
      <c r="N307" s="257"/>
      <c r="O307" s="257"/>
      <c r="P307" s="257"/>
      <c r="Q307" s="257"/>
      <c r="R307" s="257"/>
      <c r="S307" s="257"/>
      <c r="T307" s="257"/>
      <c r="U307" s="257"/>
      <c r="V307" s="257"/>
      <c r="W307" s="257"/>
      <c r="X307" s="257"/>
      <c r="Y307" s="257"/>
      <c r="Z307" s="257"/>
    </row>
    <row r="308" ht="13.5" customHeight="1">
      <c r="A308" s="257"/>
      <c r="B308" s="257"/>
      <c r="C308" s="257"/>
      <c r="D308" s="258"/>
      <c r="E308" s="258"/>
      <c r="F308" s="257"/>
      <c r="G308" s="257"/>
      <c r="H308" s="257"/>
      <c r="I308" s="257"/>
      <c r="J308" s="257"/>
      <c r="K308" s="257"/>
      <c r="L308" s="257"/>
      <c r="M308" s="257"/>
      <c r="N308" s="257"/>
      <c r="O308" s="257"/>
      <c r="P308" s="257"/>
      <c r="Q308" s="257"/>
      <c r="R308" s="257"/>
      <c r="S308" s="257"/>
      <c r="T308" s="257"/>
      <c r="U308" s="257"/>
      <c r="V308" s="257"/>
      <c r="W308" s="257"/>
      <c r="X308" s="257"/>
      <c r="Y308" s="257"/>
      <c r="Z308" s="257"/>
    </row>
    <row r="309" ht="13.5" customHeight="1">
      <c r="A309" s="257"/>
      <c r="B309" s="257"/>
      <c r="C309" s="257"/>
      <c r="D309" s="258"/>
      <c r="E309" s="258"/>
      <c r="F309" s="257"/>
      <c r="G309" s="257"/>
      <c r="H309" s="257"/>
      <c r="I309" s="257"/>
      <c r="J309" s="257"/>
      <c r="K309" s="257"/>
      <c r="L309" s="257"/>
      <c r="M309" s="257"/>
      <c r="N309" s="257"/>
      <c r="O309" s="257"/>
      <c r="P309" s="257"/>
      <c r="Q309" s="257"/>
      <c r="R309" s="257"/>
      <c r="S309" s="257"/>
      <c r="T309" s="257"/>
      <c r="U309" s="257"/>
      <c r="V309" s="257"/>
      <c r="W309" s="257"/>
      <c r="X309" s="257"/>
      <c r="Y309" s="257"/>
      <c r="Z309" s="257"/>
    </row>
    <row r="310" ht="13.5" customHeight="1">
      <c r="A310" s="257"/>
      <c r="B310" s="257"/>
      <c r="C310" s="257"/>
      <c r="D310" s="258"/>
      <c r="E310" s="258"/>
      <c r="F310" s="257"/>
      <c r="G310" s="257"/>
      <c r="H310" s="257"/>
      <c r="I310" s="257"/>
      <c r="J310" s="257"/>
      <c r="K310" s="257"/>
      <c r="L310" s="257"/>
      <c r="M310" s="257"/>
      <c r="N310" s="257"/>
      <c r="O310" s="257"/>
      <c r="P310" s="257"/>
      <c r="Q310" s="257"/>
      <c r="R310" s="257"/>
      <c r="S310" s="257"/>
      <c r="T310" s="257"/>
      <c r="U310" s="257"/>
      <c r="V310" s="257"/>
      <c r="W310" s="257"/>
      <c r="X310" s="257"/>
      <c r="Y310" s="257"/>
      <c r="Z310" s="257"/>
    </row>
    <row r="311" ht="13.5" customHeight="1">
      <c r="A311" s="257"/>
      <c r="B311" s="257"/>
      <c r="C311" s="257"/>
      <c r="D311" s="258"/>
      <c r="E311" s="258"/>
      <c r="F311" s="257"/>
      <c r="G311" s="257"/>
      <c r="H311" s="257"/>
      <c r="I311" s="257"/>
      <c r="J311" s="257"/>
      <c r="K311" s="257"/>
      <c r="L311" s="257"/>
      <c r="M311" s="257"/>
      <c r="N311" s="257"/>
      <c r="O311" s="257"/>
      <c r="P311" s="257"/>
      <c r="Q311" s="257"/>
      <c r="R311" s="257"/>
      <c r="S311" s="257"/>
      <c r="T311" s="257"/>
      <c r="U311" s="257"/>
      <c r="V311" s="257"/>
      <c r="W311" s="257"/>
      <c r="X311" s="257"/>
      <c r="Y311" s="257"/>
      <c r="Z311" s="257"/>
    </row>
    <row r="312" ht="13.5" customHeight="1">
      <c r="A312" s="257"/>
      <c r="B312" s="257"/>
      <c r="C312" s="257"/>
      <c r="D312" s="258"/>
      <c r="E312" s="258"/>
      <c r="F312" s="257"/>
      <c r="G312" s="257"/>
      <c r="H312" s="257"/>
      <c r="I312" s="257"/>
      <c r="J312" s="257"/>
      <c r="K312" s="257"/>
      <c r="L312" s="257"/>
      <c r="M312" s="257"/>
      <c r="N312" s="257"/>
      <c r="O312" s="257"/>
      <c r="P312" s="257"/>
      <c r="Q312" s="257"/>
      <c r="R312" s="257"/>
      <c r="S312" s="257"/>
      <c r="T312" s="257"/>
      <c r="U312" s="257"/>
      <c r="V312" s="257"/>
      <c r="W312" s="257"/>
      <c r="X312" s="257"/>
      <c r="Y312" s="257"/>
      <c r="Z312" s="257"/>
    </row>
    <row r="313" ht="13.5" customHeight="1">
      <c r="A313" s="257"/>
      <c r="B313" s="257"/>
      <c r="C313" s="257"/>
      <c r="D313" s="258"/>
      <c r="E313" s="258"/>
      <c r="F313" s="257"/>
      <c r="G313" s="257"/>
      <c r="H313" s="257"/>
      <c r="I313" s="257"/>
      <c r="J313" s="257"/>
      <c r="K313" s="257"/>
      <c r="L313" s="257"/>
      <c r="M313" s="257"/>
      <c r="N313" s="257"/>
      <c r="O313" s="257"/>
      <c r="P313" s="257"/>
      <c r="Q313" s="257"/>
      <c r="R313" s="257"/>
      <c r="S313" s="257"/>
      <c r="T313" s="257"/>
      <c r="U313" s="257"/>
      <c r="V313" s="257"/>
      <c r="W313" s="257"/>
      <c r="X313" s="257"/>
      <c r="Y313" s="257"/>
      <c r="Z313" s="257"/>
    </row>
    <row r="314" ht="13.5" customHeight="1">
      <c r="A314" s="257"/>
      <c r="B314" s="257"/>
      <c r="C314" s="257"/>
      <c r="D314" s="258"/>
      <c r="E314" s="258"/>
      <c r="F314" s="257"/>
      <c r="G314" s="257"/>
      <c r="H314" s="257"/>
      <c r="I314" s="257"/>
      <c r="J314" s="257"/>
      <c r="K314" s="257"/>
      <c r="L314" s="257"/>
      <c r="M314" s="257"/>
      <c r="N314" s="257"/>
      <c r="O314" s="257"/>
      <c r="P314" s="257"/>
      <c r="Q314" s="257"/>
      <c r="R314" s="257"/>
      <c r="S314" s="257"/>
      <c r="T314" s="257"/>
      <c r="U314" s="257"/>
      <c r="V314" s="257"/>
      <c r="W314" s="257"/>
      <c r="X314" s="257"/>
      <c r="Y314" s="257"/>
      <c r="Z314" s="257"/>
    </row>
    <row r="315" ht="13.5" customHeight="1">
      <c r="A315" s="257"/>
      <c r="B315" s="257"/>
      <c r="C315" s="257"/>
      <c r="D315" s="258"/>
      <c r="E315" s="258"/>
      <c r="F315" s="257"/>
      <c r="G315" s="257"/>
      <c r="H315" s="257"/>
      <c r="I315" s="257"/>
      <c r="J315" s="257"/>
      <c r="K315" s="257"/>
      <c r="L315" s="257"/>
      <c r="M315" s="257"/>
      <c r="N315" s="257"/>
      <c r="O315" s="257"/>
      <c r="P315" s="257"/>
      <c r="Q315" s="257"/>
      <c r="R315" s="257"/>
      <c r="S315" s="257"/>
      <c r="T315" s="257"/>
      <c r="U315" s="257"/>
      <c r="V315" s="257"/>
      <c r="W315" s="257"/>
      <c r="X315" s="257"/>
      <c r="Y315" s="257"/>
      <c r="Z315" s="257"/>
    </row>
    <row r="316" ht="13.5" customHeight="1">
      <c r="A316" s="257"/>
      <c r="B316" s="257"/>
      <c r="C316" s="257"/>
      <c r="D316" s="258"/>
      <c r="E316" s="258"/>
      <c r="F316" s="257"/>
      <c r="G316" s="257"/>
      <c r="H316" s="257"/>
      <c r="I316" s="257"/>
      <c r="J316" s="257"/>
      <c r="K316" s="257"/>
      <c r="L316" s="257"/>
      <c r="M316" s="257"/>
      <c r="N316" s="257"/>
      <c r="O316" s="257"/>
      <c r="P316" s="257"/>
      <c r="Q316" s="257"/>
      <c r="R316" s="257"/>
      <c r="S316" s="257"/>
      <c r="T316" s="257"/>
      <c r="U316" s="257"/>
      <c r="V316" s="257"/>
      <c r="W316" s="257"/>
      <c r="X316" s="257"/>
      <c r="Y316" s="257"/>
      <c r="Z316" s="257"/>
    </row>
    <row r="317" ht="13.5" customHeight="1">
      <c r="A317" s="257"/>
      <c r="B317" s="257"/>
      <c r="C317" s="257"/>
      <c r="D317" s="258"/>
      <c r="E317" s="258"/>
      <c r="F317" s="257"/>
      <c r="G317" s="257"/>
      <c r="H317" s="257"/>
      <c r="I317" s="257"/>
      <c r="J317" s="257"/>
      <c r="K317" s="257"/>
      <c r="L317" s="257"/>
      <c r="M317" s="257"/>
      <c r="N317" s="257"/>
      <c r="O317" s="257"/>
      <c r="P317" s="257"/>
      <c r="Q317" s="257"/>
      <c r="R317" s="257"/>
      <c r="S317" s="257"/>
      <c r="T317" s="257"/>
      <c r="U317" s="257"/>
      <c r="V317" s="257"/>
      <c r="W317" s="257"/>
      <c r="X317" s="257"/>
      <c r="Y317" s="257"/>
      <c r="Z317" s="257"/>
    </row>
    <row r="318" ht="13.5" customHeight="1">
      <c r="A318" s="257"/>
      <c r="B318" s="257"/>
      <c r="C318" s="257"/>
      <c r="D318" s="258"/>
      <c r="E318" s="258"/>
      <c r="F318" s="257"/>
      <c r="G318" s="257"/>
      <c r="H318" s="257"/>
      <c r="I318" s="257"/>
      <c r="J318" s="257"/>
      <c r="K318" s="257"/>
      <c r="L318" s="257"/>
      <c r="M318" s="257"/>
      <c r="N318" s="257"/>
      <c r="O318" s="257"/>
      <c r="P318" s="257"/>
      <c r="Q318" s="257"/>
      <c r="R318" s="257"/>
      <c r="S318" s="257"/>
      <c r="T318" s="257"/>
      <c r="U318" s="257"/>
      <c r="V318" s="257"/>
      <c r="W318" s="257"/>
      <c r="X318" s="257"/>
      <c r="Y318" s="257"/>
      <c r="Z318" s="257"/>
    </row>
    <row r="319" ht="13.5" customHeight="1">
      <c r="A319" s="257"/>
      <c r="B319" s="257"/>
      <c r="C319" s="257"/>
      <c r="D319" s="258"/>
      <c r="E319" s="258"/>
      <c r="F319" s="257"/>
      <c r="G319" s="257"/>
      <c r="H319" s="257"/>
      <c r="I319" s="257"/>
      <c r="J319" s="257"/>
      <c r="K319" s="257"/>
      <c r="L319" s="257"/>
      <c r="M319" s="257"/>
      <c r="N319" s="257"/>
      <c r="O319" s="257"/>
      <c r="P319" s="257"/>
      <c r="Q319" s="257"/>
      <c r="R319" s="257"/>
      <c r="S319" s="257"/>
      <c r="T319" s="257"/>
      <c r="U319" s="257"/>
      <c r="V319" s="257"/>
      <c r="W319" s="257"/>
      <c r="X319" s="257"/>
      <c r="Y319" s="257"/>
      <c r="Z319" s="257"/>
    </row>
    <row r="320" ht="13.5" customHeight="1">
      <c r="A320" s="257"/>
      <c r="B320" s="257"/>
      <c r="C320" s="257"/>
      <c r="D320" s="258"/>
      <c r="E320" s="258"/>
      <c r="F320" s="257"/>
      <c r="G320" s="257"/>
      <c r="H320" s="257"/>
      <c r="I320" s="257"/>
      <c r="J320" s="257"/>
      <c r="K320" s="257"/>
      <c r="L320" s="257"/>
      <c r="M320" s="257"/>
      <c r="N320" s="257"/>
      <c r="O320" s="257"/>
      <c r="P320" s="257"/>
      <c r="Q320" s="257"/>
      <c r="R320" s="257"/>
      <c r="S320" s="257"/>
      <c r="T320" s="257"/>
      <c r="U320" s="257"/>
      <c r="V320" s="257"/>
      <c r="W320" s="257"/>
      <c r="X320" s="257"/>
      <c r="Y320" s="257"/>
      <c r="Z320" s="257"/>
    </row>
    <row r="321" ht="13.5" customHeight="1">
      <c r="A321" s="257"/>
      <c r="B321" s="257"/>
      <c r="C321" s="257"/>
      <c r="D321" s="258"/>
      <c r="E321" s="258"/>
      <c r="F321" s="257"/>
      <c r="G321" s="257"/>
      <c r="H321" s="257"/>
      <c r="I321" s="257"/>
      <c r="J321" s="257"/>
      <c r="K321" s="257"/>
      <c r="L321" s="257"/>
      <c r="M321" s="257"/>
      <c r="N321" s="257"/>
      <c r="O321" s="257"/>
      <c r="P321" s="257"/>
      <c r="Q321" s="257"/>
      <c r="R321" s="257"/>
      <c r="S321" s="257"/>
      <c r="T321" s="257"/>
      <c r="U321" s="257"/>
      <c r="V321" s="257"/>
      <c r="W321" s="257"/>
      <c r="X321" s="257"/>
      <c r="Y321" s="257"/>
      <c r="Z321" s="257"/>
    </row>
    <row r="322" ht="13.5" customHeight="1">
      <c r="A322" s="257"/>
      <c r="B322" s="257"/>
      <c r="C322" s="257"/>
      <c r="D322" s="258"/>
      <c r="E322" s="258"/>
      <c r="F322" s="257"/>
      <c r="G322" s="257"/>
      <c r="H322" s="257"/>
      <c r="I322" s="257"/>
      <c r="J322" s="257"/>
      <c r="K322" s="257"/>
      <c r="L322" s="257"/>
      <c r="M322" s="257"/>
      <c r="N322" s="257"/>
      <c r="O322" s="257"/>
      <c r="P322" s="257"/>
      <c r="Q322" s="257"/>
      <c r="R322" s="257"/>
      <c r="S322" s="257"/>
      <c r="T322" s="257"/>
      <c r="U322" s="257"/>
      <c r="V322" s="257"/>
      <c r="W322" s="257"/>
      <c r="X322" s="257"/>
      <c r="Y322" s="257"/>
      <c r="Z322" s="257"/>
    </row>
    <row r="323" ht="13.5" customHeight="1">
      <c r="A323" s="257"/>
      <c r="B323" s="257"/>
      <c r="C323" s="257"/>
      <c r="D323" s="258"/>
      <c r="E323" s="258"/>
      <c r="F323" s="257"/>
      <c r="G323" s="257"/>
      <c r="H323" s="257"/>
      <c r="I323" s="257"/>
      <c r="J323" s="257"/>
      <c r="K323" s="257"/>
      <c r="L323" s="257"/>
      <c r="M323" s="257"/>
      <c r="N323" s="257"/>
      <c r="O323" s="257"/>
      <c r="P323" s="257"/>
      <c r="Q323" s="257"/>
      <c r="R323" s="257"/>
      <c r="S323" s="257"/>
      <c r="T323" s="257"/>
      <c r="U323" s="257"/>
      <c r="V323" s="257"/>
      <c r="W323" s="257"/>
      <c r="X323" s="257"/>
      <c r="Y323" s="257"/>
      <c r="Z323" s="257"/>
    </row>
    <row r="324" ht="13.5" customHeight="1">
      <c r="A324" s="257"/>
      <c r="B324" s="257"/>
      <c r="C324" s="257"/>
      <c r="D324" s="258"/>
      <c r="E324" s="258"/>
      <c r="F324" s="257"/>
      <c r="G324" s="257"/>
      <c r="H324" s="257"/>
      <c r="I324" s="257"/>
      <c r="J324" s="257"/>
      <c r="K324" s="257"/>
      <c r="L324" s="257"/>
      <c r="M324" s="257"/>
      <c r="N324" s="257"/>
      <c r="O324" s="257"/>
      <c r="P324" s="257"/>
      <c r="Q324" s="257"/>
      <c r="R324" s="257"/>
      <c r="S324" s="257"/>
      <c r="T324" s="257"/>
      <c r="U324" s="257"/>
      <c r="V324" s="257"/>
      <c r="W324" s="257"/>
      <c r="X324" s="257"/>
      <c r="Y324" s="257"/>
      <c r="Z324" s="257"/>
    </row>
    <row r="325" ht="13.5" customHeight="1">
      <c r="A325" s="257"/>
      <c r="B325" s="257"/>
      <c r="C325" s="257"/>
      <c r="D325" s="258"/>
      <c r="E325" s="258"/>
      <c r="F325" s="257"/>
      <c r="G325" s="257"/>
      <c r="H325" s="257"/>
      <c r="I325" s="257"/>
      <c r="J325" s="257"/>
      <c r="K325" s="257"/>
      <c r="L325" s="257"/>
      <c r="M325" s="257"/>
      <c r="N325" s="257"/>
      <c r="O325" s="257"/>
      <c r="P325" s="257"/>
      <c r="Q325" s="257"/>
      <c r="R325" s="257"/>
      <c r="S325" s="257"/>
      <c r="T325" s="257"/>
      <c r="U325" s="257"/>
      <c r="V325" s="257"/>
      <c r="W325" s="257"/>
      <c r="X325" s="257"/>
      <c r="Y325" s="257"/>
      <c r="Z325" s="257"/>
    </row>
    <row r="326" ht="13.5" customHeight="1">
      <c r="A326" s="257"/>
      <c r="B326" s="257"/>
      <c r="C326" s="257"/>
      <c r="D326" s="258"/>
      <c r="E326" s="258"/>
      <c r="F326" s="257"/>
      <c r="G326" s="257"/>
      <c r="H326" s="257"/>
      <c r="I326" s="257"/>
      <c r="J326" s="257"/>
      <c r="K326" s="257"/>
      <c r="L326" s="257"/>
      <c r="M326" s="257"/>
      <c r="N326" s="257"/>
      <c r="O326" s="257"/>
      <c r="P326" s="257"/>
      <c r="Q326" s="257"/>
      <c r="R326" s="257"/>
      <c r="S326" s="257"/>
      <c r="T326" s="257"/>
      <c r="U326" s="257"/>
      <c r="V326" s="257"/>
      <c r="W326" s="257"/>
      <c r="X326" s="257"/>
      <c r="Y326" s="257"/>
      <c r="Z326" s="257"/>
    </row>
    <row r="327" ht="13.5" customHeight="1">
      <c r="A327" s="257"/>
      <c r="B327" s="257"/>
      <c r="C327" s="257"/>
      <c r="D327" s="258"/>
      <c r="E327" s="258"/>
      <c r="F327" s="257"/>
      <c r="G327" s="257"/>
      <c r="H327" s="257"/>
      <c r="I327" s="257"/>
      <c r="J327" s="257"/>
      <c r="K327" s="257"/>
      <c r="L327" s="257"/>
      <c r="M327" s="257"/>
      <c r="N327" s="257"/>
      <c r="O327" s="257"/>
      <c r="P327" s="257"/>
      <c r="Q327" s="257"/>
      <c r="R327" s="257"/>
      <c r="S327" s="257"/>
      <c r="T327" s="257"/>
      <c r="U327" s="257"/>
      <c r="V327" s="257"/>
      <c r="W327" s="257"/>
      <c r="X327" s="257"/>
      <c r="Y327" s="257"/>
      <c r="Z327" s="257"/>
    </row>
    <row r="328" ht="13.5" customHeight="1">
      <c r="A328" s="257"/>
      <c r="B328" s="257"/>
      <c r="C328" s="257"/>
      <c r="D328" s="258"/>
      <c r="E328" s="258"/>
      <c r="F328" s="257"/>
      <c r="G328" s="257"/>
      <c r="H328" s="257"/>
      <c r="I328" s="257"/>
      <c r="J328" s="257"/>
      <c r="K328" s="257"/>
      <c r="L328" s="257"/>
      <c r="M328" s="257"/>
      <c r="N328" s="257"/>
      <c r="O328" s="257"/>
      <c r="P328" s="257"/>
      <c r="Q328" s="257"/>
      <c r="R328" s="257"/>
      <c r="S328" s="257"/>
      <c r="T328" s="257"/>
      <c r="U328" s="257"/>
      <c r="V328" s="257"/>
      <c r="W328" s="257"/>
      <c r="X328" s="257"/>
      <c r="Y328" s="257"/>
      <c r="Z328" s="257"/>
    </row>
    <row r="329" ht="13.5" customHeight="1">
      <c r="A329" s="257"/>
      <c r="B329" s="257"/>
      <c r="C329" s="257"/>
      <c r="D329" s="258"/>
      <c r="E329" s="258"/>
      <c r="F329" s="257"/>
      <c r="G329" s="257"/>
      <c r="H329" s="257"/>
      <c r="I329" s="257"/>
      <c r="J329" s="257"/>
      <c r="K329" s="257"/>
      <c r="L329" s="257"/>
      <c r="M329" s="257"/>
      <c r="N329" s="257"/>
      <c r="O329" s="257"/>
      <c r="P329" s="257"/>
      <c r="Q329" s="257"/>
      <c r="R329" s="257"/>
      <c r="S329" s="257"/>
      <c r="T329" s="257"/>
      <c r="U329" s="257"/>
      <c r="V329" s="257"/>
      <c r="W329" s="257"/>
      <c r="X329" s="257"/>
      <c r="Y329" s="257"/>
      <c r="Z329" s="257"/>
    </row>
    <row r="330" ht="13.5" customHeight="1">
      <c r="A330" s="257"/>
      <c r="B330" s="257"/>
      <c r="C330" s="257"/>
      <c r="D330" s="258"/>
      <c r="E330" s="258"/>
      <c r="F330" s="257"/>
      <c r="G330" s="257"/>
      <c r="H330" s="257"/>
      <c r="I330" s="257"/>
      <c r="J330" s="257"/>
      <c r="K330" s="257"/>
      <c r="L330" s="257"/>
      <c r="M330" s="257"/>
      <c r="N330" s="257"/>
      <c r="O330" s="257"/>
      <c r="P330" s="257"/>
      <c r="Q330" s="257"/>
      <c r="R330" s="257"/>
      <c r="S330" s="257"/>
      <c r="T330" s="257"/>
      <c r="U330" s="257"/>
      <c r="V330" s="257"/>
      <c r="W330" s="257"/>
      <c r="X330" s="257"/>
      <c r="Y330" s="257"/>
      <c r="Z330" s="257"/>
    </row>
    <row r="331" ht="13.5" customHeight="1">
      <c r="A331" s="257"/>
      <c r="B331" s="257"/>
      <c r="C331" s="257"/>
      <c r="D331" s="258"/>
      <c r="E331" s="258"/>
      <c r="F331" s="257"/>
      <c r="G331" s="257"/>
      <c r="H331" s="257"/>
      <c r="I331" s="257"/>
      <c r="J331" s="257"/>
      <c r="K331" s="257"/>
      <c r="L331" s="257"/>
      <c r="M331" s="257"/>
      <c r="N331" s="257"/>
      <c r="O331" s="257"/>
      <c r="P331" s="257"/>
      <c r="Q331" s="257"/>
      <c r="R331" s="257"/>
      <c r="S331" s="257"/>
      <c r="T331" s="257"/>
      <c r="U331" s="257"/>
      <c r="V331" s="257"/>
      <c r="W331" s="257"/>
      <c r="X331" s="257"/>
      <c r="Y331" s="257"/>
      <c r="Z331" s="257"/>
    </row>
    <row r="332" ht="13.5" customHeight="1">
      <c r="A332" s="257"/>
      <c r="B332" s="257"/>
      <c r="C332" s="257"/>
      <c r="D332" s="258"/>
      <c r="E332" s="258"/>
      <c r="F332" s="257"/>
      <c r="G332" s="257"/>
      <c r="H332" s="257"/>
      <c r="I332" s="257"/>
      <c r="J332" s="257"/>
      <c r="K332" s="257"/>
      <c r="L332" s="257"/>
      <c r="M332" s="257"/>
      <c r="N332" s="257"/>
      <c r="O332" s="257"/>
      <c r="P332" s="257"/>
      <c r="Q332" s="257"/>
      <c r="R332" s="257"/>
      <c r="S332" s="257"/>
      <c r="T332" s="257"/>
      <c r="U332" s="257"/>
      <c r="V332" s="257"/>
      <c r="W332" s="257"/>
      <c r="X332" s="257"/>
      <c r="Y332" s="257"/>
      <c r="Z332" s="257"/>
    </row>
    <row r="333" ht="13.5" customHeight="1">
      <c r="A333" s="257"/>
      <c r="B333" s="257"/>
      <c r="C333" s="257"/>
      <c r="D333" s="258"/>
      <c r="E333" s="258"/>
      <c r="F333" s="257"/>
      <c r="G333" s="257"/>
      <c r="H333" s="257"/>
      <c r="I333" s="257"/>
      <c r="J333" s="257"/>
      <c r="K333" s="257"/>
      <c r="L333" s="257"/>
      <c r="M333" s="257"/>
      <c r="N333" s="257"/>
      <c r="O333" s="257"/>
      <c r="P333" s="257"/>
      <c r="Q333" s="257"/>
      <c r="R333" s="257"/>
      <c r="S333" s="257"/>
      <c r="T333" s="257"/>
      <c r="U333" s="257"/>
      <c r="V333" s="257"/>
      <c r="W333" s="257"/>
      <c r="X333" s="257"/>
      <c r="Y333" s="257"/>
      <c r="Z333" s="257"/>
    </row>
    <row r="334" ht="13.5" customHeight="1">
      <c r="A334" s="257"/>
      <c r="B334" s="257"/>
      <c r="C334" s="257"/>
      <c r="D334" s="258"/>
      <c r="E334" s="258"/>
      <c r="F334" s="257"/>
      <c r="G334" s="257"/>
      <c r="H334" s="257"/>
      <c r="I334" s="257"/>
      <c r="J334" s="257"/>
      <c r="K334" s="257"/>
      <c r="L334" s="257"/>
      <c r="M334" s="257"/>
      <c r="N334" s="257"/>
      <c r="O334" s="257"/>
      <c r="P334" s="257"/>
      <c r="Q334" s="257"/>
      <c r="R334" s="257"/>
      <c r="S334" s="257"/>
      <c r="T334" s="257"/>
      <c r="U334" s="257"/>
      <c r="V334" s="257"/>
      <c r="W334" s="257"/>
      <c r="X334" s="257"/>
      <c r="Y334" s="257"/>
      <c r="Z334" s="257"/>
    </row>
    <row r="335" ht="13.5" customHeight="1">
      <c r="A335" s="257"/>
      <c r="B335" s="257"/>
      <c r="C335" s="257"/>
      <c r="D335" s="258"/>
      <c r="E335" s="258"/>
      <c r="F335" s="257"/>
      <c r="G335" s="257"/>
      <c r="H335" s="257"/>
      <c r="I335" s="257"/>
      <c r="J335" s="257"/>
      <c r="K335" s="257"/>
      <c r="L335" s="257"/>
      <c r="M335" s="257"/>
      <c r="N335" s="257"/>
      <c r="O335" s="257"/>
      <c r="P335" s="257"/>
      <c r="Q335" s="257"/>
      <c r="R335" s="257"/>
      <c r="S335" s="257"/>
      <c r="T335" s="257"/>
      <c r="U335" s="257"/>
      <c r="V335" s="257"/>
      <c r="W335" s="257"/>
      <c r="X335" s="257"/>
      <c r="Y335" s="257"/>
      <c r="Z335" s="257"/>
    </row>
    <row r="336" ht="13.5" customHeight="1">
      <c r="A336" s="257"/>
      <c r="B336" s="257"/>
      <c r="C336" s="257"/>
      <c r="D336" s="258"/>
      <c r="E336" s="258"/>
      <c r="F336" s="257"/>
      <c r="G336" s="257"/>
      <c r="H336" s="257"/>
      <c r="I336" s="257"/>
      <c r="J336" s="257"/>
      <c r="K336" s="257"/>
      <c r="L336" s="257"/>
      <c r="M336" s="257"/>
      <c r="N336" s="257"/>
      <c r="O336" s="257"/>
      <c r="P336" s="257"/>
      <c r="Q336" s="257"/>
      <c r="R336" s="257"/>
      <c r="S336" s="257"/>
      <c r="T336" s="257"/>
      <c r="U336" s="257"/>
      <c r="V336" s="257"/>
      <c r="W336" s="257"/>
      <c r="X336" s="257"/>
      <c r="Y336" s="257"/>
      <c r="Z336" s="257"/>
    </row>
    <row r="337" ht="13.5" customHeight="1">
      <c r="A337" s="257"/>
      <c r="B337" s="257"/>
      <c r="C337" s="257"/>
      <c r="D337" s="258"/>
      <c r="E337" s="258"/>
      <c r="F337" s="257"/>
      <c r="G337" s="257"/>
      <c r="H337" s="257"/>
      <c r="I337" s="257"/>
      <c r="J337" s="257"/>
      <c r="K337" s="257"/>
      <c r="L337" s="257"/>
      <c r="M337" s="257"/>
      <c r="N337" s="257"/>
      <c r="O337" s="257"/>
      <c r="P337" s="257"/>
      <c r="Q337" s="257"/>
      <c r="R337" s="257"/>
      <c r="S337" s="257"/>
      <c r="T337" s="257"/>
      <c r="U337" s="257"/>
      <c r="V337" s="257"/>
      <c r="W337" s="257"/>
      <c r="X337" s="257"/>
      <c r="Y337" s="257"/>
      <c r="Z337" s="257"/>
    </row>
    <row r="338" ht="13.5" customHeight="1">
      <c r="A338" s="257"/>
      <c r="B338" s="257"/>
      <c r="C338" s="257"/>
      <c r="D338" s="258"/>
      <c r="E338" s="258"/>
      <c r="F338" s="257"/>
      <c r="G338" s="257"/>
      <c r="H338" s="257"/>
      <c r="I338" s="257"/>
      <c r="J338" s="257"/>
      <c r="K338" s="257"/>
      <c r="L338" s="257"/>
      <c r="M338" s="257"/>
      <c r="N338" s="257"/>
      <c r="O338" s="257"/>
      <c r="P338" s="257"/>
      <c r="Q338" s="257"/>
      <c r="R338" s="257"/>
      <c r="S338" s="257"/>
      <c r="T338" s="257"/>
      <c r="U338" s="257"/>
      <c r="V338" s="257"/>
      <c r="W338" s="257"/>
      <c r="X338" s="257"/>
      <c r="Y338" s="257"/>
      <c r="Z338" s="257"/>
    </row>
    <row r="339" ht="13.5" customHeight="1">
      <c r="A339" s="257"/>
      <c r="B339" s="257"/>
      <c r="C339" s="257"/>
      <c r="D339" s="258"/>
      <c r="E339" s="258"/>
      <c r="F339" s="257"/>
      <c r="G339" s="257"/>
      <c r="H339" s="257"/>
      <c r="I339" s="257"/>
      <c r="J339" s="257"/>
      <c r="K339" s="257"/>
      <c r="L339" s="257"/>
      <c r="M339" s="257"/>
      <c r="N339" s="257"/>
      <c r="O339" s="257"/>
      <c r="P339" s="257"/>
      <c r="Q339" s="257"/>
      <c r="R339" s="257"/>
      <c r="S339" s="257"/>
      <c r="T339" s="257"/>
      <c r="U339" s="257"/>
      <c r="V339" s="257"/>
      <c r="W339" s="257"/>
      <c r="X339" s="257"/>
      <c r="Y339" s="257"/>
      <c r="Z339" s="257"/>
    </row>
    <row r="340" ht="13.5" customHeight="1">
      <c r="A340" s="257"/>
      <c r="B340" s="257"/>
      <c r="C340" s="257"/>
      <c r="D340" s="258"/>
      <c r="E340" s="258"/>
      <c r="F340" s="257"/>
      <c r="G340" s="257"/>
      <c r="H340" s="257"/>
      <c r="I340" s="257"/>
      <c r="J340" s="257"/>
      <c r="K340" s="257"/>
      <c r="L340" s="257"/>
      <c r="M340" s="257"/>
      <c r="N340" s="257"/>
      <c r="O340" s="257"/>
      <c r="P340" s="257"/>
      <c r="Q340" s="257"/>
      <c r="R340" s="257"/>
      <c r="S340" s="257"/>
      <c r="T340" s="257"/>
      <c r="U340" s="257"/>
      <c r="V340" s="257"/>
      <c r="W340" s="257"/>
      <c r="X340" s="257"/>
      <c r="Y340" s="257"/>
      <c r="Z340" s="257"/>
    </row>
    <row r="341" ht="13.5" customHeight="1">
      <c r="A341" s="257"/>
      <c r="B341" s="257"/>
      <c r="C341" s="257"/>
      <c r="D341" s="258"/>
      <c r="E341" s="258"/>
      <c r="F341" s="257"/>
      <c r="G341" s="257"/>
      <c r="H341" s="257"/>
      <c r="I341" s="257"/>
      <c r="J341" s="257"/>
      <c r="K341" s="257"/>
      <c r="L341" s="257"/>
      <c r="M341" s="257"/>
      <c r="N341" s="257"/>
      <c r="O341" s="257"/>
      <c r="P341" s="257"/>
      <c r="Q341" s="257"/>
      <c r="R341" s="257"/>
      <c r="S341" s="257"/>
      <c r="T341" s="257"/>
      <c r="U341" s="257"/>
      <c r="V341" s="257"/>
      <c r="W341" s="257"/>
      <c r="X341" s="257"/>
      <c r="Y341" s="257"/>
      <c r="Z341" s="257"/>
    </row>
    <row r="342" ht="13.5" customHeight="1">
      <c r="A342" s="257"/>
      <c r="B342" s="257"/>
      <c r="C342" s="257"/>
      <c r="D342" s="258"/>
      <c r="E342" s="258"/>
      <c r="F342" s="257"/>
      <c r="G342" s="257"/>
      <c r="H342" s="257"/>
      <c r="I342" s="257"/>
      <c r="J342" s="257"/>
      <c r="K342" s="257"/>
      <c r="L342" s="257"/>
      <c r="M342" s="257"/>
      <c r="N342" s="257"/>
      <c r="O342" s="257"/>
      <c r="P342" s="257"/>
      <c r="Q342" s="257"/>
      <c r="R342" s="257"/>
      <c r="S342" s="257"/>
      <c r="T342" s="257"/>
      <c r="U342" s="257"/>
      <c r="V342" s="257"/>
      <c r="W342" s="257"/>
      <c r="X342" s="257"/>
      <c r="Y342" s="257"/>
      <c r="Z342" s="257"/>
    </row>
    <row r="343" ht="13.5" customHeight="1">
      <c r="A343" s="257"/>
      <c r="B343" s="257"/>
      <c r="C343" s="257"/>
      <c r="D343" s="258"/>
      <c r="E343" s="258"/>
      <c r="F343" s="257"/>
      <c r="G343" s="257"/>
      <c r="H343" s="257"/>
      <c r="I343" s="257"/>
      <c r="J343" s="257"/>
      <c r="K343" s="257"/>
      <c r="L343" s="257"/>
      <c r="M343" s="257"/>
      <c r="N343" s="257"/>
      <c r="O343" s="257"/>
      <c r="P343" s="257"/>
      <c r="Q343" s="257"/>
      <c r="R343" s="257"/>
      <c r="S343" s="257"/>
      <c r="T343" s="257"/>
      <c r="U343" s="257"/>
      <c r="V343" s="257"/>
      <c r="W343" s="257"/>
      <c r="X343" s="257"/>
      <c r="Y343" s="257"/>
      <c r="Z343" s="257"/>
    </row>
    <row r="344" ht="13.5" customHeight="1">
      <c r="A344" s="257"/>
      <c r="B344" s="257"/>
      <c r="C344" s="257"/>
      <c r="D344" s="258"/>
      <c r="E344" s="258"/>
      <c r="F344" s="257"/>
      <c r="G344" s="257"/>
      <c r="H344" s="257"/>
      <c r="I344" s="257"/>
      <c r="J344" s="257"/>
      <c r="K344" s="257"/>
      <c r="L344" s="257"/>
      <c r="M344" s="257"/>
      <c r="N344" s="257"/>
      <c r="O344" s="257"/>
      <c r="P344" s="257"/>
      <c r="Q344" s="257"/>
      <c r="R344" s="257"/>
      <c r="S344" s="257"/>
      <c r="T344" s="257"/>
      <c r="U344" s="257"/>
      <c r="V344" s="257"/>
      <c r="W344" s="257"/>
      <c r="X344" s="257"/>
      <c r="Y344" s="257"/>
      <c r="Z344" s="257"/>
    </row>
    <row r="345" ht="13.5" customHeight="1">
      <c r="A345" s="257"/>
      <c r="B345" s="257"/>
      <c r="C345" s="257"/>
      <c r="D345" s="258"/>
      <c r="E345" s="258"/>
      <c r="F345" s="257"/>
      <c r="G345" s="257"/>
      <c r="H345" s="257"/>
      <c r="I345" s="257"/>
      <c r="J345" s="257"/>
      <c r="K345" s="257"/>
      <c r="L345" s="257"/>
      <c r="M345" s="257"/>
      <c r="N345" s="257"/>
      <c r="O345" s="257"/>
      <c r="P345" s="257"/>
      <c r="Q345" s="257"/>
      <c r="R345" s="257"/>
      <c r="S345" s="257"/>
      <c r="T345" s="257"/>
      <c r="U345" s="257"/>
      <c r="V345" s="257"/>
      <c r="W345" s="257"/>
      <c r="X345" s="257"/>
      <c r="Y345" s="257"/>
      <c r="Z345" s="257"/>
    </row>
    <row r="346" ht="13.5" customHeight="1">
      <c r="A346" s="257"/>
      <c r="B346" s="257"/>
      <c r="C346" s="257"/>
      <c r="D346" s="258"/>
      <c r="E346" s="258"/>
      <c r="F346" s="257"/>
      <c r="G346" s="257"/>
      <c r="H346" s="257"/>
      <c r="I346" s="257"/>
      <c r="J346" s="257"/>
      <c r="K346" s="257"/>
      <c r="L346" s="257"/>
      <c r="M346" s="257"/>
      <c r="N346" s="257"/>
      <c r="O346" s="257"/>
      <c r="P346" s="257"/>
      <c r="Q346" s="257"/>
      <c r="R346" s="257"/>
      <c r="S346" s="257"/>
      <c r="T346" s="257"/>
      <c r="U346" s="257"/>
      <c r="V346" s="257"/>
      <c r="W346" s="257"/>
      <c r="X346" s="257"/>
      <c r="Y346" s="257"/>
      <c r="Z346" s="257"/>
    </row>
    <row r="347" ht="13.5" customHeight="1">
      <c r="A347" s="257"/>
      <c r="B347" s="257"/>
      <c r="C347" s="257"/>
      <c r="D347" s="258"/>
      <c r="E347" s="258"/>
      <c r="F347" s="257"/>
      <c r="G347" s="257"/>
      <c r="H347" s="257"/>
      <c r="I347" s="257"/>
      <c r="J347" s="257"/>
      <c r="K347" s="257"/>
      <c r="L347" s="257"/>
      <c r="M347" s="257"/>
      <c r="N347" s="257"/>
      <c r="O347" s="257"/>
      <c r="P347" s="257"/>
      <c r="Q347" s="257"/>
      <c r="R347" s="257"/>
      <c r="S347" s="257"/>
      <c r="T347" s="257"/>
      <c r="U347" s="257"/>
      <c r="V347" s="257"/>
      <c r="W347" s="257"/>
      <c r="X347" s="257"/>
      <c r="Y347" s="257"/>
      <c r="Z347" s="257"/>
    </row>
    <row r="348" ht="13.5" customHeight="1">
      <c r="A348" s="257"/>
      <c r="B348" s="257"/>
      <c r="C348" s="257"/>
      <c r="D348" s="258"/>
      <c r="E348" s="258"/>
      <c r="F348" s="257"/>
      <c r="G348" s="257"/>
      <c r="H348" s="257"/>
      <c r="I348" s="257"/>
      <c r="J348" s="257"/>
      <c r="K348" s="257"/>
      <c r="L348" s="257"/>
      <c r="M348" s="257"/>
      <c r="N348" s="257"/>
      <c r="O348" s="257"/>
      <c r="P348" s="257"/>
      <c r="Q348" s="257"/>
      <c r="R348" s="257"/>
      <c r="S348" s="257"/>
      <c r="T348" s="257"/>
      <c r="U348" s="257"/>
      <c r="V348" s="257"/>
      <c r="W348" s="257"/>
      <c r="X348" s="257"/>
      <c r="Y348" s="257"/>
      <c r="Z348" s="257"/>
    </row>
    <row r="349" ht="13.5" customHeight="1">
      <c r="A349" s="257"/>
      <c r="B349" s="257"/>
      <c r="C349" s="257"/>
      <c r="D349" s="258"/>
      <c r="E349" s="258"/>
      <c r="F349" s="257"/>
      <c r="G349" s="257"/>
      <c r="H349" s="257"/>
      <c r="I349" s="257"/>
      <c r="J349" s="257"/>
      <c r="K349" s="257"/>
      <c r="L349" s="257"/>
      <c r="M349" s="257"/>
      <c r="N349" s="257"/>
      <c r="O349" s="257"/>
      <c r="P349" s="257"/>
      <c r="Q349" s="257"/>
      <c r="R349" s="257"/>
      <c r="S349" s="257"/>
      <c r="T349" s="257"/>
      <c r="U349" s="257"/>
      <c r="V349" s="257"/>
      <c r="W349" s="257"/>
      <c r="X349" s="257"/>
      <c r="Y349" s="257"/>
      <c r="Z349" s="257"/>
    </row>
    <row r="350" ht="13.5" customHeight="1">
      <c r="A350" s="257"/>
      <c r="B350" s="257"/>
      <c r="C350" s="257"/>
      <c r="D350" s="258"/>
      <c r="E350" s="258"/>
      <c r="F350" s="257"/>
      <c r="G350" s="257"/>
      <c r="H350" s="257"/>
      <c r="I350" s="257"/>
      <c r="J350" s="257"/>
      <c r="K350" s="257"/>
      <c r="L350" s="257"/>
      <c r="M350" s="257"/>
      <c r="N350" s="257"/>
      <c r="O350" s="257"/>
      <c r="P350" s="257"/>
      <c r="Q350" s="257"/>
      <c r="R350" s="257"/>
      <c r="S350" s="257"/>
      <c r="T350" s="257"/>
      <c r="U350" s="257"/>
      <c r="V350" s="257"/>
      <c r="W350" s="257"/>
      <c r="X350" s="257"/>
      <c r="Y350" s="257"/>
      <c r="Z350" s="257"/>
    </row>
    <row r="351" ht="13.5" customHeight="1">
      <c r="A351" s="257"/>
      <c r="B351" s="257"/>
      <c r="C351" s="257"/>
      <c r="D351" s="258"/>
      <c r="E351" s="258"/>
      <c r="F351" s="257"/>
      <c r="G351" s="257"/>
      <c r="H351" s="257"/>
      <c r="I351" s="257"/>
      <c r="J351" s="257"/>
      <c r="K351" s="257"/>
      <c r="L351" s="257"/>
      <c r="M351" s="257"/>
      <c r="N351" s="257"/>
      <c r="O351" s="257"/>
      <c r="P351" s="257"/>
      <c r="Q351" s="257"/>
      <c r="R351" s="257"/>
      <c r="S351" s="257"/>
      <c r="T351" s="257"/>
      <c r="U351" s="257"/>
      <c r="V351" s="257"/>
      <c r="W351" s="257"/>
      <c r="X351" s="257"/>
      <c r="Y351" s="257"/>
      <c r="Z351" s="257"/>
    </row>
    <row r="352" ht="13.5" customHeight="1">
      <c r="A352" s="257"/>
      <c r="B352" s="257"/>
      <c r="C352" s="257"/>
      <c r="D352" s="258"/>
      <c r="E352" s="258"/>
      <c r="F352" s="257"/>
      <c r="G352" s="257"/>
      <c r="H352" s="257"/>
      <c r="I352" s="257"/>
      <c r="J352" s="257"/>
      <c r="K352" s="257"/>
      <c r="L352" s="257"/>
      <c r="M352" s="257"/>
      <c r="N352" s="257"/>
      <c r="O352" s="257"/>
      <c r="P352" s="257"/>
      <c r="Q352" s="257"/>
      <c r="R352" s="257"/>
      <c r="S352" s="257"/>
      <c r="T352" s="257"/>
      <c r="U352" s="257"/>
      <c r="V352" s="257"/>
      <c r="W352" s="257"/>
      <c r="X352" s="257"/>
      <c r="Y352" s="257"/>
      <c r="Z352" s="257"/>
    </row>
    <row r="353" ht="13.5" customHeight="1">
      <c r="A353" s="257"/>
      <c r="B353" s="257"/>
      <c r="C353" s="257"/>
      <c r="D353" s="258"/>
      <c r="E353" s="258"/>
      <c r="F353" s="257"/>
      <c r="G353" s="257"/>
      <c r="H353" s="257"/>
      <c r="I353" s="257"/>
      <c r="J353" s="257"/>
      <c r="K353" s="257"/>
      <c r="L353" s="257"/>
      <c r="M353" s="257"/>
      <c r="N353" s="257"/>
      <c r="O353" s="257"/>
      <c r="P353" s="257"/>
      <c r="Q353" s="257"/>
      <c r="R353" s="257"/>
      <c r="S353" s="257"/>
      <c r="T353" s="257"/>
      <c r="U353" s="257"/>
      <c r="V353" s="257"/>
      <c r="W353" s="257"/>
      <c r="X353" s="257"/>
      <c r="Y353" s="257"/>
      <c r="Z353" s="257"/>
    </row>
    <row r="354" ht="13.5" customHeight="1">
      <c r="A354" s="257"/>
      <c r="B354" s="257"/>
      <c r="C354" s="257"/>
      <c r="D354" s="258"/>
      <c r="E354" s="258"/>
      <c r="F354" s="257"/>
      <c r="G354" s="257"/>
      <c r="H354" s="257"/>
      <c r="I354" s="257"/>
      <c r="J354" s="257"/>
      <c r="K354" s="257"/>
      <c r="L354" s="257"/>
      <c r="M354" s="257"/>
      <c r="N354" s="257"/>
      <c r="O354" s="257"/>
      <c r="P354" s="257"/>
      <c r="Q354" s="257"/>
      <c r="R354" s="257"/>
      <c r="S354" s="257"/>
      <c r="T354" s="257"/>
      <c r="U354" s="257"/>
      <c r="V354" s="257"/>
      <c r="W354" s="257"/>
      <c r="X354" s="257"/>
      <c r="Y354" s="257"/>
      <c r="Z354" s="257"/>
    </row>
    <row r="355" ht="13.5" customHeight="1">
      <c r="A355" s="257"/>
      <c r="B355" s="257"/>
      <c r="C355" s="257"/>
      <c r="D355" s="258"/>
      <c r="E355" s="258"/>
      <c r="F355" s="257"/>
      <c r="G355" s="257"/>
      <c r="H355" s="257"/>
      <c r="I355" s="257"/>
      <c r="J355" s="257"/>
      <c r="K355" s="257"/>
      <c r="L355" s="257"/>
      <c r="M355" s="257"/>
      <c r="N355" s="257"/>
      <c r="O355" s="257"/>
      <c r="P355" s="257"/>
      <c r="Q355" s="257"/>
      <c r="R355" s="257"/>
      <c r="S355" s="257"/>
      <c r="T355" s="257"/>
      <c r="U355" s="257"/>
      <c r="V355" s="257"/>
      <c r="W355" s="257"/>
      <c r="X355" s="257"/>
      <c r="Y355" s="257"/>
      <c r="Z355" s="257"/>
    </row>
    <row r="356" ht="13.5" customHeight="1">
      <c r="A356" s="257"/>
      <c r="B356" s="257"/>
      <c r="C356" s="257"/>
      <c r="D356" s="258"/>
      <c r="E356" s="258"/>
      <c r="F356" s="257"/>
      <c r="G356" s="257"/>
      <c r="H356" s="257"/>
      <c r="I356" s="257"/>
      <c r="J356" s="257"/>
      <c r="K356" s="257"/>
      <c r="L356" s="257"/>
      <c r="M356" s="257"/>
      <c r="N356" s="257"/>
      <c r="O356" s="257"/>
      <c r="P356" s="257"/>
      <c r="Q356" s="257"/>
      <c r="R356" s="257"/>
      <c r="S356" s="257"/>
      <c r="T356" s="257"/>
      <c r="U356" s="257"/>
      <c r="V356" s="257"/>
      <c r="W356" s="257"/>
      <c r="X356" s="257"/>
      <c r="Y356" s="257"/>
      <c r="Z356" s="257"/>
    </row>
    <row r="357" ht="13.5" customHeight="1">
      <c r="A357" s="257"/>
      <c r="B357" s="257"/>
      <c r="C357" s="257"/>
      <c r="D357" s="258"/>
      <c r="E357" s="258"/>
      <c r="F357" s="257"/>
      <c r="G357" s="257"/>
      <c r="H357" s="257"/>
      <c r="I357" s="257"/>
      <c r="J357" s="257"/>
      <c r="K357" s="257"/>
      <c r="L357" s="257"/>
      <c r="M357" s="257"/>
      <c r="N357" s="257"/>
      <c r="O357" s="257"/>
      <c r="P357" s="257"/>
      <c r="Q357" s="257"/>
      <c r="R357" s="257"/>
      <c r="S357" s="257"/>
      <c r="T357" s="257"/>
      <c r="U357" s="257"/>
      <c r="V357" s="257"/>
      <c r="W357" s="257"/>
      <c r="X357" s="257"/>
      <c r="Y357" s="257"/>
      <c r="Z357" s="257"/>
    </row>
    <row r="358" ht="13.5" customHeight="1">
      <c r="A358" s="257"/>
      <c r="B358" s="257"/>
      <c r="C358" s="257"/>
      <c r="D358" s="258"/>
      <c r="E358" s="258"/>
      <c r="F358" s="257"/>
      <c r="G358" s="257"/>
      <c r="H358" s="257"/>
      <c r="I358" s="257"/>
      <c r="J358" s="257"/>
      <c r="K358" s="257"/>
      <c r="L358" s="257"/>
      <c r="M358" s="257"/>
      <c r="N358" s="257"/>
      <c r="O358" s="257"/>
      <c r="P358" s="257"/>
      <c r="Q358" s="257"/>
      <c r="R358" s="257"/>
      <c r="S358" s="257"/>
      <c r="T358" s="257"/>
      <c r="U358" s="257"/>
      <c r="V358" s="257"/>
      <c r="W358" s="257"/>
      <c r="X358" s="257"/>
      <c r="Y358" s="257"/>
      <c r="Z358" s="257"/>
    </row>
    <row r="359" ht="13.5" customHeight="1">
      <c r="A359" s="257"/>
      <c r="B359" s="257"/>
      <c r="C359" s="257"/>
      <c r="D359" s="258"/>
      <c r="E359" s="258"/>
      <c r="F359" s="257"/>
      <c r="G359" s="257"/>
      <c r="H359" s="257"/>
      <c r="I359" s="257"/>
      <c r="J359" s="257"/>
      <c r="K359" s="257"/>
      <c r="L359" s="257"/>
      <c r="M359" s="257"/>
      <c r="N359" s="257"/>
      <c r="O359" s="257"/>
      <c r="P359" s="257"/>
      <c r="Q359" s="257"/>
      <c r="R359" s="257"/>
      <c r="S359" s="257"/>
      <c r="T359" s="257"/>
      <c r="U359" s="257"/>
      <c r="V359" s="257"/>
      <c r="W359" s="257"/>
      <c r="X359" s="257"/>
      <c r="Y359" s="257"/>
      <c r="Z359" s="257"/>
    </row>
    <row r="360" ht="13.5" customHeight="1">
      <c r="A360" s="257"/>
      <c r="B360" s="257"/>
      <c r="C360" s="257"/>
      <c r="D360" s="258"/>
      <c r="E360" s="258"/>
      <c r="F360" s="257"/>
      <c r="G360" s="257"/>
      <c r="H360" s="257"/>
      <c r="I360" s="257"/>
      <c r="J360" s="257"/>
      <c r="K360" s="257"/>
      <c r="L360" s="257"/>
      <c r="M360" s="257"/>
      <c r="N360" s="257"/>
      <c r="O360" s="257"/>
      <c r="P360" s="257"/>
      <c r="Q360" s="257"/>
      <c r="R360" s="257"/>
      <c r="S360" s="257"/>
      <c r="T360" s="257"/>
      <c r="U360" s="257"/>
      <c r="V360" s="257"/>
      <c r="W360" s="257"/>
      <c r="X360" s="257"/>
      <c r="Y360" s="257"/>
      <c r="Z360" s="257"/>
    </row>
    <row r="361" ht="13.5" customHeight="1">
      <c r="A361" s="257"/>
      <c r="B361" s="257"/>
      <c r="C361" s="257"/>
      <c r="D361" s="258"/>
      <c r="E361" s="258"/>
      <c r="F361" s="257"/>
      <c r="G361" s="257"/>
      <c r="H361" s="257"/>
      <c r="I361" s="257"/>
      <c r="J361" s="257"/>
      <c r="K361" s="257"/>
      <c r="L361" s="257"/>
      <c r="M361" s="257"/>
      <c r="N361" s="257"/>
      <c r="O361" s="257"/>
      <c r="P361" s="257"/>
      <c r="Q361" s="257"/>
      <c r="R361" s="257"/>
      <c r="S361" s="257"/>
      <c r="T361" s="257"/>
      <c r="U361" s="257"/>
      <c r="V361" s="257"/>
      <c r="W361" s="257"/>
      <c r="X361" s="257"/>
      <c r="Y361" s="257"/>
      <c r="Z361" s="257"/>
    </row>
    <row r="362" ht="13.5" customHeight="1">
      <c r="A362" s="257"/>
      <c r="B362" s="257"/>
      <c r="C362" s="257"/>
      <c r="D362" s="258"/>
      <c r="E362" s="258"/>
      <c r="F362" s="257"/>
      <c r="G362" s="257"/>
      <c r="H362" s="257"/>
      <c r="I362" s="257"/>
      <c r="J362" s="257"/>
      <c r="K362" s="257"/>
      <c r="L362" s="257"/>
      <c r="M362" s="257"/>
      <c r="N362" s="257"/>
      <c r="O362" s="257"/>
      <c r="P362" s="257"/>
      <c r="Q362" s="257"/>
      <c r="R362" s="257"/>
      <c r="S362" s="257"/>
      <c r="T362" s="257"/>
      <c r="U362" s="257"/>
      <c r="V362" s="257"/>
      <c r="W362" s="257"/>
      <c r="X362" s="257"/>
      <c r="Y362" s="257"/>
      <c r="Z362" s="257"/>
    </row>
    <row r="363" ht="13.5" customHeight="1">
      <c r="A363" s="257"/>
      <c r="B363" s="257"/>
      <c r="C363" s="257"/>
      <c r="D363" s="258"/>
      <c r="E363" s="258"/>
      <c r="F363" s="257"/>
      <c r="G363" s="257"/>
      <c r="H363" s="257"/>
      <c r="I363" s="257"/>
      <c r="J363" s="257"/>
      <c r="K363" s="257"/>
      <c r="L363" s="257"/>
      <c r="M363" s="257"/>
      <c r="N363" s="257"/>
      <c r="O363" s="257"/>
      <c r="P363" s="257"/>
      <c r="Q363" s="257"/>
      <c r="R363" s="257"/>
      <c r="S363" s="257"/>
      <c r="T363" s="257"/>
      <c r="U363" s="257"/>
      <c r="V363" s="257"/>
      <c r="W363" s="257"/>
      <c r="X363" s="257"/>
      <c r="Y363" s="257"/>
      <c r="Z363" s="257"/>
    </row>
    <row r="364" ht="13.5" customHeight="1">
      <c r="A364" s="257"/>
      <c r="B364" s="257"/>
      <c r="C364" s="257"/>
      <c r="D364" s="258"/>
      <c r="E364" s="258"/>
      <c r="F364" s="257"/>
      <c r="G364" s="257"/>
      <c r="H364" s="257"/>
      <c r="I364" s="257"/>
      <c r="J364" s="257"/>
      <c r="K364" s="257"/>
      <c r="L364" s="257"/>
      <c r="M364" s="257"/>
      <c r="N364" s="257"/>
      <c r="O364" s="257"/>
      <c r="P364" s="257"/>
      <c r="Q364" s="257"/>
      <c r="R364" s="257"/>
      <c r="S364" s="257"/>
      <c r="T364" s="257"/>
      <c r="U364" s="257"/>
      <c r="V364" s="257"/>
      <c r="W364" s="257"/>
      <c r="X364" s="257"/>
      <c r="Y364" s="257"/>
      <c r="Z364" s="257"/>
    </row>
    <row r="365" ht="13.5" customHeight="1">
      <c r="A365" s="257"/>
      <c r="B365" s="257"/>
      <c r="C365" s="257"/>
      <c r="D365" s="258"/>
      <c r="E365" s="258"/>
      <c r="F365" s="257"/>
      <c r="G365" s="257"/>
      <c r="H365" s="257"/>
      <c r="I365" s="257"/>
      <c r="J365" s="257"/>
      <c r="K365" s="257"/>
      <c r="L365" s="257"/>
      <c r="M365" s="257"/>
      <c r="N365" s="257"/>
      <c r="O365" s="257"/>
      <c r="P365" s="257"/>
      <c r="Q365" s="257"/>
      <c r="R365" s="257"/>
      <c r="S365" s="257"/>
      <c r="T365" s="257"/>
      <c r="U365" s="257"/>
      <c r="V365" s="257"/>
      <c r="W365" s="257"/>
      <c r="X365" s="257"/>
      <c r="Y365" s="257"/>
      <c r="Z365" s="257"/>
    </row>
    <row r="366" ht="13.5" customHeight="1">
      <c r="A366" s="257"/>
      <c r="B366" s="257"/>
      <c r="C366" s="257"/>
      <c r="D366" s="258"/>
      <c r="E366" s="258"/>
      <c r="F366" s="257"/>
      <c r="G366" s="257"/>
      <c r="H366" s="257"/>
      <c r="I366" s="257"/>
      <c r="J366" s="257"/>
      <c r="K366" s="257"/>
      <c r="L366" s="257"/>
      <c r="M366" s="257"/>
      <c r="N366" s="257"/>
      <c r="O366" s="257"/>
      <c r="P366" s="257"/>
      <c r="Q366" s="257"/>
      <c r="R366" s="257"/>
      <c r="S366" s="257"/>
      <c r="T366" s="257"/>
      <c r="U366" s="257"/>
      <c r="V366" s="257"/>
      <c r="W366" s="257"/>
      <c r="X366" s="257"/>
      <c r="Y366" s="257"/>
      <c r="Z366" s="257"/>
    </row>
    <row r="367" ht="13.5" customHeight="1">
      <c r="A367" s="257"/>
      <c r="B367" s="257"/>
      <c r="C367" s="257"/>
      <c r="D367" s="258"/>
      <c r="E367" s="258"/>
      <c r="F367" s="257"/>
      <c r="G367" s="257"/>
      <c r="H367" s="257"/>
      <c r="I367" s="257"/>
      <c r="J367" s="257"/>
      <c r="K367" s="257"/>
      <c r="L367" s="257"/>
      <c r="M367" s="257"/>
      <c r="N367" s="257"/>
      <c r="O367" s="257"/>
      <c r="P367" s="257"/>
      <c r="Q367" s="257"/>
      <c r="R367" s="257"/>
      <c r="S367" s="257"/>
      <c r="T367" s="257"/>
      <c r="U367" s="257"/>
      <c r="V367" s="257"/>
      <c r="W367" s="257"/>
      <c r="X367" s="257"/>
      <c r="Y367" s="257"/>
      <c r="Z367" s="257"/>
    </row>
    <row r="368" ht="13.5" customHeight="1">
      <c r="A368" s="257"/>
      <c r="B368" s="257"/>
      <c r="C368" s="257"/>
      <c r="D368" s="258"/>
      <c r="E368" s="258"/>
      <c r="F368" s="257"/>
      <c r="G368" s="257"/>
      <c r="H368" s="257"/>
      <c r="I368" s="257"/>
      <c r="J368" s="257"/>
      <c r="K368" s="257"/>
      <c r="L368" s="257"/>
      <c r="M368" s="257"/>
      <c r="N368" s="257"/>
      <c r="O368" s="257"/>
      <c r="P368" s="257"/>
      <c r="Q368" s="257"/>
      <c r="R368" s="257"/>
      <c r="S368" s="257"/>
      <c r="T368" s="257"/>
      <c r="U368" s="257"/>
      <c r="V368" s="257"/>
      <c r="W368" s="257"/>
      <c r="X368" s="257"/>
      <c r="Y368" s="257"/>
      <c r="Z368" s="257"/>
    </row>
    <row r="369" ht="13.5" customHeight="1">
      <c r="A369" s="257"/>
      <c r="B369" s="257"/>
      <c r="C369" s="257"/>
      <c r="D369" s="258"/>
      <c r="E369" s="258"/>
      <c r="F369" s="257"/>
      <c r="G369" s="257"/>
      <c r="H369" s="257"/>
      <c r="I369" s="257"/>
      <c r="J369" s="257"/>
      <c r="K369" s="257"/>
      <c r="L369" s="257"/>
      <c r="M369" s="257"/>
      <c r="N369" s="257"/>
      <c r="O369" s="257"/>
      <c r="P369" s="257"/>
      <c r="Q369" s="257"/>
      <c r="R369" s="257"/>
      <c r="S369" s="257"/>
      <c r="T369" s="257"/>
      <c r="U369" s="257"/>
      <c r="V369" s="257"/>
      <c r="W369" s="257"/>
      <c r="X369" s="257"/>
      <c r="Y369" s="257"/>
      <c r="Z369" s="257"/>
    </row>
    <row r="370" ht="13.5" customHeight="1">
      <c r="A370" s="257"/>
      <c r="B370" s="257"/>
      <c r="C370" s="257"/>
      <c r="D370" s="258"/>
      <c r="E370" s="258"/>
      <c r="F370" s="257"/>
      <c r="G370" s="257"/>
      <c r="H370" s="257"/>
      <c r="I370" s="257"/>
      <c r="J370" s="257"/>
      <c r="K370" s="257"/>
      <c r="L370" s="257"/>
      <c r="M370" s="257"/>
      <c r="N370" s="257"/>
      <c r="O370" s="257"/>
      <c r="P370" s="257"/>
      <c r="Q370" s="257"/>
      <c r="R370" s="257"/>
      <c r="S370" s="257"/>
      <c r="T370" s="257"/>
      <c r="U370" s="257"/>
      <c r="V370" s="257"/>
      <c r="W370" s="257"/>
      <c r="X370" s="257"/>
      <c r="Y370" s="257"/>
      <c r="Z370" s="257"/>
    </row>
    <row r="371" ht="13.5" customHeight="1">
      <c r="A371" s="257"/>
      <c r="B371" s="257"/>
      <c r="C371" s="257"/>
      <c r="D371" s="258"/>
      <c r="E371" s="258"/>
      <c r="F371" s="257"/>
      <c r="G371" s="257"/>
      <c r="H371" s="257"/>
      <c r="I371" s="257"/>
      <c r="J371" s="257"/>
      <c r="K371" s="257"/>
      <c r="L371" s="257"/>
      <c r="M371" s="257"/>
      <c r="N371" s="257"/>
      <c r="O371" s="257"/>
      <c r="P371" s="257"/>
      <c r="Q371" s="257"/>
      <c r="R371" s="257"/>
      <c r="S371" s="257"/>
      <c r="T371" s="257"/>
      <c r="U371" s="257"/>
      <c r="V371" s="257"/>
      <c r="W371" s="257"/>
      <c r="X371" s="257"/>
      <c r="Y371" s="257"/>
      <c r="Z371" s="257"/>
    </row>
    <row r="372" ht="13.5" customHeight="1">
      <c r="A372" s="257"/>
      <c r="B372" s="257"/>
      <c r="C372" s="257"/>
      <c r="D372" s="258"/>
      <c r="E372" s="258"/>
      <c r="F372" s="257"/>
      <c r="G372" s="257"/>
      <c r="H372" s="257"/>
      <c r="I372" s="257"/>
      <c r="J372" s="257"/>
      <c r="K372" s="257"/>
      <c r="L372" s="257"/>
      <c r="M372" s="257"/>
      <c r="N372" s="257"/>
      <c r="O372" s="257"/>
      <c r="P372" s="257"/>
      <c r="Q372" s="257"/>
      <c r="R372" s="257"/>
      <c r="S372" s="257"/>
      <c r="T372" s="257"/>
      <c r="U372" s="257"/>
      <c r="V372" s="257"/>
      <c r="W372" s="257"/>
      <c r="X372" s="257"/>
      <c r="Y372" s="257"/>
      <c r="Z372" s="257"/>
    </row>
    <row r="373" ht="13.5" customHeight="1">
      <c r="A373" s="257"/>
      <c r="B373" s="257"/>
      <c r="C373" s="257"/>
      <c r="D373" s="258"/>
      <c r="E373" s="258"/>
      <c r="F373" s="257"/>
      <c r="G373" s="257"/>
      <c r="H373" s="257"/>
      <c r="I373" s="257"/>
      <c r="J373" s="257"/>
      <c r="K373" s="257"/>
      <c r="L373" s="257"/>
      <c r="M373" s="257"/>
      <c r="N373" s="257"/>
      <c r="O373" s="257"/>
      <c r="P373" s="257"/>
      <c r="Q373" s="257"/>
      <c r="R373" s="257"/>
      <c r="S373" s="257"/>
      <c r="T373" s="257"/>
      <c r="U373" s="257"/>
      <c r="V373" s="257"/>
      <c r="W373" s="257"/>
      <c r="X373" s="257"/>
      <c r="Y373" s="257"/>
      <c r="Z373" s="257"/>
    </row>
    <row r="374" ht="13.5" customHeight="1">
      <c r="A374" s="257"/>
      <c r="B374" s="257"/>
      <c r="C374" s="257"/>
      <c r="D374" s="258"/>
      <c r="E374" s="258"/>
      <c r="F374" s="257"/>
      <c r="G374" s="257"/>
      <c r="H374" s="257"/>
      <c r="I374" s="257"/>
      <c r="J374" s="257"/>
      <c r="K374" s="257"/>
      <c r="L374" s="257"/>
      <c r="M374" s="257"/>
      <c r="N374" s="257"/>
      <c r="O374" s="257"/>
      <c r="P374" s="257"/>
      <c r="Q374" s="257"/>
      <c r="R374" s="257"/>
      <c r="S374" s="257"/>
      <c r="T374" s="257"/>
      <c r="U374" s="257"/>
      <c r="V374" s="257"/>
      <c r="W374" s="257"/>
      <c r="X374" s="257"/>
      <c r="Y374" s="257"/>
      <c r="Z374" s="257"/>
    </row>
    <row r="375" ht="13.5" customHeight="1">
      <c r="A375" s="257"/>
      <c r="B375" s="257"/>
      <c r="C375" s="257"/>
      <c r="D375" s="258"/>
      <c r="E375" s="258"/>
      <c r="F375" s="257"/>
      <c r="G375" s="257"/>
      <c r="H375" s="257"/>
      <c r="I375" s="257"/>
      <c r="J375" s="257"/>
      <c r="K375" s="257"/>
      <c r="L375" s="257"/>
      <c r="M375" s="257"/>
      <c r="N375" s="257"/>
      <c r="O375" s="257"/>
      <c r="P375" s="257"/>
      <c r="Q375" s="257"/>
      <c r="R375" s="257"/>
      <c r="S375" s="257"/>
      <c r="T375" s="257"/>
      <c r="U375" s="257"/>
      <c r="V375" s="257"/>
      <c r="W375" s="257"/>
      <c r="X375" s="257"/>
      <c r="Y375" s="257"/>
      <c r="Z375" s="257"/>
    </row>
    <row r="376" ht="13.5" customHeight="1">
      <c r="A376" s="257"/>
      <c r="B376" s="257"/>
      <c r="C376" s="257"/>
      <c r="D376" s="258"/>
      <c r="E376" s="258"/>
      <c r="F376" s="257"/>
      <c r="G376" s="257"/>
      <c r="H376" s="257"/>
      <c r="I376" s="257"/>
      <c r="J376" s="257"/>
      <c r="K376" s="257"/>
      <c r="L376" s="257"/>
      <c r="M376" s="257"/>
      <c r="N376" s="257"/>
      <c r="O376" s="257"/>
      <c r="P376" s="257"/>
      <c r="Q376" s="257"/>
      <c r="R376" s="257"/>
      <c r="S376" s="257"/>
      <c r="T376" s="257"/>
      <c r="U376" s="257"/>
      <c r="V376" s="257"/>
      <c r="W376" s="257"/>
      <c r="X376" s="257"/>
      <c r="Y376" s="257"/>
      <c r="Z376" s="257"/>
    </row>
    <row r="377" ht="13.5" customHeight="1">
      <c r="A377" s="257"/>
      <c r="B377" s="257"/>
      <c r="C377" s="257"/>
      <c r="D377" s="258"/>
      <c r="E377" s="258"/>
      <c r="F377" s="257"/>
      <c r="G377" s="257"/>
      <c r="H377" s="257"/>
      <c r="I377" s="257"/>
      <c r="J377" s="257"/>
      <c r="K377" s="257"/>
      <c r="L377" s="257"/>
      <c r="M377" s="257"/>
      <c r="N377" s="257"/>
      <c r="O377" s="257"/>
      <c r="P377" s="257"/>
      <c r="Q377" s="257"/>
      <c r="R377" s="257"/>
      <c r="S377" s="257"/>
      <c r="T377" s="257"/>
      <c r="U377" s="257"/>
      <c r="V377" s="257"/>
      <c r="W377" s="257"/>
      <c r="X377" s="257"/>
      <c r="Y377" s="257"/>
      <c r="Z377" s="257"/>
    </row>
    <row r="378" ht="13.5" customHeight="1">
      <c r="A378" s="257"/>
      <c r="B378" s="257"/>
      <c r="C378" s="257"/>
      <c r="D378" s="258"/>
      <c r="E378" s="258"/>
      <c r="F378" s="257"/>
      <c r="G378" s="257"/>
      <c r="H378" s="257"/>
      <c r="I378" s="257"/>
      <c r="J378" s="257"/>
      <c r="K378" s="257"/>
      <c r="L378" s="257"/>
      <c r="M378" s="257"/>
      <c r="N378" s="257"/>
      <c r="O378" s="257"/>
      <c r="P378" s="257"/>
      <c r="Q378" s="257"/>
      <c r="R378" s="257"/>
      <c r="S378" s="257"/>
      <c r="T378" s="257"/>
      <c r="U378" s="257"/>
      <c r="V378" s="257"/>
      <c r="W378" s="257"/>
      <c r="X378" s="257"/>
      <c r="Y378" s="257"/>
      <c r="Z378" s="257"/>
    </row>
    <row r="379" ht="13.5" customHeight="1">
      <c r="A379" s="257"/>
      <c r="B379" s="257"/>
      <c r="C379" s="257"/>
      <c r="D379" s="258"/>
      <c r="E379" s="258"/>
      <c r="F379" s="257"/>
      <c r="G379" s="257"/>
      <c r="H379" s="257"/>
      <c r="I379" s="257"/>
      <c r="J379" s="257"/>
      <c r="K379" s="257"/>
      <c r="L379" s="257"/>
      <c r="M379" s="257"/>
      <c r="N379" s="257"/>
      <c r="O379" s="257"/>
      <c r="P379" s="257"/>
      <c r="Q379" s="257"/>
      <c r="R379" s="257"/>
      <c r="S379" s="257"/>
      <c r="T379" s="257"/>
      <c r="U379" s="257"/>
      <c r="V379" s="257"/>
      <c r="W379" s="257"/>
      <c r="X379" s="257"/>
      <c r="Y379" s="257"/>
      <c r="Z379" s="257"/>
    </row>
    <row r="380" ht="13.5" customHeight="1">
      <c r="A380" s="257"/>
      <c r="B380" s="257"/>
      <c r="C380" s="257"/>
      <c r="D380" s="258"/>
      <c r="E380" s="258"/>
      <c r="F380" s="257"/>
      <c r="G380" s="257"/>
      <c r="H380" s="257"/>
      <c r="I380" s="257"/>
      <c r="J380" s="257"/>
      <c r="K380" s="257"/>
      <c r="L380" s="257"/>
      <c r="M380" s="257"/>
      <c r="N380" s="257"/>
      <c r="O380" s="257"/>
      <c r="P380" s="257"/>
      <c r="Q380" s="257"/>
      <c r="R380" s="257"/>
      <c r="S380" s="257"/>
      <c r="T380" s="257"/>
      <c r="U380" s="257"/>
      <c r="V380" s="257"/>
      <c r="W380" s="257"/>
      <c r="X380" s="257"/>
      <c r="Y380" s="257"/>
      <c r="Z380" s="257"/>
    </row>
    <row r="381" ht="13.5" customHeight="1">
      <c r="A381" s="257"/>
      <c r="B381" s="257"/>
      <c r="C381" s="257"/>
      <c r="D381" s="258"/>
      <c r="E381" s="258"/>
      <c r="F381" s="257"/>
      <c r="G381" s="257"/>
      <c r="H381" s="257"/>
      <c r="I381" s="257"/>
      <c r="J381" s="257"/>
      <c r="K381" s="257"/>
      <c r="L381" s="257"/>
      <c r="M381" s="257"/>
      <c r="N381" s="257"/>
      <c r="O381" s="257"/>
      <c r="P381" s="257"/>
      <c r="Q381" s="257"/>
      <c r="R381" s="257"/>
      <c r="S381" s="257"/>
      <c r="T381" s="257"/>
      <c r="U381" s="257"/>
      <c r="V381" s="257"/>
      <c r="W381" s="257"/>
      <c r="X381" s="257"/>
      <c r="Y381" s="257"/>
      <c r="Z381" s="257"/>
    </row>
    <row r="382" ht="13.5" customHeight="1">
      <c r="A382" s="257"/>
      <c r="B382" s="257"/>
      <c r="C382" s="257"/>
      <c r="D382" s="258"/>
      <c r="E382" s="258"/>
      <c r="F382" s="257"/>
      <c r="G382" s="257"/>
      <c r="H382" s="257"/>
      <c r="I382" s="257"/>
      <c r="J382" s="257"/>
      <c r="K382" s="257"/>
      <c r="L382" s="257"/>
      <c r="M382" s="257"/>
      <c r="N382" s="257"/>
      <c r="O382" s="257"/>
      <c r="P382" s="257"/>
      <c r="Q382" s="257"/>
      <c r="R382" s="257"/>
      <c r="S382" s="257"/>
      <c r="T382" s="257"/>
      <c r="U382" s="257"/>
      <c r="V382" s="257"/>
      <c r="W382" s="257"/>
      <c r="X382" s="257"/>
      <c r="Y382" s="257"/>
      <c r="Z382" s="257"/>
    </row>
    <row r="383" ht="13.5" customHeight="1">
      <c r="A383" s="257"/>
      <c r="B383" s="257"/>
      <c r="C383" s="257"/>
      <c r="D383" s="258"/>
      <c r="E383" s="258"/>
      <c r="F383" s="257"/>
      <c r="G383" s="257"/>
      <c r="H383" s="257"/>
      <c r="I383" s="257"/>
      <c r="J383" s="257"/>
      <c r="K383" s="257"/>
      <c r="L383" s="257"/>
      <c r="M383" s="257"/>
      <c r="N383" s="257"/>
      <c r="O383" s="257"/>
      <c r="P383" s="257"/>
      <c r="Q383" s="257"/>
      <c r="R383" s="257"/>
      <c r="S383" s="257"/>
      <c r="T383" s="257"/>
      <c r="U383" s="257"/>
      <c r="V383" s="257"/>
      <c r="W383" s="257"/>
      <c r="X383" s="257"/>
      <c r="Y383" s="257"/>
      <c r="Z383" s="257"/>
    </row>
    <row r="384" ht="13.5" customHeight="1">
      <c r="A384" s="257"/>
      <c r="B384" s="257"/>
      <c r="C384" s="257"/>
      <c r="D384" s="258"/>
      <c r="E384" s="258"/>
      <c r="F384" s="257"/>
      <c r="G384" s="257"/>
      <c r="H384" s="257"/>
      <c r="I384" s="257"/>
      <c r="J384" s="257"/>
      <c r="K384" s="257"/>
      <c r="L384" s="257"/>
      <c r="M384" s="257"/>
      <c r="N384" s="257"/>
      <c r="O384" s="257"/>
      <c r="P384" s="257"/>
      <c r="Q384" s="257"/>
      <c r="R384" s="257"/>
      <c r="S384" s="257"/>
      <c r="T384" s="257"/>
      <c r="U384" s="257"/>
      <c r="V384" s="257"/>
      <c r="W384" s="257"/>
      <c r="X384" s="257"/>
      <c r="Y384" s="257"/>
      <c r="Z384" s="257"/>
    </row>
    <row r="385" ht="13.5" customHeight="1">
      <c r="A385" s="257"/>
      <c r="B385" s="257"/>
      <c r="C385" s="257"/>
      <c r="D385" s="258"/>
      <c r="E385" s="258"/>
      <c r="F385" s="257"/>
      <c r="G385" s="257"/>
      <c r="H385" s="257"/>
      <c r="I385" s="257"/>
      <c r="J385" s="257"/>
      <c r="K385" s="257"/>
      <c r="L385" s="257"/>
      <c r="M385" s="257"/>
      <c r="N385" s="257"/>
      <c r="O385" s="257"/>
      <c r="P385" s="257"/>
      <c r="Q385" s="257"/>
      <c r="R385" s="257"/>
      <c r="S385" s="257"/>
      <c r="T385" s="257"/>
      <c r="U385" s="257"/>
      <c r="V385" s="257"/>
      <c r="W385" s="257"/>
      <c r="X385" s="257"/>
      <c r="Y385" s="257"/>
      <c r="Z385" s="257"/>
    </row>
    <row r="386" ht="13.5" customHeight="1">
      <c r="A386" s="257"/>
      <c r="B386" s="257"/>
      <c r="C386" s="257"/>
      <c r="D386" s="258"/>
      <c r="E386" s="258"/>
      <c r="F386" s="257"/>
      <c r="G386" s="257"/>
      <c r="H386" s="257"/>
      <c r="I386" s="257"/>
      <c r="J386" s="257"/>
      <c r="K386" s="257"/>
      <c r="L386" s="257"/>
      <c r="M386" s="257"/>
      <c r="N386" s="257"/>
      <c r="O386" s="257"/>
      <c r="P386" s="257"/>
      <c r="Q386" s="257"/>
      <c r="R386" s="257"/>
      <c r="S386" s="257"/>
      <c r="T386" s="257"/>
      <c r="U386" s="257"/>
      <c r="V386" s="257"/>
      <c r="W386" s="257"/>
      <c r="X386" s="257"/>
      <c r="Y386" s="257"/>
      <c r="Z386" s="257"/>
    </row>
    <row r="387" ht="13.5" customHeight="1">
      <c r="A387" s="257"/>
      <c r="B387" s="257"/>
      <c r="C387" s="257"/>
      <c r="D387" s="258"/>
      <c r="E387" s="258"/>
      <c r="F387" s="257"/>
      <c r="G387" s="257"/>
      <c r="H387" s="257"/>
      <c r="I387" s="257"/>
      <c r="J387" s="257"/>
      <c r="K387" s="257"/>
      <c r="L387" s="257"/>
      <c r="M387" s="257"/>
      <c r="N387" s="257"/>
      <c r="O387" s="257"/>
      <c r="P387" s="257"/>
      <c r="Q387" s="257"/>
      <c r="R387" s="257"/>
      <c r="S387" s="257"/>
      <c r="T387" s="257"/>
      <c r="U387" s="257"/>
      <c r="V387" s="257"/>
      <c r="W387" s="257"/>
      <c r="X387" s="257"/>
      <c r="Y387" s="257"/>
      <c r="Z387" s="257"/>
    </row>
    <row r="388" ht="13.5" customHeight="1">
      <c r="A388" s="257"/>
      <c r="B388" s="257"/>
      <c r="C388" s="257"/>
      <c r="D388" s="258"/>
      <c r="E388" s="258"/>
      <c r="F388" s="257"/>
      <c r="G388" s="257"/>
      <c r="H388" s="257"/>
      <c r="I388" s="257"/>
      <c r="J388" s="257"/>
      <c r="K388" s="257"/>
      <c r="L388" s="257"/>
      <c r="M388" s="257"/>
      <c r="N388" s="257"/>
      <c r="O388" s="257"/>
      <c r="P388" s="257"/>
      <c r="Q388" s="257"/>
      <c r="R388" s="257"/>
      <c r="S388" s="257"/>
      <c r="T388" s="257"/>
      <c r="U388" s="257"/>
      <c r="V388" s="257"/>
      <c r="W388" s="257"/>
      <c r="X388" s="257"/>
      <c r="Y388" s="257"/>
      <c r="Z388" s="257"/>
    </row>
    <row r="389" ht="13.5" customHeight="1">
      <c r="A389" s="257"/>
      <c r="B389" s="257"/>
      <c r="C389" s="257"/>
      <c r="D389" s="258"/>
      <c r="E389" s="258"/>
      <c r="F389" s="257"/>
      <c r="G389" s="257"/>
      <c r="H389" s="257"/>
      <c r="I389" s="257"/>
      <c r="J389" s="257"/>
      <c r="K389" s="257"/>
      <c r="L389" s="257"/>
      <c r="M389" s="257"/>
      <c r="N389" s="257"/>
      <c r="O389" s="257"/>
      <c r="P389" s="257"/>
      <c r="Q389" s="257"/>
      <c r="R389" s="257"/>
      <c r="S389" s="257"/>
      <c r="T389" s="257"/>
      <c r="U389" s="257"/>
      <c r="V389" s="257"/>
      <c r="W389" s="257"/>
      <c r="X389" s="257"/>
      <c r="Y389" s="257"/>
      <c r="Z389" s="257"/>
    </row>
    <row r="390" ht="13.5" customHeight="1">
      <c r="A390" s="257"/>
      <c r="B390" s="257"/>
      <c r="C390" s="257"/>
      <c r="D390" s="258"/>
      <c r="E390" s="258"/>
      <c r="F390" s="257"/>
      <c r="G390" s="257"/>
      <c r="H390" s="257"/>
      <c r="I390" s="257"/>
      <c r="J390" s="257"/>
      <c r="K390" s="257"/>
      <c r="L390" s="257"/>
      <c r="M390" s="257"/>
      <c r="N390" s="257"/>
      <c r="O390" s="257"/>
      <c r="P390" s="257"/>
      <c r="Q390" s="257"/>
      <c r="R390" s="257"/>
      <c r="S390" s="257"/>
      <c r="T390" s="257"/>
      <c r="U390" s="257"/>
      <c r="V390" s="257"/>
      <c r="W390" s="257"/>
      <c r="X390" s="257"/>
      <c r="Y390" s="257"/>
      <c r="Z390" s="257"/>
    </row>
    <row r="391" ht="13.5" customHeight="1">
      <c r="A391" s="257"/>
      <c r="B391" s="257"/>
      <c r="C391" s="257"/>
      <c r="D391" s="258"/>
      <c r="E391" s="258"/>
      <c r="F391" s="257"/>
      <c r="G391" s="257"/>
      <c r="H391" s="257"/>
      <c r="I391" s="257"/>
      <c r="J391" s="257"/>
      <c r="K391" s="257"/>
      <c r="L391" s="257"/>
      <c r="M391" s="257"/>
      <c r="N391" s="257"/>
      <c r="O391" s="257"/>
      <c r="P391" s="257"/>
      <c r="Q391" s="257"/>
      <c r="R391" s="257"/>
      <c r="S391" s="257"/>
      <c r="T391" s="257"/>
      <c r="U391" s="257"/>
      <c r="V391" s="257"/>
      <c r="W391" s="257"/>
      <c r="X391" s="257"/>
      <c r="Y391" s="257"/>
      <c r="Z391" s="257"/>
    </row>
    <row r="392" ht="13.5" customHeight="1">
      <c r="A392" s="257"/>
      <c r="B392" s="257"/>
      <c r="C392" s="257"/>
      <c r="D392" s="258"/>
      <c r="E392" s="258"/>
      <c r="F392" s="257"/>
      <c r="G392" s="257"/>
      <c r="H392" s="257"/>
      <c r="I392" s="257"/>
      <c r="J392" s="257"/>
      <c r="K392" s="257"/>
      <c r="L392" s="257"/>
      <c r="M392" s="257"/>
      <c r="N392" s="257"/>
      <c r="O392" s="257"/>
      <c r="P392" s="257"/>
      <c r="Q392" s="257"/>
      <c r="R392" s="257"/>
      <c r="S392" s="257"/>
      <c r="T392" s="257"/>
      <c r="U392" s="257"/>
      <c r="V392" s="257"/>
      <c r="W392" s="257"/>
      <c r="X392" s="257"/>
      <c r="Y392" s="257"/>
      <c r="Z392" s="257"/>
    </row>
    <row r="393" ht="13.5" customHeight="1">
      <c r="A393" s="257"/>
      <c r="B393" s="257"/>
      <c r="C393" s="257"/>
      <c r="D393" s="258"/>
      <c r="E393" s="258"/>
      <c r="F393" s="257"/>
      <c r="G393" s="257"/>
      <c r="H393" s="257"/>
      <c r="I393" s="257"/>
      <c r="J393" s="257"/>
      <c r="K393" s="257"/>
      <c r="L393" s="257"/>
      <c r="M393" s="257"/>
      <c r="N393" s="257"/>
      <c r="O393" s="257"/>
      <c r="P393" s="257"/>
      <c r="Q393" s="257"/>
      <c r="R393" s="257"/>
      <c r="S393" s="257"/>
      <c r="T393" s="257"/>
      <c r="U393" s="257"/>
      <c r="V393" s="257"/>
      <c r="W393" s="257"/>
      <c r="X393" s="257"/>
      <c r="Y393" s="257"/>
      <c r="Z393" s="257"/>
    </row>
    <row r="394" ht="13.5" customHeight="1">
      <c r="A394" s="257"/>
      <c r="B394" s="257"/>
      <c r="C394" s="257"/>
      <c r="D394" s="258"/>
      <c r="E394" s="258"/>
      <c r="F394" s="257"/>
      <c r="G394" s="257"/>
      <c r="H394" s="257"/>
      <c r="I394" s="257"/>
      <c r="J394" s="257"/>
      <c r="K394" s="257"/>
      <c r="L394" s="257"/>
      <c r="M394" s="257"/>
      <c r="N394" s="257"/>
      <c r="O394" s="257"/>
      <c r="P394" s="257"/>
      <c r="Q394" s="257"/>
      <c r="R394" s="257"/>
      <c r="S394" s="257"/>
      <c r="T394" s="257"/>
      <c r="U394" s="257"/>
      <c r="V394" s="257"/>
      <c r="W394" s="257"/>
      <c r="X394" s="257"/>
      <c r="Y394" s="257"/>
      <c r="Z394" s="257"/>
    </row>
    <row r="395" ht="13.5" customHeight="1">
      <c r="A395" s="257"/>
      <c r="B395" s="257"/>
      <c r="C395" s="257"/>
      <c r="D395" s="258"/>
      <c r="E395" s="258"/>
      <c r="F395" s="257"/>
      <c r="G395" s="257"/>
      <c r="H395" s="257"/>
      <c r="I395" s="257"/>
      <c r="J395" s="257"/>
      <c r="K395" s="257"/>
      <c r="L395" s="257"/>
      <c r="M395" s="257"/>
      <c r="N395" s="257"/>
      <c r="O395" s="257"/>
      <c r="P395" s="257"/>
      <c r="Q395" s="257"/>
      <c r="R395" s="257"/>
      <c r="S395" s="257"/>
      <c r="T395" s="257"/>
      <c r="U395" s="257"/>
      <c r="V395" s="257"/>
      <c r="W395" s="257"/>
      <c r="X395" s="257"/>
      <c r="Y395" s="257"/>
      <c r="Z395" s="257"/>
    </row>
    <row r="396" ht="13.5" customHeight="1">
      <c r="A396" s="257"/>
      <c r="B396" s="257"/>
      <c r="C396" s="257"/>
      <c r="D396" s="258"/>
      <c r="E396" s="258"/>
      <c r="F396" s="257"/>
      <c r="G396" s="257"/>
      <c r="H396" s="257"/>
      <c r="I396" s="257"/>
      <c r="J396" s="257"/>
      <c r="K396" s="257"/>
      <c r="L396" s="257"/>
      <c r="M396" s="257"/>
      <c r="N396" s="257"/>
      <c r="O396" s="257"/>
      <c r="P396" s="257"/>
      <c r="Q396" s="257"/>
      <c r="R396" s="257"/>
      <c r="S396" s="257"/>
      <c r="T396" s="257"/>
      <c r="U396" s="257"/>
      <c r="V396" s="257"/>
      <c r="W396" s="257"/>
      <c r="X396" s="257"/>
      <c r="Y396" s="257"/>
      <c r="Z396" s="257"/>
    </row>
    <row r="397" ht="13.5" customHeight="1">
      <c r="A397" s="257"/>
      <c r="B397" s="257"/>
      <c r="C397" s="257"/>
      <c r="D397" s="258"/>
      <c r="E397" s="258"/>
      <c r="F397" s="257"/>
      <c r="G397" s="257"/>
      <c r="H397" s="257"/>
      <c r="I397" s="257"/>
      <c r="J397" s="257"/>
      <c r="K397" s="257"/>
      <c r="L397" s="257"/>
      <c r="M397" s="257"/>
      <c r="N397" s="257"/>
      <c r="O397" s="257"/>
      <c r="P397" s="257"/>
      <c r="Q397" s="257"/>
      <c r="R397" s="257"/>
      <c r="S397" s="257"/>
      <c r="T397" s="257"/>
      <c r="U397" s="257"/>
      <c r="V397" s="257"/>
      <c r="W397" s="257"/>
      <c r="X397" s="257"/>
      <c r="Y397" s="257"/>
      <c r="Z397" s="257"/>
    </row>
    <row r="398" ht="13.5" customHeight="1">
      <c r="A398" s="257"/>
      <c r="B398" s="257"/>
      <c r="C398" s="257"/>
      <c r="D398" s="258"/>
      <c r="E398" s="258"/>
      <c r="F398" s="257"/>
      <c r="G398" s="257"/>
      <c r="H398" s="257"/>
      <c r="I398" s="257"/>
      <c r="J398" s="257"/>
      <c r="K398" s="257"/>
      <c r="L398" s="257"/>
      <c r="M398" s="257"/>
      <c r="N398" s="257"/>
      <c r="O398" s="257"/>
      <c r="P398" s="257"/>
      <c r="Q398" s="257"/>
      <c r="R398" s="257"/>
      <c r="S398" s="257"/>
      <c r="T398" s="257"/>
      <c r="U398" s="257"/>
      <c r="V398" s="257"/>
      <c r="W398" s="257"/>
      <c r="X398" s="257"/>
      <c r="Y398" s="257"/>
      <c r="Z398" s="257"/>
    </row>
    <row r="399" ht="13.5" customHeight="1">
      <c r="A399" s="257"/>
      <c r="B399" s="257"/>
      <c r="C399" s="257"/>
      <c r="D399" s="258"/>
      <c r="E399" s="258"/>
      <c r="F399" s="257"/>
      <c r="G399" s="257"/>
      <c r="H399" s="257"/>
      <c r="I399" s="257"/>
      <c r="J399" s="257"/>
      <c r="K399" s="257"/>
      <c r="L399" s="257"/>
      <c r="M399" s="257"/>
      <c r="N399" s="257"/>
      <c r="O399" s="257"/>
      <c r="P399" s="257"/>
      <c r="Q399" s="257"/>
      <c r="R399" s="257"/>
      <c r="S399" s="257"/>
      <c r="T399" s="257"/>
      <c r="U399" s="257"/>
      <c r="V399" s="257"/>
      <c r="W399" s="257"/>
      <c r="X399" s="257"/>
      <c r="Y399" s="257"/>
      <c r="Z399" s="257"/>
    </row>
    <row r="400" ht="13.5" customHeight="1">
      <c r="A400" s="257"/>
      <c r="B400" s="257"/>
      <c r="C400" s="257"/>
      <c r="D400" s="258"/>
      <c r="E400" s="258"/>
      <c r="F400" s="257"/>
      <c r="G400" s="257"/>
      <c r="H400" s="257"/>
      <c r="I400" s="257"/>
      <c r="J400" s="257"/>
      <c r="K400" s="257"/>
      <c r="L400" s="257"/>
      <c r="M400" s="257"/>
      <c r="N400" s="257"/>
      <c r="O400" s="257"/>
      <c r="P400" s="257"/>
      <c r="Q400" s="257"/>
      <c r="R400" s="257"/>
      <c r="S400" s="257"/>
      <c r="T400" s="257"/>
      <c r="U400" s="257"/>
      <c r="V400" s="257"/>
      <c r="W400" s="257"/>
      <c r="X400" s="257"/>
      <c r="Y400" s="257"/>
      <c r="Z400" s="257"/>
    </row>
    <row r="401" ht="13.5" customHeight="1">
      <c r="A401" s="257"/>
      <c r="B401" s="257"/>
      <c r="C401" s="257"/>
      <c r="D401" s="258"/>
      <c r="E401" s="258"/>
      <c r="F401" s="257"/>
      <c r="G401" s="257"/>
      <c r="H401" s="257"/>
      <c r="I401" s="257"/>
      <c r="J401" s="257"/>
      <c r="K401" s="257"/>
      <c r="L401" s="257"/>
      <c r="M401" s="257"/>
      <c r="N401" s="257"/>
      <c r="O401" s="257"/>
      <c r="P401" s="257"/>
      <c r="Q401" s="257"/>
      <c r="R401" s="257"/>
      <c r="S401" s="257"/>
      <c r="T401" s="257"/>
      <c r="U401" s="257"/>
      <c r="V401" s="257"/>
      <c r="W401" s="257"/>
      <c r="X401" s="257"/>
      <c r="Y401" s="257"/>
      <c r="Z401" s="257"/>
    </row>
    <row r="402" ht="13.5" customHeight="1">
      <c r="A402" s="257"/>
      <c r="B402" s="257"/>
      <c r="C402" s="257"/>
      <c r="D402" s="258"/>
      <c r="E402" s="258"/>
      <c r="F402" s="257"/>
      <c r="G402" s="257"/>
      <c r="H402" s="257"/>
      <c r="I402" s="257"/>
      <c r="J402" s="257"/>
      <c r="K402" s="257"/>
      <c r="L402" s="257"/>
      <c r="M402" s="257"/>
      <c r="N402" s="257"/>
      <c r="O402" s="257"/>
      <c r="P402" s="257"/>
      <c r="Q402" s="257"/>
      <c r="R402" s="257"/>
      <c r="S402" s="257"/>
      <c r="T402" s="257"/>
      <c r="U402" s="257"/>
      <c r="V402" s="257"/>
      <c r="W402" s="257"/>
      <c r="X402" s="257"/>
      <c r="Y402" s="257"/>
      <c r="Z402" s="257"/>
    </row>
    <row r="403" ht="13.5" customHeight="1">
      <c r="A403" s="257"/>
      <c r="B403" s="257"/>
      <c r="C403" s="257"/>
      <c r="D403" s="258"/>
      <c r="E403" s="258"/>
      <c r="F403" s="257"/>
      <c r="G403" s="257"/>
      <c r="H403" s="257"/>
      <c r="I403" s="257"/>
      <c r="J403" s="257"/>
      <c r="K403" s="257"/>
      <c r="L403" s="257"/>
      <c r="M403" s="257"/>
      <c r="N403" s="257"/>
      <c r="O403" s="257"/>
      <c r="P403" s="257"/>
      <c r="Q403" s="257"/>
      <c r="R403" s="257"/>
      <c r="S403" s="257"/>
      <c r="T403" s="257"/>
      <c r="U403" s="257"/>
      <c r="V403" s="257"/>
      <c r="W403" s="257"/>
      <c r="X403" s="257"/>
      <c r="Y403" s="257"/>
      <c r="Z403" s="257"/>
    </row>
    <row r="404" ht="13.5" customHeight="1">
      <c r="A404" s="257"/>
      <c r="B404" s="257"/>
      <c r="C404" s="257"/>
      <c r="D404" s="258"/>
      <c r="E404" s="258"/>
      <c r="F404" s="257"/>
      <c r="G404" s="257"/>
      <c r="H404" s="257"/>
      <c r="I404" s="257"/>
      <c r="J404" s="257"/>
      <c r="K404" s="257"/>
      <c r="L404" s="257"/>
      <c r="M404" s="257"/>
      <c r="N404" s="257"/>
      <c r="O404" s="257"/>
      <c r="P404" s="257"/>
      <c r="Q404" s="257"/>
      <c r="R404" s="257"/>
      <c r="S404" s="257"/>
      <c r="T404" s="257"/>
      <c r="U404" s="257"/>
      <c r="V404" s="257"/>
      <c r="W404" s="257"/>
      <c r="X404" s="257"/>
      <c r="Y404" s="257"/>
      <c r="Z404" s="257"/>
    </row>
    <row r="405" ht="13.5" customHeight="1">
      <c r="A405" s="257"/>
      <c r="B405" s="257"/>
      <c r="C405" s="257"/>
      <c r="D405" s="258"/>
      <c r="E405" s="258"/>
      <c r="F405" s="257"/>
      <c r="G405" s="257"/>
      <c r="H405" s="257"/>
      <c r="I405" s="257"/>
      <c r="J405" s="257"/>
      <c r="K405" s="257"/>
      <c r="L405" s="257"/>
      <c r="M405" s="257"/>
      <c r="N405" s="257"/>
      <c r="O405" s="257"/>
      <c r="P405" s="257"/>
      <c r="Q405" s="257"/>
      <c r="R405" s="257"/>
      <c r="S405" s="257"/>
      <c r="T405" s="257"/>
      <c r="U405" s="257"/>
      <c r="V405" s="257"/>
      <c r="W405" s="257"/>
      <c r="X405" s="257"/>
      <c r="Y405" s="257"/>
      <c r="Z405" s="257"/>
    </row>
    <row r="406" ht="13.5" customHeight="1">
      <c r="A406" s="257"/>
      <c r="B406" s="257"/>
      <c r="C406" s="257"/>
      <c r="D406" s="258"/>
      <c r="E406" s="258"/>
      <c r="F406" s="257"/>
      <c r="G406" s="257"/>
      <c r="H406" s="257"/>
      <c r="I406" s="257"/>
      <c r="J406" s="257"/>
      <c r="K406" s="257"/>
      <c r="L406" s="257"/>
      <c r="M406" s="257"/>
      <c r="N406" s="257"/>
      <c r="O406" s="257"/>
      <c r="P406" s="257"/>
      <c r="Q406" s="257"/>
      <c r="R406" s="257"/>
      <c r="S406" s="257"/>
      <c r="T406" s="257"/>
      <c r="U406" s="257"/>
      <c r="V406" s="257"/>
      <c r="W406" s="257"/>
      <c r="X406" s="257"/>
      <c r="Y406" s="257"/>
      <c r="Z406" s="257"/>
    </row>
    <row r="407" ht="13.5" customHeight="1">
      <c r="A407" s="257"/>
      <c r="B407" s="257"/>
      <c r="C407" s="257"/>
      <c r="D407" s="258"/>
      <c r="E407" s="258"/>
      <c r="F407" s="257"/>
      <c r="G407" s="257"/>
      <c r="H407" s="257"/>
      <c r="I407" s="257"/>
      <c r="J407" s="257"/>
      <c r="K407" s="257"/>
      <c r="L407" s="257"/>
      <c r="M407" s="257"/>
      <c r="N407" s="257"/>
      <c r="O407" s="257"/>
      <c r="P407" s="257"/>
      <c r="Q407" s="257"/>
      <c r="R407" s="257"/>
      <c r="S407" s="257"/>
      <c r="T407" s="257"/>
      <c r="U407" s="257"/>
      <c r="V407" s="257"/>
      <c r="W407" s="257"/>
      <c r="X407" s="257"/>
      <c r="Y407" s="257"/>
      <c r="Z407" s="257"/>
    </row>
    <row r="408" ht="13.5" customHeight="1">
      <c r="A408" s="257"/>
      <c r="B408" s="257"/>
      <c r="C408" s="257"/>
      <c r="D408" s="258"/>
      <c r="E408" s="258"/>
      <c r="F408" s="257"/>
      <c r="G408" s="257"/>
      <c r="H408" s="257"/>
      <c r="I408" s="257"/>
      <c r="J408" s="257"/>
      <c r="K408" s="257"/>
      <c r="L408" s="257"/>
      <c r="M408" s="257"/>
      <c r="N408" s="257"/>
      <c r="O408" s="257"/>
      <c r="P408" s="257"/>
      <c r="Q408" s="257"/>
      <c r="R408" s="257"/>
      <c r="S408" s="257"/>
      <c r="T408" s="257"/>
      <c r="U408" s="257"/>
      <c r="V408" s="257"/>
      <c r="W408" s="257"/>
      <c r="X408" s="257"/>
      <c r="Y408" s="257"/>
      <c r="Z408" s="257"/>
    </row>
    <row r="409" ht="13.5" customHeight="1">
      <c r="A409" s="257"/>
      <c r="B409" s="257"/>
      <c r="C409" s="257"/>
      <c r="D409" s="258"/>
      <c r="E409" s="258"/>
      <c r="F409" s="257"/>
      <c r="G409" s="257"/>
      <c r="H409" s="257"/>
      <c r="I409" s="257"/>
      <c r="J409" s="257"/>
      <c r="K409" s="257"/>
      <c r="L409" s="257"/>
      <c r="M409" s="257"/>
      <c r="N409" s="257"/>
      <c r="O409" s="257"/>
      <c r="P409" s="257"/>
      <c r="Q409" s="257"/>
      <c r="R409" s="257"/>
      <c r="S409" s="257"/>
      <c r="T409" s="257"/>
      <c r="U409" s="257"/>
      <c r="V409" s="257"/>
      <c r="W409" s="257"/>
      <c r="X409" s="257"/>
      <c r="Y409" s="257"/>
      <c r="Z409" s="257"/>
    </row>
    <row r="410" ht="13.5" customHeight="1">
      <c r="A410" s="257"/>
      <c r="B410" s="257"/>
      <c r="C410" s="257"/>
      <c r="D410" s="258"/>
      <c r="E410" s="258"/>
      <c r="F410" s="257"/>
      <c r="G410" s="257"/>
      <c r="H410" s="257"/>
      <c r="I410" s="257"/>
      <c r="J410" s="257"/>
      <c r="K410" s="257"/>
      <c r="L410" s="257"/>
      <c r="M410" s="257"/>
      <c r="N410" s="257"/>
      <c r="O410" s="257"/>
      <c r="P410" s="257"/>
      <c r="Q410" s="257"/>
      <c r="R410" s="257"/>
      <c r="S410" s="257"/>
      <c r="T410" s="257"/>
      <c r="U410" s="257"/>
      <c r="V410" s="257"/>
      <c r="W410" s="257"/>
      <c r="X410" s="257"/>
      <c r="Y410" s="257"/>
      <c r="Z410" s="257"/>
    </row>
    <row r="411" ht="13.5" customHeight="1">
      <c r="A411" s="257"/>
      <c r="B411" s="257"/>
      <c r="C411" s="257"/>
      <c r="D411" s="258"/>
      <c r="E411" s="258"/>
      <c r="F411" s="257"/>
      <c r="G411" s="257"/>
      <c r="H411" s="257"/>
      <c r="I411" s="257"/>
      <c r="J411" s="257"/>
      <c r="K411" s="257"/>
      <c r="L411" s="257"/>
      <c r="M411" s="257"/>
      <c r="N411" s="257"/>
      <c r="O411" s="257"/>
      <c r="P411" s="257"/>
      <c r="Q411" s="257"/>
      <c r="R411" s="257"/>
      <c r="S411" s="257"/>
      <c r="T411" s="257"/>
      <c r="U411" s="257"/>
      <c r="V411" s="257"/>
      <c r="W411" s="257"/>
      <c r="X411" s="257"/>
      <c r="Y411" s="257"/>
      <c r="Z411" s="257"/>
    </row>
    <row r="412" ht="13.5" customHeight="1">
      <c r="A412" s="257"/>
      <c r="B412" s="257"/>
      <c r="C412" s="257"/>
      <c r="D412" s="258"/>
      <c r="E412" s="258"/>
      <c r="F412" s="257"/>
      <c r="G412" s="257"/>
      <c r="H412" s="257"/>
      <c r="I412" s="257"/>
      <c r="J412" s="257"/>
      <c r="K412" s="257"/>
      <c r="L412" s="257"/>
      <c r="M412" s="257"/>
      <c r="N412" s="257"/>
      <c r="O412" s="257"/>
      <c r="P412" s="257"/>
      <c r="Q412" s="257"/>
      <c r="R412" s="257"/>
      <c r="S412" s="257"/>
      <c r="T412" s="257"/>
      <c r="U412" s="257"/>
      <c r="V412" s="257"/>
      <c r="W412" s="257"/>
      <c r="X412" s="257"/>
      <c r="Y412" s="257"/>
      <c r="Z412" s="257"/>
    </row>
    <row r="413" ht="13.5" customHeight="1">
      <c r="A413" s="257"/>
      <c r="B413" s="257"/>
      <c r="C413" s="257"/>
      <c r="D413" s="258"/>
      <c r="E413" s="258"/>
      <c r="F413" s="257"/>
      <c r="G413" s="257"/>
      <c r="H413" s="257"/>
      <c r="I413" s="257"/>
      <c r="J413" s="257"/>
      <c r="K413" s="257"/>
      <c r="L413" s="257"/>
      <c r="M413" s="257"/>
      <c r="N413" s="257"/>
      <c r="O413" s="257"/>
      <c r="P413" s="257"/>
      <c r="Q413" s="257"/>
      <c r="R413" s="257"/>
      <c r="S413" s="257"/>
      <c r="T413" s="257"/>
      <c r="U413" s="257"/>
      <c r="V413" s="257"/>
      <c r="W413" s="257"/>
      <c r="X413" s="257"/>
      <c r="Y413" s="257"/>
      <c r="Z413" s="257"/>
    </row>
    <row r="414" ht="13.5" customHeight="1">
      <c r="A414" s="257"/>
      <c r="B414" s="257"/>
      <c r="C414" s="257"/>
      <c r="D414" s="258"/>
      <c r="E414" s="258"/>
      <c r="F414" s="257"/>
      <c r="G414" s="257"/>
      <c r="H414" s="257"/>
      <c r="I414" s="257"/>
      <c r="J414" s="257"/>
      <c r="K414" s="257"/>
      <c r="L414" s="257"/>
      <c r="M414" s="257"/>
      <c r="N414" s="257"/>
      <c r="O414" s="257"/>
      <c r="P414" s="257"/>
      <c r="Q414" s="257"/>
      <c r="R414" s="257"/>
      <c r="S414" s="257"/>
      <c r="T414" s="257"/>
      <c r="U414" s="257"/>
      <c r="V414" s="257"/>
      <c r="W414" s="257"/>
      <c r="X414" s="257"/>
      <c r="Y414" s="257"/>
      <c r="Z414" s="257"/>
    </row>
    <row r="415" ht="13.5" customHeight="1">
      <c r="A415" s="257"/>
      <c r="B415" s="257"/>
      <c r="C415" s="257"/>
      <c r="D415" s="258"/>
      <c r="E415" s="258"/>
      <c r="F415" s="257"/>
      <c r="G415" s="257"/>
      <c r="H415" s="257"/>
      <c r="I415" s="257"/>
      <c r="J415" s="257"/>
      <c r="K415" s="257"/>
      <c r="L415" s="257"/>
      <c r="M415" s="257"/>
      <c r="N415" s="257"/>
      <c r="O415" s="257"/>
      <c r="P415" s="257"/>
      <c r="Q415" s="257"/>
      <c r="R415" s="257"/>
      <c r="S415" s="257"/>
      <c r="T415" s="257"/>
      <c r="U415" s="257"/>
      <c r="V415" s="257"/>
      <c r="W415" s="257"/>
      <c r="X415" s="257"/>
      <c r="Y415" s="257"/>
      <c r="Z415" s="257"/>
    </row>
    <row r="416" ht="13.5" customHeight="1">
      <c r="A416" s="257"/>
      <c r="B416" s="257"/>
      <c r="C416" s="257"/>
      <c r="D416" s="258"/>
      <c r="E416" s="258"/>
      <c r="F416" s="257"/>
      <c r="G416" s="257"/>
      <c r="H416" s="257"/>
      <c r="I416" s="257"/>
      <c r="J416" s="257"/>
      <c r="K416" s="257"/>
      <c r="L416" s="257"/>
      <c r="M416" s="257"/>
      <c r="N416" s="257"/>
      <c r="O416" s="257"/>
      <c r="P416" s="257"/>
      <c r="Q416" s="257"/>
      <c r="R416" s="257"/>
      <c r="S416" s="257"/>
      <c r="T416" s="257"/>
      <c r="U416" s="257"/>
      <c r="V416" s="257"/>
      <c r="W416" s="257"/>
      <c r="X416" s="257"/>
      <c r="Y416" s="257"/>
      <c r="Z416" s="257"/>
    </row>
    <row r="417" ht="13.5" customHeight="1">
      <c r="A417" s="257"/>
      <c r="B417" s="257"/>
      <c r="C417" s="257"/>
      <c r="D417" s="258"/>
      <c r="E417" s="258"/>
      <c r="F417" s="257"/>
      <c r="G417" s="257"/>
      <c r="H417" s="257"/>
      <c r="I417" s="257"/>
      <c r="J417" s="257"/>
      <c r="K417" s="257"/>
      <c r="L417" s="257"/>
      <c r="M417" s="257"/>
      <c r="N417" s="257"/>
      <c r="O417" s="257"/>
      <c r="P417" s="257"/>
      <c r="Q417" s="257"/>
      <c r="R417" s="257"/>
      <c r="S417" s="257"/>
      <c r="T417" s="257"/>
      <c r="U417" s="257"/>
      <c r="V417" s="257"/>
      <c r="W417" s="257"/>
      <c r="X417" s="257"/>
      <c r="Y417" s="257"/>
      <c r="Z417" s="257"/>
    </row>
    <row r="418" ht="13.5" customHeight="1">
      <c r="A418" s="257"/>
      <c r="B418" s="257"/>
      <c r="C418" s="257"/>
      <c r="D418" s="258"/>
      <c r="E418" s="258"/>
      <c r="F418" s="257"/>
      <c r="G418" s="257"/>
      <c r="H418" s="257"/>
      <c r="I418" s="257"/>
      <c r="J418" s="257"/>
      <c r="K418" s="257"/>
      <c r="L418" s="257"/>
      <c r="M418" s="257"/>
      <c r="N418" s="257"/>
      <c r="O418" s="257"/>
      <c r="P418" s="257"/>
      <c r="Q418" s="257"/>
      <c r="R418" s="257"/>
      <c r="S418" s="257"/>
      <c r="T418" s="257"/>
      <c r="U418" s="257"/>
      <c r="V418" s="257"/>
      <c r="W418" s="257"/>
      <c r="X418" s="257"/>
      <c r="Y418" s="257"/>
      <c r="Z418" s="257"/>
    </row>
    <row r="419" ht="13.5" customHeight="1">
      <c r="A419" s="257"/>
      <c r="B419" s="257"/>
      <c r="C419" s="257"/>
      <c r="D419" s="258"/>
      <c r="E419" s="258"/>
      <c r="F419" s="257"/>
      <c r="G419" s="257"/>
      <c r="H419" s="257"/>
      <c r="I419" s="257"/>
      <c r="J419" s="257"/>
      <c r="K419" s="257"/>
      <c r="L419" s="257"/>
      <c r="M419" s="257"/>
      <c r="N419" s="257"/>
      <c r="O419" s="257"/>
      <c r="P419" s="257"/>
      <c r="Q419" s="257"/>
      <c r="R419" s="257"/>
      <c r="S419" s="257"/>
      <c r="T419" s="257"/>
      <c r="U419" s="257"/>
      <c r="V419" s="257"/>
      <c r="W419" s="257"/>
      <c r="X419" s="257"/>
      <c r="Y419" s="257"/>
      <c r="Z419" s="257"/>
    </row>
    <row r="420" ht="13.5" customHeight="1">
      <c r="A420" s="257"/>
      <c r="B420" s="257"/>
      <c r="C420" s="257"/>
      <c r="D420" s="258"/>
      <c r="E420" s="258"/>
      <c r="F420" s="257"/>
      <c r="G420" s="257"/>
      <c r="H420" s="257"/>
      <c r="I420" s="257"/>
      <c r="J420" s="257"/>
      <c r="K420" s="257"/>
      <c r="L420" s="257"/>
      <c r="M420" s="257"/>
      <c r="N420" s="257"/>
      <c r="O420" s="257"/>
      <c r="P420" s="257"/>
      <c r="Q420" s="257"/>
      <c r="R420" s="257"/>
      <c r="S420" s="257"/>
      <c r="T420" s="257"/>
      <c r="U420" s="257"/>
      <c r="V420" s="257"/>
      <c r="W420" s="257"/>
      <c r="X420" s="257"/>
      <c r="Y420" s="257"/>
      <c r="Z420" s="257"/>
    </row>
    <row r="421" ht="13.5" customHeight="1">
      <c r="A421" s="257"/>
      <c r="B421" s="257"/>
      <c r="C421" s="257"/>
      <c r="D421" s="258"/>
      <c r="E421" s="258"/>
      <c r="F421" s="257"/>
      <c r="G421" s="257"/>
      <c r="H421" s="257"/>
      <c r="I421" s="257"/>
      <c r="J421" s="257"/>
      <c r="K421" s="257"/>
      <c r="L421" s="257"/>
      <c r="M421" s="257"/>
      <c r="N421" s="257"/>
      <c r="O421" s="257"/>
      <c r="P421" s="257"/>
      <c r="Q421" s="257"/>
      <c r="R421" s="257"/>
      <c r="S421" s="257"/>
      <c r="T421" s="257"/>
      <c r="U421" s="257"/>
      <c r="V421" s="257"/>
      <c r="W421" s="257"/>
      <c r="X421" s="257"/>
      <c r="Y421" s="257"/>
      <c r="Z421" s="257"/>
    </row>
    <row r="422" ht="13.5" customHeight="1">
      <c r="A422" s="257"/>
      <c r="B422" s="257"/>
      <c r="C422" s="257"/>
      <c r="D422" s="258"/>
      <c r="E422" s="258"/>
      <c r="F422" s="257"/>
      <c r="G422" s="257"/>
      <c r="H422" s="257"/>
      <c r="I422" s="257"/>
      <c r="J422" s="257"/>
      <c r="K422" s="257"/>
      <c r="L422" s="257"/>
      <c r="M422" s="257"/>
      <c r="N422" s="257"/>
      <c r="O422" s="257"/>
      <c r="P422" s="257"/>
      <c r="Q422" s="257"/>
      <c r="R422" s="257"/>
      <c r="S422" s="257"/>
      <c r="T422" s="257"/>
      <c r="U422" s="257"/>
      <c r="V422" s="257"/>
      <c r="W422" s="257"/>
      <c r="X422" s="257"/>
      <c r="Y422" s="257"/>
      <c r="Z422" s="257"/>
    </row>
    <row r="423" ht="13.5" customHeight="1">
      <c r="A423" s="257"/>
      <c r="B423" s="257"/>
      <c r="C423" s="257"/>
      <c r="D423" s="258"/>
      <c r="E423" s="258"/>
      <c r="F423" s="257"/>
      <c r="G423" s="257"/>
      <c r="H423" s="257"/>
      <c r="I423" s="257"/>
      <c r="J423" s="257"/>
      <c r="K423" s="257"/>
      <c r="L423" s="257"/>
      <c r="M423" s="257"/>
      <c r="N423" s="257"/>
      <c r="O423" s="257"/>
      <c r="P423" s="257"/>
      <c r="Q423" s="257"/>
      <c r="R423" s="257"/>
      <c r="S423" s="257"/>
      <c r="T423" s="257"/>
      <c r="U423" s="257"/>
      <c r="V423" s="257"/>
      <c r="W423" s="257"/>
      <c r="X423" s="257"/>
      <c r="Y423" s="257"/>
      <c r="Z423" s="257"/>
    </row>
    <row r="424" ht="13.5" customHeight="1">
      <c r="A424" s="257"/>
      <c r="B424" s="257"/>
      <c r="C424" s="257"/>
      <c r="D424" s="258"/>
      <c r="E424" s="258"/>
      <c r="F424" s="257"/>
      <c r="G424" s="257"/>
      <c r="H424" s="257"/>
      <c r="I424" s="257"/>
      <c r="J424" s="257"/>
      <c r="K424" s="257"/>
      <c r="L424" s="257"/>
      <c r="M424" s="257"/>
      <c r="N424" s="257"/>
      <c r="O424" s="257"/>
      <c r="P424" s="257"/>
      <c r="Q424" s="257"/>
      <c r="R424" s="257"/>
      <c r="S424" s="257"/>
      <c r="T424" s="257"/>
      <c r="U424" s="257"/>
      <c r="V424" s="257"/>
      <c r="W424" s="257"/>
      <c r="X424" s="257"/>
      <c r="Y424" s="257"/>
      <c r="Z424" s="257"/>
    </row>
    <row r="425" ht="13.5" customHeight="1">
      <c r="A425" s="257"/>
      <c r="B425" s="257"/>
      <c r="C425" s="257"/>
      <c r="D425" s="258"/>
      <c r="E425" s="258"/>
      <c r="F425" s="257"/>
      <c r="G425" s="257"/>
      <c r="H425" s="257"/>
      <c r="I425" s="257"/>
      <c r="J425" s="257"/>
      <c r="K425" s="257"/>
      <c r="L425" s="257"/>
      <c r="M425" s="257"/>
      <c r="N425" s="257"/>
      <c r="O425" s="257"/>
      <c r="P425" s="257"/>
      <c r="Q425" s="257"/>
      <c r="R425" s="257"/>
      <c r="S425" s="257"/>
      <c r="T425" s="257"/>
      <c r="U425" s="257"/>
      <c r="V425" s="257"/>
      <c r="W425" s="257"/>
      <c r="X425" s="257"/>
      <c r="Y425" s="257"/>
      <c r="Z425" s="257"/>
    </row>
    <row r="426" ht="13.5" customHeight="1">
      <c r="A426" s="257"/>
      <c r="B426" s="257"/>
      <c r="C426" s="257"/>
      <c r="D426" s="258"/>
      <c r="E426" s="258"/>
      <c r="F426" s="257"/>
      <c r="G426" s="257"/>
      <c r="H426" s="257"/>
      <c r="I426" s="257"/>
      <c r="J426" s="257"/>
      <c r="K426" s="257"/>
      <c r="L426" s="257"/>
      <c r="M426" s="257"/>
      <c r="N426" s="257"/>
      <c r="O426" s="257"/>
      <c r="P426" s="257"/>
      <c r="Q426" s="257"/>
      <c r="R426" s="257"/>
      <c r="S426" s="257"/>
      <c r="T426" s="257"/>
      <c r="U426" s="257"/>
      <c r="V426" s="257"/>
      <c r="W426" s="257"/>
      <c r="X426" s="257"/>
      <c r="Y426" s="257"/>
      <c r="Z426" s="257"/>
    </row>
    <row r="427" ht="13.5" customHeight="1">
      <c r="A427" s="257"/>
      <c r="B427" s="257"/>
      <c r="C427" s="257"/>
      <c r="D427" s="258"/>
      <c r="E427" s="258"/>
      <c r="F427" s="257"/>
      <c r="G427" s="257"/>
      <c r="H427" s="257"/>
      <c r="I427" s="257"/>
      <c r="J427" s="257"/>
      <c r="K427" s="257"/>
      <c r="L427" s="257"/>
      <c r="M427" s="257"/>
      <c r="N427" s="257"/>
      <c r="O427" s="257"/>
      <c r="P427" s="257"/>
      <c r="Q427" s="257"/>
      <c r="R427" s="257"/>
      <c r="S427" s="257"/>
      <c r="T427" s="257"/>
      <c r="U427" s="257"/>
      <c r="V427" s="257"/>
      <c r="W427" s="257"/>
      <c r="X427" s="257"/>
      <c r="Y427" s="257"/>
      <c r="Z427" s="257"/>
    </row>
    <row r="428" ht="13.5" customHeight="1">
      <c r="A428" s="257"/>
      <c r="B428" s="257"/>
      <c r="C428" s="257"/>
      <c r="D428" s="258"/>
      <c r="E428" s="258"/>
      <c r="F428" s="257"/>
      <c r="G428" s="257"/>
      <c r="H428" s="257"/>
      <c r="I428" s="257"/>
      <c r="J428" s="257"/>
      <c r="K428" s="257"/>
      <c r="L428" s="257"/>
      <c r="M428" s="257"/>
      <c r="N428" s="257"/>
      <c r="O428" s="257"/>
      <c r="P428" s="257"/>
      <c r="Q428" s="257"/>
      <c r="R428" s="257"/>
      <c r="S428" s="257"/>
      <c r="T428" s="257"/>
      <c r="U428" s="257"/>
      <c r="V428" s="257"/>
      <c r="W428" s="257"/>
      <c r="X428" s="257"/>
      <c r="Y428" s="257"/>
      <c r="Z428" s="257"/>
    </row>
    <row r="429" ht="13.5" customHeight="1">
      <c r="A429" s="257"/>
      <c r="B429" s="257"/>
      <c r="C429" s="257"/>
      <c r="D429" s="258"/>
      <c r="E429" s="258"/>
      <c r="F429" s="257"/>
      <c r="G429" s="257"/>
      <c r="H429" s="257"/>
      <c r="I429" s="257"/>
      <c r="J429" s="257"/>
      <c r="K429" s="257"/>
      <c r="L429" s="257"/>
      <c r="M429" s="257"/>
      <c r="N429" s="257"/>
      <c r="O429" s="257"/>
      <c r="P429" s="257"/>
      <c r="Q429" s="257"/>
      <c r="R429" s="257"/>
      <c r="S429" s="257"/>
      <c r="T429" s="257"/>
      <c r="U429" s="257"/>
      <c r="V429" s="257"/>
      <c r="W429" s="257"/>
      <c r="X429" s="257"/>
      <c r="Y429" s="257"/>
      <c r="Z429" s="257"/>
    </row>
    <row r="430" ht="13.5" customHeight="1">
      <c r="A430" s="257"/>
      <c r="B430" s="257"/>
      <c r="C430" s="257"/>
      <c r="D430" s="258"/>
      <c r="E430" s="258"/>
      <c r="F430" s="257"/>
      <c r="G430" s="257"/>
      <c r="H430" s="257"/>
      <c r="I430" s="257"/>
      <c r="J430" s="257"/>
      <c r="K430" s="257"/>
      <c r="L430" s="257"/>
      <c r="M430" s="257"/>
      <c r="N430" s="257"/>
      <c r="O430" s="257"/>
      <c r="P430" s="257"/>
      <c r="Q430" s="257"/>
      <c r="R430" s="257"/>
      <c r="S430" s="257"/>
      <c r="T430" s="257"/>
      <c r="U430" s="257"/>
      <c r="V430" s="257"/>
      <c r="W430" s="257"/>
      <c r="X430" s="257"/>
      <c r="Y430" s="257"/>
      <c r="Z430" s="257"/>
    </row>
    <row r="431" ht="13.5" customHeight="1">
      <c r="A431" s="257"/>
      <c r="B431" s="257"/>
      <c r="C431" s="257"/>
      <c r="D431" s="258"/>
      <c r="E431" s="258"/>
      <c r="F431" s="257"/>
      <c r="G431" s="257"/>
      <c r="H431" s="257"/>
      <c r="I431" s="257"/>
      <c r="J431" s="257"/>
      <c r="K431" s="257"/>
      <c r="L431" s="257"/>
      <c r="M431" s="257"/>
      <c r="N431" s="257"/>
      <c r="O431" s="257"/>
      <c r="P431" s="257"/>
      <c r="Q431" s="257"/>
      <c r="R431" s="257"/>
      <c r="S431" s="257"/>
      <c r="T431" s="257"/>
      <c r="U431" s="257"/>
      <c r="V431" s="257"/>
      <c r="W431" s="257"/>
      <c r="X431" s="257"/>
      <c r="Y431" s="257"/>
      <c r="Z431" s="257"/>
    </row>
    <row r="432" ht="13.5" customHeight="1">
      <c r="A432" s="257"/>
      <c r="B432" s="257"/>
      <c r="C432" s="257"/>
      <c r="D432" s="258"/>
      <c r="E432" s="258"/>
      <c r="F432" s="257"/>
      <c r="G432" s="257"/>
      <c r="H432" s="257"/>
      <c r="I432" s="257"/>
      <c r="J432" s="257"/>
      <c r="K432" s="257"/>
      <c r="L432" s="257"/>
      <c r="M432" s="257"/>
      <c r="N432" s="257"/>
      <c r="O432" s="257"/>
      <c r="P432" s="257"/>
      <c r="Q432" s="257"/>
      <c r="R432" s="257"/>
      <c r="S432" s="257"/>
      <c r="T432" s="257"/>
      <c r="U432" s="257"/>
      <c r="V432" s="257"/>
      <c r="W432" s="257"/>
      <c r="X432" s="257"/>
      <c r="Y432" s="257"/>
      <c r="Z432" s="257"/>
    </row>
    <row r="433" ht="13.5" customHeight="1">
      <c r="A433" s="257"/>
      <c r="B433" s="257"/>
      <c r="C433" s="257"/>
      <c r="D433" s="258"/>
      <c r="E433" s="258"/>
      <c r="F433" s="257"/>
      <c r="G433" s="257"/>
      <c r="H433" s="257"/>
      <c r="I433" s="257"/>
      <c r="J433" s="257"/>
      <c r="K433" s="257"/>
      <c r="L433" s="257"/>
      <c r="M433" s="257"/>
      <c r="N433" s="257"/>
      <c r="O433" s="257"/>
      <c r="P433" s="257"/>
      <c r="Q433" s="257"/>
      <c r="R433" s="257"/>
      <c r="S433" s="257"/>
      <c r="T433" s="257"/>
      <c r="U433" s="257"/>
      <c r="V433" s="257"/>
      <c r="W433" s="257"/>
      <c r="X433" s="257"/>
      <c r="Y433" s="257"/>
      <c r="Z433" s="257"/>
    </row>
    <row r="434" ht="13.5" customHeight="1">
      <c r="A434" s="257"/>
      <c r="B434" s="257"/>
      <c r="C434" s="257"/>
      <c r="D434" s="258"/>
      <c r="E434" s="258"/>
      <c r="F434" s="257"/>
      <c r="G434" s="257"/>
      <c r="H434" s="257"/>
      <c r="I434" s="257"/>
      <c r="J434" s="257"/>
      <c r="K434" s="257"/>
      <c r="L434" s="257"/>
      <c r="M434" s="257"/>
      <c r="N434" s="257"/>
      <c r="O434" s="257"/>
      <c r="P434" s="257"/>
      <c r="Q434" s="257"/>
      <c r="R434" s="257"/>
      <c r="S434" s="257"/>
      <c r="T434" s="257"/>
      <c r="U434" s="257"/>
      <c r="V434" s="257"/>
      <c r="W434" s="257"/>
      <c r="X434" s="257"/>
      <c r="Y434" s="257"/>
      <c r="Z434" s="257"/>
    </row>
    <row r="435" ht="13.5" customHeight="1">
      <c r="A435" s="257"/>
      <c r="B435" s="257"/>
      <c r="C435" s="257"/>
      <c r="D435" s="258"/>
      <c r="E435" s="258"/>
      <c r="F435" s="257"/>
      <c r="G435" s="257"/>
      <c r="H435" s="257"/>
      <c r="I435" s="257"/>
      <c r="J435" s="257"/>
      <c r="K435" s="257"/>
      <c r="L435" s="257"/>
      <c r="M435" s="257"/>
      <c r="N435" s="257"/>
      <c r="O435" s="257"/>
      <c r="P435" s="257"/>
      <c r="Q435" s="257"/>
      <c r="R435" s="257"/>
      <c r="S435" s="257"/>
      <c r="T435" s="257"/>
      <c r="U435" s="257"/>
      <c r="V435" s="257"/>
      <c r="W435" s="257"/>
      <c r="X435" s="257"/>
      <c r="Y435" s="257"/>
      <c r="Z435" s="257"/>
    </row>
    <row r="436" ht="13.5" customHeight="1">
      <c r="A436" s="257"/>
      <c r="B436" s="257"/>
      <c r="C436" s="257"/>
      <c r="D436" s="258"/>
      <c r="E436" s="258"/>
      <c r="F436" s="257"/>
      <c r="G436" s="257"/>
      <c r="H436" s="257"/>
      <c r="I436" s="257"/>
      <c r="J436" s="257"/>
      <c r="K436" s="257"/>
      <c r="L436" s="257"/>
      <c r="M436" s="257"/>
      <c r="N436" s="257"/>
      <c r="O436" s="257"/>
      <c r="P436" s="257"/>
      <c r="Q436" s="257"/>
      <c r="R436" s="257"/>
      <c r="S436" s="257"/>
      <c r="T436" s="257"/>
      <c r="U436" s="257"/>
      <c r="V436" s="257"/>
      <c r="W436" s="257"/>
      <c r="X436" s="257"/>
      <c r="Y436" s="257"/>
      <c r="Z436" s="257"/>
    </row>
    <row r="437" ht="13.5" customHeight="1">
      <c r="A437" s="257"/>
      <c r="B437" s="257"/>
      <c r="C437" s="257"/>
      <c r="D437" s="258"/>
      <c r="E437" s="258"/>
      <c r="F437" s="257"/>
      <c r="G437" s="257"/>
      <c r="H437" s="257"/>
      <c r="I437" s="257"/>
      <c r="J437" s="257"/>
      <c r="K437" s="257"/>
      <c r="L437" s="257"/>
      <c r="M437" s="257"/>
      <c r="N437" s="257"/>
      <c r="O437" s="257"/>
      <c r="P437" s="257"/>
      <c r="Q437" s="257"/>
      <c r="R437" s="257"/>
      <c r="S437" s="257"/>
      <c r="T437" s="257"/>
      <c r="U437" s="257"/>
      <c r="V437" s="257"/>
      <c r="W437" s="257"/>
      <c r="X437" s="257"/>
      <c r="Y437" s="257"/>
      <c r="Z437" s="257"/>
    </row>
    <row r="438" ht="13.5" customHeight="1">
      <c r="A438" s="257"/>
      <c r="B438" s="257"/>
      <c r="C438" s="257"/>
      <c r="D438" s="258"/>
      <c r="E438" s="258"/>
      <c r="F438" s="257"/>
      <c r="G438" s="257"/>
      <c r="H438" s="257"/>
      <c r="I438" s="257"/>
      <c r="J438" s="257"/>
      <c r="K438" s="257"/>
      <c r="L438" s="257"/>
      <c r="M438" s="257"/>
      <c r="N438" s="257"/>
      <c r="O438" s="257"/>
      <c r="P438" s="257"/>
      <c r="Q438" s="257"/>
      <c r="R438" s="257"/>
      <c r="S438" s="257"/>
      <c r="T438" s="257"/>
      <c r="U438" s="257"/>
      <c r="V438" s="257"/>
      <c r="W438" s="257"/>
      <c r="X438" s="257"/>
      <c r="Y438" s="257"/>
      <c r="Z438" s="257"/>
    </row>
    <row r="439" ht="13.5" customHeight="1">
      <c r="A439" s="257"/>
      <c r="B439" s="257"/>
      <c r="C439" s="257"/>
      <c r="D439" s="258"/>
      <c r="E439" s="258"/>
      <c r="F439" s="257"/>
      <c r="G439" s="257"/>
      <c r="H439" s="257"/>
      <c r="I439" s="257"/>
      <c r="J439" s="257"/>
      <c r="K439" s="257"/>
      <c r="L439" s="257"/>
      <c r="M439" s="257"/>
      <c r="N439" s="257"/>
      <c r="O439" s="257"/>
      <c r="P439" s="257"/>
      <c r="Q439" s="257"/>
      <c r="R439" s="257"/>
      <c r="S439" s="257"/>
      <c r="T439" s="257"/>
      <c r="U439" s="257"/>
      <c r="V439" s="257"/>
      <c r="W439" s="257"/>
      <c r="X439" s="257"/>
      <c r="Y439" s="257"/>
      <c r="Z439" s="257"/>
    </row>
    <row r="440" ht="13.5" customHeight="1">
      <c r="A440" s="257"/>
      <c r="B440" s="257"/>
      <c r="C440" s="257"/>
      <c r="D440" s="258"/>
      <c r="E440" s="258"/>
      <c r="F440" s="257"/>
      <c r="G440" s="257"/>
      <c r="H440" s="257"/>
      <c r="I440" s="257"/>
      <c r="J440" s="257"/>
      <c r="K440" s="257"/>
      <c r="L440" s="257"/>
      <c r="M440" s="257"/>
      <c r="N440" s="257"/>
      <c r="O440" s="257"/>
      <c r="P440" s="257"/>
      <c r="Q440" s="257"/>
      <c r="R440" s="257"/>
      <c r="S440" s="257"/>
      <c r="T440" s="257"/>
      <c r="U440" s="257"/>
      <c r="V440" s="257"/>
      <c r="W440" s="257"/>
      <c r="X440" s="257"/>
      <c r="Y440" s="257"/>
      <c r="Z440" s="257"/>
    </row>
    <row r="441" ht="13.5" customHeight="1">
      <c r="A441" s="257"/>
      <c r="B441" s="257"/>
      <c r="C441" s="257"/>
      <c r="D441" s="258"/>
      <c r="E441" s="258"/>
      <c r="F441" s="257"/>
      <c r="G441" s="257"/>
      <c r="H441" s="257"/>
      <c r="I441" s="257"/>
      <c r="J441" s="257"/>
      <c r="K441" s="257"/>
      <c r="L441" s="257"/>
      <c r="M441" s="257"/>
      <c r="N441" s="257"/>
      <c r="O441" s="257"/>
      <c r="P441" s="257"/>
      <c r="Q441" s="257"/>
      <c r="R441" s="257"/>
      <c r="S441" s="257"/>
      <c r="T441" s="257"/>
      <c r="U441" s="257"/>
      <c r="V441" s="257"/>
      <c r="W441" s="257"/>
      <c r="X441" s="257"/>
      <c r="Y441" s="257"/>
      <c r="Z441" s="257"/>
    </row>
    <row r="442" ht="13.5" customHeight="1">
      <c r="A442" s="257"/>
      <c r="B442" s="257"/>
      <c r="C442" s="257"/>
      <c r="D442" s="258"/>
      <c r="E442" s="258"/>
      <c r="F442" s="257"/>
      <c r="G442" s="257"/>
      <c r="H442" s="257"/>
      <c r="I442" s="257"/>
      <c r="J442" s="257"/>
      <c r="K442" s="257"/>
      <c r="L442" s="257"/>
      <c r="M442" s="257"/>
      <c r="N442" s="257"/>
      <c r="O442" s="257"/>
      <c r="P442" s="257"/>
      <c r="Q442" s="257"/>
      <c r="R442" s="257"/>
      <c r="S442" s="257"/>
      <c r="T442" s="257"/>
      <c r="U442" s="257"/>
      <c r="V442" s="257"/>
      <c r="W442" s="257"/>
      <c r="X442" s="257"/>
      <c r="Y442" s="257"/>
      <c r="Z442" s="257"/>
    </row>
    <row r="443" ht="13.5" customHeight="1">
      <c r="A443" s="257"/>
      <c r="B443" s="257"/>
      <c r="C443" s="257"/>
      <c r="D443" s="258"/>
      <c r="E443" s="258"/>
      <c r="F443" s="257"/>
      <c r="G443" s="257"/>
      <c r="H443" s="257"/>
      <c r="I443" s="257"/>
      <c r="J443" s="257"/>
      <c r="K443" s="257"/>
      <c r="L443" s="257"/>
      <c r="M443" s="257"/>
      <c r="N443" s="257"/>
      <c r="O443" s="257"/>
      <c r="P443" s="257"/>
      <c r="Q443" s="257"/>
      <c r="R443" s="257"/>
      <c r="S443" s="257"/>
      <c r="T443" s="257"/>
      <c r="U443" s="257"/>
      <c r="V443" s="257"/>
      <c r="W443" s="257"/>
      <c r="X443" s="257"/>
      <c r="Y443" s="257"/>
      <c r="Z443" s="257"/>
    </row>
    <row r="444" ht="13.5" customHeight="1">
      <c r="A444" s="257"/>
      <c r="B444" s="257"/>
      <c r="C444" s="257"/>
      <c r="D444" s="258"/>
      <c r="E444" s="258"/>
      <c r="F444" s="257"/>
      <c r="G444" s="257"/>
      <c r="H444" s="257"/>
      <c r="I444" s="257"/>
      <c r="J444" s="257"/>
      <c r="K444" s="257"/>
      <c r="L444" s="257"/>
      <c r="M444" s="257"/>
      <c r="N444" s="257"/>
      <c r="O444" s="257"/>
      <c r="P444" s="257"/>
      <c r="Q444" s="257"/>
      <c r="R444" s="257"/>
      <c r="S444" s="257"/>
      <c r="T444" s="257"/>
      <c r="U444" s="257"/>
      <c r="V444" s="257"/>
      <c r="W444" s="257"/>
      <c r="X444" s="257"/>
      <c r="Y444" s="257"/>
      <c r="Z444" s="257"/>
    </row>
    <row r="445" ht="13.5" customHeight="1">
      <c r="A445" s="257"/>
      <c r="B445" s="257"/>
      <c r="C445" s="257"/>
      <c r="D445" s="258"/>
      <c r="E445" s="258"/>
      <c r="F445" s="257"/>
      <c r="G445" s="257"/>
      <c r="H445" s="257"/>
      <c r="I445" s="257"/>
      <c r="J445" s="257"/>
      <c r="K445" s="257"/>
      <c r="L445" s="257"/>
      <c r="M445" s="257"/>
      <c r="N445" s="257"/>
      <c r="O445" s="257"/>
      <c r="P445" s="257"/>
      <c r="Q445" s="257"/>
      <c r="R445" s="257"/>
      <c r="S445" s="257"/>
      <c r="T445" s="257"/>
      <c r="U445" s="257"/>
      <c r="V445" s="257"/>
      <c r="W445" s="257"/>
      <c r="X445" s="257"/>
      <c r="Y445" s="257"/>
      <c r="Z445" s="257"/>
    </row>
    <row r="446" ht="13.5" customHeight="1">
      <c r="A446" s="257"/>
      <c r="B446" s="257"/>
      <c r="C446" s="257"/>
      <c r="D446" s="258"/>
      <c r="E446" s="258"/>
      <c r="F446" s="257"/>
      <c r="G446" s="257"/>
      <c r="H446" s="257"/>
      <c r="I446" s="257"/>
      <c r="J446" s="257"/>
      <c r="K446" s="257"/>
      <c r="L446" s="257"/>
      <c r="M446" s="257"/>
      <c r="N446" s="257"/>
      <c r="O446" s="257"/>
      <c r="P446" s="257"/>
      <c r="Q446" s="257"/>
      <c r="R446" s="257"/>
      <c r="S446" s="257"/>
      <c r="T446" s="257"/>
      <c r="U446" s="257"/>
      <c r="V446" s="257"/>
      <c r="W446" s="257"/>
      <c r="X446" s="257"/>
      <c r="Y446" s="257"/>
      <c r="Z446" s="257"/>
    </row>
    <row r="447" ht="13.5" customHeight="1">
      <c r="A447" s="257"/>
      <c r="B447" s="257"/>
      <c r="C447" s="257"/>
      <c r="D447" s="258"/>
      <c r="E447" s="258"/>
      <c r="F447" s="257"/>
      <c r="G447" s="257"/>
      <c r="H447" s="257"/>
      <c r="I447" s="257"/>
      <c r="J447" s="257"/>
      <c r="K447" s="257"/>
      <c r="L447" s="257"/>
      <c r="M447" s="257"/>
      <c r="N447" s="257"/>
      <c r="O447" s="257"/>
      <c r="P447" s="257"/>
      <c r="Q447" s="257"/>
      <c r="R447" s="257"/>
      <c r="S447" s="257"/>
      <c r="T447" s="257"/>
      <c r="U447" s="257"/>
      <c r="V447" s="257"/>
      <c r="W447" s="257"/>
      <c r="X447" s="257"/>
      <c r="Y447" s="257"/>
      <c r="Z447" s="257"/>
    </row>
    <row r="448" ht="13.5" customHeight="1">
      <c r="A448" s="257"/>
      <c r="B448" s="257"/>
      <c r="C448" s="257"/>
      <c r="D448" s="258"/>
      <c r="E448" s="258"/>
      <c r="F448" s="257"/>
      <c r="G448" s="257"/>
      <c r="H448" s="257"/>
      <c r="I448" s="257"/>
      <c r="J448" s="257"/>
      <c r="K448" s="257"/>
      <c r="L448" s="257"/>
      <c r="M448" s="257"/>
      <c r="N448" s="257"/>
      <c r="O448" s="257"/>
      <c r="P448" s="257"/>
      <c r="Q448" s="257"/>
      <c r="R448" s="257"/>
      <c r="S448" s="257"/>
      <c r="T448" s="257"/>
      <c r="U448" s="257"/>
      <c r="V448" s="257"/>
      <c r="W448" s="257"/>
      <c r="X448" s="257"/>
      <c r="Y448" s="257"/>
      <c r="Z448" s="257"/>
    </row>
    <row r="449" ht="13.5" customHeight="1">
      <c r="A449" s="257"/>
      <c r="B449" s="257"/>
      <c r="C449" s="257"/>
      <c r="D449" s="258"/>
      <c r="E449" s="258"/>
      <c r="F449" s="257"/>
      <c r="G449" s="257"/>
      <c r="H449" s="257"/>
      <c r="I449" s="257"/>
      <c r="J449" s="257"/>
      <c r="K449" s="257"/>
      <c r="L449" s="257"/>
      <c r="M449" s="257"/>
      <c r="N449" s="257"/>
      <c r="O449" s="257"/>
      <c r="P449" s="257"/>
      <c r="Q449" s="257"/>
      <c r="R449" s="257"/>
      <c r="S449" s="257"/>
      <c r="T449" s="257"/>
      <c r="U449" s="257"/>
      <c r="V449" s="257"/>
      <c r="W449" s="257"/>
      <c r="X449" s="257"/>
      <c r="Y449" s="257"/>
      <c r="Z449" s="257"/>
    </row>
    <row r="450" ht="13.5" customHeight="1">
      <c r="A450" s="257"/>
      <c r="B450" s="257"/>
      <c r="C450" s="257"/>
      <c r="D450" s="258"/>
      <c r="E450" s="258"/>
      <c r="F450" s="257"/>
      <c r="G450" s="257"/>
      <c r="H450" s="257"/>
      <c r="I450" s="257"/>
      <c r="J450" s="257"/>
      <c r="K450" s="257"/>
      <c r="L450" s="257"/>
      <c r="M450" s="257"/>
      <c r="N450" s="257"/>
      <c r="O450" s="257"/>
      <c r="P450" s="257"/>
      <c r="Q450" s="257"/>
      <c r="R450" s="257"/>
      <c r="S450" s="257"/>
      <c r="T450" s="257"/>
      <c r="U450" s="257"/>
      <c r="V450" s="257"/>
      <c r="W450" s="257"/>
      <c r="X450" s="257"/>
      <c r="Y450" s="257"/>
      <c r="Z450" s="257"/>
    </row>
    <row r="451" ht="13.5" customHeight="1">
      <c r="A451" s="257"/>
      <c r="B451" s="257"/>
      <c r="C451" s="257"/>
      <c r="D451" s="258"/>
      <c r="E451" s="258"/>
      <c r="F451" s="257"/>
      <c r="G451" s="257"/>
      <c r="H451" s="257"/>
      <c r="I451" s="257"/>
      <c r="J451" s="257"/>
      <c r="K451" s="257"/>
      <c r="L451" s="257"/>
      <c r="M451" s="257"/>
      <c r="N451" s="257"/>
      <c r="O451" s="257"/>
      <c r="P451" s="257"/>
      <c r="Q451" s="257"/>
      <c r="R451" s="257"/>
      <c r="S451" s="257"/>
      <c r="T451" s="257"/>
      <c r="U451" s="257"/>
      <c r="V451" s="257"/>
      <c r="W451" s="257"/>
      <c r="X451" s="257"/>
      <c r="Y451" s="257"/>
      <c r="Z451" s="257"/>
    </row>
    <row r="452" ht="13.5" customHeight="1">
      <c r="A452" s="257"/>
      <c r="B452" s="257"/>
      <c r="C452" s="257"/>
      <c r="D452" s="258"/>
      <c r="E452" s="258"/>
      <c r="F452" s="257"/>
      <c r="G452" s="257"/>
      <c r="H452" s="257"/>
      <c r="I452" s="257"/>
      <c r="J452" s="257"/>
      <c r="K452" s="257"/>
      <c r="L452" s="257"/>
      <c r="M452" s="257"/>
      <c r="N452" s="257"/>
      <c r="O452" s="257"/>
      <c r="P452" s="257"/>
      <c r="Q452" s="257"/>
      <c r="R452" s="257"/>
      <c r="S452" s="257"/>
      <c r="T452" s="257"/>
      <c r="U452" s="257"/>
      <c r="V452" s="257"/>
      <c r="W452" s="257"/>
      <c r="X452" s="257"/>
      <c r="Y452" s="257"/>
      <c r="Z452" s="257"/>
    </row>
    <row r="453" ht="13.5" customHeight="1">
      <c r="A453" s="257"/>
      <c r="B453" s="257"/>
      <c r="C453" s="257"/>
      <c r="D453" s="258"/>
      <c r="E453" s="258"/>
      <c r="F453" s="257"/>
      <c r="G453" s="257"/>
      <c r="H453" s="257"/>
      <c r="I453" s="257"/>
      <c r="J453" s="257"/>
      <c r="K453" s="257"/>
      <c r="L453" s="257"/>
      <c r="M453" s="257"/>
      <c r="N453" s="257"/>
      <c r="O453" s="257"/>
      <c r="P453" s="257"/>
      <c r="Q453" s="257"/>
      <c r="R453" s="257"/>
      <c r="S453" s="257"/>
      <c r="T453" s="257"/>
      <c r="U453" s="257"/>
      <c r="V453" s="257"/>
      <c r="W453" s="257"/>
      <c r="X453" s="257"/>
      <c r="Y453" s="257"/>
      <c r="Z453" s="257"/>
    </row>
    <row r="454" ht="13.5" customHeight="1">
      <c r="A454" s="257"/>
      <c r="B454" s="257"/>
      <c r="C454" s="257"/>
      <c r="D454" s="258"/>
      <c r="E454" s="258"/>
      <c r="F454" s="257"/>
      <c r="G454" s="257"/>
      <c r="H454" s="257"/>
      <c r="I454" s="257"/>
      <c r="J454" s="257"/>
      <c r="K454" s="257"/>
      <c r="L454" s="257"/>
      <c r="M454" s="257"/>
      <c r="N454" s="257"/>
      <c r="O454" s="257"/>
      <c r="P454" s="257"/>
      <c r="Q454" s="257"/>
      <c r="R454" s="257"/>
      <c r="S454" s="257"/>
      <c r="T454" s="257"/>
      <c r="U454" s="257"/>
      <c r="V454" s="257"/>
      <c r="W454" s="257"/>
      <c r="X454" s="257"/>
      <c r="Y454" s="257"/>
      <c r="Z454" s="257"/>
    </row>
    <row r="455" ht="13.5" customHeight="1">
      <c r="A455" s="257"/>
      <c r="B455" s="257"/>
      <c r="C455" s="257"/>
      <c r="D455" s="258"/>
      <c r="E455" s="258"/>
      <c r="F455" s="257"/>
      <c r="G455" s="257"/>
      <c r="H455" s="257"/>
      <c r="I455" s="257"/>
      <c r="J455" s="257"/>
      <c r="K455" s="257"/>
      <c r="L455" s="257"/>
      <c r="M455" s="257"/>
      <c r="N455" s="257"/>
      <c r="O455" s="257"/>
      <c r="P455" s="257"/>
      <c r="Q455" s="257"/>
      <c r="R455" s="257"/>
      <c r="S455" s="257"/>
      <c r="T455" s="257"/>
      <c r="U455" s="257"/>
      <c r="V455" s="257"/>
      <c r="W455" s="257"/>
      <c r="X455" s="257"/>
      <c r="Y455" s="257"/>
      <c r="Z455" s="257"/>
    </row>
    <row r="456" ht="13.5" customHeight="1">
      <c r="A456" s="257"/>
      <c r="B456" s="257"/>
      <c r="C456" s="257"/>
      <c r="D456" s="258"/>
      <c r="E456" s="258"/>
      <c r="F456" s="257"/>
      <c r="G456" s="257"/>
      <c r="H456" s="257"/>
      <c r="I456" s="257"/>
      <c r="J456" s="257"/>
      <c r="K456" s="257"/>
      <c r="L456" s="257"/>
      <c r="M456" s="257"/>
      <c r="N456" s="257"/>
      <c r="O456" s="257"/>
      <c r="P456" s="257"/>
      <c r="Q456" s="257"/>
      <c r="R456" s="257"/>
      <c r="S456" s="257"/>
      <c r="T456" s="257"/>
      <c r="U456" s="257"/>
      <c r="V456" s="257"/>
      <c r="W456" s="257"/>
      <c r="X456" s="257"/>
      <c r="Y456" s="257"/>
      <c r="Z456" s="257"/>
    </row>
    <row r="457" ht="13.5" customHeight="1">
      <c r="A457" s="257"/>
      <c r="B457" s="257"/>
      <c r="C457" s="257"/>
      <c r="D457" s="258"/>
      <c r="E457" s="258"/>
      <c r="F457" s="257"/>
      <c r="G457" s="257"/>
      <c r="H457" s="257"/>
      <c r="I457" s="257"/>
      <c r="J457" s="257"/>
      <c r="K457" s="257"/>
      <c r="L457" s="257"/>
      <c r="M457" s="257"/>
      <c r="N457" s="257"/>
      <c r="O457" s="257"/>
      <c r="P457" s="257"/>
      <c r="Q457" s="257"/>
      <c r="R457" s="257"/>
      <c r="S457" s="257"/>
      <c r="T457" s="257"/>
      <c r="U457" s="257"/>
      <c r="V457" s="257"/>
      <c r="W457" s="257"/>
      <c r="X457" s="257"/>
      <c r="Y457" s="257"/>
      <c r="Z457" s="257"/>
    </row>
    <row r="458" ht="13.5" customHeight="1">
      <c r="A458" s="257"/>
      <c r="B458" s="257"/>
      <c r="C458" s="257"/>
      <c r="D458" s="258"/>
      <c r="E458" s="258"/>
      <c r="F458" s="257"/>
      <c r="G458" s="257"/>
      <c r="H458" s="257"/>
      <c r="I458" s="257"/>
      <c r="J458" s="257"/>
      <c r="K458" s="257"/>
      <c r="L458" s="257"/>
      <c r="M458" s="257"/>
      <c r="N458" s="257"/>
      <c r="O458" s="257"/>
      <c r="P458" s="257"/>
      <c r="Q458" s="257"/>
      <c r="R458" s="257"/>
      <c r="S458" s="257"/>
      <c r="T458" s="257"/>
      <c r="U458" s="257"/>
      <c r="V458" s="257"/>
      <c r="W458" s="257"/>
      <c r="X458" s="257"/>
      <c r="Y458" s="257"/>
      <c r="Z458" s="257"/>
    </row>
    <row r="459" ht="13.5" customHeight="1">
      <c r="A459" s="257"/>
      <c r="B459" s="257"/>
      <c r="C459" s="257"/>
      <c r="D459" s="258"/>
      <c r="E459" s="258"/>
      <c r="F459" s="257"/>
      <c r="G459" s="257"/>
      <c r="H459" s="257"/>
      <c r="I459" s="257"/>
      <c r="J459" s="257"/>
      <c r="K459" s="257"/>
      <c r="L459" s="257"/>
      <c r="M459" s="257"/>
      <c r="N459" s="257"/>
      <c r="O459" s="257"/>
      <c r="P459" s="257"/>
      <c r="Q459" s="257"/>
      <c r="R459" s="257"/>
      <c r="S459" s="257"/>
      <c r="T459" s="257"/>
      <c r="U459" s="257"/>
      <c r="V459" s="257"/>
      <c r="W459" s="257"/>
      <c r="X459" s="257"/>
      <c r="Y459" s="257"/>
      <c r="Z459" s="257"/>
    </row>
    <row r="460" ht="13.5" customHeight="1">
      <c r="A460" s="257"/>
      <c r="B460" s="257"/>
      <c r="C460" s="257"/>
      <c r="D460" s="258"/>
      <c r="E460" s="258"/>
      <c r="F460" s="257"/>
      <c r="G460" s="257"/>
      <c r="H460" s="257"/>
      <c r="I460" s="257"/>
      <c r="J460" s="257"/>
      <c r="K460" s="257"/>
      <c r="L460" s="257"/>
      <c r="M460" s="257"/>
      <c r="N460" s="257"/>
      <c r="O460" s="257"/>
      <c r="P460" s="257"/>
      <c r="Q460" s="257"/>
      <c r="R460" s="257"/>
      <c r="S460" s="257"/>
      <c r="T460" s="257"/>
      <c r="U460" s="257"/>
      <c r="V460" s="257"/>
      <c r="W460" s="257"/>
      <c r="X460" s="257"/>
      <c r="Y460" s="257"/>
      <c r="Z460" s="257"/>
    </row>
    <row r="461" ht="13.5" customHeight="1">
      <c r="A461" s="257"/>
      <c r="B461" s="257"/>
      <c r="C461" s="257"/>
      <c r="D461" s="258"/>
      <c r="E461" s="258"/>
      <c r="F461" s="257"/>
      <c r="G461" s="257"/>
      <c r="H461" s="257"/>
      <c r="I461" s="257"/>
      <c r="J461" s="257"/>
      <c r="K461" s="257"/>
      <c r="L461" s="257"/>
      <c r="M461" s="257"/>
      <c r="N461" s="257"/>
      <c r="O461" s="257"/>
      <c r="P461" s="257"/>
      <c r="Q461" s="257"/>
      <c r="R461" s="257"/>
      <c r="S461" s="257"/>
      <c r="T461" s="257"/>
      <c r="U461" s="257"/>
      <c r="V461" s="257"/>
      <c r="W461" s="257"/>
      <c r="X461" s="257"/>
      <c r="Y461" s="257"/>
      <c r="Z461" s="257"/>
    </row>
    <row r="462" ht="13.5" customHeight="1">
      <c r="A462" s="257"/>
      <c r="B462" s="257"/>
      <c r="C462" s="257"/>
      <c r="D462" s="258"/>
      <c r="E462" s="258"/>
      <c r="F462" s="257"/>
      <c r="G462" s="257"/>
      <c r="H462" s="257"/>
      <c r="I462" s="257"/>
      <c r="J462" s="257"/>
      <c r="K462" s="257"/>
      <c r="L462" s="257"/>
      <c r="M462" s="257"/>
      <c r="N462" s="257"/>
      <c r="O462" s="257"/>
      <c r="P462" s="257"/>
      <c r="Q462" s="257"/>
      <c r="R462" s="257"/>
      <c r="S462" s="257"/>
      <c r="T462" s="257"/>
      <c r="U462" s="257"/>
      <c r="V462" s="257"/>
      <c r="W462" s="257"/>
      <c r="X462" s="257"/>
      <c r="Y462" s="257"/>
      <c r="Z462" s="257"/>
    </row>
    <row r="463" ht="13.5" customHeight="1">
      <c r="A463" s="257"/>
      <c r="B463" s="257"/>
      <c r="C463" s="257"/>
      <c r="D463" s="258"/>
      <c r="E463" s="258"/>
      <c r="F463" s="257"/>
      <c r="G463" s="257"/>
      <c r="H463" s="257"/>
      <c r="I463" s="257"/>
      <c r="J463" s="257"/>
      <c r="K463" s="257"/>
      <c r="L463" s="257"/>
      <c r="M463" s="257"/>
      <c r="N463" s="257"/>
      <c r="O463" s="257"/>
      <c r="P463" s="257"/>
      <c r="Q463" s="257"/>
      <c r="R463" s="257"/>
      <c r="S463" s="257"/>
      <c r="T463" s="257"/>
      <c r="U463" s="257"/>
      <c r="V463" s="257"/>
      <c r="W463" s="257"/>
      <c r="X463" s="257"/>
      <c r="Y463" s="257"/>
      <c r="Z463" s="257"/>
    </row>
    <row r="464" ht="13.5" customHeight="1">
      <c r="A464" s="257"/>
      <c r="B464" s="257"/>
      <c r="C464" s="257"/>
      <c r="D464" s="258"/>
      <c r="E464" s="258"/>
      <c r="F464" s="257"/>
      <c r="G464" s="257"/>
      <c r="H464" s="257"/>
      <c r="I464" s="257"/>
      <c r="J464" s="257"/>
      <c r="K464" s="257"/>
      <c r="L464" s="257"/>
      <c r="M464" s="257"/>
      <c r="N464" s="257"/>
      <c r="O464" s="257"/>
      <c r="P464" s="257"/>
      <c r="Q464" s="257"/>
      <c r="R464" s="257"/>
      <c r="S464" s="257"/>
      <c r="T464" s="257"/>
      <c r="U464" s="257"/>
      <c r="V464" s="257"/>
      <c r="W464" s="257"/>
      <c r="X464" s="257"/>
      <c r="Y464" s="257"/>
      <c r="Z464" s="257"/>
    </row>
    <row r="465" ht="13.5" customHeight="1">
      <c r="A465" s="257"/>
      <c r="B465" s="257"/>
      <c r="C465" s="257"/>
      <c r="D465" s="258"/>
      <c r="E465" s="258"/>
      <c r="F465" s="257"/>
      <c r="G465" s="257"/>
      <c r="H465" s="257"/>
      <c r="I465" s="257"/>
      <c r="J465" s="257"/>
      <c r="K465" s="257"/>
      <c r="L465" s="257"/>
      <c r="M465" s="257"/>
      <c r="N465" s="257"/>
      <c r="O465" s="257"/>
      <c r="P465" s="257"/>
      <c r="Q465" s="257"/>
      <c r="R465" s="257"/>
      <c r="S465" s="257"/>
      <c r="T465" s="257"/>
      <c r="U465" s="257"/>
      <c r="V465" s="257"/>
      <c r="W465" s="257"/>
      <c r="X465" s="257"/>
      <c r="Y465" s="257"/>
      <c r="Z465" s="257"/>
    </row>
    <row r="466" ht="13.5" customHeight="1">
      <c r="A466" s="257"/>
      <c r="B466" s="257"/>
      <c r="C466" s="257"/>
      <c r="D466" s="258"/>
      <c r="E466" s="258"/>
      <c r="F466" s="257"/>
      <c r="G466" s="257"/>
      <c r="H466" s="257"/>
      <c r="I466" s="257"/>
      <c r="J466" s="257"/>
      <c r="K466" s="257"/>
      <c r="L466" s="257"/>
      <c r="M466" s="257"/>
      <c r="N466" s="257"/>
      <c r="O466" s="257"/>
      <c r="P466" s="257"/>
      <c r="Q466" s="257"/>
      <c r="R466" s="257"/>
      <c r="S466" s="257"/>
      <c r="T466" s="257"/>
      <c r="U466" s="257"/>
      <c r="V466" s="257"/>
      <c r="W466" s="257"/>
      <c r="X466" s="257"/>
      <c r="Y466" s="257"/>
      <c r="Z466" s="257"/>
    </row>
    <row r="467" ht="13.5" customHeight="1">
      <c r="A467" s="257"/>
      <c r="B467" s="257"/>
      <c r="C467" s="257"/>
      <c r="D467" s="258"/>
      <c r="E467" s="258"/>
      <c r="F467" s="257"/>
      <c r="G467" s="257"/>
      <c r="H467" s="257"/>
      <c r="I467" s="257"/>
      <c r="J467" s="257"/>
      <c r="K467" s="257"/>
      <c r="L467" s="257"/>
      <c r="M467" s="257"/>
      <c r="N467" s="257"/>
      <c r="O467" s="257"/>
      <c r="P467" s="257"/>
      <c r="Q467" s="257"/>
      <c r="R467" s="257"/>
      <c r="S467" s="257"/>
      <c r="T467" s="257"/>
      <c r="U467" s="257"/>
      <c r="V467" s="257"/>
      <c r="W467" s="257"/>
      <c r="X467" s="257"/>
      <c r="Y467" s="257"/>
      <c r="Z467" s="257"/>
    </row>
    <row r="468" ht="13.5" customHeight="1">
      <c r="A468" s="257"/>
      <c r="B468" s="257"/>
      <c r="C468" s="257"/>
      <c r="D468" s="258"/>
      <c r="E468" s="258"/>
      <c r="F468" s="257"/>
      <c r="G468" s="257"/>
      <c r="H468" s="257"/>
      <c r="I468" s="257"/>
      <c r="J468" s="257"/>
      <c r="K468" s="257"/>
      <c r="L468" s="257"/>
      <c r="M468" s="257"/>
      <c r="N468" s="257"/>
      <c r="O468" s="257"/>
      <c r="P468" s="257"/>
      <c r="Q468" s="257"/>
      <c r="R468" s="257"/>
      <c r="S468" s="257"/>
      <c r="T468" s="257"/>
      <c r="U468" s="257"/>
      <c r="V468" s="257"/>
      <c r="W468" s="257"/>
      <c r="X468" s="257"/>
      <c r="Y468" s="257"/>
      <c r="Z468" s="257"/>
    </row>
    <row r="469" ht="13.5" customHeight="1">
      <c r="A469" s="257"/>
      <c r="B469" s="257"/>
      <c r="C469" s="257"/>
      <c r="D469" s="258"/>
      <c r="E469" s="258"/>
      <c r="F469" s="257"/>
      <c r="G469" s="257"/>
      <c r="H469" s="257"/>
      <c r="I469" s="257"/>
      <c r="J469" s="257"/>
      <c r="K469" s="257"/>
      <c r="L469" s="257"/>
      <c r="M469" s="257"/>
      <c r="N469" s="257"/>
      <c r="O469" s="257"/>
      <c r="P469" s="257"/>
      <c r="Q469" s="257"/>
      <c r="R469" s="257"/>
      <c r="S469" s="257"/>
      <c r="T469" s="257"/>
      <c r="U469" s="257"/>
      <c r="V469" s="257"/>
      <c r="W469" s="257"/>
      <c r="X469" s="257"/>
      <c r="Y469" s="257"/>
      <c r="Z469" s="257"/>
    </row>
    <row r="470" ht="13.5" customHeight="1">
      <c r="A470" s="257"/>
      <c r="B470" s="257"/>
      <c r="C470" s="257"/>
      <c r="D470" s="258"/>
      <c r="E470" s="258"/>
      <c r="F470" s="257"/>
      <c r="G470" s="257"/>
      <c r="H470" s="257"/>
      <c r="I470" s="257"/>
      <c r="J470" s="257"/>
      <c r="K470" s="257"/>
      <c r="L470" s="257"/>
      <c r="M470" s="257"/>
      <c r="N470" s="257"/>
      <c r="O470" s="257"/>
      <c r="P470" s="257"/>
      <c r="Q470" s="257"/>
      <c r="R470" s="257"/>
      <c r="S470" s="257"/>
      <c r="T470" s="257"/>
      <c r="U470" s="257"/>
      <c r="V470" s="257"/>
      <c r="W470" s="257"/>
      <c r="X470" s="257"/>
      <c r="Y470" s="257"/>
      <c r="Z470" s="257"/>
    </row>
    <row r="471" ht="13.5" customHeight="1">
      <c r="A471" s="257"/>
      <c r="B471" s="257"/>
      <c r="C471" s="257"/>
      <c r="D471" s="258"/>
      <c r="E471" s="258"/>
      <c r="F471" s="257"/>
      <c r="G471" s="257"/>
      <c r="H471" s="257"/>
      <c r="I471" s="257"/>
      <c r="J471" s="257"/>
      <c r="K471" s="257"/>
      <c r="L471" s="257"/>
      <c r="M471" s="257"/>
      <c r="N471" s="257"/>
      <c r="O471" s="257"/>
      <c r="P471" s="257"/>
      <c r="Q471" s="257"/>
      <c r="R471" s="257"/>
      <c r="S471" s="257"/>
      <c r="T471" s="257"/>
      <c r="U471" s="257"/>
      <c r="V471" s="257"/>
      <c r="W471" s="257"/>
      <c r="X471" s="257"/>
      <c r="Y471" s="257"/>
      <c r="Z471" s="257"/>
    </row>
    <row r="472" ht="13.5" customHeight="1">
      <c r="A472" s="257"/>
      <c r="B472" s="257"/>
      <c r="C472" s="257"/>
      <c r="D472" s="258"/>
      <c r="E472" s="258"/>
      <c r="F472" s="257"/>
      <c r="G472" s="257"/>
      <c r="H472" s="257"/>
      <c r="I472" s="257"/>
      <c r="J472" s="257"/>
      <c r="K472" s="257"/>
      <c r="L472" s="257"/>
      <c r="M472" s="257"/>
      <c r="N472" s="257"/>
      <c r="O472" s="257"/>
      <c r="P472" s="257"/>
      <c r="Q472" s="257"/>
      <c r="R472" s="257"/>
      <c r="S472" s="257"/>
      <c r="T472" s="257"/>
      <c r="U472" s="257"/>
      <c r="V472" s="257"/>
      <c r="W472" s="257"/>
      <c r="X472" s="257"/>
      <c r="Y472" s="257"/>
      <c r="Z472" s="257"/>
    </row>
    <row r="473" ht="13.5" customHeight="1">
      <c r="A473" s="257"/>
      <c r="B473" s="257"/>
      <c r="C473" s="257"/>
      <c r="D473" s="258"/>
      <c r="E473" s="258"/>
      <c r="F473" s="257"/>
      <c r="G473" s="257"/>
      <c r="H473" s="257"/>
      <c r="I473" s="257"/>
      <c r="J473" s="257"/>
      <c r="K473" s="257"/>
      <c r="L473" s="257"/>
      <c r="M473" s="257"/>
      <c r="N473" s="257"/>
      <c r="O473" s="257"/>
      <c r="P473" s="257"/>
      <c r="Q473" s="257"/>
      <c r="R473" s="257"/>
      <c r="S473" s="257"/>
      <c r="T473" s="257"/>
      <c r="U473" s="257"/>
      <c r="V473" s="257"/>
      <c r="W473" s="257"/>
      <c r="X473" s="257"/>
      <c r="Y473" s="257"/>
      <c r="Z473" s="257"/>
    </row>
    <row r="474" ht="13.5" customHeight="1">
      <c r="A474" s="257"/>
      <c r="B474" s="257"/>
      <c r="C474" s="257"/>
      <c r="D474" s="258"/>
      <c r="E474" s="258"/>
      <c r="F474" s="257"/>
      <c r="G474" s="257"/>
      <c r="H474" s="257"/>
      <c r="I474" s="257"/>
      <c r="J474" s="257"/>
      <c r="K474" s="257"/>
      <c r="L474" s="257"/>
      <c r="M474" s="257"/>
      <c r="N474" s="257"/>
      <c r="O474" s="257"/>
      <c r="P474" s="257"/>
      <c r="Q474" s="257"/>
      <c r="R474" s="257"/>
      <c r="S474" s="257"/>
      <c r="T474" s="257"/>
      <c r="U474" s="257"/>
      <c r="V474" s="257"/>
      <c r="W474" s="257"/>
      <c r="X474" s="257"/>
      <c r="Y474" s="257"/>
      <c r="Z474" s="257"/>
    </row>
    <row r="475" ht="13.5" customHeight="1">
      <c r="A475" s="257"/>
      <c r="B475" s="257"/>
      <c r="C475" s="257"/>
      <c r="D475" s="258"/>
      <c r="E475" s="258"/>
      <c r="F475" s="257"/>
      <c r="G475" s="257"/>
      <c r="H475" s="257"/>
      <c r="I475" s="257"/>
      <c r="J475" s="257"/>
      <c r="K475" s="257"/>
      <c r="L475" s="257"/>
      <c r="M475" s="257"/>
      <c r="N475" s="257"/>
      <c r="O475" s="257"/>
      <c r="P475" s="257"/>
      <c r="Q475" s="257"/>
      <c r="R475" s="257"/>
      <c r="S475" s="257"/>
      <c r="T475" s="257"/>
      <c r="U475" s="257"/>
      <c r="V475" s="257"/>
      <c r="W475" s="257"/>
      <c r="X475" s="257"/>
      <c r="Y475" s="257"/>
      <c r="Z475" s="257"/>
    </row>
    <row r="476" ht="13.5" customHeight="1">
      <c r="A476" s="257"/>
      <c r="B476" s="257"/>
      <c r="C476" s="257"/>
      <c r="D476" s="258"/>
      <c r="E476" s="258"/>
      <c r="F476" s="257"/>
      <c r="G476" s="257"/>
      <c r="H476" s="257"/>
      <c r="I476" s="257"/>
      <c r="J476" s="257"/>
      <c r="K476" s="257"/>
      <c r="L476" s="257"/>
      <c r="M476" s="257"/>
      <c r="N476" s="257"/>
      <c r="O476" s="257"/>
      <c r="P476" s="257"/>
      <c r="Q476" s="257"/>
      <c r="R476" s="257"/>
      <c r="S476" s="257"/>
      <c r="T476" s="257"/>
      <c r="U476" s="257"/>
      <c r="V476" s="257"/>
      <c r="W476" s="257"/>
      <c r="X476" s="257"/>
      <c r="Y476" s="257"/>
      <c r="Z476" s="257"/>
    </row>
    <row r="477" ht="13.5" customHeight="1">
      <c r="A477" s="257"/>
      <c r="B477" s="257"/>
      <c r="C477" s="257"/>
      <c r="D477" s="258"/>
      <c r="E477" s="258"/>
      <c r="F477" s="257"/>
      <c r="G477" s="257"/>
      <c r="H477" s="257"/>
      <c r="I477" s="257"/>
      <c r="J477" s="257"/>
      <c r="K477" s="257"/>
      <c r="L477" s="257"/>
      <c r="M477" s="257"/>
      <c r="N477" s="257"/>
      <c r="O477" s="257"/>
      <c r="P477" s="257"/>
      <c r="Q477" s="257"/>
      <c r="R477" s="257"/>
      <c r="S477" s="257"/>
      <c r="T477" s="257"/>
      <c r="U477" s="257"/>
      <c r="V477" s="257"/>
      <c r="W477" s="257"/>
      <c r="X477" s="257"/>
      <c r="Y477" s="257"/>
      <c r="Z477" s="257"/>
    </row>
    <row r="478" ht="13.5" customHeight="1">
      <c r="A478" s="257"/>
      <c r="B478" s="257"/>
      <c r="C478" s="257"/>
      <c r="D478" s="258"/>
      <c r="E478" s="258"/>
      <c r="F478" s="257"/>
      <c r="G478" s="257"/>
      <c r="H478" s="257"/>
      <c r="I478" s="257"/>
      <c r="J478" s="257"/>
      <c r="K478" s="257"/>
      <c r="L478" s="257"/>
      <c r="M478" s="257"/>
      <c r="N478" s="257"/>
      <c r="O478" s="257"/>
      <c r="P478" s="257"/>
      <c r="Q478" s="257"/>
      <c r="R478" s="257"/>
      <c r="S478" s="257"/>
      <c r="T478" s="257"/>
      <c r="U478" s="257"/>
      <c r="V478" s="257"/>
      <c r="W478" s="257"/>
      <c r="X478" s="257"/>
      <c r="Y478" s="257"/>
      <c r="Z478" s="257"/>
    </row>
    <row r="479" ht="13.5" customHeight="1">
      <c r="A479" s="257"/>
      <c r="B479" s="257"/>
      <c r="C479" s="257"/>
      <c r="D479" s="258"/>
      <c r="E479" s="258"/>
      <c r="F479" s="257"/>
      <c r="G479" s="257"/>
      <c r="H479" s="257"/>
      <c r="I479" s="257"/>
      <c r="J479" s="257"/>
      <c r="K479" s="257"/>
      <c r="L479" s="257"/>
      <c r="M479" s="257"/>
      <c r="N479" s="257"/>
      <c r="O479" s="257"/>
      <c r="P479" s="257"/>
      <c r="Q479" s="257"/>
      <c r="R479" s="257"/>
      <c r="S479" s="257"/>
      <c r="T479" s="257"/>
      <c r="U479" s="257"/>
      <c r="V479" s="257"/>
      <c r="W479" s="257"/>
      <c r="X479" s="257"/>
      <c r="Y479" s="257"/>
      <c r="Z479" s="257"/>
    </row>
    <row r="480" ht="13.5" customHeight="1">
      <c r="A480" s="257"/>
      <c r="B480" s="257"/>
      <c r="C480" s="257"/>
      <c r="D480" s="258"/>
      <c r="E480" s="258"/>
      <c r="F480" s="257"/>
      <c r="G480" s="257"/>
      <c r="H480" s="257"/>
      <c r="I480" s="257"/>
      <c r="J480" s="257"/>
      <c r="K480" s="257"/>
      <c r="L480" s="257"/>
      <c r="M480" s="257"/>
      <c r="N480" s="257"/>
      <c r="O480" s="257"/>
      <c r="P480" s="257"/>
      <c r="Q480" s="257"/>
      <c r="R480" s="257"/>
      <c r="S480" s="257"/>
      <c r="T480" s="257"/>
      <c r="U480" s="257"/>
      <c r="V480" s="257"/>
      <c r="W480" s="257"/>
      <c r="X480" s="257"/>
      <c r="Y480" s="257"/>
      <c r="Z480" s="257"/>
    </row>
    <row r="481" ht="13.5" customHeight="1">
      <c r="A481" s="257"/>
      <c r="B481" s="257"/>
      <c r="C481" s="257"/>
      <c r="D481" s="258"/>
      <c r="E481" s="258"/>
      <c r="F481" s="257"/>
      <c r="G481" s="257"/>
      <c r="H481" s="257"/>
      <c r="I481" s="257"/>
      <c r="J481" s="257"/>
      <c r="K481" s="257"/>
      <c r="L481" s="257"/>
      <c r="M481" s="257"/>
      <c r="N481" s="257"/>
      <c r="O481" s="257"/>
      <c r="P481" s="257"/>
      <c r="Q481" s="257"/>
      <c r="R481" s="257"/>
      <c r="S481" s="257"/>
      <c r="T481" s="257"/>
      <c r="U481" s="257"/>
      <c r="V481" s="257"/>
      <c r="W481" s="257"/>
      <c r="X481" s="257"/>
      <c r="Y481" s="257"/>
      <c r="Z481" s="257"/>
    </row>
    <row r="482" ht="13.5" customHeight="1">
      <c r="A482" s="257"/>
      <c r="B482" s="257"/>
      <c r="C482" s="257"/>
      <c r="D482" s="258"/>
      <c r="E482" s="258"/>
      <c r="F482" s="257"/>
      <c r="G482" s="257"/>
      <c r="H482" s="257"/>
      <c r="I482" s="257"/>
      <c r="J482" s="257"/>
      <c r="K482" s="257"/>
      <c r="L482" s="257"/>
      <c r="M482" s="257"/>
      <c r="N482" s="257"/>
      <c r="O482" s="257"/>
      <c r="P482" s="257"/>
      <c r="Q482" s="257"/>
      <c r="R482" s="257"/>
      <c r="S482" s="257"/>
      <c r="T482" s="257"/>
      <c r="U482" s="257"/>
      <c r="V482" s="257"/>
      <c r="W482" s="257"/>
      <c r="X482" s="257"/>
      <c r="Y482" s="257"/>
      <c r="Z482" s="257"/>
    </row>
    <row r="483" ht="13.5" customHeight="1">
      <c r="A483" s="257"/>
      <c r="B483" s="257"/>
      <c r="C483" s="257"/>
      <c r="D483" s="258"/>
      <c r="E483" s="258"/>
      <c r="F483" s="257"/>
      <c r="G483" s="257"/>
      <c r="H483" s="257"/>
      <c r="I483" s="257"/>
      <c r="J483" s="257"/>
      <c r="K483" s="257"/>
      <c r="L483" s="257"/>
      <c r="M483" s="257"/>
      <c r="N483" s="257"/>
      <c r="O483" s="257"/>
      <c r="P483" s="257"/>
      <c r="Q483" s="257"/>
      <c r="R483" s="257"/>
      <c r="S483" s="257"/>
      <c r="T483" s="257"/>
      <c r="U483" s="257"/>
      <c r="V483" s="257"/>
      <c r="W483" s="257"/>
      <c r="X483" s="257"/>
      <c r="Y483" s="257"/>
      <c r="Z483" s="257"/>
    </row>
    <row r="484" ht="13.5" customHeight="1">
      <c r="A484" s="257"/>
      <c r="B484" s="257"/>
      <c r="C484" s="257"/>
      <c r="D484" s="258"/>
      <c r="E484" s="258"/>
      <c r="F484" s="257"/>
      <c r="G484" s="257"/>
      <c r="H484" s="257"/>
      <c r="I484" s="257"/>
      <c r="J484" s="257"/>
      <c r="K484" s="257"/>
      <c r="L484" s="257"/>
      <c r="M484" s="257"/>
      <c r="N484" s="257"/>
      <c r="O484" s="257"/>
      <c r="P484" s="257"/>
      <c r="Q484" s="257"/>
      <c r="R484" s="257"/>
      <c r="S484" s="257"/>
      <c r="T484" s="257"/>
      <c r="U484" s="257"/>
      <c r="V484" s="257"/>
      <c r="W484" s="257"/>
      <c r="X484" s="257"/>
      <c r="Y484" s="257"/>
      <c r="Z484" s="257"/>
    </row>
    <row r="485" ht="13.5" customHeight="1">
      <c r="A485" s="257"/>
      <c r="B485" s="257"/>
      <c r="C485" s="257"/>
      <c r="D485" s="258"/>
      <c r="E485" s="258"/>
      <c r="F485" s="257"/>
      <c r="G485" s="257"/>
      <c r="H485" s="257"/>
      <c r="I485" s="257"/>
      <c r="J485" s="257"/>
      <c r="K485" s="257"/>
      <c r="L485" s="257"/>
      <c r="M485" s="257"/>
      <c r="N485" s="257"/>
      <c r="O485" s="257"/>
      <c r="P485" s="257"/>
      <c r="Q485" s="257"/>
      <c r="R485" s="257"/>
      <c r="S485" s="257"/>
      <c r="T485" s="257"/>
      <c r="U485" s="257"/>
      <c r="V485" s="257"/>
      <c r="W485" s="257"/>
      <c r="X485" s="257"/>
      <c r="Y485" s="257"/>
      <c r="Z485" s="257"/>
    </row>
    <row r="486" ht="13.5" customHeight="1">
      <c r="A486" s="257"/>
      <c r="B486" s="257"/>
      <c r="C486" s="257"/>
      <c r="D486" s="258"/>
      <c r="E486" s="258"/>
      <c r="F486" s="257"/>
      <c r="G486" s="257"/>
      <c r="H486" s="257"/>
      <c r="I486" s="257"/>
      <c r="J486" s="257"/>
      <c r="K486" s="257"/>
      <c r="L486" s="257"/>
      <c r="M486" s="257"/>
      <c r="N486" s="257"/>
      <c r="O486" s="257"/>
      <c r="P486" s="257"/>
      <c r="Q486" s="257"/>
      <c r="R486" s="257"/>
      <c r="S486" s="257"/>
      <c r="T486" s="257"/>
      <c r="U486" s="257"/>
      <c r="V486" s="257"/>
      <c r="W486" s="257"/>
      <c r="X486" s="257"/>
      <c r="Y486" s="257"/>
      <c r="Z486" s="257"/>
    </row>
    <row r="487" ht="13.5" customHeight="1">
      <c r="A487" s="257"/>
      <c r="B487" s="257"/>
      <c r="C487" s="257"/>
      <c r="D487" s="258"/>
      <c r="E487" s="258"/>
      <c r="F487" s="257"/>
      <c r="G487" s="257"/>
      <c r="H487" s="257"/>
      <c r="I487" s="257"/>
      <c r="J487" s="257"/>
      <c r="K487" s="257"/>
      <c r="L487" s="257"/>
      <c r="M487" s="257"/>
      <c r="N487" s="257"/>
      <c r="O487" s="257"/>
      <c r="P487" s="257"/>
      <c r="Q487" s="257"/>
      <c r="R487" s="257"/>
      <c r="S487" s="257"/>
      <c r="T487" s="257"/>
      <c r="U487" s="257"/>
      <c r="V487" s="257"/>
      <c r="W487" s="257"/>
      <c r="X487" s="257"/>
      <c r="Y487" s="257"/>
      <c r="Z487" s="257"/>
    </row>
    <row r="488" ht="13.5" customHeight="1">
      <c r="A488" s="257"/>
      <c r="B488" s="257"/>
      <c r="C488" s="257"/>
      <c r="D488" s="258"/>
      <c r="E488" s="258"/>
      <c r="F488" s="257"/>
      <c r="G488" s="257"/>
      <c r="H488" s="257"/>
      <c r="I488" s="257"/>
      <c r="J488" s="257"/>
      <c r="K488" s="257"/>
      <c r="L488" s="257"/>
      <c r="M488" s="257"/>
      <c r="N488" s="257"/>
      <c r="O488" s="257"/>
      <c r="P488" s="257"/>
      <c r="Q488" s="257"/>
      <c r="R488" s="257"/>
      <c r="S488" s="257"/>
      <c r="T488" s="257"/>
      <c r="U488" s="257"/>
      <c r="V488" s="257"/>
      <c r="W488" s="257"/>
      <c r="X488" s="257"/>
      <c r="Y488" s="257"/>
      <c r="Z488" s="257"/>
    </row>
    <row r="489" ht="13.5" customHeight="1">
      <c r="A489" s="257"/>
      <c r="B489" s="257"/>
      <c r="C489" s="257"/>
      <c r="D489" s="258"/>
      <c r="E489" s="258"/>
      <c r="F489" s="257"/>
      <c r="G489" s="257"/>
      <c r="H489" s="257"/>
      <c r="I489" s="257"/>
      <c r="J489" s="257"/>
      <c r="K489" s="257"/>
      <c r="L489" s="257"/>
      <c r="M489" s="257"/>
      <c r="N489" s="257"/>
      <c r="O489" s="257"/>
      <c r="P489" s="257"/>
      <c r="Q489" s="257"/>
      <c r="R489" s="257"/>
      <c r="S489" s="257"/>
      <c r="T489" s="257"/>
      <c r="U489" s="257"/>
      <c r="V489" s="257"/>
      <c r="W489" s="257"/>
      <c r="X489" s="257"/>
      <c r="Y489" s="257"/>
      <c r="Z489" s="257"/>
    </row>
    <row r="490" ht="13.5" customHeight="1">
      <c r="A490" s="257"/>
      <c r="B490" s="257"/>
      <c r="C490" s="257"/>
      <c r="D490" s="258"/>
      <c r="E490" s="258"/>
      <c r="F490" s="257"/>
      <c r="G490" s="257"/>
      <c r="H490" s="257"/>
      <c r="I490" s="257"/>
      <c r="J490" s="257"/>
      <c r="K490" s="257"/>
      <c r="L490" s="257"/>
      <c r="M490" s="257"/>
      <c r="N490" s="257"/>
      <c r="O490" s="257"/>
      <c r="P490" s="257"/>
      <c r="Q490" s="257"/>
      <c r="R490" s="257"/>
      <c r="S490" s="257"/>
      <c r="T490" s="257"/>
      <c r="U490" s="257"/>
      <c r="V490" s="257"/>
      <c r="W490" s="257"/>
      <c r="X490" s="257"/>
      <c r="Y490" s="257"/>
      <c r="Z490" s="257"/>
    </row>
    <row r="491" ht="13.5" customHeight="1">
      <c r="A491" s="257"/>
      <c r="B491" s="257"/>
      <c r="C491" s="257"/>
      <c r="D491" s="258"/>
      <c r="E491" s="258"/>
      <c r="F491" s="257"/>
      <c r="G491" s="257"/>
      <c r="H491" s="257"/>
      <c r="I491" s="257"/>
      <c r="J491" s="257"/>
      <c r="K491" s="257"/>
      <c r="L491" s="257"/>
      <c r="M491" s="257"/>
      <c r="N491" s="257"/>
      <c r="O491" s="257"/>
      <c r="P491" s="257"/>
      <c r="Q491" s="257"/>
      <c r="R491" s="257"/>
      <c r="S491" s="257"/>
      <c r="T491" s="257"/>
      <c r="U491" s="257"/>
      <c r="V491" s="257"/>
      <c r="W491" s="257"/>
      <c r="X491" s="257"/>
      <c r="Y491" s="257"/>
      <c r="Z491" s="257"/>
    </row>
    <row r="492" ht="13.5" customHeight="1">
      <c r="A492" s="257"/>
      <c r="B492" s="257"/>
      <c r="C492" s="257"/>
      <c r="D492" s="258"/>
      <c r="E492" s="258"/>
      <c r="F492" s="257"/>
      <c r="G492" s="257"/>
      <c r="H492" s="257"/>
      <c r="I492" s="257"/>
      <c r="J492" s="257"/>
      <c r="K492" s="257"/>
      <c r="L492" s="257"/>
      <c r="M492" s="257"/>
      <c r="N492" s="257"/>
      <c r="O492" s="257"/>
      <c r="P492" s="257"/>
      <c r="Q492" s="257"/>
      <c r="R492" s="257"/>
      <c r="S492" s="257"/>
      <c r="T492" s="257"/>
      <c r="U492" s="257"/>
      <c r="V492" s="257"/>
      <c r="W492" s="257"/>
      <c r="X492" s="257"/>
      <c r="Y492" s="257"/>
      <c r="Z492" s="257"/>
    </row>
    <row r="493" ht="13.5" customHeight="1">
      <c r="A493" s="257"/>
      <c r="B493" s="257"/>
      <c r="C493" s="257"/>
      <c r="D493" s="258"/>
      <c r="E493" s="258"/>
      <c r="F493" s="257"/>
      <c r="G493" s="257"/>
      <c r="H493" s="257"/>
      <c r="I493" s="257"/>
      <c r="J493" s="257"/>
      <c r="K493" s="257"/>
      <c r="L493" s="257"/>
      <c r="M493" s="257"/>
      <c r="N493" s="257"/>
      <c r="O493" s="257"/>
      <c r="P493" s="257"/>
      <c r="Q493" s="257"/>
      <c r="R493" s="257"/>
      <c r="S493" s="257"/>
      <c r="T493" s="257"/>
      <c r="U493" s="257"/>
      <c r="V493" s="257"/>
      <c r="W493" s="257"/>
      <c r="X493" s="257"/>
      <c r="Y493" s="257"/>
      <c r="Z493" s="257"/>
    </row>
    <row r="494" ht="13.5" customHeight="1">
      <c r="A494" s="257"/>
      <c r="B494" s="257"/>
      <c r="C494" s="257"/>
      <c r="D494" s="258"/>
      <c r="E494" s="258"/>
      <c r="F494" s="257"/>
      <c r="G494" s="257"/>
      <c r="H494" s="257"/>
      <c r="I494" s="257"/>
      <c r="J494" s="257"/>
      <c r="K494" s="257"/>
      <c r="L494" s="257"/>
      <c r="M494" s="257"/>
      <c r="N494" s="257"/>
      <c r="O494" s="257"/>
      <c r="P494" s="257"/>
      <c r="Q494" s="257"/>
      <c r="R494" s="257"/>
      <c r="S494" s="257"/>
      <c r="T494" s="257"/>
      <c r="U494" s="257"/>
      <c r="V494" s="257"/>
      <c r="W494" s="257"/>
      <c r="X494" s="257"/>
      <c r="Y494" s="257"/>
      <c r="Z494" s="257"/>
    </row>
    <row r="495" ht="13.5" customHeight="1">
      <c r="A495" s="257"/>
      <c r="B495" s="257"/>
      <c r="C495" s="257"/>
      <c r="D495" s="258"/>
      <c r="E495" s="258"/>
      <c r="F495" s="257"/>
      <c r="G495" s="257"/>
      <c r="H495" s="257"/>
      <c r="I495" s="257"/>
      <c r="J495" s="257"/>
      <c r="K495" s="257"/>
      <c r="L495" s="257"/>
      <c r="M495" s="257"/>
      <c r="N495" s="257"/>
      <c r="O495" s="257"/>
      <c r="P495" s="257"/>
      <c r="Q495" s="257"/>
      <c r="R495" s="257"/>
      <c r="S495" s="257"/>
      <c r="T495" s="257"/>
      <c r="U495" s="257"/>
      <c r="V495" s="257"/>
      <c r="W495" s="257"/>
      <c r="X495" s="257"/>
      <c r="Y495" s="257"/>
      <c r="Z495" s="257"/>
    </row>
    <row r="496" ht="13.5" customHeight="1">
      <c r="A496" s="257"/>
      <c r="B496" s="257"/>
      <c r="C496" s="257"/>
      <c r="D496" s="258"/>
      <c r="E496" s="258"/>
      <c r="F496" s="257"/>
      <c r="G496" s="257"/>
      <c r="H496" s="257"/>
      <c r="I496" s="257"/>
      <c r="J496" s="257"/>
      <c r="K496" s="257"/>
      <c r="L496" s="257"/>
      <c r="M496" s="257"/>
      <c r="N496" s="257"/>
      <c r="O496" s="257"/>
      <c r="P496" s="257"/>
      <c r="Q496" s="257"/>
      <c r="R496" s="257"/>
      <c r="S496" s="257"/>
      <c r="T496" s="257"/>
      <c r="U496" s="257"/>
      <c r="V496" s="257"/>
      <c r="W496" s="257"/>
      <c r="X496" s="257"/>
      <c r="Y496" s="257"/>
      <c r="Z496" s="257"/>
    </row>
    <row r="497" ht="13.5" customHeight="1">
      <c r="A497" s="257"/>
      <c r="B497" s="257"/>
      <c r="C497" s="257"/>
      <c r="D497" s="258"/>
      <c r="E497" s="258"/>
      <c r="F497" s="257"/>
      <c r="G497" s="257"/>
      <c r="H497" s="257"/>
      <c r="I497" s="257"/>
      <c r="J497" s="257"/>
      <c r="K497" s="257"/>
      <c r="L497" s="257"/>
      <c r="M497" s="257"/>
      <c r="N497" s="257"/>
      <c r="O497" s="257"/>
      <c r="P497" s="257"/>
      <c r="Q497" s="257"/>
      <c r="R497" s="257"/>
      <c r="S497" s="257"/>
      <c r="T497" s="257"/>
      <c r="U497" s="257"/>
      <c r="V497" s="257"/>
      <c r="W497" s="257"/>
      <c r="X497" s="257"/>
      <c r="Y497" s="257"/>
      <c r="Z497" s="257"/>
    </row>
    <row r="498" ht="13.5" customHeight="1">
      <c r="A498" s="257"/>
      <c r="B498" s="257"/>
      <c r="C498" s="257"/>
      <c r="D498" s="258"/>
      <c r="E498" s="258"/>
      <c r="F498" s="257"/>
      <c r="G498" s="257"/>
      <c r="H498" s="257"/>
      <c r="I498" s="257"/>
      <c r="J498" s="257"/>
      <c r="K498" s="257"/>
      <c r="L498" s="257"/>
      <c r="M498" s="257"/>
      <c r="N498" s="257"/>
      <c r="O498" s="257"/>
      <c r="P498" s="257"/>
      <c r="Q498" s="257"/>
      <c r="R498" s="257"/>
      <c r="S498" s="257"/>
      <c r="T498" s="257"/>
      <c r="U498" s="257"/>
      <c r="V498" s="257"/>
      <c r="W498" s="257"/>
      <c r="X498" s="257"/>
      <c r="Y498" s="257"/>
      <c r="Z498" s="257"/>
    </row>
    <row r="499" ht="13.5" customHeight="1">
      <c r="A499" s="257"/>
      <c r="B499" s="257"/>
      <c r="C499" s="257"/>
      <c r="D499" s="258"/>
      <c r="E499" s="258"/>
      <c r="F499" s="257"/>
      <c r="G499" s="257"/>
      <c r="H499" s="257"/>
      <c r="I499" s="257"/>
      <c r="J499" s="257"/>
      <c r="K499" s="257"/>
      <c r="L499" s="257"/>
      <c r="M499" s="257"/>
      <c r="N499" s="257"/>
      <c r="O499" s="257"/>
      <c r="P499" s="257"/>
      <c r="Q499" s="257"/>
      <c r="R499" s="257"/>
      <c r="S499" s="257"/>
      <c r="T499" s="257"/>
      <c r="U499" s="257"/>
      <c r="V499" s="257"/>
      <c r="W499" s="257"/>
      <c r="X499" s="257"/>
      <c r="Y499" s="257"/>
      <c r="Z499" s="257"/>
    </row>
    <row r="500" ht="13.5" customHeight="1">
      <c r="A500" s="257"/>
      <c r="B500" s="257"/>
      <c r="C500" s="257"/>
      <c r="D500" s="258"/>
      <c r="E500" s="258"/>
      <c r="F500" s="257"/>
      <c r="G500" s="257"/>
      <c r="H500" s="257"/>
      <c r="I500" s="257"/>
      <c r="J500" s="257"/>
      <c r="K500" s="257"/>
      <c r="L500" s="257"/>
      <c r="M500" s="257"/>
      <c r="N500" s="257"/>
      <c r="O500" s="257"/>
      <c r="P500" s="257"/>
      <c r="Q500" s="257"/>
      <c r="R500" s="257"/>
      <c r="S500" s="257"/>
      <c r="T500" s="257"/>
      <c r="U500" s="257"/>
      <c r="V500" s="257"/>
      <c r="W500" s="257"/>
      <c r="X500" s="257"/>
      <c r="Y500" s="257"/>
      <c r="Z500" s="257"/>
    </row>
    <row r="501" ht="13.5" customHeight="1">
      <c r="A501" s="257"/>
      <c r="B501" s="257"/>
      <c r="C501" s="257"/>
      <c r="D501" s="258"/>
      <c r="E501" s="258"/>
      <c r="F501" s="257"/>
      <c r="G501" s="257"/>
      <c r="H501" s="257"/>
      <c r="I501" s="257"/>
      <c r="J501" s="257"/>
      <c r="K501" s="257"/>
      <c r="L501" s="257"/>
      <c r="M501" s="257"/>
      <c r="N501" s="257"/>
      <c r="O501" s="257"/>
      <c r="P501" s="257"/>
      <c r="Q501" s="257"/>
      <c r="R501" s="257"/>
      <c r="S501" s="257"/>
      <c r="T501" s="257"/>
      <c r="U501" s="257"/>
      <c r="V501" s="257"/>
      <c r="W501" s="257"/>
      <c r="X501" s="257"/>
      <c r="Y501" s="257"/>
      <c r="Z501" s="257"/>
    </row>
    <row r="502" ht="13.5" customHeight="1">
      <c r="A502" s="257"/>
      <c r="B502" s="257"/>
      <c r="C502" s="257"/>
      <c r="D502" s="258"/>
      <c r="E502" s="258"/>
      <c r="F502" s="257"/>
      <c r="G502" s="257"/>
      <c r="H502" s="257"/>
      <c r="I502" s="257"/>
      <c r="J502" s="257"/>
      <c r="K502" s="257"/>
      <c r="L502" s="257"/>
      <c r="M502" s="257"/>
      <c r="N502" s="257"/>
      <c r="O502" s="257"/>
      <c r="P502" s="257"/>
      <c r="Q502" s="257"/>
      <c r="R502" s="257"/>
      <c r="S502" s="257"/>
      <c r="T502" s="257"/>
      <c r="U502" s="257"/>
      <c r="V502" s="257"/>
      <c r="W502" s="257"/>
      <c r="X502" s="257"/>
      <c r="Y502" s="257"/>
      <c r="Z502" s="257"/>
    </row>
    <row r="503" ht="13.5" customHeight="1">
      <c r="A503" s="257"/>
      <c r="B503" s="257"/>
      <c r="C503" s="257"/>
      <c r="D503" s="258"/>
      <c r="E503" s="258"/>
      <c r="F503" s="257"/>
      <c r="G503" s="257"/>
      <c r="H503" s="257"/>
      <c r="I503" s="257"/>
      <c r="J503" s="257"/>
      <c r="K503" s="257"/>
      <c r="L503" s="257"/>
      <c r="M503" s="257"/>
      <c r="N503" s="257"/>
      <c r="O503" s="257"/>
      <c r="P503" s="257"/>
      <c r="Q503" s="257"/>
      <c r="R503" s="257"/>
      <c r="S503" s="257"/>
      <c r="T503" s="257"/>
      <c r="U503" s="257"/>
      <c r="V503" s="257"/>
      <c r="W503" s="257"/>
      <c r="X503" s="257"/>
      <c r="Y503" s="257"/>
      <c r="Z503" s="257"/>
    </row>
    <row r="504" ht="13.5" customHeight="1">
      <c r="A504" s="257"/>
      <c r="B504" s="257"/>
      <c r="C504" s="257"/>
      <c r="D504" s="258"/>
      <c r="E504" s="258"/>
      <c r="F504" s="257"/>
      <c r="G504" s="257"/>
      <c r="H504" s="257"/>
      <c r="I504" s="257"/>
      <c r="J504" s="257"/>
      <c r="K504" s="257"/>
      <c r="L504" s="257"/>
      <c r="M504" s="257"/>
      <c r="N504" s="257"/>
      <c r="O504" s="257"/>
      <c r="P504" s="257"/>
      <c r="Q504" s="257"/>
      <c r="R504" s="257"/>
      <c r="S504" s="257"/>
      <c r="T504" s="257"/>
      <c r="U504" s="257"/>
      <c r="V504" s="257"/>
      <c r="W504" s="257"/>
      <c r="X504" s="257"/>
      <c r="Y504" s="257"/>
      <c r="Z504" s="257"/>
    </row>
    <row r="505" ht="13.5" customHeight="1">
      <c r="A505" s="257"/>
      <c r="B505" s="257"/>
      <c r="C505" s="257"/>
      <c r="D505" s="258"/>
      <c r="E505" s="258"/>
      <c r="F505" s="257"/>
      <c r="G505" s="257"/>
      <c r="H505" s="257"/>
      <c r="I505" s="257"/>
      <c r="J505" s="257"/>
      <c r="K505" s="257"/>
      <c r="L505" s="257"/>
      <c r="M505" s="257"/>
      <c r="N505" s="257"/>
      <c r="O505" s="257"/>
      <c r="P505" s="257"/>
      <c r="Q505" s="257"/>
      <c r="R505" s="257"/>
      <c r="S505" s="257"/>
      <c r="T505" s="257"/>
      <c r="U505" s="257"/>
      <c r="V505" s="257"/>
      <c r="W505" s="257"/>
      <c r="X505" s="257"/>
      <c r="Y505" s="257"/>
      <c r="Z505" s="257"/>
    </row>
    <row r="506" ht="13.5" customHeight="1">
      <c r="A506" s="257"/>
      <c r="B506" s="257"/>
      <c r="C506" s="257"/>
      <c r="D506" s="258"/>
      <c r="E506" s="258"/>
      <c r="F506" s="257"/>
      <c r="G506" s="257"/>
      <c r="H506" s="257"/>
      <c r="I506" s="257"/>
      <c r="J506" s="257"/>
      <c r="K506" s="257"/>
      <c r="L506" s="257"/>
      <c r="M506" s="257"/>
      <c r="N506" s="257"/>
      <c r="O506" s="257"/>
      <c r="P506" s="257"/>
      <c r="Q506" s="257"/>
      <c r="R506" s="257"/>
      <c r="S506" s="257"/>
      <c r="T506" s="257"/>
      <c r="U506" s="257"/>
      <c r="V506" s="257"/>
      <c r="W506" s="257"/>
      <c r="X506" s="257"/>
      <c r="Y506" s="257"/>
      <c r="Z506" s="257"/>
    </row>
    <row r="507" ht="13.5" customHeight="1">
      <c r="A507" s="257"/>
      <c r="B507" s="257"/>
      <c r="C507" s="257"/>
      <c r="D507" s="258"/>
      <c r="E507" s="258"/>
      <c r="F507" s="257"/>
      <c r="G507" s="257"/>
      <c r="H507" s="257"/>
      <c r="I507" s="257"/>
      <c r="J507" s="257"/>
      <c r="K507" s="257"/>
      <c r="L507" s="257"/>
      <c r="M507" s="257"/>
      <c r="N507" s="257"/>
      <c r="O507" s="257"/>
      <c r="P507" s="257"/>
      <c r="Q507" s="257"/>
      <c r="R507" s="257"/>
      <c r="S507" s="257"/>
      <c r="T507" s="257"/>
      <c r="U507" s="257"/>
      <c r="V507" s="257"/>
      <c r="W507" s="257"/>
      <c r="X507" s="257"/>
      <c r="Y507" s="257"/>
      <c r="Z507" s="257"/>
    </row>
    <row r="508" ht="13.5" customHeight="1">
      <c r="A508" s="257"/>
      <c r="B508" s="257"/>
      <c r="C508" s="257"/>
      <c r="D508" s="258"/>
      <c r="E508" s="258"/>
      <c r="F508" s="257"/>
      <c r="G508" s="257"/>
      <c r="H508" s="257"/>
      <c r="I508" s="257"/>
      <c r="J508" s="257"/>
      <c r="K508" s="257"/>
      <c r="L508" s="257"/>
      <c r="M508" s="257"/>
      <c r="N508" s="257"/>
      <c r="O508" s="257"/>
      <c r="P508" s="257"/>
      <c r="Q508" s="257"/>
      <c r="R508" s="257"/>
      <c r="S508" s="257"/>
      <c r="T508" s="257"/>
      <c r="U508" s="257"/>
      <c r="V508" s="257"/>
      <c r="W508" s="257"/>
      <c r="X508" s="257"/>
      <c r="Y508" s="257"/>
      <c r="Z508" s="257"/>
    </row>
    <row r="509" ht="13.5" customHeight="1">
      <c r="A509" s="257"/>
      <c r="B509" s="257"/>
      <c r="C509" s="257"/>
      <c r="D509" s="258"/>
      <c r="E509" s="258"/>
      <c r="F509" s="257"/>
      <c r="G509" s="257"/>
      <c r="H509" s="257"/>
      <c r="I509" s="257"/>
      <c r="J509" s="257"/>
      <c r="K509" s="257"/>
      <c r="L509" s="257"/>
      <c r="M509" s="257"/>
      <c r="N509" s="257"/>
      <c r="O509" s="257"/>
      <c r="P509" s="257"/>
      <c r="Q509" s="257"/>
      <c r="R509" s="257"/>
      <c r="S509" s="257"/>
      <c r="T509" s="257"/>
      <c r="U509" s="257"/>
      <c r="V509" s="257"/>
      <c r="W509" s="257"/>
      <c r="X509" s="257"/>
      <c r="Y509" s="257"/>
      <c r="Z509" s="257"/>
    </row>
    <row r="510" ht="13.5" customHeight="1">
      <c r="A510" s="257"/>
      <c r="B510" s="257"/>
      <c r="C510" s="257"/>
      <c r="D510" s="258"/>
      <c r="E510" s="258"/>
      <c r="F510" s="257"/>
      <c r="G510" s="257"/>
      <c r="H510" s="257"/>
      <c r="I510" s="257"/>
      <c r="J510" s="257"/>
      <c r="K510" s="257"/>
      <c r="L510" s="257"/>
      <c r="M510" s="257"/>
      <c r="N510" s="257"/>
      <c r="O510" s="257"/>
      <c r="P510" s="257"/>
      <c r="Q510" s="257"/>
      <c r="R510" s="257"/>
      <c r="S510" s="257"/>
      <c r="T510" s="257"/>
      <c r="U510" s="257"/>
      <c r="V510" s="257"/>
      <c r="W510" s="257"/>
      <c r="X510" s="257"/>
      <c r="Y510" s="257"/>
      <c r="Z510" s="257"/>
    </row>
    <row r="511" ht="13.5" customHeight="1">
      <c r="A511" s="257"/>
      <c r="B511" s="257"/>
      <c r="C511" s="257"/>
      <c r="D511" s="258"/>
      <c r="E511" s="258"/>
      <c r="F511" s="257"/>
      <c r="G511" s="257"/>
      <c r="H511" s="257"/>
      <c r="I511" s="257"/>
      <c r="J511" s="257"/>
      <c r="K511" s="257"/>
      <c r="L511" s="257"/>
      <c r="M511" s="257"/>
      <c r="N511" s="257"/>
      <c r="O511" s="257"/>
      <c r="P511" s="257"/>
      <c r="Q511" s="257"/>
      <c r="R511" s="257"/>
      <c r="S511" s="257"/>
      <c r="T511" s="257"/>
      <c r="U511" s="257"/>
      <c r="V511" s="257"/>
      <c r="W511" s="257"/>
      <c r="X511" s="257"/>
      <c r="Y511" s="257"/>
      <c r="Z511" s="257"/>
    </row>
    <row r="512" ht="13.5" customHeight="1">
      <c r="A512" s="257"/>
      <c r="B512" s="257"/>
      <c r="C512" s="257"/>
      <c r="D512" s="258"/>
      <c r="E512" s="258"/>
      <c r="F512" s="257"/>
      <c r="G512" s="257"/>
      <c r="H512" s="257"/>
      <c r="I512" s="257"/>
      <c r="J512" s="257"/>
      <c r="K512" s="257"/>
      <c r="L512" s="257"/>
      <c r="M512" s="257"/>
      <c r="N512" s="257"/>
      <c r="O512" s="257"/>
      <c r="P512" s="257"/>
      <c r="Q512" s="257"/>
      <c r="R512" s="257"/>
      <c r="S512" s="257"/>
      <c r="T512" s="257"/>
      <c r="U512" s="257"/>
      <c r="V512" s="257"/>
      <c r="W512" s="257"/>
      <c r="X512" s="257"/>
      <c r="Y512" s="257"/>
      <c r="Z512" s="257"/>
    </row>
    <row r="513" ht="13.5" customHeight="1">
      <c r="A513" s="257"/>
      <c r="B513" s="257"/>
      <c r="C513" s="257"/>
      <c r="D513" s="258"/>
      <c r="E513" s="258"/>
      <c r="F513" s="257"/>
      <c r="G513" s="257"/>
      <c r="H513" s="257"/>
      <c r="I513" s="257"/>
      <c r="J513" s="257"/>
      <c r="K513" s="257"/>
      <c r="L513" s="257"/>
      <c r="M513" s="257"/>
      <c r="N513" s="257"/>
      <c r="O513" s="257"/>
      <c r="P513" s="257"/>
      <c r="Q513" s="257"/>
      <c r="R513" s="257"/>
      <c r="S513" s="257"/>
      <c r="T513" s="257"/>
      <c r="U513" s="257"/>
      <c r="V513" s="257"/>
      <c r="W513" s="257"/>
      <c r="X513" s="257"/>
      <c r="Y513" s="257"/>
      <c r="Z513" s="257"/>
    </row>
    <row r="514" ht="13.5" customHeight="1">
      <c r="A514" s="257"/>
      <c r="B514" s="257"/>
      <c r="C514" s="257"/>
      <c r="D514" s="258"/>
      <c r="E514" s="258"/>
      <c r="F514" s="257"/>
      <c r="G514" s="257"/>
      <c r="H514" s="257"/>
      <c r="I514" s="257"/>
      <c r="J514" s="257"/>
      <c r="K514" s="257"/>
      <c r="L514" s="257"/>
      <c r="M514" s="257"/>
      <c r="N514" s="257"/>
      <c r="O514" s="257"/>
      <c r="P514" s="257"/>
      <c r="Q514" s="257"/>
      <c r="R514" s="257"/>
      <c r="S514" s="257"/>
      <c r="T514" s="257"/>
      <c r="U514" s="257"/>
      <c r="V514" s="257"/>
      <c r="W514" s="257"/>
      <c r="X514" s="257"/>
      <c r="Y514" s="257"/>
      <c r="Z514" s="257"/>
    </row>
    <row r="515" ht="13.5" customHeight="1">
      <c r="A515" s="257"/>
      <c r="B515" s="257"/>
      <c r="C515" s="257"/>
      <c r="D515" s="258"/>
      <c r="E515" s="258"/>
      <c r="F515" s="257"/>
      <c r="G515" s="257"/>
      <c r="H515" s="257"/>
      <c r="I515" s="257"/>
      <c r="J515" s="257"/>
      <c r="K515" s="257"/>
      <c r="L515" s="257"/>
      <c r="M515" s="257"/>
      <c r="N515" s="257"/>
      <c r="O515" s="257"/>
      <c r="P515" s="257"/>
      <c r="Q515" s="257"/>
      <c r="R515" s="257"/>
      <c r="S515" s="257"/>
      <c r="T515" s="257"/>
      <c r="U515" s="257"/>
      <c r="V515" s="257"/>
      <c r="W515" s="257"/>
      <c r="X515" s="257"/>
      <c r="Y515" s="257"/>
      <c r="Z515" s="257"/>
    </row>
    <row r="516" ht="13.5" customHeight="1">
      <c r="A516" s="257"/>
      <c r="B516" s="257"/>
      <c r="C516" s="257"/>
      <c r="D516" s="258"/>
      <c r="E516" s="258"/>
      <c r="F516" s="257"/>
      <c r="G516" s="257"/>
      <c r="H516" s="257"/>
      <c r="I516" s="257"/>
      <c r="J516" s="257"/>
      <c r="K516" s="257"/>
      <c r="L516" s="257"/>
      <c r="M516" s="257"/>
      <c r="N516" s="257"/>
      <c r="O516" s="257"/>
      <c r="P516" s="257"/>
      <c r="Q516" s="257"/>
      <c r="R516" s="257"/>
      <c r="S516" s="257"/>
      <c r="T516" s="257"/>
      <c r="U516" s="257"/>
      <c r="V516" s="257"/>
      <c r="W516" s="257"/>
      <c r="X516" s="257"/>
      <c r="Y516" s="257"/>
      <c r="Z516" s="257"/>
    </row>
    <row r="517" ht="13.5" customHeight="1">
      <c r="A517" s="257"/>
      <c r="B517" s="257"/>
      <c r="C517" s="257"/>
      <c r="D517" s="258"/>
      <c r="E517" s="258"/>
      <c r="F517" s="257"/>
      <c r="G517" s="257"/>
      <c r="H517" s="257"/>
      <c r="I517" s="257"/>
      <c r="J517" s="257"/>
      <c r="K517" s="257"/>
      <c r="L517" s="257"/>
      <c r="M517" s="257"/>
      <c r="N517" s="257"/>
      <c r="O517" s="257"/>
      <c r="P517" s="257"/>
      <c r="Q517" s="257"/>
      <c r="R517" s="257"/>
      <c r="S517" s="257"/>
      <c r="T517" s="257"/>
      <c r="U517" s="257"/>
      <c r="V517" s="257"/>
      <c r="W517" s="257"/>
      <c r="X517" s="257"/>
      <c r="Y517" s="257"/>
      <c r="Z517" s="257"/>
    </row>
    <row r="518" ht="13.5" customHeight="1">
      <c r="A518" s="257"/>
      <c r="B518" s="257"/>
      <c r="C518" s="257"/>
      <c r="D518" s="258"/>
      <c r="E518" s="258"/>
      <c r="F518" s="257"/>
      <c r="G518" s="257"/>
      <c r="H518" s="257"/>
      <c r="I518" s="257"/>
      <c r="J518" s="257"/>
      <c r="K518" s="257"/>
      <c r="L518" s="257"/>
      <c r="M518" s="257"/>
      <c r="N518" s="257"/>
      <c r="O518" s="257"/>
      <c r="P518" s="257"/>
      <c r="Q518" s="257"/>
      <c r="R518" s="257"/>
      <c r="S518" s="257"/>
      <c r="T518" s="257"/>
      <c r="U518" s="257"/>
      <c r="V518" s="257"/>
      <c r="W518" s="257"/>
      <c r="X518" s="257"/>
      <c r="Y518" s="257"/>
      <c r="Z518" s="257"/>
    </row>
    <row r="519" ht="13.5" customHeight="1">
      <c r="A519" s="257"/>
      <c r="B519" s="257"/>
      <c r="C519" s="257"/>
      <c r="D519" s="258"/>
      <c r="E519" s="258"/>
      <c r="F519" s="257"/>
      <c r="G519" s="257"/>
      <c r="H519" s="257"/>
      <c r="I519" s="257"/>
      <c r="J519" s="257"/>
      <c r="K519" s="257"/>
      <c r="L519" s="257"/>
      <c r="M519" s="257"/>
      <c r="N519" s="257"/>
      <c r="O519" s="257"/>
      <c r="P519" s="257"/>
      <c r="Q519" s="257"/>
      <c r="R519" s="257"/>
      <c r="S519" s="257"/>
      <c r="T519" s="257"/>
      <c r="U519" s="257"/>
      <c r="V519" s="257"/>
      <c r="W519" s="257"/>
      <c r="X519" s="257"/>
      <c r="Y519" s="257"/>
      <c r="Z519" s="257"/>
    </row>
    <row r="520" ht="13.5" customHeight="1">
      <c r="A520" s="257"/>
      <c r="B520" s="257"/>
      <c r="C520" s="257"/>
      <c r="D520" s="258"/>
      <c r="E520" s="258"/>
      <c r="F520" s="257"/>
      <c r="G520" s="257"/>
      <c r="H520" s="257"/>
      <c r="I520" s="257"/>
      <c r="J520" s="257"/>
      <c r="K520" s="257"/>
      <c r="L520" s="257"/>
      <c r="M520" s="257"/>
      <c r="N520" s="257"/>
      <c r="O520" s="257"/>
      <c r="P520" s="257"/>
      <c r="Q520" s="257"/>
      <c r="R520" s="257"/>
      <c r="S520" s="257"/>
      <c r="T520" s="257"/>
      <c r="U520" s="257"/>
      <c r="V520" s="257"/>
      <c r="W520" s="257"/>
      <c r="X520" s="257"/>
      <c r="Y520" s="257"/>
      <c r="Z520" s="257"/>
    </row>
    <row r="521" ht="13.5" customHeight="1">
      <c r="A521" s="257"/>
      <c r="B521" s="257"/>
      <c r="C521" s="257"/>
      <c r="D521" s="258"/>
      <c r="E521" s="258"/>
      <c r="F521" s="257"/>
      <c r="G521" s="257"/>
      <c r="H521" s="257"/>
      <c r="I521" s="257"/>
      <c r="J521" s="257"/>
      <c r="K521" s="257"/>
      <c r="L521" s="257"/>
      <c r="M521" s="257"/>
      <c r="N521" s="257"/>
      <c r="O521" s="257"/>
      <c r="P521" s="257"/>
      <c r="Q521" s="257"/>
      <c r="R521" s="257"/>
      <c r="S521" s="257"/>
      <c r="T521" s="257"/>
      <c r="U521" s="257"/>
      <c r="V521" s="257"/>
      <c r="W521" s="257"/>
      <c r="X521" s="257"/>
      <c r="Y521" s="257"/>
      <c r="Z521" s="257"/>
    </row>
    <row r="522" ht="13.5" customHeight="1">
      <c r="A522" s="257"/>
      <c r="B522" s="257"/>
      <c r="C522" s="257"/>
      <c r="D522" s="258"/>
      <c r="E522" s="258"/>
      <c r="F522" s="257"/>
      <c r="G522" s="257"/>
      <c r="H522" s="257"/>
      <c r="I522" s="257"/>
      <c r="J522" s="257"/>
      <c r="K522" s="257"/>
      <c r="L522" s="257"/>
      <c r="M522" s="257"/>
      <c r="N522" s="257"/>
      <c r="O522" s="257"/>
      <c r="P522" s="257"/>
      <c r="Q522" s="257"/>
      <c r="R522" s="257"/>
      <c r="S522" s="257"/>
      <c r="T522" s="257"/>
      <c r="U522" s="257"/>
      <c r="V522" s="257"/>
      <c r="W522" s="257"/>
      <c r="X522" s="257"/>
      <c r="Y522" s="257"/>
      <c r="Z522" s="257"/>
    </row>
    <row r="523" ht="13.5" customHeight="1">
      <c r="A523" s="257"/>
      <c r="B523" s="257"/>
      <c r="C523" s="257"/>
      <c r="D523" s="258"/>
      <c r="E523" s="258"/>
      <c r="F523" s="257"/>
      <c r="G523" s="257"/>
      <c r="H523" s="257"/>
      <c r="I523" s="257"/>
      <c r="J523" s="257"/>
      <c r="K523" s="257"/>
      <c r="L523" s="257"/>
      <c r="M523" s="257"/>
      <c r="N523" s="257"/>
      <c r="O523" s="257"/>
      <c r="P523" s="257"/>
      <c r="Q523" s="257"/>
      <c r="R523" s="257"/>
      <c r="S523" s="257"/>
      <c r="T523" s="257"/>
      <c r="U523" s="257"/>
      <c r="V523" s="257"/>
      <c r="W523" s="257"/>
      <c r="X523" s="257"/>
      <c r="Y523" s="257"/>
      <c r="Z523" s="257"/>
    </row>
    <row r="524" ht="13.5" customHeight="1">
      <c r="A524" s="257"/>
      <c r="B524" s="257"/>
      <c r="C524" s="257"/>
      <c r="D524" s="258"/>
      <c r="E524" s="258"/>
      <c r="F524" s="257"/>
      <c r="G524" s="257"/>
      <c r="H524" s="257"/>
      <c r="I524" s="257"/>
      <c r="J524" s="257"/>
      <c r="K524" s="257"/>
      <c r="L524" s="257"/>
      <c r="M524" s="257"/>
      <c r="N524" s="257"/>
      <c r="O524" s="257"/>
      <c r="P524" s="257"/>
      <c r="Q524" s="257"/>
      <c r="R524" s="257"/>
      <c r="S524" s="257"/>
      <c r="T524" s="257"/>
      <c r="U524" s="257"/>
      <c r="V524" s="257"/>
      <c r="W524" s="257"/>
      <c r="X524" s="257"/>
      <c r="Y524" s="257"/>
      <c r="Z524" s="257"/>
    </row>
    <row r="525" ht="13.5" customHeight="1">
      <c r="A525" s="257"/>
      <c r="B525" s="257"/>
      <c r="C525" s="257"/>
      <c r="D525" s="258"/>
      <c r="E525" s="258"/>
      <c r="F525" s="257"/>
      <c r="G525" s="257"/>
      <c r="H525" s="257"/>
      <c r="I525" s="257"/>
      <c r="J525" s="257"/>
      <c r="K525" s="257"/>
      <c r="L525" s="257"/>
      <c r="M525" s="257"/>
      <c r="N525" s="257"/>
      <c r="O525" s="257"/>
      <c r="P525" s="257"/>
      <c r="Q525" s="257"/>
      <c r="R525" s="257"/>
      <c r="S525" s="257"/>
      <c r="T525" s="257"/>
      <c r="U525" s="257"/>
      <c r="V525" s="257"/>
      <c r="W525" s="257"/>
      <c r="X525" s="257"/>
      <c r="Y525" s="257"/>
      <c r="Z525" s="257"/>
    </row>
    <row r="526" ht="13.5" customHeight="1">
      <c r="A526" s="257"/>
      <c r="B526" s="257"/>
      <c r="C526" s="257"/>
      <c r="D526" s="258"/>
      <c r="E526" s="258"/>
      <c r="F526" s="257"/>
      <c r="G526" s="257"/>
      <c r="H526" s="257"/>
      <c r="I526" s="257"/>
      <c r="J526" s="257"/>
      <c r="K526" s="257"/>
      <c r="L526" s="257"/>
      <c r="M526" s="257"/>
      <c r="N526" s="257"/>
      <c r="O526" s="257"/>
      <c r="P526" s="257"/>
      <c r="Q526" s="257"/>
      <c r="R526" s="257"/>
      <c r="S526" s="257"/>
      <c r="T526" s="257"/>
      <c r="U526" s="257"/>
      <c r="V526" s="257"/>
      <c r="W526" s="257"/>
      <c r="X526" s="257"/>
      <c r="Y526" s="257"/>
      <c r="Z526" s="257"/>
    </row>
    <row r="527" ht="13.5" customHeight="1">
      <c r="A527" s="257"/>
      <c r="B527" s="257"/>
      <c r="C527" s="257"/>
      <c r="D527" s="258"/>
      <c r="E527" s="258"/>
      <c r="F527" s="257"/>
      <c r="G527" s="257"/>
      <c r="H527" s="257"/>
      <c r="I527" s="257"/>
      <c r="J527" s="257"/>
      <c r="K527" s="257"/>
      <c r="L527" s="257"/>
      <c r="M527" s="257"/>
      <c r="N527" s="257"/>
      <c r="O527" s="257"/>
      <c r="P527" s="257"/>
      <c r="Q527" s="257"/>
      <c r="R527" s="257"/>
      <c r="S527" s="257"/>
      <c r="T527" s="257"/>
      <c r="U527" s="257"/>
      <c r="V527" s="257"/>
      <c r="W527" s="257"/>
      <c r="X527" s="257"/>
      <c r="Y527" s="257"/>
      <c r="Z527" s="257"/>
    </row>
    <row r="528" ht="13.5" customHeight="1">
      <c r="A528" s="257"/>
      <c r="B528" s="257"/>
      <c r="C528" s="257"/>
      <c r="D528" s="258"/>
      <c r="E528" s="258"/>
      <c r="F528" s="257"/>
      <c r="G528" s="257"/>
      <c r="H528" s="257"/>
      <c r="I528" s="257"/>
      <c r="J528" s="257"/>
      <c r="K528" s="257"/>
      <c r="L528" s="257"/>
      <c r="M528" s="257"/>
      <c r="N528" s="257"/>
      <c r="O528" s="257"/>
      <c r="P528" s="257"/>
      <c r="Q528" s="257"/>
      <c r="R528" s="257"/>
      <c r="S528" s="257"/>
      <c r="T528" s="257"/>
      <c r="U528" s="257"/>
      <c r="V528" s="257"/>
      <c r="W528" s="257"/>
      <c r="X528" s="257"/>
      <c r="Y528" s="257"/>
      <c r="Z528" s="257"/>
    </row>
    <row r="529" ht="13.5" customHeight="1">
      <c r="A529" s="257"/>
      <c r="B529" s="257"/>
      <c r="C529" s="257"/>
      <c r="D529" s="258"/>
      <c r="E529" s="258"/>
      <c r="F529" s="257"/>
      <c r="G529" s="257"/>
      <c r="H529" s="257"/>
      <c r="I529" s="257"/>
      <c r="J529" s="257"/>
      <c r="K529" s="257"/>
      <c r="L529" s="257"/>
      <c r="M529" s="257"/>
      <c r="N529" s="257"/>
      <c r="O529" s="257"/>
      <c r="P529" s="257"/>
      <c r="Q529" s="257"/>
      <c r="R529" s="257"/>
      <c r="S529" s="257"/>
      <c r="T529" s="257"/>
      <c r="U529" s="257"/>
      <c r="V529" s="257"/>
      <c r="W529" s="257"/>
      <c r="X529" s="257"/>
      <c r="Y529" s="257"/>
      <c r="Z529" s="257"/>
    </row>
    <row r="530" ht="13.5" customHeight="1">
      <c r="A530" s="257"/>
      <c r="B530" s="257"/>
      <c r="C530" s="257"/>
      <c r="D530" s="258"/>
      <c r="E530" s="258"/>
      <c r="F530" s="257"/>
      <c r="G530" s="257"/>
      <c r="H530" s="257"/>
      <c r="I530" s="257"/>
      <c r="J530" s="257"/>
      <c r="K530" s="257"/>
      <c r="L530" s="257"/>
      <c r="M530" s="257"/>
      <c r="N530" s="257"/>
      <c r="O530" s="257"/>
      <c r="P530" s="257"/>
      <c r="Q530" s="257"/>
      <c r="R530" s="257"/>
      <c r="S530" s="257"/>
      <c r="T530" s="257"/>
      <c r="U530" s="257"/>
      <c r="V530" s="257"/>
      <c r="W530" s="257"/>
      <c r="X530" s="257"/>
      <c r="Y530" s="257"/>
      <c r="Z530" s="257"/>
    </row>
    <row r="531" ht="13.5" customHeight="1">
      <c r="A531" s="257"/>
      <c r="B531" s="257"/>
      <c r="C531" s="257"/>
      <c r="D531" s="258"/>
      <c r="E531" s="258"/>
      <c r="F531" s="257"/>
      <c r="G531" s="257"/>
      <c r="H531" s="257"/>
      <c r="I531" s="257"/>
      <c r="J531" s="257"/>
      <c r="K531" s="257"/>
      <c r="L531" s="257"/>
      <c r="M531" s="257"/>
      <c r="N531" s="257"/>
      <c r="O531" s="257"/>
      <c r="P531" s="257"/>
      <c r="Q531" s="257"/>
      <c r="R531" s="257"/>
      <c r="S531" s="257"/>
      <c r="T531" s="257"/>
      <c r="U531" s="257"/>
      <c r="V531" s="257"/>
      <c r="W531" s="257"/>
      <c r="X531" s="257"/>
      <c r="Y531" s="257"/>
      <c r="Z531" s="257"/>
    </row>
    <row r="532" ht="13.5" customHeight="1">
      <c r="A532" s="257"/>
      <c r="B532" s="257"/>
      <c r="C532" s="257"/>
      <c r="D532" s="258"/>
      <c r="E532" s="258"/>
      <c r="F532" s="257"/>
      <c r="G532" s="257"/>
      <c r="H532" s="257"/>
      <c r="I532" s="257"/>
      <c r="J532" s="257"/>
      <c r="K532" s="257"/>
      <c r="L532" s="257"/>
      <c r="M532" s="257"/>
      <c r="N532" s="257"/>
      <c r="O532" s="257"/>
      <c r="P532" s="257"/>
      <c r="Q532" s="257"/>
      <c r="R532" s="257"/>
      <c r="S532" s="257"/>
      <c r="T532" s="257"/>
      <c r="U532" s="257"/>
      <c r="V532" s="257"/>
      <c r="W532" s="257"/>
      <c r="X532" s="257"/>
      <c r="Y532" s="257"/>
      <c r="Z532" s="257"/>
    </row>
    <row r="533" ht="13.5" customHeight="1">
      <c r="A533" s="257"/>
      <c r="B533" s="257"/>
      <c r="C533" s="257"/>
      <c r="D533" s="258"/>
      <c r="E533" s="258"/>
      <c r="F533" s="257"/>
      <c r="G533" s="257"/>
      <c r="H533" s="257"/>
      <c r="I533" s="257"/>
      <c r="J533" s="257"/>
      <c r="K533" s="257"/>
      <c r="L533" s="257"/>
      <c r="M533" s="257"/>
      <c r="N533" s="257"/>
      <c r="O533" s="257"/>
      <c r="P533" s="257"/>
      <c r="Q533" s="257"/>
      <c r="R533" s="257"/>
      <c r="S533" s="257"/>
      <c r="T533" s="257"/>
      <c r="U533" s="257"/>
      <c r="V533" s="257"/>
      <c r="W533" s="257"/>
      <c r="X533" s="257"/>
      <c r="Y533" s="257"/>
      <c r="Z533" s="257"/>
    </row>
    <row r="534" ht="13.5" customHeight="1">
      <c r="A534" s="257"/>
      <c r="B534" s="257"/>
      <c r="C534" s="257"/>
      <c r="D534" s="258"/>
      <c r="E534" s="258"/>
      <c r="F534" s="257"/>
      <c r="G534" s="257"/>
      <c r="H534" s="257"/>
      <c r="I534" s="257"/>
      <c r="J534" s="257"/>
      <c r="K534" s="257"/>
      <c r="L534" s="257"/>
      <c r="M534" s="257"/>
      <c r="N534" s="257"/>
      <c r="O534" s="257"/>
      <c r="P534" s="257"/>
      <c r="Q534" s="257"/>
      <c r="R534" s="257"/>
      <c r="S534" s="257"/>
      <c r="T534" s="257"/>
      <c r="U534" s="257"/>
      <c r="V534" s="257"/>
      <c r="W534" s="257"/>
      <c r="X534" s="257"/>
      <c r="Y534" s="257"/>
      <c r="Z534" s="257"/>
    </row>
    <row r="535" ht="13.5" customHeight="1">
      <c r="A535" s="257"/>
      <c r="B535" s="257"/>
      <c r="C535" s="257"/>
      <c r="D535" s="258"/>
      <c r="E535" s="258"/>
      <c r="F535" s="257"/>
      <c r="G535" s="257"/>
      <c r="H535" s="257"/>
      <c r="I535" s="257"/>
      <c r="J535" s="257"/>
      <c r="K535" s="257"/>
      <c r="L535" s="257"/>
      <c r="M535" s="257"/>
      <c r="N535" s="257"/>
      <c r="O535" s="257"/>
      <c r="P535" s="257"/>
      <c r="Q535" s="257"/>
      <c r="R535" s="257"/>
      <c r="S535" s="257"/>
      <c r="T535" s="257"/>
      <c r="U535" s="257"/>
      <c r="V535" s="257"/>
      <c r="W535" s="257"/>
      <c r="X535" s="257"/>
      <c r="Y535" s="257"/>
      <c r="Z535" s="257"/>
    </row>
    <row r="536" ht="13.5" customHeight="1">
      <c r="A536" s="257"/>
      <c r="B536" s="257"/>
      <c r="C536" s="257"/>
      <c r="D536" s="258"/>
      <c r="E536" s="258"/>
      <c r="F536" s="257"/>
      <c r="G536" s="257"/>
      <c r="H536" s="257"/>
      <c r="I536" s="257"/>
      <c r="J536" s="257"/>
      <c r="K536" s="257"/>
      <c r="L536" s="257"/>
      <c r="M536" s="257"/>
      <c r="N536" s="257"/>
      <c r="O536" s="257"/>
      <c r="P536" s="257"/>
      <c r="Q536" s="257"/>
      <c r="R536" s="257"/>
      <c r="S536" s="257"/>
      <c r="T536" s="257"/>
      <c r="U536" s="257"/>
      <c r="V536" s="257"/>
      <c r="W536" s="257"/>
      <c r="X536" s="257"/>
      <c r="Y536" s="257"/>
      <c r="Z536" s="257"/>
    </row>
    <row r="537" ht="13.5" customHeight="1">
      <c r="A537" s="257"/>
      <c r="B537" s="257"/>
      <c r="C537" s="257"/>
      <c r="D537" s="258"/>
      <c r="E537" s="258"/>
      <c r="F537" s="257"/>
      <c r="G537" s="257"/>
      <c r="H537" s="257"/>
      <c r="I537" s="257"/>
      <c r="J537" s="257"/>
      <c r="K537" s="257"/>
      <c r="L537" s="257"/>
      <c r="M537" s="257"/>
      <c r="N537" s="257"/>
      <c r="O537" s="257"/>
      <c r="P537" s="257"/>
      <c r="Q537" s="257"/>
      <c r="R537" s="257"/>
      <c r="S537" s="257"/>
      <c r="T537" s="257"/>
      <c r="U537" s="257"/>
      <c r="V537" s="257"/>
      <c r="W537" s="257"/>
      <c r="X537" s="257"/>
      <c r="Y537" s="257"/>
      <c r="Z537" s="257"/>
    </row>
    <row r="538" ht="13.5" customHeight="1">
      <c r="A538" s="257"/>
      <c r="B538" s="257"/>
      <c r="C538" s="257"/>
      <c r="D538" s="258"/>
      <c r="E538" s="258"/>
      <c r="F538" s="257"/>
      <c r="G538" s="257"/>
      <c r="H538" s="257"/>
      <c r="I538" s="257"/>
      <c r="J538" s="257"/>
      <c r="K538" s="257"/>
      <c r="L538" s="257"/>
      <c r="M538" s="257"/>
      <c r="N538" s="257"/>
      <c r="O538" s="257"/>
      <c r="P538" s="257"/>
      <c r="Q538" s="257"/>
      <c r="R538" s="257"/>
      <c r="S538" s="257"/>
      <c r="T538" s="257"/>
      <c r="U538" s="257"/>
      <c r="V538" s="257"/>
      <c r="W538" s="257"/>
      <c r="X538" s="257"/>
      <c r="Y538" s="257"/>
      <c r="Z538" s="257"/>
    </row>
    <row r="539" ht="13.5" customHeight="1">
      <c r="A539" s="257"/>
      <c r="B539" s="257"/>
      <c r="C539" s="257"/>
      <c r="D539" s="258"/>
      <c r="E539" s="258"/>
      <c r="F539" s="257"/>
      <c r="G539" s="257"/>
      <c r="H539" s="257"/>
      <c r="I539" s="257"/>
      <c r="J539" s="257"/>
      <c r="K539" s="257"/>
      <c r="L539" s="257"/>
      <c r="M539" s="257"/>
      <c r="N539" s="257"/>
      <c r="O539" s="257"/>
      <c r="P539" s="257"/>
      <c r="Q539" s="257"/>
      <c r="R539" s="257"/>
      <c r="S539" s="257"/>
      <c r="T539" s="257"/>
      <c r="U539" s="257"/>
      <c r="V539" s="257"/>
      <c r="W539" s="257"/>
      <c r="X539" s="257"/>
      <c r="Y539" s="257"/>
      <c r="Z539" s="257"/>
    </row>
    <row r="540" ht="13.5" customHeight="1">
      <c r="A540" s="257"/>
      <c r="B540" s="257"/>
      <c r="C540" s="257"/>
      <c r="D540" s="258"/>
      <c r="E540" s="258"/>
      <c r="F540" s="257"/>
      <c r="G540" s="257"/>
      <c r="H540" s="257"/>
      <c r="I540" s="257"/>
      <c r="J540" s="257"/>
      <c r="K540" s="257"/>
      <c r="L540" s="257"/>
      <c r="M540" s="257"/>
      <c r="N540" s="257"/>
      <c r="O540" s="257"/>
      <c r="P540" s="257"/>
      <c r="Q540" s="257"/>
      <c r="R540" s="257"/>
      <c r="S540" s="257"/>
      <c r="T540" s="257"/>
      <c r="U540" s="257"/>
      <c r="V540" s="257"/>
      <c r="W540" s="257"/>
      <c r="X540" s="257"/>
      <c r="Y540" s="257"/>
      <c r="Z540" s="257"/>
    </row>
    <row r="541" ht="13.5" customHeight="1">
      <c r="A541" s="257"/>
      <c r="B541" s="257"/>
      <c r="C541" s="257"/>
      <c r="D541" s="258"/>
      <c r="E541" s="258"/>
      <c r="F541" s="257"/>
      <c r="G541" s="257"/>
      <c r="H541" s="257"/>
      <c r="I541" s="257"/>
      <c r="J541" s="257"/>
      <c r="K541" s="257"/>
      <c r="L541" s="257"/>
      <c r="M541" s="257"/>
      <c r="N541" s="257"/>
      <c r="O541" s="257"/>
      <c r="P541" s="257"/>
      <c r="Q541" s="257"/>
      <c r="R541" s="257"/>
      <c r="S541" s="257"/>
      <c r="T541" s="257"/>
      <c r="U541" s="257"/>
      <c r="V541" s="257"/>
      <c r="W541" s="257"/>
      <c r="X541" s="257"/>
      <c r="Y541" s="257"/>
      <c r="Z541" s="257"/>
    </row>
    <row r="542" ht="13.5" customHeight="1">
      <c r="A542" s="257"/>
      <c r="B542" s="257"/>
      <c r="C542" s="257"/>
      <c r="D542" s="258"/>
      <c r="E542" s="258"/>
      <c r="F542" s="257"/>
      <c r="G542" s="257"/>
      <c r="H542" s="257"/>
      <c r="I542" s="257"/>
      <c r="J542" s="257"/>
      <c r="K542" s="257"/>
      <c r="L542" s="257"/>
      <c r="M542" s="257"/>
      <c r="N542" s="257"/>
      <c r="O542" s="257"/>
      <c r="P542" s="257"/>
      <c r="Q542" s="257"/>
      <c r="R542" s="257"/>
      <c r="S542" s="257"/>
      <c r="T542" s="257"/>
      <c r="U542" s="257"/>
      <c r="V542" s="257"/>
      <c r="W542" s="257"/>
      <c r="X542" s="257"/>
      <c r="Y542" s="257"/>
      <c r="Z542" s="257"/>
    </row>
    <row r="543" ht="13.5" customHeight="1">
      <c r="A543" s="257"/>
      <c r="B543" s="257"/>
      <c r="C543" s="257"/>
      <c r="D543" s="258"/>
      <c r="E543" s="258"/>
      <c r="F543" s="257"/>
      <c r="G543" s="257"/>
      <c r="H543" s="257"/>
      <c r="I543" s="257"/>
      <c r="J543" s="257"/>
      <c r="K543" s="257"/>
      <c r="L543" s="257"/>
      <c r="M543" s="257"/>
      <c r="N543" s="257"/>
      <c r="O543" s="257"/>
      <c r="P543" s="257"/>
      <c r="Q543" s="257"/>
      <c r="R543" s="257"/>
      <c r="S543" s="257"/>
      <c r="T543" s="257"/>
      <c r="U543" s="257"/>
      <c r="V543" s="257"/>
      <c r="W543" s="257"/>
      <c r="X543" s="257"/>
      <c r="Y543" s="257"/>
      <c r="Z543" s="257"/>
    </row>
    <row r="544" ht="13.5" customHeight="1">
      <c r="A544" s="257"/>
      <c r="B544" s="257"/>
      <c r="C544" s="257"/>
      <c r="D544" s="258"/>
      <c r="E544" s="258"/>
      <c r="F544" s="257"/>
      <c r="G544" s="257"/>
      <c r="H544" s="257"/>
      <c r="I544" s="257"/>
      <c r="J544" s="257"/>
      <c r="K544" s="257"/>
      <c r="L544" s="257"/>
      <c r="M544" s="257"/>
      <c r="N544" s="257"/>
      <c r="O544" s="257"/>
      <c r="P544" s="257"/>
      <c r="Q544" s="257"/>
      <c r="R544" s="257"/>
      <c r="S544" s="257"/>
      <c r="T544" s="257"/>
      <c r="U544" s="257"/>
      <c r="V544" s="257"/>
      <c r="W544" s="257"/>
      <c r="X544" s="257"/>
      <c r="Y544" s="257"/>
      <c r="Z544" s="257"/>
    </row>
    <row r="545" ht="13.5" customHeight="1">
      <c r="A545" s="257"/>
      <c r="B545" s="257"/>
      <c r="C545" s="257"/>
      <c r="D545" s="258"/>
      <c r="E545" s="258"/>
      <c r="F545" s="257"/>
      <c r="G545" s="257"/>
      <c r="H545" s="257"/>
      <c r="I545" s="257"/>
      <c r="J545" s="257"/>
      <c r="K545" s="257"/>
      <c r="L545" s="257"/>
      <c r="M545" s="257"/>
      <c r="N545" s="257"/>
      <c r="O545" s="257"/>
      <c r="P545" s="257"/>
      <c r="Q545" s="257"/>
      <c r="R545" s="257"/>
      <c r="S545" s="257"/>
      <c r="T545" s="257"/>
      <c r="U545" s="257"/>
      <c r="V545" s="257"/>
      <c r="W545" s="257"/>
      <c r="X545" s="257"/>
      <c r="Y545" s="257"/>
      <c r="Z545" s="257"/>
    </row>
    <row r="546" ht="13.5" customHeight="1">
      <c r="A546" s="257"/>
      <c r="B546" s="257"/>
      <c r="C546" s="257"/>
      <c r="D546" s="258"/>
      <c r="E546" s="258"/>
      <c r="F546" s="257"/>
      <c r="G546" s="257"/>
      <c r="H546" s="257"/>
      <c r="I546" s="257"/>
      <c r="J546" s="257"/>
      <c r="K546" s="257"/>
      <c r="L546" s="257"/>
      <c r="M546" s="257"/>
      <c r="N546" s="257"/>
      <c r="O546" s="257"/>
      <c r="P546" s="257"/>
      <c r="Q546" s="257"/>
      <c r="R546" s="257"/>
      <c r="S546" s="257"/>
      <c r="T546" s="257"/>
      <c r="U546" s="257"/>
      <c r="V546" s="257"/>
      <c r="W546" s="257"/>
      <c r="X546" s="257"/>
      <c r="Y546" s="257"/>
      <c r="Z546" s="257"/>
    </row>
    <row r="547" ht="13.5" customHeight="1">
      <c r="A547" s="257"/>
      <c r="B547" s="257"/>
      <c r="C547" s="257"/>
      <c r="D547" s="258"/>
      <c r="E547" s="258"/>
      <c r="F547" s="257"/>
      <c r="G547" s="257"/>
      <c r="H547" s="257"/>
      <c r="I547" s="257"/>
      <c r="J547" s="257"/>
      <c r="K547" s="257"/>
      <c r="L547" s="257"/>
      <c r="M547" s="257"/>
      <c r="N547" s="257"/>
      <c r="O547" s="257"/>
      <c r="P547" s="257"/>
      <c r="Q547" s="257"/>
      <c r="R547" s="257"/>
      <c r="S547" s="257"/>
      <c r="T547" s="257"/>
      <c r="U547" s="257"/>
      <c r="V547" s="257"/>
      <c r="W547" s="257"/>
      <c r="X547" s="257"/>
      <c r="Y547" s="257"/>
      <c r="Z547" s="257"/>
    </row>
    <row r="548" ht="13.5" customHeight="1">
      <c r="A548" s="257"/>
      <c r="B548" s="257"/>
      <c r="C548" s="257"/>
      <c r="D548" s="258"/>
      <c r="E548" s="258"/>
      <c r="F548" s="257"/>
      <c r="G548" s="257"/>
      <c r="H548" s="257"/>
      <c r="I548" s="257"/>
      <c r="J548" s="257"/>
      <c r="K548" s="257"/>
      <c r="L548" s="257"/>
      <c r="M548" s="257"/>
      <c r="N548" s="257"/>
      <c r="O548" s="257"/>
      <c r="P548" s="257"/>
      <c r="Q548" s="257"/>
      <c r="R548" s="257"/>
      <c r="S548" s="257"/>
      <c r="T548" s="257"/>
      <c r="U548" s="257"/>
      <c r="V548" s="257"/>
      <c r="W548" s="257"/>
      <c r="X548" s="257"/>
      <c r="Y548" s="257"/>
      <c r="Z548" s="257"/>
    </row>
    <row r="549" ht="13.5" customHeight="1">
      <c r="A549" s="257"/>
      <c r="B549" s="257"/>
      <c r="C549" s="257"/>
      <c r="D549" s="258"/>
      <c r="E549" s="258"/>
      <c r="F549" s="257"/>
      <c r="G549" s="257"/>
      <c r="H549" s="257"/>
      <c r="I549" s="257"/>
      <c r="J549" s="257"/>
      <c r="K549" s="257"/>
      <c r="L549" s="257"/>
      <c r="M549" s="257"/>
      <c r="N549" s="257"/>
      <c r="O549" s="257"/>
      <c r="P549" s="257"/>
      <c r="Q549" s="257"/>
      <c r="R549" s="257"/>
      <c r="S549" s="257"/>
      <c r="T549" s="257"/>
      <c r="U549" s="257"/>
      <c r="V549" s="257"/>
      <c r="W549" s="257"/>
      <c r="X549" s="257"/>
      <c r="Y549" s="257"/>
      <c r="Z549" s="257"/>
    </row>
    <row r="550" ht="13.5" customHeight="1">
      <c r="A550" s="257"/>
      <c r="B550" s="257"/>
      <c r="C550" s="257"/>
      <c r="D550" s="258"/>
      <c r="E550" s="258"/>
      <c r="F550" s="257"/>
      <c r="G550" s="257"/>
      <c r="H550" s="257"/>
      <c r="I550" s="257"/>
      <c r="J550" s="257"/>
      <c r="K550" s="257"/>
      <c r="L550" s="257"/>
      <c r="M550" s="257"/>
      <c r="N550" s="257"/>
      <c r="O550" s="257"/>
      <c r="P550" s="257"/>
      <c r="Q550" s="257"/>
      <c r="R550" s="257"/>
      <c r="S550" s="257"/>
      <c r="T550" s="257"/>
      <c r="U550" s="257"/>
      <c r="V550" s="257"/>
      <c r="W550" s="257"/>
      <c r="X550" s="257"/>
      <c r="Y550" s="257"/>
      <c r="Z550" s="257"/>
    </row>
    <row r="551" ht="13.5" customHeight="1">
      <c r="A551" s="257"/>
      <c r="B551" s="257"/>
      <c r="C551" s="257"/>
      <c r="D551" s="258"/>
      <c r="E551" s="258"/>
      <c r="F551" s="257"/>
      <c r="G551" s="257"/>
      <c r="H551" s="257"/>
      <c r="I551" s="257"/>
      <c r="J551" s="257"/>
      <c r="K551" s="257"/>
      <c r="L551" s="257"/>
      <c r="M551" s="257"/>
      <c r="N551" s="257"/>
      <c r="O551" s="257"/>
      <c r="P551" s="257"/>
      <c r="Q551" s="257"/>
      <c r="R551" s="257"/>
      <c r="S551" s="257"/>
      <c r="T551" s="257"/>
      <c r="U551" s="257"/>
      <c r="V551" s="257"/>
      <c r="W551" s="257"/>
      <c r="X551" s="257"/>
      <c r="Y551" s="257"/>
      <c r="Z551" s="257"/>
    </row>
    <row r="552" ht="13.5" customHeight="1">
      <c r="A552" s="257"/>
      <c r="B552" s="257"/>
      <c r="C552" s="257"/>
      <c r="D552" s="258"/>
      <c r="E552" s="258"/>
      <c r="F552" s="257"/>
      <c r="G552" s="257"/>
      <c r="H552" s="257"/>
      <c r="I552" s="257"/>
      <c r="J552" s="257"/>
      <c r="K552" s="257"/>
      <c r="L552" s="257"/>
      <c r="M552" s="257"/>
      <c r="N552" s="257"/>
      <c r="O552" s="257"/>
      <c r="P552" s="257"/>
      <c r="Q552" s="257"/>
      <c r="R552" s="257"/>
      <c r="S552" s="257"/>
      <c r="T552" s="257"/>
      <c r="U552" s="257"/>
      <c r="V552" s="257"/>
      <c r="W552" s="257"/>
      <c r="X552" s="257"/>
      <c r="Y552" s="257"/>
      <c r="Z552" s="257"/>
    </row>
    <row r="553" ht="13.5" customHeight="1">
      <c r="A553" s="257"/>
      <c r="B553" s="257"/>
      <c r="C553" s="257"/>
      <c r="D553" s="258"/>
      <c r="E553" s="258"/>
      <c r="F553" s="257"/>
      <c r="G553" s="257"/>
      <c r="H553" s="257"/>
      <c r="I553" s="257"/>
      <c r="J553" s="257"/>
      <c r="K553" s="257"/>
      <c r="L553" s="257"/>
      <c r="M553" s="257"/>
      <c r="N553" s="257"/>
      <c r="O553" s="257"/>
      <c r="P553" s="257"/>
      <c r="Q553" s="257"/>
      <c r="R553" s="257"/>
      <c r="S553" s="257"/>
      <c r="T553" s="257"/>
      <c r="U553" s="257"/>
      <c r="V553" s="257"/>
      <c r="W553" s="257"/>
      <c r="X553" s="257"/>
      <c r="Y553" s="257"/>
      <c r="Z553" s="257"/>
    </row>
    <row r="554" ht="13.5" customHeight="1">
      <c r="A554" s="257"/>
      <c r="B554" s="257"/>
      <c r="C554" s="257"/>
      <c r="D554" s="258"/>
      <c r="E554" s="258"/>
      <c r="F554" s="257"/>
      <c r="G554" s="257"/>
      <c r="H554" s="257"/>
      <c r="I554" s="257"/>
      <c r="J554" s="257"/>
      <c r="K554" s="257"/>
      <c r="L554" s="257"/>
      <c r="M554" s="257"/>
      <c r="N554" s="257"/>
      <c r="O554" s="257"/>
      <c r="P554" s="257"/>
      <c r="Q554" s="257"/>
      <c r="R554" s="257"/>
      <c r="S554" s="257"/>
      <c r="T554" s="257"/>
      <c r="U554" s="257"/>
      <c r="V554" s="257"/>
      <c r="W554" s="257"/>
      <c r="X554" s="257"/>
      <c r="Y554" s="257"/>
      <c r="Z554" s="257"/>
    </row>
    <row r="555" ht="13.5" customHeight="1">
      <c r="A555" s="257"/>
      <c r="B555" s="257"/>
      <c r="C555" s="257"/>
      <c r="D555" s="258"/>
      <c r="E555" s="258"/>
      <c r="F555" s="257"/>
      <c r="G555" s="257"/>
      <c r="H555" s="257"/>
      <c r="I555" s="257"/>
      <c r="J555" s="257"/>
      <c r="K555" s="257"/>
      <c r="L555" s="257"/>
      <c r="M555" s="257"/>
      <c r="N555" s="257"/>
      <c r="O555" s="257"/>
      <c r="P555" s="257"/>
      <c r="Q555" s="257"/>
      <c r="R555" s="257"/>
      <c r="S555" s="257"/>
      <c r="T555" s="257"/>
      <c r="U555" s="257"/>
      <c r="V555" s="257"/>
      <c r="W555" s="257"/>
      <c r="X555" s="257"/>
      <c r="Y555" s="257"/>
      <c r="Z555" s="257"/>
    </row>
    <row r="556" ht="13.5" customHeight="1">
      <c r="A556" s="257"/>
      <c r="B556" s="257"/>
      <c r="C556" s="257"/>
      <c r="D556" s="258"/>
      <c r="E556" s="258"/>
      <c r="F556" s="257"/>
      <c r="G556" s="257"/>
      <c r="H556" s="257"/>
      <c r="I556" s="257"/>
      <c r="J556" s="257"/>
      <c r="K556" s="257"/>
      <c r="L556" s="257"/>
      <c r="M556" s="257"/>
      <c r="N556" s="257"/>
      <c r="O556" s="257"/>
      <c r="P556" s="257"/>
      <c r="Q556" s="257"/>
      <c r="R556" s="257"/>
      <c r="S556" s="257"/>
      <c r="T556" s="257"/>
      <c r="U556" s="257"/>
      <c r="V556" s="257"/>
      <c r="W556" s="257"/>
      <c r="X556" s="257"/>
      <c r="Y556" s="257"/>
      <c r="Z556" s="257"/>
    </row>
    <row r="557" ht="13.5" customHeight="1">
      <c r="A557" s="257"/>
      <c r="B557" s="257"/>
      <c r="C557" s="257"/>
      <c r="D557" s="258"/>
      <c r="E557" s="258"/>
      <c r="F557" s="257"/>
      <c r="G557" s="257"/>
      <c r="H557" s="257"/>
      <c r="I557" s="257"/>
      <c r="J557" s="257"/>
      <c r="K557" s="257"/>
      <c r="L557" s="257"/>
      <c r="M557" s="257"/>
      <c r="N557" s="257"/>
      <c r="O557" s="257"/>
      <c r="P557" s="257"/>
      <c r="Q557" s="257"/>
      <c r="R557" s="257"/>
      <c r="S557" s="257"/>
      <c r="T557" s="257"/>
      <c r="U557" s="257"/>
      <c r="V557" s="257"/>
      <c r="W557" s="257"/>
      <c r="X557" s="257"/>
      <c r="Y557" s="257"/>
      <c r="Z557" s="257"/>
    </row>
    <row r="558" ht="13.5" customHeight="1">
      <c r="A558" s="257"/>
      <c r="B558" s="257"/>
      <c r="C558" s="257"/>
      <c r="D558" s="258"/>
      <c r="E558" s="258"/>
      <c r="F558" s="257"/>
      <c r="G558" s="257"/>
      <c r="H558" s="257"/>
      <c r="I558" s="257"/>
      <c r="J558" s="257"/>
      <c r="K558" s="257"/>
      <c r="L558" s="257"/>
      <c r="M558" s="257"/>
      <c r="N558" s="257"/>
      <c r="O558" s="257"/>
      <c r="P558" s="257"/>
      <c r="Q558" s="257"/>
      <c r="R558" s="257"/>
      <c r="S558" s="257"/>
      <c r="T558" s="257"/>
      <c r="U558" s="257"/>
      <c r="V558" s="257"/>
      <c r="W558" s="257"/>
      <c r="X558" s="257"/>
      <c r="Y558" s="257"/>
      <c r="Z558" s="257"/>
    </row>
    <row r="559" ht="13.5" customHeight="1">
      <c r="A559" s="257"/>
      <c r="B559" s="257"/>
      <c r="C559" s="257"/>
      <c r="D559" s="258"/>
      <c r="E559" s="258"/>
      <c r="F559" s="257"/>
      <c r="G559" s="257"/>
      <c r="H559" s="257"/>
      <c r="I559" s="257"/>
      <c r="J559" s="257"/>
      <c r="K559" s="257"/>
      <c r="L559" s="257"/>
      <c r="M559" s="257"/>
      <c r="N559" s="257"/>
      <c r="O559" s="257"/>
      <c r="P559" s="257"/>
      <c r="Q559" s="257"/>
      <c r="R559" s="257"/>
      <c r="S559" s="257"/>
      <c r="T559" s="257"/>
      <c r="U559" s="257"/>
      <c r="V559" s="257"/>
      <c r="W559" s="257"/>
      <c r="X559" s="257"/>
      <c r="Y559" s="257"/>
      <c r="Z559" s="257"/>
    </row>
    <row r="560" ht="13.5" customHeight="1">
      <c r="A560" s="257"/>
      <c r="B560" s="257"/>
      <c r="C560" s="257"/>
      <c r="D560" s="258"/>
      <c r="E560" s="258"/>
      <c r="F560" s="257"/>
      <c r="G560" s="257"/>
      <c r="H560" s="257"/>
      <c r="I560" s="257"/>
      <c r="J560" s="257"/>
      <c r="K560" s="257"/>
      <c r="L560" s="257"/>
      <c r="M560" s="257"/>
      <c r="N560" s="257"/>
      <c r="O560" s="257"/>
      <c r="P560" s="257"/>
      <c r="Q560" s="257"/>
      <c r="R560" s="257"/>
      <c r="S560" s="257"/>
      <c r="T560" s="257"/>
      <c r="U560" s="257"/>
      <c r="V560" s="257"/>
      <c r="W560" s="257"/>
      <c r="X560" s="257"/>
      <c r="Y560" s="257"/>
      <c r="Z560" s="257"/>
    </row>
    <row r="561" ht="13.5" customHeight="1">
      <c r="A561" s="257"/>
      <c r="B561" s="257"/>
      <c r="C561" s="257"/>
      <c r="D561" s="258"/>
      <c r="E561" s="258"/>
      <c r="F561" s="257"/>
      <c r="G561" s="257"/>
      <c r="H561" s="257"/>
      <c r="I561" s="257"/>
      <c r="J561" s="257"/>
      <c r="K561" s="257"/>
      <c r="L561" s="257"/>
      <c r="M561" s="257"/>
      <c r="N561" s="257"/>
      <c r="O561" s="257"/>
      <c r="P561" s="257"/>
      <c r="Q561" s="257"/>
      <c r="R561" s="257"/>
      <c r="S561" s="257"/>
      <c r="T561" s="257"/>
      <c r="U561" s="257"/>
      <c r="V561" s="257"/>
      <c r="W561" s="257"/>
      <c r="X561" s="257"/>
      <c r="Y561" s="257"/>
      <c r="Z561" s="257"/>
    </row>
    <row r="562" ht="13.5" customHeight="1">
      <c r="A562" s="257"/>
      <c r="B562" s="257"/>
      <c r="C562" s="257"/>
      <c r="D562" s="258"/>
      <c r="E562" s="258"/>
      <c r="F562" s="257"/>
      <c r="G562" s="257"/>
      <c r="H562" s="257"/>
      <c r="I562" s="257"/>
      <c r="J562" s="257"/>
      <c r="K562" s="257"/>
      <c r="L562" s="257"/>
      <c r="M562" s="257"/>
      <c r="N562" s="257"/>
      <c r="O562" s="257"/>
      <c r="P562" s="257"/>
      <c r="Q562" s="257"/>
      <c r="R562" s="257"/>
      <c r="S562" s="257"/>
      <c r="T562" s="257"/>
      <c r="U562" s="257"/>
      <c r="V562" s="257"/>
      <c r="W562" s="257"/>
      <c r="X562" s="257"/>
      <c r="Y562" s="257"/>
      <c r="Z562" s="257"/>
    </row>
    <row r="563" ht="13.5" customHeight="1">
      <c r="A563" s="257"/>
      <c r="B563" s="257"/>
      <c r="C563" s="257"/>
      <c r="D563" s="258"/>
      <c r="E563" s="258"/>
      <c r="F563" s="257"/>
      <c r="G563" s="257"/>
      <c r="H563" s="257"/>
      <c r="I563" s="257"/>
      <c r="J563" s="257"/>
      <c r="K563" s="257"/>
      <c r="L563" s="257"/>
      <c r="M563" s="257"/>
      <c r="N563" s="257"/>
      <c r="O563" s="257"/>
      <c r="P563" s="257"/>
      <c r="Q563" s="257"/>
      <c r="R563" s="257"/>
      <c r="S563" s="257"/>
      <c r="T563" s="257"/>
      <c r="U563" s="257"/>
      <c r="V563" s="257"/>
      <c r="W563" s="257"/>
      <c r="X563" s="257"/>
      <c r="Y563" s="257"/>
      <c r="Z563" s="257"/>
    </row>
    <row r="564" ht="13.5" customHeight="1">
      <c r="A564" s="257"/>
      <c r="B564" s="257"/>
      <c r="C564" s="257"/>
      <c r="D564" s="258"/>
      <c r="E564" s="258"/>
      <c r="F564" s="257"/>
      <c r="G564" s="257"/>
      <c r="H564" s="257"/>
      <c r="I564" s="257"/>
      <c r="J564" s="257"/>
      <c r="K564" s="257"/>
      <c r="L564" s="257"/>
      <c r="M564" s="257"/>
      <c r="N564" s="257"/>
      <c r="O564" s="257"/>
      <c r="P564" s="257"/>
      <c r="Q564" s="257"/>
      <c r="R564" s="257"/>
      <c r="S564" s="257"/>
      <c r="T564" s="257"/>
      <c r="U564" s="257"/>
      <c r="V564" s="257"/>
      <c r="W564" s="257"/>
      <c r="X564" s="257"/>
      <c r="Y564" s="257"/>
      <c r="Z564" s="257"/>
    </row>
    <row r="565" ht="13.5" customHeight="1">
      <c r="A565" s="257"/>
      <c r="B565" s="257"/>
      <c r="C565" s="257"/>
      <c r="D565" s="258"/>
      <c r="E565" s="258"/>
      <c r="F565" s="257"/>
      <c r="G565" s="257"/>
      <c r="H565" s="257"/>
      <c r="I565" s="257"/>
      <c r="J565" s="257"/>
      <c r="K565" s="257"/>
      <c r="L565" s="257"/>
      <c r="M565" s="257"/>
      <c r="N565" s="257"/>
      <c r="O565" s="257"/>
      <c r="P565" s="257"/>
      <c r="Q565" s="257"/>
      <c r="R565" s="257"/>
      <c r="S565" s="257"/>
      <c r="T565" s="257"/>
      <c r="U565" s="257"/>
      <c r="V565" s="257"/>
      <c r="W565" s="257"/>
      <c r="X565" s="257"/>
      <c r="Y565" s="257"/>
      <c r="Z565" s="257"/>
    </row>
    <row r="566" ht="13.5" customHeight="1">
      <c r="A566" s="257"/>
      <c r="B566" s="257"/>
      <c r="C566" s="257"/>
      <c r="D566" s="258"/>
      <c r="E566" s="258"/>
      <c r="F566" s="257"/>
      <c r="G566" s="257"/>
      <c r="H566" s="257"/>
      <c r="I566" s="257"/>
      <c r="J566" s="257"/>
      <c r="K566" s="257"/>
      <c r="L566" s="257"/>
      <c r="M566" s="257"/>
      <c r="N566" s="257"/>
      <c r="O566" s="257"/>
      <c r="P566" s="257"/>
      <c r="Q566" s="257"/>
      <c r="R566" s="257"/>
      <c r="S566" s="257"/>
      <c r="T566" s="257"/>
      <c r="U566" s="257"/>
      <c r="V566" s="257"/>
      <c r="W566" s="257"/>
      <c r="X566" s="257"/>
      <c r="Y566" s="257"/>
      <c r="Z566" s="257"/>
    </row>
    <row r="567" ht="13.5" customHeight="1">
      <c r="A567" s="257"/>
      <c r="B567" s="257"/>
      <c r="C567" s="257"/>
      <c r="D567" s="258"/>
      <c r="E567" s="258"/>
      <c r="F567" s="257"/>
      <c r="G567" s="257"/>
      <c r="H567" s="257"/>
      <c r="I567" s="257"/>
      <c r="J567" s="257"/>
      <c r="K567" s="257"/>
      <c r="L567" s="257"/>
      <c r="M567" s="257"/>
      <c r="N567" s="257"/>
      <c r="O567" s="257"/>
      <c r="P567" s="257"/>
      <c r="Q567" s="257"/>
      <c r="R567" s="257"/>
      <c r="S567" s="257"/>
      <c r="T567" s="257"/>
      <c r="U567" s="257"/>
      <c r="V567" s="257"/>
      <c r="W567" s="257"/>
      <c r="X567" s="257"/>
      <c r="Y567" s="257"/>
      <c r="Z567" s="257"/>
    </row>
    <row r="568" ht="13.5" customHeight="1">
      <c r="A568" s="257"/>
      <c r="B568" s="257"/>
      <c r="C568" s="257"/>
      <c r="D568" s="258"/>
      <c r="E568" s="258"/>
      <c r="F568" s="257"/>
      <c r="G568" s="257"/>
      <c r="H568" s="257"/>
      <c r="I568" s="257"/>
      <c r="J568" s="257"/>
      <c r="K568" s="257"/>
      <c r="L568" s="257"/>
      <c r="M568" s="257"/>
      <c r="N568" s="257"/>
      <c r="O568" s="257"/>
      <c r="P568" s="257"/>
      <c r="Q568" s="257"/>
      <c r="R568" s="257"/>
      <c r="S568" s="257"/>
      <c r="T568" s="257"/>
      <c r="U568" s="257"/>
      <c r="V568" s="257"/>
      <c r="W568" s="257"/>
      <c r="X568" s="257"/>
      <c r="Y568" s="257"/>
      <c r="Z568" s="257"/>
    </row>
    <row r="569" ht="13.5" customHeight="1">
      <c r="A569" s="257"/>
      <c r="B569" s="257"/>
      <c r="C569" s="257"/>
      <c r="D569" s="258"/>
      <c r="E569" s="258"/>
      <c r="F569" s="257"/>
      <c r="G569" s="257"/>
      <c r="H569" s="257"/>
      <c r="I569" s="257"/>
      <c r="J569" s="257"/>
      <c r="K569" s="257"/>
      <c r="L569" s="257"/>
      <c r="M569" s="257"/>
      <c r="N569" s="257"/>
      <c r="O569" s="257"/>
      <c r="P569" s="257"/>
      <c r="Q569" s="257"/>
      <c r="R569" s="257"/>
      <c r="S569" s="257"/>
      <c r="T569" s="257"/>
      <c r="U569" s="257"/>
      <c r="V569" s="257"/>
      <c r="W569" s="257"/>
      <c r="X569" s="257"/>
      <c r="Y569" s="257"/>
      <c r="Z569" s="257"/>
    </row>
    <row r="570" ht="13.5" customHeight="1">
      <c r="A570" s="257"/>
      <c r="B570" s="257"/>
      <c r="C570" s="257"/>
      <c r="D570" s="258"/>
      <c r="E570" s="258"/>
      <c r="F570" s="257"/>
      <c r="G570" s="257"/>
      <c r="H570" s="257"/>
      <c r="I570" s="257"/>
      <c r="J570" s="257"/>
      <c r="K570" s="257"/>
      <c r="L570" s="257"/>
      <c r="M570" s="257"/>
      <c r="N570" s="257"/>
      <c r="O570" s="257"/>
      <c r="P570" s="257"/>
      <c r="Q570" s="257"/>
      <c r="R570" s="257"/>
      <c r="S570" s="257"/>
      <c r="T570" s="257"/>
      <c r="U570" s="257"/>
      <c r="V570" s="257"/>
      <c r="W570" s="257"/>
      <c r="X570" s="257"/>
      <c r="Y570" s="257"/>
      <c r="Z570" s="257"/>
    </row>
    <row r="571" ht="13.5" customHeight="1">
      <c r="A571" s="257"/>
      <c r="B571" s="257"/>
      <c r="C571" s="257"/>
      <c r="D571" s="258"/>
      <c r="E571" s="258"/>
      <c r="F571" s="257"/>
      <c r="G571" s="257"/>
      <c r="H571" s="257"/>
      <c r="I571" s="257"/>
      <c r="J571" s="257"/>
      <c r="K571" s="257"/>
      <c r="L571" s="257"/>
      <c r="M571" s="257"/>
      <c r="N571" s="257"/>
      <c r="O571" s="257"/>
      <c r="P571" s="257"/>
      <c r="Q571" s="257"/>
      <c r="R571" s="257"/>
      <c r="S571" s="257"/>
      <c r="T571" s="257"/>
      <c r="U571" s="257"/>
      <c r="V571" s="257"/>
      <c r="W571" s="257"/>
      <c r="X571" s="257"/>
      <c r="Y571" s="257"/>
      <c r="Z571" s="257"/>
    </row>
    <row r="572" ht="13.5" customHeight="1">
      <c r="A572" s="257"/>
      <c r="B572" s="257"/>
      <c r="C572" s="257"/>
      <c r="D572" s="258"/>
      <c r="E572" s="258"/>
      <c r="F572" s="257"/>
      <c r="G572" s="257"/>
      <c r="H572" s="257"/>
      <c r="I572" s="257"/>
      <c r="J572" s="257"/>
      <c r="K572" s="257"/>
      <c r="L572" s="257"/>
      <c r="M572" s="257"/>
      <c r="N572" s="257"/>
      <c r="O572" s="257"/>
      <c r="P572" s="257"/>
      <c r="Q572" s="257"/>
      <c r="R572" s="257"/>
      <c r="S572" s="257"/>
      <c r="T572" s="257"/>
      <c r="U572" s="257"/>
      <c r="V572" s="257"/>
      <c r="W572" s="257"/>
      <c r="X572" s="257"/>
      <c r="Y572" s="257"/>
      <c r="Z572" s="257"/>
    </row>
    <row r="573" ht="13.5" customHeight="1">
      <c r="A573" s="257"/>
      <c r="B573" s="257"/>
      <c r="C573" s="257"/>
      <c r="D573" s="258"/>
      <c r="E573" s="258"/>
      <c r="F573" s="257"/>
      <c r="G573" s="257"/>
      <c r="H573" s="257"/>
      <c r="I573" s="257"/>
      <c r="J573" s="257"/>
      <c r="K573" s="257"/>
      <c r="L573" s="257"/>
      <c r="M573" s="257"/>
      <c r="N573" s="257"/>
      <c r="O573" s="257"/>
      <c r="P573" s="257"/>
      <c r="Q573" s="257"/>
      <c r="R573" s="257"/>
      <c r="S573" s="257"/>
      <c r="T573" s="257"/>
      <c r="U573" s="257"/>
      <c r="V573" s="257"/>
      <c r="W573" s="257"/>
      <c r="X573" s="257"/>
      <c r="Y573" s="257"/>
      <c r="Z573" s="257"/>
    </row>
    <row r="574" ht="13.5" customHeight="1">
      <c r="A574" s="257"/>
      <c r="B574" s="257"/>
      <c r="C574" s="257"/>
      <c r="D574" s="258"/>
      <c r="E574" s="258"/>
      <c r="F574" s="257"/>
      <c r="G574" s="257"/>
      <c r="H574" s="257"/>
      <c r="I574" s="257"/>
      <c r="J574" s="257"/>
      <c r="K574" s="257"/>
      <c r="L574" s="257"/>
      <c r="M574" s="257"/>
      <c r="N574" s="257"/>
      <c r="O574" s="257"/>
      <c r="P574" s="257"/>
      <c r="Q574" s="257"/>
      <c r="R574" s="257"/>
      <c r="S574" s="257"/>
      <c r="T574" s="257"/>
      <c r="U574" s="257"/>
      <c r="V574" s="257"/>
      <c r="W574" s="257"/>
      <c r="X574" s="257"/>
      <c r="Y574" s="257"/>
      <c r="Z574" s="257"/>
    </row>
    <row r="575" ht="13.5" customHeight="1">
      <c r="A575" s="257"/>
      <c r="B575" s="257"/>
      <c r="C575" s="257"/>
      <c r="D575" s="258"/>
      <c r="E575" s="258"/>
      <c r="F575" s="257"/>
      <c r="G575" s="257"/>
      <c r="H575" s="257"/>
      <c r="I575" s="257"/>
      <c r="J575" s="257"/>
      <c r="K575" s="257"/>
      <c r="L575" s="257"/>
      <c r="M575" s="257"/>
      <c r="N575" s="257"/>
      <c r="O575" s="257"/>
      <c r="P575" s="257"/>
      <c r="Q575" s="257"/>
      <c r="R575" s="257"/>
      <c r="S575" s="257"/>
      <c r="T575" s="257"/>
      <c r="U575" s="257"/>
      <c r="V575" s="257"/>
      <c r="W575" s="257"/>
      <c r="X575" s="257"/>
      <c r="Y575" s="257"/>
      <c r="Z575" s="257"/>
    </row>
    <row r="576" ht="13.5" customHeight="1">
      <c r="A576" s="257"/>
      <c r="B576" s="257"/>
      <c r="C576" s="257"/>
      <c r="D576" s="258"/>
      <c r="E576" s="258"/>
      <c r="F576" s="257"/>
      <c r="G576" s="257"/>
      <c r="H576" s="257"/>
      <c r="I576" s="257"/>
      <c r="J576" s="257"/>
      <c r="K576" s="257"/>
      <c r="L576" s="257"/>
      <c r="M576" s="257"/>
      <c r="N576" s="257"/>
      <c r="O576" s="257"/>
      <c r="P576" s="257"/>
      <c r="Q576" s="257"/>
      <c r="R576" s="257"/>
      <c r="S576" s="257"/>
      <c r="T576" s="257"/>
      <c r="U576" s="257"/>
      <c r="V576" s="257"/>
      <c r="W576" s="257"/>
      <c r="X576" s="257"/>
      <c r="Y576" s="257"/>
      <c r="Z576" s="257"/>
    </row>
    <row r="577" ht="13.5" customHeight="1">
      <c r="A577" s="257"/>
      <c r="B577" s="257"/>
      <c r="C577" s="257"/>
      <c r="D577" s="258"/>
      <c r="E577" s="258"/>
      <c r="F577" s="257"/>
      <c r="G577" s="257"/>
      <c r="H577" s="257"/>
      <c r="I577" s="257"/>
      <c r="J577" s="257"/>
      <c r="K577" s="257"/>
      <c r="L577" s="257"/>
      <c r="M577" s="257"/>
      <c r="N577" s="257"/>
      <c r="O577" s="257"/>
      <c r="P577" s="257"/>
      <c r="Q577" s="257"/>
      <c r="R577" s="257"/>
      <c r="S577" s="257"/>
      <c r="T577" s="257"/>
      <c r="U577" s="257"/>
      <c r="V577" s="257"/>
      <c r="W577" s="257"/>
      <c r="X577" s="257"/>
      <c r="Y577" s="257"/>
      <c r="Z577" s="257"/>
    </row>
    <row r="578" ht="13.5" customHeight="1">
      <c r="A578" s="257"/>
      <c r="B578" s="257"/>
      <c r="C578" s="257"/>
      <c r="D578" s="258"/>
      <c r="E578" s="258"/>
      <c r="F578" s="257"/>
      <c r="G578" s="257"/>
      <c r="H578" s="257"/>
      <c r="I578" s="257"/>
      <c r="J578" s="257"/>
      <c r="K578" s="257"/>
      <c r="L578" s="257"/>
      <c r="M578" s="257"/>
      <c r="N578" s="257"/>
      <c r="O578" s="257"/>
      <c r="P578" s="257"/>
      <c r="Q578" s="257"/>
      <c r="R578" s="257"/>
      <c r="S578" s="257"/>
      <c r="T578" s="257"/>
      <c r="U578" s="257"/>
      <c r="V578" s="257"/>
      <c r="W578" s="257"/>
      <c r="X578" s="257"/>
      <c r="Y578" s="257"/>
      <c r="Z578" s="257"/>
    </row>
    <row r="579" ht="13.5" customHeight="1">
      <c r="A579" s="257"/>
      <c r="B579" s="257"/>
      <c r="C579" s="257"/>
      <c r="D579" s="258"/>
      <c r="E579" s="258"/>
      <c r="F579" s="257"/>
      <c r="G579" s="257"/>
      <c r="H579" s="257"/>
      <c r="I579" s="257"/>
      <c r="J579" s="257"/>
      <c r="K579" s="257"/>
      <c r="L579" s="257"/>
      <c r="M579" s="257"/>
      <c r="N579" s="257"/>
      <c r="O579" s="257"/>
      <c r="P579" s="257"/>
      <c r="Q579" s="257"/>
      <c r="R579" s="257"/>
      <c r="S579" s="257"/>
      <c r="T579" s="257"/>
      <c r="U579" s="257"/>
      <c r="V579" s="257"/>
      <c r="W579" s="257"/>
      <c r="X579" s="257"/>
      <c r="Y579" s="257"/>
      <c r="Z579" s="257"/>
    </row>
    <row r="580" ht="13.5" customHeight="1">
      <c r="A580" s="257"/>
      <c r="B580" s="257"/>
      <c r="C580" s="257"/>
      <c r="D580" s="258"/>
      <c r="E580" s="258"/>
      <c r="F580" s="257"/>
      <c r="G580" s="257"/>
      <c r="H580" s="257"/>
      <c r="I580" s="257"/>
      <c r="J580" s="257"/>
      <c r="K580" s="257"/>
      <c r="L580" s="257"/>
      <c r="M580" s="257"/>
      <c r="N580" s="257"/>
      <c r="O580" s="257"/>
      <c r="P580" s="257"/>
      <c r="Q580" s="257"/>
      <c r="R580" s="257"/>
      <c r="S580" s="257"/>
      <c r="T580" s="257"/>
      <c r="U580" s="257"/>
      <c r="V580" s="257"/>
      <c r="W580" s="257"/>
      <c r="X580" s="257"/>
      <c r="Y580" s="257"/>
      <c r="Z580" s="257"/>
    </row>
    <row r="581" ht="13.5" customHeight="1">
      <c r="A581" s="257"/>
      <c r="B581" s="257"/>
      <c r="C581" s="257"/>
      <c r="D581" s="258"/>
      <c r="E581" s="258"/>
      <c r="F581" s="257"/>
      <c r="G581" s="257"/>
      <c r="H581" s="257"/>
      <c r="I581" s="257"/>
      <c r="J581" s="257"/>
      <c r="K581" s="257"/>
      <c r="L581" s="257"/>
      <c r="M581" s="257"/>
      <c r="N581" s="257"/>
      <c r="O581" s="257"/>
      <c r="P581" s="257"/>
      <c r="Q581" s="257"/>
      <c r="R581" s="257"/>
      <c r="S581" s="257"/>
      <c r="T581" s="257"/>
      <c r="U581" s="257"/>
      <c r="V581" s="257"/>
      <c r="W581" s="257"/>
      <c r="X581" s="257"/>
      <c r="Y581" s="257"/>
      <c r="Z581" s="257"/>
    </row>
    <row r="582" ht="13.5" customHeight="1">
      <c r="A582" s="257"/>
      <c r="B582" s="257"/>
      <c r="C582" s="257"/>
      <c r="D582" s="258"/>
      <c r="E582" s="258"/>
      <c r="F582" s="257"/>
      <c r="G582" s="257"/>
      <c r="H582" s="257"/>
      <c r="I582" s="257"/>
      <c r="J582" s="257"/>
      <c r="K582" s="257"/>
      <c r="L582" s="257"/>
      <c r="M582" s="257"/>
      <c r="N582" s="257"/>
      <c r="O582" s="257"/>
      <c r="P582" s="257"/>
      <c r="Q582" s="257"/>
      <c r="R582" s="257"/>
      <c r="S582" s="257"/>
      <c r="T582" s="257"/>
      <c r="U582" s="257"/>
      <c r="V582" s="257"/>
      <c r="W582" s="257"/>
      <c r="X582" s="257"/>
      <c r="Y582" s="257"/>
      <c r="Z582" s="257"/>
    </row>
    <row r="583" ht="13.5" customHeight="1">
      <c r="A583" s="257"/>
      <c r="B583" s="257"/>
      <c r="C583" s="257"/>
      <c r="D583" s="258"/>
      <c r="E583" s="258"/>
      <c r="F583" s="257"/>
      <c r="G583" s="257"/>
      <c r="H583" s="257"/>
      <c r="I583" s="257"/>
      <c r="J583" s="257"/>
      <c r="K583" s="257"/>
      <c r="L583" s="257"/>
      <c r="M583" s="257"/>
      <c r="N583" s="257"/>
      <c r="O583" s="257"/>
      <c r="P583" s="257"/>
      <c r="Q583" s="257"/>
      <c r="R583" s="257"/>
      <c r="S583" s="257"/>
      <c r="T583" s="257"/>
      <c r="U583" s="257"/>
      <c r="V583" s="257"/>
      <c r="W583" s="257"/>
      <c r="X583" s="257"/>
      <c r="Y583" s="257"/>
      <c r="Z583" s="257"/>
    </row>
    <row r="584" ht="13.5" customHeight="1">
      <c r="A584" s="257"/>
      <c r="B584" s="257"/>
      <c r="C584" s="257"/>
      <c r="D584" s="258"/>
      <c r="E584" s="258"/>
      <c r="F584" s="257"/>
      <c r="G584" s="257"/>
      <c r="H584" s="257"/>
      <c r="I584" s="257"/>
      <c r="J584" s="257"/>
      <c r="K584" s="257"/>
      <c r="L584" s="257"/>
      <c r="M584" s="257"/>
      <c r="N584" s="257"/>
      <c r="O584" s="257"/>
      <c r="P584" s="257"/>
      <c r="Q584" s="257"/>
      <c r="R584" s="257"/>
      <c r="S584" s="257"/>
      <c r="T584" s="257"/>
      <c r="U584" s="257"/>
      <c r="V584" s="257"/>
      <c r="W584" s="257"/>
      <c r="X584" s="257"/>
      <c r="Y584" s="257"/>
      <c r="Z584" s="257"/>
    </row>
    <row r="585" ht="13.5" customHeight="1">
      <c r="A585" s="257"/>
      <c r="B585" s="257"/>
      <c r="C585" s="257"/>
      <c r="D585" s="258"/>
      <c r="E585" s="258"/>
      <c r="F585" s="257"/>
      <c r="G585" s="257"/>
      <c r="H585" s="257"/>
      <c r="I585" s="257"/>
      <c r="J585" s="257"/>
      <c r="K585" s="257"/>
      <c r="L585" s="257"/>
      <c r="M585" s="257"/>
      <c r="N585" s="257"/>
      <c r="O585" s="257"/>
      <c r="P585" s="257"/>
      <c r="Q585" s="257"/>
      <c r="R585" s="257"/>
      <c r="S585" s="257"/>
      <c r="T585" s="257"/>
      <c r="U585" s="257"/>
      <c r="V585" s="257"/>
      <c r="W585" s="257"/>
      <c r="X585" s="257"/>
      <c r="Y585" s="257"/>
      <c r="Z585" s="257"/>
    </row>
    <row r="586" ht="13.5" customHeight="1">
      <c r="A586" s="257"/>
      <c r="B586" s="257"/>
      <c r="C586" s="257"/>
      <c r="D586" s="258"/>
      <c r="E586" s="258"/>
      <c r="F586" s="257"/>
      <c r="G586" s="257"/>
      <c r="H586" s="257"/>
      <c r="I586" s="257"/>
      <c r="J586" s="257"/>
      <c r="K586" s="257"/>
      <c r="L586" s="257"/>
      <c r="M586" s="257"/>
      <c r="N586" s="257"/>
      <c r="O586" s="257"/>
      <c r="P586" s="257"/>
      <c r="Q586" s="257"/>
      <c r="R586" s="257"/>
      <c r="S586" s="257"/>
      <c r="T586" s="257"/>
      <c r="U586" s="257"/>
      <c r="V586" s="257"/>
      <c r="W586" s="257"/>
      <c r="X586" s="257"/>
      <c r="Y586" s="257"/>
      <c r="Z586" s="257"/>
    </row>
    <row r="587" ht="13.5" customHeight="1">
      <c r="A587" s="257"/>
      <c r="B587" s="257"/>
      <c r="C587" s="257"/>
      <c r="D587" s="258"/>
      <c r="E587" s="258"/>
      <c r="F587" s="257"/>
      <c r="G587" s="257"/>
      <c r="H587" s="257"/>
      <c r="I587" s="257"/>
      <c r="J587" s="257"/>
      <c r="K587" s="257"/>
      <c r="L587" s="257"/>
      <c r="M587" s="257"/>
      <c r="N587" s="257"/>
      <c r="O587" s="257"/>
      <c r="P587" s="257"/>
      <c r="Q587" s="257"/>
      <c r="R587" s="257"/>
      <c r="S587" s="257"/>
      <c r="T587" s="257"/>
      <c r="U587" s="257"/>
      <c r="V587" s="257"/>
      <c r="W587" s="257"/>
      <c r="X587" s="257"/>
      <c r="Y587" s="257"/>
      <c r="Z587" s="257"/>
    </row>
    <row r="588" ht="13.5" customHeight="1">
      <c r="A588" s="257"/>
      <c r="B588" s="257"/>
      <c r="C588" s="257"/>
      <c r="D588" s="258"/>
      <c r="E588" s="258"/>
      <c r="F588" s="257"/>
      <c r="G588" s="257"/>
      <c r="H588" s="257"/>
      <c r="I588" s="257"/>
      <c r="J588" s="257"/>
      <c r="K588" s="257"/>
      <c r="L588" s="257"/>
      <c r="M588" s="257"/>
      <c r="N588" s="257"/>
      <c r="O588" s="257"/>
      <c r="P588" s="257"/>
      <c r="Q588" s="257"/>
      <c r="R588" s="257"/>
      <c r="S588" s="257"/>
      <c r="T588" s="257"/>
      <c r="U588" s="257"/>
      <c r="V588" s="257"/>
      <c r="W588" s="257"/>
      <c r="X588" s="257"/>
      <c r="Y588" s="257"/>
      <c r="Z588" s="257"/>
    </row>
    <row r="589" ht="13.5" customHeight="1">
      <c r="A589" s="257"/>
      <c r="B589" s="257"/>
      <c r="C589" s="257"/>
      <c r="D589" s="258"/>
      <c r="E589" s="258"/>
      <c r="F589" s="257"/>
      <c r="G589" s="257"/>
      <c r="H589" s="257"/>
      <c r="I589" s="257"/>
      <c r="J589" s="257"/>
      <c r="K589" s="257"/>
      <c r="L589" s="257"/>
      <c r="M589" s="257"/>
      <c r="N589" s="257"/>
      <c r="O589" s="257"/>
      <c r="P589" s="257"/>
      <c r="Q589" s="257"/>
      <c r="R589" s="257"/>
      <c r="S589" s="257"/>
      <c r="T589" s="257"/>
      <c r="U589" s="257"/>
      <c r="V589" s="257"/>
      <c r="W589" s="257"/>
      <c r="X589" s="257"/>
      <c r="Y589" s="257"/>
      <c r="Z589" s="257"/>
    </row>
    <row r="590" ht="13.5" customHeight="1">
      <c r="A590" s="257"/>
      <c r="B590" s="257"/>
      <c r="C590" s="257"/>
      <c r="D590" s="258"/>
      <c r="E590" s="258"/>
      <c r="F590" s="257"/>
      <c r="G590" s="257"/>
      <c r="H590" s="257"/>
      <c r="I590" s="257"/>
      <c r="J590" s="257"/>
      <c r="K590" s="257"/>
      <c r="L590" s="257"/>
      <c r="M590" s="257"/>
      <c r="N590" s="257"/>
      <c r="O590" s="257"/>
      <c r="P590" s="257"/>
      <c r="Q590" s="257"/>
      <c r="R590" s="257"/>
      <c r="S590" s="257"/>
      <c r="T590" s="257"/>
      <c r="U590" s="257"/>
      <c r="V590" s="257"/>
      <c r="W590" s="257"/>
      <c r="X590" s="257"/>
      <c r="Y590" s="257"/>
      <c r="Z590" s="257"/>
    </row>
    <row r="591" ht="13.5" customHeight="1">
      <c r="A591" s="257"/>
      <c r="B591" s="257"/>
      <c r="C591" s="257"/>
      <c r="D591" s="258"/>
      <c r="E591" s="258"/>
      <c r="F591" s="257"/>
      <c r="G591" s="257"/>
      <c r="H591" s="257"/>
      <c r="I591" s="257"/>
      <c r="J591" s="257"/>
      <c r="K591" s="257"/>
      <c r="L591" s="257"/>
      <c r="M591" s="257"/>
      <c r="N591" s="257"/>
      <c r="O591" s="257"/>
      <c r="P591" s="257"/>
      <c r="Q591" s="257"/>
      <c r="R591" s="257"/>
      <c r="S591" s="257"/>
      <c r="T591" s="257"/>
      <c r="U591" s="257"/>
      <c r="V591" s="257"/>
      <c r="W591" s="257"/>
      <c r="X591" s="257"/>
      <c r="Y591" s="257"/>
      <c r="Z591" s="257"/>
    </row>
    <row r="592" ht="13.5" customHeight="1">
      <c r="A592" s="257"/>
      <c r="B592" s="257"/>
      <c r="C592" s="257"/>
      <c r="D592" s="258"/>
      <c r="E592" s="258"/>
      <c r="F592" s="257"/>
      <c r="G592" s="257"/>
      <c r="H592" s="257"/>
      <c r="I592" s="257"/>
      <c r="J592" s="257"/>
      <c r="K592" s="257"/>
      <c r="L592" s="257"/>
      <c r="M592" s="257"/>
      <c r="N592" s="257"/>
      <c r="O592" s="257"/>
      <c r="P592" s="257"/>
      <c r="Q592" s="257"/>
      <c r="R592" s="257"/>
      <c r="S592" s="257"/>
      <c r="T592" s="257"/>
      <c r="U592" s="257"/>
      <c r="V592" s="257"/>
      <c r="W592" s="257"/>
      <c r="X592" s="257"/>
      <c r="Y592" s="257"/>
      <c r="Z592" s="257"/>
    </row>
    <row r="593" ht="13.5" customHeight="1">
      <c r="A593" s="257"/>
      <c r="B593" s="257"/>
      <c r="C593" s="257"/>
      <c r="D593" s="258"/>
      <c r="E593" s="258"/>
      <c r="F593" s="257"/>
      <c r="G593" s="257"/>
      <c r="H593" s="257"/>
      <c r="I593" s="257"/>
      <c r="J593" s="257"/>
      <c r="K593" s="257"/>
      <c r="L593" s="257"/>
      <c r="M593" s="257"/>
      <c r="N593" s="257"/>
      <c r="O593" s="257"/>
      <c r="P593" s="257"/>
      <c r="Q593" s="257"/>
      <c r="R593" s="257"/>
      <c r="S593" s="257"/>
      <c r="T593" s="257"/>
      <c r="U593" s="257"/>
      <c r="V593" s="257"/>
      <c r="W593" s="257"/>
      <c r="X593" s="257"/>
      <c r="Y593" s="257"/>
      <c r="Z593" s="257"/>
    </row>
    <row r="594" ht="13.5" customHeight="1">
      <c r="A594" s="257"/>
      <c r="B594" s="257"/>
      <c r="C594" s="257"/>
      <c r="D594" s="258"/>
      <c r="E594" s="258"/>
      <c r="F594" s="257"/>
      <c r="G594" s="257"/>
      <c r="H594" s="257"/>
      <c r="I594" s="257"/>
      <c r="J594" s="257"/>
      <c r="K594" s="257"/>
      <c r="L594" s="257"/>
      <c r="M594" s="257"/>
      <c r="N594" s="257"/>
      <c r="O594" s="257"/>
      <c r="P594" s="257"/>
      <c r="Q594" s="257"/>
      <c r="R594" s="257"/>
      <c r="S594" s="257"/>
      <c r="T594" s="257"/>
      <c r="U594" s="257"/>
      <c r="V594" s="257"/>
      <c r="W594" s="257"/>
      <c r="X594" s="257"/>
      <c r="Y594" s="257"/>
      <c r="Z594" s="257"/>
    </row>
    <row r="595" ht="13.5" customHeight="1">
      <c r="A595" s="257"/>
      <c r="B595" s="257"/>
      <c r="C595" s="257"/>
      <c r="D595" s="258"/>
      <c r="E595" s="258"/>
      <c r="F595" s="257"/>
      <c r="G595" s="257"/>
      <c r="H595" s="257"/>
      <c r="I595" s="257"/>
      <c r="J595" s="257"/>
      <c r="K595" s="257"/>
      <c r="L595" s="257"/>
      <c r="M595" s="257"/>
      <c r="N595" s="257"/>
      <c r="O595" s="257"/>
      <c r="P595" s="257"/>
      <c r="Q595" s="257"/>
      <c r="R595" s="257"/>
      <c r="S595" s="257"/>
      <c r="T595" s="257"/>
      <c r="U595" s="257"/>
      <c r="V595" s="257"/>
      <c r="W595" s="257"/>
      <c r="X595" s="257"/>
      <c r="Y595" s="257"/>
      <c r="Z595" s="257"/>
    </row>
    <row r="596" ht="13.5" customHeight="1">
      <c r="A596" s="257"/>
      <c r="B596" s="257"/>
      <c r="C596" s="257"/>
      <c r="D596" s="258"/>
      <c r="E596" s="258"/>
      <c r="F596" s="257"/>
      <c r="G596" s="257"/>
      <c r="H596" s="257"/>
      <c r="I596" s="257"/>
      <c r="J596" s="257"/>
      <c r="K596" s="257"/>
      <c r="L596" s="257"/>
      <c r="M596" s="257"/>
      <c r="N596" s="257"/>
      <c r="O596" s="257"/>
      <c r="P596" s="257"/>
      <c r="Q596" s="257"/>
      <c r="R596" s="257"/>
      <c r="S596" s="257"/>
      <c r="T596" s="257"/>
      <c r="U596" s="257"/>
      <c r="V596" s="257"/>
      <c r="W596" s="257"/>
      <c r="X596" s="257"/>
      <c r="Y596" s="257"/>
      <c r="Z596" s="257"/>
    </row>
    <row r="597" ht="13.5" customHeight="1">
      <c r="A597" s="257"/>
      <c r="B597" s="257"/>
      <c r="C597" s="257"/>
      <c r="D597" s="258"/>
      <c r="E597" s="258"/>
      <c r="F597" s="257"/>
      <c r="G597" s="257"/>
      <c r="H597" s="257"/>
      <c r="I597" s="257"/>
      <c r="J597" s="257"/>
      <c r="K597" s="257"/>
      <c r="L597" s="257"/>
      <c r="M597" s="257"/>
      <c r="N597" s="257"/>
      <c r="O597" s="257"/>
      <c r="P597" s="257"/>
      <c r="Q597" s="257"/>
      <c r="R597" s="257"/>
      <c r="S597" s="257"/>
      <c r="T597" s="257"/>
      <c r="U597" s="257"/>
      <c r="V597" s="257"/>
      <c r="W597" s="257"/>
      <c r="X597" s="257"/>
      <c r="Y597" s="257"/>
      <c r="Z597" s="257"/>
    </row>
    <row r="598" ht="13.5" customHeight="1">
      <c r="A598" s="257"/>
      <c r="B598" s="257"/>
      <c r="C598" s="257"/>
      <c r="D598" s="258"/>
      <c r="E598" s="258"/>
      <c r="F598" s="257"/>
      <c r="G598" s="257"/>
      <c r="H598" s="257"/>
      <c r="I598" s="257"/>
      <c r="J598" s="257"/>
      <c r="K598" s="257"/>
      <c r="L598" s="257"/>
      <c r="M598" s="257"/>
      <c r="N598" s="257"/>
      <c r="O598" s="257"/>
      <c r="P598" s="257"/>
      <c r="Q598" s="257"/>
      <c r="R598" s="257"/>
      <c r="S598" s="257"/>
      <c r="T598" s="257"/>
      <c r="U598" s="257"/>
      <c r="V598" s="257"/>
      <c r="W598" s="257"/>
      <c r="X598" s="257"/>
      <c r="Y598" s="257"/>
      <c r="Z598" s="257"/>
    </row>
    <row r="599" ht="13.5" customHeight="1">
      <c r="A599" s="257"/>
      <c r="B599" s="257"/>
      <c r="C599" s="257"/>
      <c r="D599" s="258"/>
      <c r="E599" s="258"/>
      <c r="F599" s="257"/>
      <c r="G599" s="257"/>
      <c r="H599" s="257"/>
      <c r="I599" s="257"/>
      <c r="J599" s="257"/>
      <c r="K599" s="257"/>
      <c r="L599" s="257"/>
      <c r="M599" s="257"/>
      <c r="N599" s="257"/>
      <c r="O599" s="257"/>
      <c r="P599" s="257"/>
      <c r="Q599" s="257"/>
      <c r="R599" s="257"/>
      <c r="S599" s="257"/>
      <c r="T599" s="257"/>
      <c r="U599" s="257"/>
      <c r="V599" s="257"/>
      <c r="W599" s="257"/>
      <c r="X599" s="257"/>
      <c r="Y599" s="257"/>
      <c r="Z599" s="257"/>
    </row>
    <row r="600" ht="13.5" customHeight="1">
      <c r="A600" s="257"/>
      <c r="B600" s="257"/>
      <c r="C600" s="257"/>
      <c r="D600" s="258"/>
      <c r="E600" s="258"/>
      <c r="F600" s="257"/>
      <c r="G600" s="257"/>
      <c r="H600" s="257"/>
      <c r="I600" s="257"/>
      <c r="J600" s="257"/>
      <c r="K600" s="257"/>
      <c r="L600" s="257"/>
      <c r="M600" s="257"/>
      <c r="N600" s="257"/>
      <c r="O600" s="257"/>
      <c r="P600" s="257"/>
      <c r="Q600" s="257"/>
      <c r="R600" s="257"/>
      <c r="S600" s="257"/>
      <c r="T600" s="257"/>
      <c r="U600" s="257"/>
      <c r="V600" s="257"/>
      <c r="W600" s="257"/>
      <c r="X600" s="257"/>
      <c r="Y600" s="257"/>
      <c r="Z600" s="257"/>
    </row>
    <row r="601" ht="13.5" customHeight="1">
      <c r="A601" s="257"/>
      <c r="B601" s="257"/>
      <c r="C601" s="257"/>
      <c r="D601" s="258"/>
      <c r="E601" s="258"/>
      <c r="F601" s="257"/>
      <c r="G601" s="257"/>
      <c r="H601" s="257"/>
      <c r="I601" s="257"/>
      <c r="J601" s="257"/>
      <c r="K601" s="257"/>
      <c r="L601" s="257"/>
      <c r="M601" s="257"/>
      <c r="N601" s="257"/>
      <c r="O601" s="257"/>
      <c r="P601" s="257"/>
      <c r="Q601" s="257"/>
      <c r="R601" s="257"/>
      <c r="S601" s="257"/>
      <c r="T601" s="257"/>
      <c r="U601" s="257"/>
      <c r="V601" s="257"/>
      <c r="W601" s="257"/>
      <c r="X601" s="257"/>
      <c r="Y601" s="257"/>
      <c r="Z601" s="257"/>
    </row>
    <row r="602" ht="13.5" customHeight="1">
      <c r="A602" s="257"/>
      <c r="B602" s="257"/>
      <c r="C602" s="257"/>
      <c r="D602" s="258"/>
      <c r="E602" s="258"/>
      <c r="F602" s="257"/>
      <c r="G602" s="257"/>
      <c r="H602" s="257"/>
      <c r="I602" s="257"/>
      <c r="J602" s="257"/>
      <c r="K602" s="257"/>
      <c r="L602" s="257"/>
      <c r="M602" s="257"/>
      <c r="N602" s="257"/>
      <c r="O602" s="257"/>
      <c r="P602" s="257"/>
      <c r="Q602" s="257"/>
      <c r="R602" s="257"/>
      <c r="S602" s="257"/>
      <c r="T602" s="257"/>
      <c r="U602" s="257"/>
      <c r="V602" s="257"/>
      <c r="W602" s="257"/>
      <c r="X602" s="257"/>
      <c r="Y602" s="257"/>
      <c r="Z602" s="257"/>
    </row>
    <row r="603" ht="13.5" customHeight="1">
      <c r="A603" s="257"/>
      <c r="B603" s="257"/>
      <c r="C603" s="257"/>
      <c r="D603" s="258"/>
      <c r="E603" s="258"/>
      <c r="F603" s="257"/>
      <c r="G603" s="257"/>
      <c r="H603" s="257"/>
      <c r="I603" s="257"/>
      <c r="J603" s="257"/>
      <c r="K603" s="257"/>
      <c r="L603" s="257"/>
      <c r="M603" s="257"/>
      <c r="N603" s="257"/>
      <c r="O603" s="257"/>
      <c r="P603" s="257"/>
      <c r="Q603" s="257"/>
      <c r="R603" s="257"/>
      <c r="S603" s="257"/>
      <c r="T603" s="257"/>
      <c r="U603" s="257"/>
      <c r="V603" s="257"/>
      <c r="W603" s="257"/>
      <c r="X603" s="257"/>
      <c r="Y603" s="257"/>
      <c r="Z603" s="257"/>
    </row>
    <row r="604" ht="13.5" customHeight="1">
      <c r="A604" s="257"/>
      <c r="B604" s="257"/>
      <c r="C604" s="257"/>
      <c r="D604" s="258"/>
      <c r="E604" s="258"/>
      <c r="F604" s="257"/>
      <c r="G604" s="257"/>
      <c r="H604" s="257"/>
      <c r="I604" s="257"/>
      <c r="J604" s="257"/>
      <c r="K604" s="257"/>
      <c r="L604" s="257"/>
      <c r="M604" s="257"/>
      <c r="N604" s="257"/>
      <c r="O604" s="257"/>
      <c r="P604" s="257"/>
      <c r="Q604" s="257"/>
      <c r="R604" s="257"/>
      <c r="S604" s="257"/>
      <c r="T604" s="257"/>
      <c r="U604" s="257"/>
      <c r="V604" s="257"/>
      <c r="W604" s="257"/>
      <c r="X604" s="257"/>
      <c r="Y604" s="257"/>
      <c r="Z604" s="257"/>
    </row>
    <row r="605" ht="13.5" customHeight="1">
      <c r="A605" s="257"/>
      <c r="B605" s="257"/>
      <c r="C605" s="257"/>
      <c r="D605" s="258"/>
      <c r="E605" s="258"/>
      <c r="F605" s="257"/>
      <c r="G605" s="257"/>
      <c r="H605" s="257"/>
      <c r="I605" s="257"/>
      <c r="J605" s="257"/>
      <c r="K605" s="257"/>
      <c r="L605" s="257"/>
      <c r="M605" s="257"/>
      <c r="N605" s="257"/>
      <c r="O605" s="257"/>
      <c r="P605" s="257"/>
      <c r="Q605" s="257"/>
      <c r="R605" s="257"/>
      <c r="S605" s="257"/>
      <c r="T605" s="257"/>
      <c r="U605" s="257"/>
      <c r="V605" s="257"/>
      <c r="W605" s="257"/>
      <c r="X605" s="257"/>
      <c r="Y605" s="257"/>
      <c r="Z605" s="257"/>
    </row>
    <row r="606" ht="13.5" customHeight="1">
      <c r="A606" s="257"/>
      <c r="B606" s="257"/>
      <c r="C606" s="257"/>
      <c r="D606" s="258"/>
      <c r="E606" s="258"/>
      <c r="F606" s="257"/>
      <c r="G606" s="257"/>
      <c r="H606" s="257"/>
      <c r="I606" s="257"/>
      <c r="J606" s="257"/>
      <c r="K606" s="257"/>
      <c r="L606" s="257"/>
      <c r="M606" s="257"/>
      <c r="N606" s="257"/>
      <c r="O606" s="257"/>
      <c r="P606" s="257"/>
      <c r="Q606" s="257"/>
      <c r="R606" s="257"/>
      <c r="S606" s="257"/>
      <c r="T606" s="257"/>
      <c r="U606" s="257"/>
      <c r="V606" s="257"/>
      <c r="W606" s="257"/>
      <c r="X606" s="257"/>
      <c r="Y606" s="257"/>
      <c r="Z606" s="257"/>
    </row>
    <row r="607" ht="13.5" customHeight="1">
      <c r="A607" s="257"/>
      <c r="B607" s="257"/>
      <c r="C607" s="257"/>
      <c r="D607" s="258"/>
      <c r="E607" s="258"/>
      <c r="F607" s="257"/>
      <c r="G607" s="257"/>
      <c r="H607" s="257"/>
      <c r="I607" s="257"/>
      <c r="J607" s="257"/>
      <c r="K607" s="257"/>
      <c r="L607" s="257"/>
      <c r="M607" s="257"/>
      <c r="N607" s="257"/>
      <c r="O607" s="257"/>
      <c r="P607" s="257"/>
      <c r="Q607" s="257"/>
      <c r="R607" s="257"/>
      <c r="S607" s="257"/>
      <c r="T607" s="257"/>
      <c r="U607" s="257"/>
      <c r="V607" s="257"/>
      <c r="W607" s="257"/>
      <c r="X607" s="257"/>
      <c r="Y607" s="257"/>
      <c r="Z607" s="257"/>
    </row>
    <row r="608" ht="13.5" customHeight="1">
      <c r="A608" s="257"/>
      <c r="B608" s="257"/>
      <c r="C608" s="257"/>
      <c r="D608" s="258"/>
      <c r="E608" s="258"/>
      <c r="F608" s="257"/>
      <c r="G608" s="257"/>
      <c r="H608" s="257"/>
      <c r="I608" s="257"/>
      <c r="J608" s="257"/>
      <c r="K608" s="257"/>
      <c r="L608" s="257"/>
      <c r="M608" s="257"/>
      <c r="N608" s="257"/>
      <c r="O608" s="257"/>
      <c r="P608" s="257"/>
      <c r="Q608" s="257"/>
      <c r="R608" s="257"/>
      <c r="S608" s="257"/>
      <c r="T608" s="257"/>
      <c r="U608" s="257"/>
      <c r="V608" s="257"/>
      <c r="W608" s="257"/>
      <c r="X608" s="257"/>
      <c r="Y608" s="257"/>
      <c r="Z608" s="257"/>
    </row>
    <row r="609" ht="13.5" customHeight="1">
      <c r="A609" s="257"/>
      <c r="B609" s="257"/>
      <c r="C609" s="257"/>
      <c r="D609" s="258"/>
      <c r="E609" s="258"/>
      <c r="F609" s="257"/>
      <c r="G609" s="257"/>
      <c r="H609" s="257"/>
      <c r="I609" s="257"/>
      <c r="J609" s="257"/>
      <c r="K609" s="257"/>
      <c r="L609" s="257"/>
      <c r="M609" s="257"/>
      <c r="N609" s="257"/>
      <c r="O609" s="257"/>
      <c r="P609" s="257"/>
      <c r="Q609" s="257"/>
      <c r="R609" s="257"/>
      <c r="S609" s="257"/>
      <c r="T609" s="257"/>
      <c r="U609" s="257"/>
      <c r="V609" s="257"/>
      <c r="W609" s="257"/>
      <c r="X609" s="257"/>
      <c r="Y609" s="257"/>
      <c r="Z609" s="257"/>
    </row>
    <row r="610" ht="13.5" customHeight="1">
      <c r="A610" s="257"/>
      <c r="B610" s="257"/>
      <c r="C610" s="257"/>
      <c r="D610" s="258"/>
      <c r="E610" s="258"/>
      <c r="F610" s="257"/>
      <c r="G610" s="257"/>
      <c r="H610" s="257"/>
      <c r="I610" s="257"/>
      <c r="J610" s="257"/>
      <c r="K610" s="257"/>
      <c r="L610" s="257"/>
      <c r="M610" s="257"/>
      <c r="N610" s="257"/>
      <c r="O610" s="257"/>
      <c r="P610" s="257"/>
      <c r="Q610" s="257"/>
      <c r="R610" s="257"/>
      <c r="S610" s="257"/>
      <c r="T610" s="257"/>
      <c r="U610" s="257"/>
      <c r="V610" s="257"/>
      <c r="W610" s="257"/>
      <c r="X610" s="257"/>
      <c r="Y610" s="257"/>
      <c r="Z610" s="257"/>
    </row>
    <row r="611" ht="13.5" customHeight="1">
      <c r="A611" s="257"/>
      <c r="B611" s="257"/>
      <c r="C611" s="257"/>
      <c r="D611" s="258"/>
      <c r="E611" s="258"/>
      <c r="F611" s="257"/>
      <c r="G611" s="257"/>
      <c r="H611" s="257"/>
      <c r="I611" s="257"/>
      <c r="J611" s="257"/>
      <c r="K611" s="257"/>
      <c r="L611" s="257"/>
      <c r="M611" s="257"/>
      <c r="N611" s="257"/>
      <c r="O611" s="257"/>
      <c r="P611" s="257"/>
      <c r="Q611" s="257"/>
      <c r="R611" s="257"/>
      <c r="S611" s="257"/>
      <c r="T611" s="257"/>
      <c r="U611" s="257"/>
      <c r="V611" s="257"/>
      <c r="W611" s="257"/>
      <c r="X611" s="257"/>
      <c r="Y611" s="257"/>
      <c r="Z611" s="257"/>
    </row>
    <row r="612" ht="13.5" customHeight="1">
      <c r="A612" s="257"/>
      <c r="B612" s="257"/>
      <c r="C612" s="257"/>
      <c r="D612" s="258"/>
      <c r="E612" s="258"/>
      <c r="F612" s="257"/>
      <c r="G612" s="257"/>
      <c r="H612" s="257"/>
      <c r="I612" s="257"/>
      <c r="J612" s="257"/>
      <c r="K612" s="257"/>
      <c r="L612" s="257"/>
      <c r="M612" s="257"/>
      <c r="N612" s="257"/>
      <c r="O612" s="257"/>
      <c r="P612" s="257"/>
      <c r="Q612" s="257"/>
      <c r="R612" s="257"/>
      <c r="S612" s="257"/>
      <c r="T612" s="257"/>
      <c r="U612" s="257"/>
      <c r="V612" s="257"/>
      <c r="W612" s="257"/>
      <c r="X612" s="257"/>
      <c r="Y612" s="257"/>
      <c r="Z612" s="257"/>
    </row>
    <row r="613" ht="13.5" customHeight="1">
      <c r="A613" s="257"/>
      <c r="B613" s="257"/>
      <c r="C613" s="257"/>
      <c r="D613" s="258"/>
      <c r="E613" s="258"/>
      <c r="F613" s="257"/>
      <c r="G613" s="257"/>
      <c r="H613" s="257"/>
      <c r="I613" s="257"/>
      <c r="J613" s="257"/>
      <c r="K613" s="257"/>
      <c r="L613" s="257"/>
      <c r="M613" s="257"/>
      <c r="N613" s="257"/>
      <c r="O613" s="257"/>
      <c r="P613" s="257"/>
      <c r="Q613" s="257"/>
      <c r="R613" s="257"/>
      <c r="S613" s="257"/>
      <c r="T613" s="257"/>
      <c r="U613" s="257"/>
      <c r="V613" s="257"/>
      <c r="W613" s="257"/>
      <c r="X613" s="257"/>
      <c r="Y613" s="257"/>
      <c r="Z613" s="257"/>
    </row>
    <row r="614" ht="13.5" customHeight="1">
      <c r="A614" s="257"/>
      <c r="B614" s="257"/>
      <c r="C614" s="257"/>
      <c r="D614" s="258"/>
      <c r="E614" s="258"/>
      <c r="F614" s="257"/>
      <c r="G614" s="257"/>
      <c r="H614" s="257"/>
      <c r="I614" s="257"/>
      <c r="J614" s="257"/>
      <c r="K614" s="257"/>
      <c r="L614" s="257"/>
      <c r="M614" s="257"/>
      <c r="N614" s="257"/>
      <c r="O614" s="257"/>
      <c r="P614" s="257"/>
      <c r="Q614" s="257"/>
      <c r="R614" s="257"/>
      <c r="S614" s="257"/>
      <c r="T614" s="257"/>
      <c r="U614" s="257"/>
      <c r="V614" s="257"/>
      <c r="W614" s="257"/>
      <c r="X614" s="257"/>
      <c r="Y614" s="257"/>
      <c r="Z614" s="257"/>
    </row>
    <row r="615" ht="13.5" customHeight="1">
      <c r="A615" s="257"/>
      <c r="B615" s="257"/>
      <c r="C615" s="257"/>
      <c r="D615" s="258"/>
      <c r="E615" s="258"/>
      <c r="F615" s="257"/>
      <c r="G615" s="257"/>
      <c r="H615" s="257"/>
      <c r="I615" s="257"/>
      <c r="J615" s="257"/>
      <c r="K615" s="257"/>
      <c r="L615" s="257"/>
      <c r="M615" s="257"/>
      <c r="N615" s="257"/>
      <c r="O615" s="257"/>
      <c r="P615" s="257"/>
      <c r="Q615" s="257"/>
      <c r="R615" s="257"/>
      <c r="S615" s="257"/>
      <c r="T615" s="257"/>
      <c r="U615" s="257"/>
      <c r="V615" s="257"/>
      <c r="W615" s="257"/>
      <c r="X615" s="257"/>
      <c r="Y615" s="257"/>
      <c r="Z615" s="257"/>
    </row>
    <row r="616" ht="13.5" customHeight="1">
      <c r="A616" s="257"/>
      <c r="B616" s="257"/>
      <c r="C616" s="257"/>
      <c r="D616" s="258"/>
      <c r="E616" s="258"/>
      <c r="F616" s="257"/>
      <c r="G616" s="257"/>
      <c r="H616" s="257"/>
      <c r="I616" s="257"/>
      <c r="J616" s="257"/>
      <c r="K616" s="257"/>
      <c r="L616" s="257"/>
      <c r="M616" s="257"/>
      <c r="N616" s="257"/>
      <c r="O616" s="257"/>
      <c r="P616" s="257"/>
      <c r="Q616" s="257"/>
      <c r="R616" s="257"/>
      <c r="S616" s="257"/>
      <c r="T616" s="257"/>
      <c r="U616" s="257"/>
      <c r="V616" s="257"/>
      <c r="W616" s="257"/>
      <c r="X616" s="257"/>
      <c r="Y616" s="257"/>
      <c r="Z616" s="257"/>
    </row>
    <row r="617" ht="13.5" customHeight="1">
      <c r="A617" s="257"/>
      <c r="B617" s="257"/>
      <c r="C617" s="257"/>
      <c r="D617" s="258"/>
      <c r="E617" s="258"/>
      <c r="F617" s="257"/>
      <c r="G617" s="257"/>
      <c r="H617" s="257"/>
      <c r="I617" s="257"/>
      <c r="J617" s="257"/>
      <c r="K617" s="257"/>
      <c r="L617" s="257"/>
      <c r="M617" s="257"/>
      <c r="N617" s="257"/>
      <c r="O617" s="257"/>
      <c r="P617" s="257"/>
      <c r="Q617" s="257"/>
      <c r="R617" s="257"/>
      <c r="S617" s="257"/>
      <c r="T617" s="257"/>
      <c r="U617" s="257"/>
      <c r="V617" s="257"/>
      <c r="W617" s="257"/>
      <c r="X617" s="257"/>
      <c r="Y617" s="257"/>
      <c r="Z617" s="257"/>
    </row>
    <row r="618" ht="13.5" customHeight="1">
      <c r="A618" s="257"/>
      <c r="B618" s="257"/>
      <c r="C618" s="257"/>
      <c r="D618" s="258"/>
      <c r="E618" s="258"/>
      <c r="F618" s="257"/>
      <c r="G618" s="257"/>
      <c r="H618" s="257"/>
      <c r="I618" s="257"/>
      <c r="J618" s="257"/>
      <c r="K618" s="257"/>
      <c r="L618" s="257"/>
      <c r="M618" s="257"/>
      <c r="N618" s="257"/>
      <c r="O618" s="257"/>
      <c r="P618" s="257"/>
      <c r="Q618" s="257"/>
      <c r="R618" s="257"/>
      <c r="S618" s="257"/>
      <c r="T618" s="257"/>
      <c r="U618" s="257"/>
      <c r="V618" s="257"/>
      <c r="W618" s="257"/>
      <c r="X618" s="257"/>
      <c r="Y618" s="257"/>
      <c r="Z618" s="257"/>
    </row>
    <row r="619" ht="13.5" customHeight="1">
      <c r="A619" s="257"/>
      <c r="B619" s="257"/>
      <c r="C619" s="257"/>
      <c r="D619" s="258"/>
      <c r="E619" s="258"/>
      <c r="F619" s="257"/>
      <c r="G619" s="257"/>
      <c r="H619" s="257"/>
      <c r="I619" s="257"/>
      <c r="J619" s="257"/>
      <c r="K619" s="257"/>
      <c r="L619" s="257"/>
      <c r="M619" s="257"/>
      <c r="N619" s="257"/>
      <c r="O619" s="257"/>
      <c r="P619" s="257"/>
      <c r="Q619" s="257"/>
      <c r="R619" s="257"/>
      <c r="S619" s="257"/>
      <c r="T619" s="257"/>
      <c r="U619" s="257"/>
      <c r="V619" s="257"/>
      <c r="W619" s="257"/>
      <c r="X619" s="257"/>
      <c r="Y619" s="257"/>
      <c r="Z619" s="257"/>
    </row>
    <row r="620" ht="13.5" customHeight="1">
      <c r="A620" s="257"/>
      <c r="B620" s="257"/>
      <c r="C620" s="257"/>
      <c r="D620" s="258"/>
      <c r="E620" s="258"/>
      <c r="F620" s="257"/>
      <c r="G620" s="257"/>
      <c r="H620" s="257"/>
      <c r="I620" s="257"/>
      <c r="J620" s="257"/>
      <c r="K620" s="257"/>
      <c r="L620" s="257"/>
      <c r="M620" s="257"/>
      <c r="N620" s="257"/>
      <c r="O620" s="257"/>
      <c r="P620" s="257"/>
      <c r="Q620" s="257"/>
      <c r="R620" s="257"/>
      <c r="S620" s="257"/>
      <c r="T620" s="257"/>
      <c r="U620" s="257"/>
      <c r="V620" s="257"/>
      <c r="W620" s="257"/>
      <c r="X620" s="257"/>
      <c r="Y620" s="257"/>
      <c r="Z620" s="257"/>
    </row>
    <row r="621" ht="13.5" customHeight="1">
      <c r="A621" s="257"/>
      <c r="B621" s="257"/>
      <c r="C621" s="257"/>
      <c r="D621" s="258"/>
      <c r="E621" s="258"/>
      <c r="F621" s="257"/>
      <c r="G621" s="257"/>
      <c r="H621" s="257"/>
      <c r="I621" s="257"/>
      <c r="J621" s="257"/>
      <c r="K621" s="257"/>
      <c r="L621" s="257"/>
      <c r="M621" s="257"/>
      <c r="N621" s="257"/>
      <c r="O621" s="257"/>
      <c r="P621" s="257"/>
      <c r="Q621" s="257"/>
      <c r="R621" s="257"/>
      <c r="S621" s="257"/>
      <c r="T621" s="257"/>
      <c r="U621" s="257"/>
      <c r="V621" s="257"/>
      <c r="W621" s="257"/>
      <c r="X621" s="257"/>
      <c r="Y621" s="257"/>
      <c r="Z621" s="257"/>
    </row>
    <row r="622" ht="13.5" customHeight="1">
      <c r="A622" s="257"/>
      <c r="B622" s="257"/>
      <c r="C622" s="257"/>
      <c r="D622" s="258"/>
      <c r="E622" s="258"/>
      <c r="F622" s="257"/>
      <c r="G622" s="257"/>
      <c r="H622" s="257"/>
      <c r="I622" s="257"/>
      <c r="J622" s="257"/>
      <c r="K622" s="257"/>
      <c r="L622" s="257"/>
      <c r="M622" s="257"/>
      <c r="N622" s="257"/>
      <c r="O622" s="257"/>
      <c r="P622" s="257"/>
      <c r="Q622" s="257"/>
      <c r="R622" s="257"/>
      <c r="S622" s="257"/>
      <c r="T622" s="257"/>
      <c r="U622" s="257"/>
      <c r="V622" s="257"/>
      <c r="W622" s="257"/>
      <c r="X622" s="257"/>
      <c r="Y622" s="257"/>
      <c r="Z622" s="257"/>
    </row>
    <row r="623" ht="13.5" customHeight="1">
      <c r="A623" s="257"/>
      <c r="B623" s="257"/>
      <c r="C623" s="257"/>
      <c r="D623" s="258"/>
      <c r="E623" s="258"/>
      <c r="F623" s="257"/>
      <c r="G623" s="257"/>
      <c r="H623" s="257"/>
      <c r="I623" s="257"/>
      <c r="J623" s="257"/>
      <c r="K623" s="257"/>
      <c r="L623" s="257"/>
      <c r="M623" s="257"/>
      <c r="N623" s="257"/>
      <c r="O623" s="257"/>
      <c r="P623" s="257"/>
      <c r="Q623" s="257"/>
      <c r="R623" s="257"/>
      <c r="S623" s="257"/>
      <c r="T623" s="257"/>
      <c r="U623" s="257"/>
      <c r="V623" s="257"/>
      <c r="W623" s="257"/>
      <c r="X623" s="257"/>
      <c r="Y623" s="257"/>
      <c r="Z623" s="257"/>
    </row>
    <row r="624" ht="13.5" customHeight="1">
      <c r="A624" s="257"/>
      <c r="B624" s="257"/>
      <c r="C624" s="257"/>
      <c r="D624" s="258"/>
      <c r="E624" s="258"/>
      <c r="F624" s="257"/>
      <c r="G624" s="257"/>
      <c r="H624" s="257"/>
      <c r="I624" s="257"/>
      <c r="J624" s="257"/>
      <c r="K624" s="257"/>
      <c r="L624" s="257"/>
      <c r="M624" s="257"/>
      <c r="N624" s="257"/>
      <c r="O624" s="257"/>
      <c r="P624" s="257"/>
      <c r="Q624" s="257"/>
      <c r="R624" s="257"/>
      <c r="S624" s="257"/>
      <c r="T624" s="257"/>
      <c r="U624" s="257"/>
      <c r="V624" s="257"/>
      <c r="W624" s="257"/>
      <c r="X624" s="257"/>
      <c r="Y624" s="257"/>
      <c r="Z624" s="257"/>
    </row>
    <row r="625" ht="13.5" customHeight="1">
      <c r="A625" s="257"/>
      <c r="B625" s="257"/>
      <c r="C625" s="257"/>
      <c r="D625" s="258"/>
      <c r="E625" s="258"/>
      <c r="F625" s="257"/>
      <c r="G625" s="257"/>
      <c r="H625" s="257"/>
      <c r="I625" s="257"/>
      <c r="J625" s="257"/>
      <c r="K625" s="257"/>
      <c r="L625" s="257"/>
      <c r="M625" s="257"/>
      <c r="N625" s="257"/>
      <c r="O625" s="257"/>
      <c r="P625" s="257"/>
      <c r="Q625" s="257"/>
      <c r="R625" s="257"/>
      <c r="S625" s="257"/>
      <c r="T625" s="257"/>
      <c r="U625" s="257"/>
      <c r="V625" s="257"/>
      <c r="W625" s="257"/>
      <c r="X625" s="257"/>
      <c r="Y625" s="257"/>
      <c r="Z625" s="257"/>
    </row>
    <row r="626" ht="13.5" customHeight="1">
      <c r="A626" s="257"/>
      <c r="B626" s="257"/>
      <c r="C626" s="257"/>
      <c r="D626" s="258"/>
      <c r="E626" s="258"/>
      <c r="F626" s="257"/>
      <c r="G626" s="257"/>
      <c r="H626" s="257"/>
      <c r="I626" s="257"/>
      <c r="J626" s="257"/>
      <c r="K626" s="257"/>
      <c r="L626" s="257"/>
      <c r="M626" s="257"/>
      <c r="N626" s="257"/>
      <c r="O626" s="257"/>
      <c r="P626" s="257"/>
      <c r="Q626" s="257"/>
      <c r="R626" s="257"/>
      <c r="S626" s="257"/>
      <c r="T626" s="257"/>
      <c r="U626" s="257"/>
      <c r="V626" s="257"/>
      <c r="W626" s="257"/>
      <c r="X626" s="257"/>
      <c r="Y626" s="257"/>
      <c r="Z626" s="257"/>
    </row>
    <row r="627" ht="13.5" customHeight="1">
      <c r="A627" s="257"/>
      <c r="B627" s="257"/>
      <c r="C627" s="257"/>
      <c r="D627" s="258"/>
      <c r="E627" s="258"/>
      <c r="F627" s="257"/>
      <c r="G627" s="257"/>
      <c r="H627" s="257"/>
      <c r="I627" s="257"/>
      <c r="J627" s="257"/>
      <c r="K627" s="257"/>
      <c r="L627" s="257"/>
      <c r="M627" s="257"/>
      <c r="N627" s="257"/>
      <c r="O627" s="257"/>
      <c r="P627" s="257"/>
      <c r="Q627" s="257"/>
      <c r="R627" s="257"/>
      <c r="S627" s="257"/>
      <c r="T627" s="257"/>
      <c r="U627" s="257"/>
      <c r="V627" s="257"/>
      <c r="W627" s="257"/>
      <c r="X627" s="257"/>
      <c r="Y627" s="257"/>
      <c r="Z627" s="257"/>
    </row>
    <row r="628" ht="13.5" customHeight="1">
      <c r="A628" s="257"/>
      <c r="B628" s="257"/>
      <c r="C628" s="257"/>
      <c r="D628" s="258"/>
      <c r="E628" s="258"/>
      <c r="F628" s="257"/>
      <c r="G628" s="257"/>
      <c r="H628" s="257"/>
      <c r="I628" s="257"/>
      <c r="J628" s="257"/>
      <c r="K628" s="257"/>
      <c r="L628" s="257"/>
      <c r="M628" s="257"/>
      <c r="N628" s="257"/>
      <c r="O628" s="257"/>
      <c r="P628" s="257"/>
      <c r="Q628" s="257"/>
      <c r="R628" s="257"/>
      <c r="S628" s="257"/>
      <c r="T628" s="257"/>
      <c r="U628" s="257"/>
      <c r="V628" s="257"/>
      <c r="W628" s="257"/>
      <c r="X628" s="257"/>
      <c r="Y628" s="257"/>
      <c r="Z628" s="257"/>
    </row>
    <row r="629" ht="13.5" customHeight="1">
      <c r="A629" s="257"/>
      <c r="B629" s="257"/>
      <c r="C629" s="257"/>
      <c r="D629" s="258"/>
      <c r="E629" s="258"/>
      <c r="F629" s="257"/>
      <c r="G629" s="257"/>
      <c r="H629" s="257"/>
      <c r="I629" s="257"/>
      <c r="J629" s="257"/>
      <c r="K629" s="257"/>
      <c r="L629" s="257"/>
      <c r="M629" s="257"/>
      <c r="N629" s="257"/>
      <c r="O629" s="257"/>
      <c r="P629" s="257"/>
      <c r="Q629" s="257"/>
      <c r="R629" s="257"/>
      <c r="S629" s="257"/>
      <c r="T629" s="257"/>
      <c r="U629" s="257"/>
      <c r="V629" s="257"/>
      <c r="W629" s="257"/>
      <c r="X629" s="257"/>
      <c r="Y629" s="257"/>
      <c r="Z629" s="257"/>
    </row>
    <row r="630" ht="13.5" customHeight="1">
      <c r="A630" s="257"/>
      <c r="B630" s="257"/>
      <c r="C630" s="257"/>
      <c r="D630" s="258"/>
      <c r="E630" s="258"/>
      <c r="F630" s="257"/>
      <c r="G630" s="257"/>
      <c r="H630" s="257"/>
      <c r="I630" s="257"/>
      <c r="J630" s="257"/>
      <c r="K630" s="257"/>
      <c r="L630" s="257"/>
      <c r="M630" s="257"/>
      <c r="N630" s="257"/>
      <c r="O630" s="257"/>
      <c r="P630" s="257"/>
      <c r="Q630" s="257"/>
      <c r="R630" s="257"/>
      <c r="S630" s="257"/>
      <c r="T630" s="257"/>
      <c r="U630" s="257"/>
      <c r="V630" s="257"/>
      <c r="W630" s="257"/>
      <c r="X630" s="257"/>
      <c r="Y630" s="257"/>
      <c r="Z630" s="257"/>
    </row>
    <row r="631" ht="13.5" customHeight="1">
      <c r="A631" s="257"/>
      <c r="B631" s="257"/>
      <c r="C631" s="257"/>
      <c r="D631" s="258"/>
      <c r="E631" s="258"/>
      <c r="F631" s="257"/>
      <c r="G631" s="257"/>
      <c r="H631" s="257"/>
      <c r="I631" s="257"/>
      <c r="J631" s="257"/>
      <c r="K631" s="257"/>
      <c r="L631" s="257"/>
      <c r="M631" s="257"/>
      <c r="N631" s="257"/>
      <c r="O631" s="257"/>
      <c r="P631" s="257"/>
      <c r="Q631" s="257"/>
      <c r="R631" s="257"/>
      <c r="S631" s="257"/>
      <c r="T631" s="257"/>
      <c r="U631" s="257"/>
      <c r="V631" s="257"/>
      <c r="W631" s="257"/>
      <c r="X631" s="257"/>
      <c r="Y631" s="257"/>
      <c r="Z631" s="257"/>
    </row>
    <row r="632" ht="13.5" customHeight="1">
      <c r="A632" s="257"/>
      <c r="B632" s="257"/>
      <c r="C632" s="257"/>
      <c r="D632" s="258"/>
      <c r="E632" s="258"/>
      <c r="F632" s="257"/>
      <c r="G632" s="257"/>
      <c r="H632" s="257"/>
      <c r="I632" s="257"/>
      <c r="J632" s="257"/>
      <c r="K632" s="257"/>
      <c r="L632" s="257"/>
      <c r="M632" s="257"/>
      <c r="N632" s="257"/>
      <c r="O632" s="257"/>
      <c r="P632" s="257"/>
      <c r="Q632" s="257"/>
      <c r="R632" s="257"/>
      <c r="S632" s="257"/>
      <c r="T632" s="257"/>
      <c r="U632" s="257"/>
      <c r="V632" s="257"/>
      <c r="W632" s="257"/>
      <c r="X632" s="257"/>
      <c r="Y632" s="257"/>
      <c r="Z632" s="257"/>
    </row>
    <row r="633" ht="13.5" customHeight="1">
      <c r="A633" s="257"/>
      <c r="B633" s="257"/>
      <c r="C633" s="257"/>
      <c r="D633" s="258"/>
      <c r="E633" s="258"/>
      <c r="F633" s="257"/>
      <c r="G633" s="257"/>
      <c r="H633" s="257"/>
      <c r="I633" s="257"/>
      <c r="J633" s="257"/>
      <c r="K633" s="257"/>
      <c r="L633" s="257"/>
      <c r="M633" s="257"/>
      <c r="N633" s="257"/>
      <c r="O633" s="257"/>
      <c r="P633" s="257"/>
      <c r="Q633" s="257"/>
      <c r="R633" s="257"/>
      <c r="S633" s="257"/>
      <c r="T633" s="257"/>
      <c r="U633" s="257"/>
      <c r="V633" s="257"/>
      <c r="W633" s="257"/>
      <c r="X633" s="257"/>
      <c r="Y633" s="257"/>
      <c r="Z633" s="257"/>
    </row>
    <row r="634" ht="13.5" customHeight="1">
      <c r="A634" s="257"/>
      <c r="B634" s="257"/>
      <c r="C634" s="257"/>
      <c r="D634" s="258"/>
      <c r="E634" s="258"/>
      <c r="F634" s="257"/>
      <c r="G634" s="257"/>
      <c r="H634" s="257"/>
      <c r="I634" s="257"/>
      <c r="J634" s="257"/>
      <c r="K634" s="257"/>
      <c r="L634" s="257"/>
      <c r="M634" s="257"/>
      <c r="N634" s="257"/>
      <c r="O634" s="257"/>
      <c r="P634" s="257"/>
      <c r="Q634" s="257"/>
      <c r="R634" s="257"/>
      <c r="S634" s="257"/>
      <c r="T634" s="257"/>
      <c r="U634" s="257"/>
      <c r="V634" s="257"/>
      <c r="W634" s="257"/>
      <c r="X634" s="257"/>
      <c r="Y634" s="257"/>
      <c r="Z634" s="257"/>
    </row>
    <row r="635" ht="13.5" customHeight="1">
      <c r="A635" s="257"/>
      <c r="B635" s="257"/>
      <c r="C635" s="257"/>
      <c r="D635" s="258"/>
      <c r="E635" s="258"/>
      <c r="F635" s="257"/>
      <c r="G635" s="257"/>
      <c r="H635" s="257"/>
      <c r="I635" s="257"/>
      <c r="J635" s="257"/>
      <c r="K635" s="257"/>
      <c r="L635" s="257"/>
      <c r="M635" s="257"/>
      <c r="N635" s="257"/>
      <c r="O635" s="257"/>
      <c r="P635" s="257"/>
      <c r="Q635" s="257"/>
      <c r="R635" s="257"/>
      <c r="S635" s="257"/>
      <c r="T635" s="257"/>
      <c r="U635" s="257"/>
      <c r="V635" s="257"/>
      <c r="W635" s="257"/>
      <c r="X635" s="257"/>
      <c r="Y635" s="257"/>
      <c r="Z635" s="257"/>
    </row>
    <row r="636" ht="13.5" customHeight="1">
      <c r="A636" s="257"/>
      <c r="B636" s="257"/>
      <c r="C636" s="257"/>
      <c r="D636" s="258"/>
      <c r="E636" s="258"/>
      <c r="F636" s="257"/>
      <c r="G636" s="257"/>
      <c r="H636" s="257"/>
      <c r="I636" s="257"/>
      <c r="J636" s="257"/>
      <c r="K636" s="257"/>
      <c r="L636" s="257"/>
      <c r="M636" s="257"/>
      <c r="N636" s="257"/>
      <c r="O636" s="257"/>
      <c r="P636" s="257"/>
      <c r="Q636" s="257"/>
      <c r="R636" s="257"/>
      <c r="S636" s="257"/>
      <c r="T636" s="257"/>
      <c r="U636" s="257"/>
      <c r="V636" s="257"/>
      <c r="W636" s="257"/>
      <c r="X636" s="257"/>
      <c r="Y636" s="257"/>
      <c r="Z636" s="257"/>
    </row>
    <row r="637" ht="13.5" customHeight="1">
      <c r="A637" s="257"/>
      <c r="B637" s="257"/>
      <c r="C637" s="257"/>
      <c r="D637" s="258"/>
      <c r="E637" s="258"/>
      <c r="F637" s="257"/>
      <c r="G637" s="257"/>
      <c r="H637" s="257"/>
      <c r="I637" s="257"/>
      <c r="J637" s="257"/>
      <c r="K637" s="257"/>
      <c r="L637" s="257"/>
      <c r="M637" s="257"/>
      <c r="N637" s="257"/>
      <c r="O637" s="257"/>
      <c r="P637" s="257"/>
      <c r="Q637" s="257"/>
      <c r="R637" s="257"/>
      <c r="S637" s="257"/>
      <c r="T637" s="257"/>
      <c r="U637" s="257"/>
      <c r="V637" s="257"/>
      <c r="W637" s="257"/>
      <c r="X637" s="257"/>
      <c r="Y637" s="257"/>
      <c r="Z637" s="257"/>
    </row>
    <row r="638" ht="13.5" customHeight="1">
      <c r="A638" s="257"/>
      <c r="B638" s="257"/>
      <c r="C638" s="257"/>
      <c r="D638" s="258"/>
      <c r="E638" s="258"/>
      <c r="F638" s="257"/>
      <c r="G638" s="257"/>
      <c r="H638" s="257"/>
      <c r="I638" s="257"/>
      <c r="J638" s="257"/>
      <c r="K638" s="257"/>
      <c r="L638" s="257"/>
      <c r="M638" s="257"/>
      <c r="N638" s="257"/>
      <c r="O638" s="257"/>
      <c r="P638" s="257"/>
      <c r="Q638" s="257"/>
      <c r="R638" s="257"/>
      <c r="S638" s="257"/>
      <c r="T638" s="257"/>
      <c r="U638" s="257"/>
      <c r="V638" s="257"/>
      <c r="W638" s="257"/>
      <c r="X638" s="257"/>
      <c r="Y638" s="257"/>
      <c r="Z638" s="257"/>
    </row>
    <row r="639" ht="13.5" customHeight="1">
      <c r="A639" s="257"/>
      <c r="B639" s="257"/>
      <c r="C639" s="257"/>
      <c r="D639" s="258"/>
      <c r="E639" s="258"/>
      <c r="F639" s="257"/>
      <c r="G639" s="257"/>
      <c r="H639" s="257"/>
      <c r="I639" s="257"/>
      <c r="J639" s="257"/>
      <c r="K639" s="257"/>
      <c r="L639" s="257"/>
      <c r="M639" s="257"/>
      <c r="N639" s="257"/>
      <c r="O639" s="257"/>
      <c r="P639" s="257"/>
      <c r="Q639" s="257"/>
      <c r="R639" s="257"/>
      <c r="S639" s="257"/>
      <c r="T639" s="257"/>
      <c r="U639" s="257"/>
      <c r="V639" s="257"/>
      <c r="W639" s="257"/>
      <c r="X639" s="257"/>
      <c r="Y639" s="257"/>
      <c r="Z639" s="257"/>
    </row>
    <row r="640" ht="13.5" customHeight="1">
      <c r="A640" s="257"/>
      <c r="B640" s="257"/>
      <c r="C640" s="257"/>
      <c r="D640" s="258"/>
      <c r="E640" s="258"/>
      <c r="F640" s="257"/>
      <c r="G640" s="257"/>
      <c r="H640" s="257"/>
      <c r="I640" s="257"/>
      <c r="J640" s="257"/>
      <c r="K640" s="257"/>
      <c r="L640" s="257"/>
      <c r="M640" s="257"/>
      <c r="N640" s="257"/>
      <c r="O640" s="257"/>
      <c r="P640" s="257"/>
      <c r="Q640" s="257"/>
      <c r="R640" s="257"/>
      <c r="S640" s="257"/>
      <c r="T640" s="257"/>
      <c r="U640" s="257"/>
      <c r="V640" s="257"/>
      <c r="W640" s="257"/>
      <c r="X640" s="257"/>
      <c r="Y640" s="257"/>
      <c r="Z640" s="257"/>
    </row>
    <row r="641" ht="13.5" customHeight="1">
      <c r="A641" s="257"/>
      <c r="B641" s="257"/>
      <c r="C641" s="257"/>
      <c r="D641" s="258"/>
      <c r="E641" s="258"/>
      <c r="F641" s="257"/>
      <c r="G641" s="257"/>
      <c r="H641" s="257"/>
      <c r="I641" s="257"/>
      <c r="J641" s="257"/>
      <c r="K641" s="257"/>
      <c r="L641" s="257"/>
      <c r="M641" s="257"/>
      <c r="N641" s="257"/>
      <c r="O641" s="257"/>
      <c r="P641" s="257"/>
      <c r="Q641" s="257"/>
      <c r="R641" s="257"/>
      <c r="S641" s="257"/>
      <c r="T641" s="257"/>
      <c r="U641" s="257"/>
      <c r="V641" s="257"/>
      <c r="W641" s="257"/>
      <c r="X641" s="257"/>
      <c r="Y641" s="257"/>
      <c r="Z641" s="257"/>
    </row>
    <row r="642" ht="13.5" customHeight="1">
      <c r="A642" s="257"/>
      <c r="B642" s="257"/>
      <c r="C642" s="257"/>
      <c r="D642" s="258"/>
      <c r="E642" s="258"/>
      <c r="F642" s="257"/>
      <c r="G642" s="257"/>
      <c r="H642" s="257"/>
      <c r="I642" s="257"/>
      <c r="J642" s="257"/>
      <c r="K642" s="257"/>
      <c r="L642" s="257"/>
      <c r="M642" s="257"/>
      <c r="N642" s="257"/>
      <c r="O642" s="257"/>
      <c r="P642" s="257"/>
      <c r="Q642" s="257"/>
      <c r="R642" s="257"/>
      <c r="S642" s="257"/>
      <c r="T642" s="257"/>
      <c r="U642" s="257"/>
      <c r="V642" s="257"/>
      <c r="W642" s="257"/>
      <c r="X642" s="257"/>
      <c r="Y642" s="257"/>
      <c r="Z642" s="257"/>
    </row>
    <row r="643" ht="13.5" customHeight="1">
      <c r="A643" s="257"/>
      <c r="B643" s="257"/>
      <c r="C643" s="257"/>
      <c r="D643" s="258"/>
      <c r="E643" s="258"/>
      <c r="F643" s="257"/>
      <c r="G643" s="257"/>
      <c r="H643" s="257"/>
      <c r="I643" s="257"/>
      <c r="J643" s="257"/>
      <c r="K643" s="257"/>
      <c r="L643" s="257"/>
      <c r="M643" s="257"/>
      <c r="N643" s="257"/>
      <c r="O643" s="257"/>
      <c r="P643" s="257"/>
      <c r="Q643" s="257"/>
      <c r="R643" s="257"/>
      <c r="S643" s="257"/>
      <c r="T643" s="257"/>
      <c r="U643" s="257"/>
      <c r="V643" s="257"/>
      <c r="W643" s="257"/>
      <c r="X643" s="257"/>
      <c r="Y643" s="257"/>
      <c r="Z643" s="257"/>
    </row>
    <row r="644" ht="13.5" customHeight="1">
      <c r="A644" s="257"/>
      <c r="B644" s="257"/>
      <c r="C644" s="257"/>
      <c r="D644" s="258"/>
      <c r="E644" s="258"/>
      <c r="F644" s="257"/>
      <c r="G644" s="257"/>
      <c r="H644" s="257"/>
      <c r="I644" s="257"/>
      <c r="J644" s="257"/>
      <c r="K644" s="257"/>
      <c r="L644" s="257"/>
      <c r="M644" s="257"/>
      <c r="N644" s="257"/>
      <c r="O644" s="257"/>
      <c r="P644" s="257"/>
      <c r="Q644" s="257"/>
      <c r="R644" s="257"/>
      <c r="S644" s="257"/>
      <c r="T644" s="257"/>
      <c r="U644" s="257"/>
      <c r="V644" s="257"/>
      <c r="W644" s="257"/>
      <c r="X644" s="257"/>
      <c r="Y644" s="257"/>
      <c r="Z644" s="257"/>
    </row>
    <row r="645" ht="13.5" customHeight="1">
      <c r="A645" s="257"/>
      <c r="B645" s="257"/>
      <c r="C645" s="257"/>
      <c r="D645" s="258"/>
      <c r="E645" s="258"/>
      <c r="F645" s="257"/>
      <c r="G645" s="257"/>
      <c r="H645" s="257"/>
      <c r="I645" s="257"/>
      <c r="J645" s="257"/>
      <c r="K645" s="257"/>
      <c r="L645" s="257"/>
      <c r="M645" s="257"/>
      <c r="N645" s="257"/>
      <c r="O645" s="257"/>
      <c r="P645" s="257"/>
      <c r="Q645" s="257"/>
      <c r="R645" s="257"/>
      <c r="S645" s="257"/>
      <c r="T645" s="257"/>
      <c r="U645" s="257"/>
      <c r="V645" s="257"/>
      <c r="W645" s="257"/>
      <c r="X645" s="257"/>
      <c r="Y645" s="257"/>
      <c r="Z645" s="257"/>
    </row>
    <row r="646" ht="13.5" customHeight="1">
      <c r="A646" s="257"/>
      <c r="B646" s="257"/>
      <c r="C646" s="257"/>
      <c r="D646" s="258"/>
      <c r="E646" s="258"/>
      <c r="F646" s="257"/>
      <c r="G646" s="257"/>
      <c r="H646" s="257"/>
      <c r="I646" s="257"/>
      <c r="J646" s="257"/>
      <c r="K646" s="257"/>
      <c r="L646" s="257"/>
      <c r="M646" s="257"/>
      <c r="N646" s="257"/>
      <c r="O646" s="257"/>
      <c r="P646" s="257"/>
      <c r="Q646" s="257"/>
      <c r="R646" s="257"/>
      <c r="S646" s="257"/>
      <c r="T646" s="257"/>
      <c r="U646" s="257"/>
      <c r="V646" s="257"/>
      <c r="W646" s="257"/>
      <c r="X646" s="257"/>
      <c r="Y646" s="257"/>
      <c r="Z646" s="257"/>
    </row>
    <row r="647" ht="13.5" customHeight="1">
      <c r="A647" s="257"/>
      <c r="B647" s="257"/>
      <c r="C647" s="257"/>
      <c r="D647" s="258"/>
      <c r="E647" s="258"/>
      <c r="F647" s="257"/>
      <c r="G647" s="257"/>
      <c r="H647" s="257"/>
      <c r="I647" s="257"/>
      <c r="J647" s="257"/>
      <c r="K647" s="257"/>
      <c r="L647" s="257"/>
      <c r="M647" s="257"/>
      <c r="N647" s="257"/>
      <c r="O647" s="257"/>
      <c r="P647" s="257"/>
      <c r="Q647" s="257"/>
      <c r="R647" s="257"/>
      <c r="S647" s="257"/>
      <c r="T647" s="257"/>
      <c r="U647" s="257"/>
      <c r="V647" s="257"/>
      <c r="W647" s="257"/>
      <c r="X647" s="257"/>
      <c r="Y647" s="257"/>
      <c r="Z647" s="257"/>
    </row>
    <row r="648" ht="13.5" customHeight="1">
      <c r="A648" s="257"/>
      <c r="B648" s="257"/>
      <c r="C648" s="257"/>
      <c r="D648" s="258"/>
      <c r="E648" s="258"/>
      <c r="F648" s="257"/>
      <c r="G648" s="257"/>
      <c r="H648" s="257"/>
      <c r="I648" s="257"/>
      <c r="J648" s="257"/>
      <c r="K648" s="257"/>
      <c r="L648" s="257"/>
      <c r="M648" s="257"/>
      <c r="N648" s="257"/>
      <c r="O648" s="257"/>
      <c r="P648" s="257"/>
      <c r="Q648" s="257"/>
      <c r="R648" s="257"/>
      <c r="S648" s="257"/>
      <c r="T648" s="257"/>
      <c r="U648" s="257"/>
      <c r="V648" s="257"/>
      <c r="W648" s="257"/>
      <c r="X648" s="257"/>
      <c r="Y648" s="257"/>
      <c r="Z648" s="257"/>
    </row>
    <row r="649" ht="13.5" customHeight="1">
      <c r="A649" s="257"/>
      <c r="B649" s="257"/>
      <c r="C649" s="257"/>
      <c r="D649" s="258"/>
      <c r="E649" s="258"/>
      <c r="F649" s="257"/>
      <c r="G649" s="257"/>
      <c r="H649" s="257"/>
      <c r="I649" s="257"/>
      <c r="J649" s="257"/>
      <c r="K649" s="257"/>
      <c r="L649" s="257"/>
      <c r="M649" s="257"/>
      <c r="N649" s="257"/>
      <c r="O649" s="257"/>
      <c r="P649" s="257"/>
      <c r="Q649" s="257"/>
      <c r="R649" s="257"/>
      <c r="S649" s="257"/>
      <c r="T649" s="257"/>
      <c r="U649" s="257"/>
      <c r="V649" s="257"/>
      <c r="W649" s="257"/>
      <c r="X649" s="257"/>
      <c r="Y649" s="257"/>
      <c r="Z649" s="257"/>
    </row>
    <row r="650" ht="13.5" customHeight="1">
      <c r="A650" s="257"/>
      <c r="B650" s="257"/>
      <c r="C650" s="257"/>
      <c r="D650" s="258"/>
      <c r="E650" s="258"/>
      <c r="F650" s="257"/>
      <c r="G650" s="257"/>
      <c r="H650" s="257"/>
      <c r="I650" s="257"/>
      <c r="J650" s="257"/>
      <c r="K650" s="257"/>
      <c r="L650" s="257"/>
      <c r="M650" s="257"/>
      <c r="N650" s="257"/>
      <c r="O650" s="257"/>
      <c r="P650" s="257"/>
      <c r="Q650" s="257"/>
      <c r="R650" s="257"/>
      <c r="S650" s="257"/>
      <c r="T650" s="257"/>
      <c r="U650" s="257"/>
      <c r="V650" s="257"/>
      <c r="W650" s="257"/>
      <c r="X650" s="257"/>
      <c r="Y650" s="257"/>
      <c r="Z650" s="257"/>
    </row>
    <row r="651" ht="13.5" customHeight="1">
      <c r="A651" s="257"/>
      <c r="B651" s="257"/>
      <c r="C651" s="257"/>
      <c r="D651" s="258"/>
      <c r="E651" s="258"/>
      <c r="F651" s="257"/>
      <c r="G651" s="257"/>
      <c r="H651" s="257"/>
      <c r="I651" s="257"/>
      <c r="J651" s="257"/>
      <c r="K651" s="257"/>
      <c r="L651" s="257"/>
      <c r="M651" s="257"/>
      <c r="N651" s="257"/>
      <c r="O651" s="257"/>
      <c r="P651" s="257"/>
      <c r="Q651" s="257"/>
      <c r="R651" s="257"/>
      <c r="S651" s="257"/>
      <c r="T651" s="257"/>
      <c r="U651" s="257"/>
      <c r="V651" s="257"/>
      <c r="W651" s="257"/>
      <c r="X651" s="257"/>
      <c r="Y651" s="257"/>
      <c r="Z651" s="257"/>
    </row>
    <row r="652" ht="13.5" customHeight="1">
      <c r="A652" s="257"/>
      <c r="B652" s="257"/>
      <c r="C652" s="257"/>
      <c r="D652" s="258"/>
      <c r="E652" s="258"/>
      <c r="F652" s="257"/>
      <c r="G652" s="257"/>
      <c r="H652" s="257"/>
      <c r="I652" s="257"/>
      <c r="J652" s="257"/>
      <c r="K652" s="257"/>
      <c r="L652" s="257"/>
      <c r="M652" s="257"/>
      <c r="N652" s="257"/>
      <c r="O652" s="257"/>
      <c r="P652" s="257"/>
      <c r="Q652" s="257"/>
      <c r="R652" s="257"/>
      <c r="S652" s="257"/>
      <c r="T652" s="257"/>
      <c r="U652" s="257"/>
      <c r="V652" s="257"/>
      <c r="W652" s="257"/>
      <c r="X652" s="257"/>
      <c r="Y652" s="257"/>
      <c r="Z652" s="257"/>
    </row>
    <row r="653" ht="13.5" customHeight="1">
      <c r="A653" s="257"/>
      <c r="B653" s="257"/>
      <c r="C653" s="257"/>
      <c r="D653" s="258"/>
      <c r="E653" s="258"/>
      <c r="F653" s="257"/>
      <c r="G653" s="257"/>
      <c r="H653" s="257"/>
      <c r="I653" s="257"/>
      <c r="J653" s="257"/>
      <c r="K653" s="257"/>
      <c r="L653" s="257"/>
      <c r="M653" s="257"/>
      <c r="N653" s="257"/>
      <c r="O653" s="257"/>
      <c r="P653" s="257"/>
      <c r="Q653" s="257"/>
      <c r="R653" s="257"/>
      <c r="S653" s="257"/>
      <c r="T653" s="257"/>
      <c r="U653" s="257"/>
      <c r="V653" s="257"/>
      <c r="W653" s="257"/>
      <c r="X653" s="257"/>
      <c r="Y653" s="257"/>
      <c r="Z653" s="257"/>
    </row>
    <row r="654" ht="13.5" customHeight="1">
      <c r="A654" s="257"/>
      <c r="B654" s="257"/>
      <c r="C654" s="257"/>
      <c r="D654" s="258"/>
      <c r="E654" s="258"/>
      <c r="F654" s="257"/>
      <c r="G654" s="257"/>
      <c r="H654" s="257"/>
      <c r="I654" s="257"/>
      <c r="J654" s="257"/>
      <c r="K654" s="257"/>
      <c r="L654" s="257"/>
      <c r="M654" s="257"/>
      <c r="N654" s="257"/>
      <c r="O654" s="257"/>
      <c r="P654" s="257"/>
      <c r="Q654" s="257"/>
      <c r="R654" s="257"/>
      <c r="S654" s="257"/>
      <c r="T654" s="257"/>
      <c r="U654" s="257"/>
      <c r="V654" s="257"/>
      <c r="W654" s="257"/>
      <c r="X654" s="257"/>
      <c r="Y654" s="257"/>
      <c r="Z654" s="257"/>
    </row>
    <row r="655" ht="13.5" customHeight="1">
      <c r="A655" s="257"/>
      <c r="B655" s="257"/>
      <c r="C655" s="257"/>
      <c r="D655" s="258"/>
      <c r="E655" s="258"/>
      <c r="F655" s="257"/>
      <c r="G655" s="257"/>
      <c r="H655" s="257"/>
      <c r="I655" s="257"/>
      <c r="J655" s="257"/>
      <c r="K655" s="257"/>
      <c r="L655" s="257"/>
      <c r="M655" s="257"/>
      <c r="N655" s="257"/>
      <c r="O655" s="257"/>
      <c r="P655" s="257"/>
      <c r="Q655" s="257"/>
      <c r="R655" s="257"/>
      <c r="S655" s="257"/>
      <c r="T655" s="257"/>
      <c r="U655" s="257"/>
      <c r="V655" s="257"/>
      <c r="W655" s="257"/>
      <c r="X655" s="257"/>
      <c r="Y655" s="257"/>
      <c r="Z655" s="257"/>
    </row>
    <row r="656" ht="13.5" customHeight="1">
      <c r="A656" s="257"/>
      <c r="B656" s="257"/>
      <c r="C656" s="257"/>
      <c r="D656" s="258"/>
      <c r="E656" s="258"/>
      <c r="F656" s="257"/>
      <c r="G656" s="257"/>
      <c r="H656" s="257"/>
      <c r="I656" s="257"/>
      <c r="J656" s="257"/>
      <c r="K656" s="257"/>
      <c r="L656" s="257"/>
      <c r="M656" s="257"/>
      <c r="N656" s="257"/>
      <c r="O656" s="257"/>
      <c r="P656" s="257"/>
      <c r="Q656" s="257"/>
      <c r="R656" s="257"/>
      <c r="S656" s="257"/>
      <c r="T656" s="257"/>
      <c r="U656" s="257"/>
      <c r="V656" s="257"/>
      <c r="W656" s="257"/>
      <c r="X656" s="257"/>
      <c r="Y656" s="257"/>
      <c r="Z656" s="257"/>
    </row>
    <row r="657" ht="13.5" customHeight="1">
      <c r="A657" s="257"/>
      <c r="B657" s="257"/>
      <c r="C657" s="257"/>
      <c r="D657" s="258"/>
      <c r="E657" s="258"/>
      <c r="F657" s="257"/>
      <c r="G657" s="257"/>
      <c r="H657" s="257"/>
      <c r="I657" s="257"/>
      <c r="J657" s="257"/>
      <c r="K657" s="257"/>
      <c r="L657" s="257"/>
      <c r="M657" s="257"/>
      <c r="N657" s="257"/>
      <c r="O657" s="257"/>
      <c r="P657" s="257"/>
      <c r="Q657" s="257"/>
      <c r="R657" s="257"/>
      <c r="S657" s="257"/>
      <c r="T657" s="257"/>
      <c r="U657" s="257"/>
      <c r="V657" s="257"/>
      <c r="W657" s="257"/>
      <c r="X657" s="257"/>
      <c r="Y657" s="257"/>
      <c r="Z657" s="257"/>
    </row>
    <row r="658" ht="13.5" customHeight="1">
      <c r="A658" s="257"/>
      <c r="B658" s="257"/>
      <c r="C658" s="257"/>
      <c r="D658" s="258"/>
      <c r="E658" s="258"/>
      <c r="F658" s="257"/>
      <c r="G658" s="257"/>
      <c r="H658" s="257"/>
      <c r="I658" s="257"/>
      <c r="J658" s="257"/>
      <c r="K658" s="257"/>
      <c r="L658" s="257"/>
      <c r="M658" s="257"/>
      <c r="N658" s="257"/>
      <c r="O658" s="257"/>
      <c r="P658" s="257"/>
      <c r="Q658" s="257"/>
      <c r="R658" s="257"/>
      <c r="S658" s="257"/>
      <c r="T658" s="257"/>
      <c r="U658" s="257"/>
      <c r="V658" s="257"/>
      <c r="W658" s="257"/>
      <c r="X658" s="257"/>
      <c r="Y658" s="257"/>
      <c r="Z658" s="257"/>
    </row>
    <row r="659" ht="13.5" customHeight="1">
      <c r="A659" s="257"/>
      <c r="B659" s="257"/>
      <c r="C659" s="257"/>
      <c r="D659" s="258"/>
      <c r="E659" s="258"/>
      <c r="F659" s="257"/>
      <c r="G659" s="257"/>
      <c r="H659" s="257"/>
      <c r="I659" s="257"/>
      <c r="J659" s="257"/>
      <c r="K659" s="257"/>
      <c r="L659" s="257"/>
      <c r="M659" s="257"/>
      <c r="N659" s="257"/>
      <c r="O659" s="257"/>
      <c r="P659" s="257"/>
      <c r="Q659" s="257"/>
      <c r="R659" s="257"/>
      <c r="S659" s="257"/>
      <c r="T659" s="257"/>
      <c r="U659" s="257"/>
      <c r="V659" s="257"/>
      <c r="W659" s="257"/>
      <c r="X659" s="257"/>
      <c r="Y659" s="257"/>
      <c r="Z659" s="257"/>
    </row>
    <row r="660" ht="13.5" customHeight="1">
      <c r="A660" s="257"/>
      <c r="B660" s="257"/>
      <c r="C660" s="257"/>
      <c r="D660" s="258"/>
      <c r="E660" s="258"/>
      <c r="F660" s="257"/>
      <c r="G660" s="257"/>
      <c r="H660" s="257"/>
      <c r="I660" s="257"/>
      <c r="J660" s="257"/>
      <c r="K660" s="257"/>
      <c r="L660" s="257"/>
      <c r="M660" s="257"/>
      <c r="N660" s="257"/>
      <c r="O660" s="257"/>
      <c r="P660" s="257"/>
      <c r="Q660" s="257"/>
      <c r="R660" s="257"/>
      <c r="S660" s="257"/>
      <c r="T660" s="257"/>
      <c r="U660" s="257"/>
      <c r="V660" s="257"/>
      <c r="W660" s="257"/>
      <c r="X660" s="257"/>
      <c r="Y660" s="257"/>
      <c r="Z660" s="257"/>
    </row>
    <row r="661" ht="13.5" customHeight="1">
      <c r="A661" s="257"/>
      <c r="B661" s="257"/>
      <c r="C661" s="257"/>
      <c r="D661" s="258"/>
      <c r="E661" s="258"/>
      <c r="F661" s="257"/>
      <c r="G661" s="257"/>
      <c r="H661" s="257"/>
      <c r="I661" s="257"/>
      <c r="J661" s="257"/>
      <c r="K661" s="257"/>
      <c r="L661" s="257"/>
      <c r="M661" s="257"/>
      <c r="N661" s="257"/>
      <c r="O661" s="257"/>
      <c r="P661" s="257"/>
      <c r="Q661" s="257"/>
      <c r="R661" s="257"/>
      <c r="S661" s="257"/>
      <c r="T661" s="257"/>
      <c r="U661" s="257"/>
      <c r="V661" s="257"/>
      <c r="W661" s="257"/>
      <c r="X661" s="257"/>
      <c r="Y661" s="257"/>
      <c r="Z661" s="257"/>
    </row>
    <row r="662" ht="13.5" customHeight="1">
      <c r="A662" s="257"/>
      <c r="B662" s="257"/>
      <c r="C662" s="257"/>
      <c r="D662" s="258"/>
      <c r="E662" s="258"/>
      <c r="F662" s="257"/>
      <c r="G662" s="257"/>
      <c r="H662" s="257"/>
      <c r="I662" s="257"/>
      <c r="J662" s="257"/>
      <c r="K662" s="257"/>
      <c r="L662" s="257"/>
      <c r="M662" s="257"/>
      <c r="N662" s="257"/>
      <c r="O662" s="257"/>
      <c r="P662" s="257"/>
      <c r="Q662" s="257"/>
      <c r="R662" s="257"/>
      <c r="S662" s="257"/>
      <c r="T662" s="257"/>
      <c r="U662" s="257"/>
      <c r="V662" s="257"/>
      <c r="W662" s="257"/>
      <c r="X662" s="257"/>
      <c r="Y662" s="257"/>
      <c r="Z662" s="257"/>
    </row>
    <row r="663" ht="13.5" customHeight="1">
      <c r="A663" s="257"/>
      <c r="B663" s="257"/>
      <c r="C663" s="257"/>
      <c r="D663" s="258"/>
      <c r="E663" s="258"/>
      <c r="F663" s="257"/>
      <c r="G663" s="257"/>
      <c r="H663" s="257"/>
      <c r="I663" s="257"/>
      <c r="J663" s="257"/>
      <c r="K663" s="257"/>
      <c r="L663" s="257"/>
      <c r="M663" s="257"/>
      <c r="N663" s="257"/>
      <c r="O663" s="257"/>
      <c r="P663" s="257"/>
      <c r="Q663" s="257"/>
      <c r="R663" s="257"/>
      <c r="S663" s="257"/>
      <c r="T663" s="257"/>
      <c r="U663" s="257"/>
      <c r="V663" s="257"/>
      <c r="W663" s="257"/>
      <c r="X663" s="257"/>
      <c r="Y663" s="257"/>
      <c r="Z663" s="257"/>
    </row>
    <row r="664" ht="13.5" customHeight="1">
      <c r="A664" s="257"/>
      <c r="B664" s="257"/>
      <c r="C664" s="257"/>
      <c r="D664" s="258"/>
      <c r="E664" s="258"/>
      <c r="F664" s="257"/>
      <c r="G664" s="257"/>
      <c r="H664" s="257"/>
      <c r="I664" s="257"/>
      <c r="J664" s="257"/>
      <c r="K664" s="257"/>
      <c r="L664" s="257"/>
      <c r="M664" s="257"/>
      <c r="N664" s="257"/>
      <c r="O664" s="257"/>
      <c r="P664" s="257"/>
      <c r="Q664" s="257"/>
      <c r="R664" s="257"/>
      <c r="S664" s="257"/>
      <c r="T664" s="257"/>
      <c r="U664" s="257"/>
      <c r="V664" s="257"/>
      <c r="W664" s="257"/>
      <c r="X664" s="257"/>
      <c r="Y664" s="257"/>
      <c r="Z664" s="257"/>
    </row>
    <row r="665" ht="13.5" customHeight="1">
      <c r="A665" s="257"/>
      <c r="B665" s="257"/>
      <c r="C665" s="257"/>
      <c r="D665" s="258"/>
      <c r="E665" s="258"/>
      <c r="F665" s="257"/>
      <c r="G665" s="257"/>
      <c r="H665" s="257"/>
      <c r="I665" s="257"/>
      <c r="J665" s="257"/>
      <c r="K665" s="257"/>
      <c r="L665" s="257"/>
      <c r="M665" s="257"/>
      <c r="N665" s="257"/>
      <c r="O665" s="257"/>
      <c r="P665" s="257"/>
      <c r="Q665" s="257"/>
      <c r="R665" s="257"/>
      <c r="S665" s="257"/>
      <c r="T665" s="257"/>
      <c r="U665" s="257"/>
      <c r="V665" s="257"/>
      <c r="W665" s="257"/>
      <c r="X665" s="257"/>
      <c r="Y665" s="257"/>
      <c r="Z665" s="257"/>
    </row>
    <row r="666" ht="13.5" customHeight="1">
      <c r="A666" s="257"/>
      <c r="B666" s="257"/>
      <c r="C666" s="257"/>
      <c r="D666" s="258"/>
      <c r="E666" s="258"/>
      <c r="F666" s="257"/>
      <c r="G666" s="257"/>
      <c r="H666" s="257"/>
      <c r="I666" s="257"/>
      <c r="J666" s="257"/>
      <c r="K666" s="257"/>
      <c r="L666" s="257"/>
      <c r="M666" s="257"/>
      <c r="N666" s="257"/>
      <c r="O666" s="257"/>
      <c r="P666" s="257"/>
      <c r="Q666" s="257"/>
      <c r="R666" s="257"/>
      <c r="S666" s="257"/>
      <c r="T666" s="257"/>
      <c r="U666" s="257"/>
      <c r="V666" s="257"/>
      <c r="W666" s="257"/>
      <c r="X666" s="257"/>
      <c r="Y666" s="257"/>
      <c r="Z666" s="257"/>
    </row>
    <row r="667" ht="13.5" customHeight="1">
      <c r="A667" s="257"/>
      <c r="B667" s="257"/>
      <c r="C667" s="257"/>
      <c r="D667" s="258"/>
      <c r="E667" s="258"/>
      <c r="F667" s="257"/>
      <c r="G667" s="257"/>
      <c r="H667" s="257"/>
      <c r="I667" s="257"/>
      <c r="J667" s="257"/>
      <c r="K667" s="257"/>
      <c r="L667" s="257"/>
      <c r="M667" s="257"/>
      <c r="N667" s="257"/>
      <c r="O667" s="257"/>
      <c r="P667" s="257"/>
      <c r="Q667" s="257"/>
      <c r="R667" s="257"/>
      <c r="S667" s="257"/>
      <c r="T667" s="257"/>
      <c r="U667" s="257"/>
      <c r="V667" s="257"/>
      <c r="W667" s="257"/>
      <c r="X667" s="257"/>
      <c r="Y667" s="257"/>
      <c r="Z667" s="257"/>
    </row>
    <row r="668" ht="13.5" customHeight="1">
      <c r="A668" s="257"/>
      <c r="B668" s="257"/>
      <c r="C668" s="257"/>
      <c r="D668" s="258"/>
      <c r="E668" s="258"/>
      <c r="F668" s="257"/>
      <c r="G668" s="257"/>
      <c r="H668" s="257"/>
      <c r="I668" s="257"/>
      <c r="J668" s="257"/>
      <c r="K668" s="257"/>
      <c r="L668" s="257"/>
      <c r="M668" s="257"/>
      <c r="N668" s="257"/>
      <c r="O668" s="257"/>
      <c r="P668" s="257"/>
      <c r="Q668" s="257"/>
      <c r="R668" s="257"/>
      <c r="S668" s="257"/>
      <c r="T668" s="257"/>
      <c r="U668" s="257"/>
      <c r="V668" s="257"/>
      <c r="W668" s="257"/>
      <c r="X668" s="257"/>
      <c r="Y668" s="257"/>
      <c r="Z668" s="257"/>
    </row>
    <row r="669" ht="13.5" customHeight="1">
      <c r="A669" s="257"/>
      <c r="B669" s="257"/>
      <c r="C669" s="257"/>
      <c r="D669" s="258"/>
      <c r="E669" s="258"/>
      <c r="F669" s="257"/>
      <c r="G669" s="257"/>
      <c r="H669" s="257"/>
      <c r="I669" s="257"/>
      <c r="J669" s="257"/>
      <c r="K669" s="257"/>
      <c r="L669" s="257"/>
      <c r="M669" s="257"/>
      <c r="N669" s="257"/>
      <c r="O669" s="257"/>
      <c r="P669" s="257"/>
      <c r="Q669" s="257"/>
      <c r="R669" s="257"/>
      <c r="S669" s="257"/>
      <c r="T669" s="257"/>
      <c r="U669" s="257"/>
      <c r="V669" s="257"/>
      <c r="W669" s="257"/>
      <c r="X669" s="257"/>
      <c r="Y669" s="257"/>
      <c r="Z669" s="257"/>
    </row>
    <row r="670" ht="13.5" customHeight="1">
      <c r="A670" s="257"/>
      <c r="B670" s="257"/>
      <c r="C670" s="257"/>
      <c r="D670" s="258"/>
      <c r="E670" s="258"/>
      <c r="F670" s="257"/>
      <c r="G670" s="257"/>
      <c r="H670" s="257"/>
      <c r="I670" s="257"/>
      <c r="J670" s="257"/>
      <c r="K670" s="257"/>
      <c r="L670" s="257"/>
      <c r="M670" s="257"/>
      <c r="N670" s="257"/>
      <c r="O670" s="257"/>
      <c r="P670" s="257"/>
      <c r="Q670" s="257"/>
      <c r="R670" s="257"/>
      <c r="S670" s="257"/>
      <c r="T670" s="257"/>
      <c r="U670" s="257"/>
      <c r="V670" s="257"/>
      <c r="W670" s="257"/>
      <c r="X670" s="257"/>
      <c r="Y670" s="257"/>
      <c r="Z670" s="257"/>
    </row>
    <row r="671" ht="13.5" customHeight="1">
      <c r="A671" s="257"/>
      <c r="B671" s="257"/>
      <c r="C671" s="257"/>
      <c r="D671" s="258"/>
      <c r="E671" s="258"/>
      <c r="F671" s="257"/>
      <c r="G671" s="257"/>
      <c r="H671" s="257"/>
      <c r="I671" s="257"/>
      <c r="J671" s="257"/>
      <c r="K671" s="257"/>
      <c r="L671" s="257"/>
      <c r="M671" s="257"/>
      <c r="N671" s="257"/>
      <c r="O671" s="257"/>
      <c r="P671" s="257"/>
      <c r="Q671" s="257"/>
      <c r="R671" s="257"/>
      <c r="S671" s="257"/>
      <c r="T671" s="257"/>
      <c r="U671" s="257"/>
      <c r="V671" s="257"/>
      <c r="W671" s="257"/>
      <c r="X671" s="257"/>
      <c r="Y671" s="257"/>
      <c r="Z671" s="257"/>
    </row>
    <row r="672" ht="13.5" customHeight="1">
      <c r="A672" s="257"/>
      <c r="B672" s="257"/>
      <c r="C672" s="257"/>
      <c r="D672" s="258"/>
      <c r="E672" s="258"/>
      <c r="F672" s="257"/>
      <c r="G672" s="257"/>
      <c r="H672" s="257"/>
      <c r="I672" s="257"/>
      <c r="J672" s="257"/>
      <c r="K672" s="257"/>
      <c r="L672" s="257"/>
      <c r="M672" s="257"/>
      <c r="N672" s="257"/>
      <c r="O672" s="257"/>
      <c r="P672" s="257"/>
      <c r="Q672" s="257"/>
      <c r="R672" s="257"/>
      <c r="S672" s="257"/>
      <c r="T672" s="257"/>
      <c r="U672" s="257"/>
      <c r="V672" s="257"/>
      <c r="W672" s="257"/>
      <c r="X672" s="257"/>
      <c r="Y672" s="257"/>
      <c r="Z672" s="257"/>
    </row>
    <row r="673" ht="13.5" customHeight="1">
      <c r="A673" s="257"/>
      <c r="B673" s="257"/>
      <c r="C673" s="257"/>
      <c r="D673" s="258"/>
      <c r="E673" s="258"/>
      <c r="F673" s="257"/>
      <c r="G673" s="257"/>
      <c r="H673" s="257"/>
      <c r="I673" s="257"/>
      <c r="J673" s="257"/>
      <c r="K673" s="257"/>
      <c r="L673" s="257"/>
      <c r="M673" s="257"/>
      <c r="N673" s="257"/>
      <c r="O673" s="257"/>
      <c r="P673" s="257"/>
      <c r="Q673" s="257"/>
      <c r="R673" s="257"/>
      <c r="S673" s="257"/>
      <c r="T673" s="257"/>
      <c r="U673" s="257"/>
      <c r="V673" s="257"/>
      <c r="W673" s="257"/>
      <c r="X673" s="257"/>
      <c r="Y673" s="257"/>
      <c r="Z673" s="257"/>
    </row>
    <row r="674" ht="13.5" customHeight="1">
      <c r="A674" s="257"/>
      <c r="B674" s="257"/>
      <c r="C674" s="257"/>
      <c r="D674" s="258"/>
      <c r="E674" s="258"/>
      <c r="F674" s="257"/>
      <c r="G674" s="257"/>
      <c r="H674" s="257"/>
      <c r="I674" s="257"/>
      <c r="J674" s="257"/>
      <c r="K674" s="257"/>
      <c r="L674" s="257"/>
      <c r="M674" s="257"/>
      <c r="N674" s="257"/>
      <c r="O674" s="257"/>
      <c r="P674" s="257"/>
      <c r="Q674" s="257"/>
      <c r="R674" s="257"/>
      <c r="S674" s="257"/>
      <c r="T674" s="257"/>
      <c r="U674" s="257"/>
      <c r="V674" s="257"/>
      <c r="W674" s="257"/>
      <c r="X674" s="257"/>
      <c r="Y674" s="257"/>
      <c r="Z674" s="257"/>
    </row>
    <row r="675" ht="13.5" customHeight="1">
      <c r="A675" s="257"/>
      <c r="B675" s="257"/>
      <c r="C675" s="257"/>
      <c r="D675" s="258"/>
      <c r="E675" s="258"/>
      <c r="F675" s="257"/>
      <c r="G675" s="257"/>
      <c r="H675" s="257"/>
      <c r="I675" s="257"/>
      <c r="J675" s="257"/>
      <c r="K675" s="257"/>
      <c r="L675" s="257"/>
      <c r="M675" s="257"/>
      <c r="N675" s="257"/>
      <c r="O675" s="257"/>
      <c r="P675" s="257"/>
      <c r="Q675" s="257"/>
      <c r="R675" s="257"/>
      <c r="S675" s="257"/>
      <c r="T675" s="257"/>
      <c r="U675" s="257"/>
      <c r="V675" s="257"/>
      <c r="W675" s="257"/>
      <c r="X675" s="257"/>
      <c r="Y675" s="257"/>
      <c r="Z675" s="257"/>
    </row>
    <row r="676" ht="13.5" customHeight="1">
      <c r="A676" s="257"/>
      <c r="B676" s="257"/>
      <c r="C676" s="257"/>
      <c r="D676" s="258"/>
      <c r="E676" s="258"/>
      <c r="F676" s="257"/>
      <c r="G676" s="257"/>
      <c r="H676" s="257"/>
      <c r="I676" s="257"/>
      <c r="J676" s="257"/>
      <c r="K676" s="257"/>
      <c r="L676" s="257"/>
      <c r="M676" s="257"/>
      <c r="N676" s="257"/>
      <c r="O676" s="257"/>
      <c r="P676" s="257"/>
      <c r="Q676" s="257"/>
      <c r="R676" s="257"/>
      <c r="S676" s="257"/>
      <c r="T676" s="257"/>
      <c r="U676" s="257"/>
      <c r="V676" s="257"/>
      <c r="W676" s="257"/>
      <c r="X676" s="257"/>
      <c r="Y676" s="257"/>
      <c r="Z676" s="257"/>
    </row>
    <row r="677" ht="13.5" customHeight="1">
      <c r="A677" s="257"/>
      <c r="B677" s="257"/>
      <c r="C677" s="257"/>
      <c r="D677" s="258"/>
      <c r="E677" s="258"/>
      <c r="F677" s="257"/>
      <c r="G677" s="257"/>
      <c r="H677" s="257"/>
      <c r="I677" s="257"/>
      <c r="J677" s="257"/>
      <c r="K677" s="257"/>
      <c r="L677" s="257"/>
      <c r="M677" s="257"/>
      <c r="N677" s="257"/>
      <c r="O677" s="257"/>
      <c r="P677" s="257"/>
      <c r="Q677" s="257"/>
      <c r="R677" s="257"/>
      <c r="S677" s="257"/>
      <c r="T677" s="257"/>
      <c r="U677" s="257"/>
      <c r="V677" s="257"/>
      <c r="W677" s="257"/>
      <c r="X677" s="257"/>
      <c r="Y677" s="257"/>
      <c r="Z677" s="257"/>
    </row>
    <row r="678" ht="13.5" customHeight="1">
      <c r="A678" s="257"/>
      <c r="B678" s="257"/>
      <c r="C678" s="257"/>
      <c r="D678" s="258"/>
      <c r="E678" s="258"/>
      <c r="F678" s="257"/>
      <c r="G678" s="257"/>
      <c r="H678" s="257"/>
      <c r="I678" s="257"/>
      <c r="J678" s="257"/>
      <c r="K678" s="257"/>
      <c r="L678" s="257"/>
      <c r="M678" s="257"/>
      <c r="N678" s="257"/>
      <c r="O678" s="257"/>
      <c r="P678" s="257"/>
      <c r="Q678" s="257"/>
      <c r="R678" s="257"/>
      <c r="S678" s="257"/>
      <c r="T678" s="257"/>
      <c r="U678" s="257"/>
      <c r="V678" s="257"/>
      <c r="W678" s="257"/>
      <c r="X678" s="257"/>
      <c r="Y678" s="257"/>
      <c r="Z678" s="257"/>
    </row>
    <row r="679" ht="13.5" customHeight="1">
      <c r="A679" s="257"/>
      <c r="B679" s="257"/>
      <c r="C679" s="257"/>
      <c r="D679" s="258"/>
      <c r="E679" s="258"/>
      <c r="F679" s="257"/>
      <c r="G679" s="257"/>
      <c r="H679" s="257"/>
      <c r="I679" s="257"/>
      <c r="J679" s="257"/>
      <c r="K679" s="257"/>
      <c r="L679" s="257"/>
      <c r="M679" s="257"/>
      <c r="N679" s="257"/>
      <c r="O679" s="257"/>
      <c r="P679" s="257"/>
      <c r="Q679" s="257"/>
      <c r="R679" s="257"/>
      <c r="S679" s="257"/>
      <c r="T679" s="257"/>
      <c r="U679" s="257"/>
      <c r="V679" s="257"/>
      <c r="W679" s="257"/>
      <c r="X679" s="257"/>
      <c r="Y679" s="257"/>
      <c r="Z679" s="257"/>
    </row>
    <row r="680" ht="13.5" customHeight="1">
      <c r="A680" s="257"/>
      <c r="B680" s="257"/>
      <c r="C680" s="257"/>
      <c r="D680" s="258"/>
      <c r="E680" s="258"/>
      <c r="F680" s="257"/>
      <c r="G680" s="257"/>
      <c r="H680" s="257"/>
      <c r="I680" s="257"/>
      <c r="J680" s="257"/>
      <c r="K680" s="257"/>
      <c r="L680" s="257"/>
      <c r="M680" s="257"/>
      <c r="N680" s="257"/>
      <c r="O680" s="257"/>
      <c r="P680" s="257"/>
      <c r="Q680" s="257"/>
      <c r="R680" s="257"/>
      <c r="S680" s="257"/>
      <c r="T680" s="257"/>
      <c r="U680" s="257"/>
      <c r="V680" s="257"/>
      <c r="W680" s="257"/>
      <c r="X680" s="257"/>
      <c r="Y680" s="257"/>
      <c r="Z680" s="257"/>
    </row>
    <row r="681" ht="13.5" customHeight="1">
      <c r="A681" s="257"/>
      <c r="B681" s="257"/>
      <c r="C681" s="257"/>
      <c r="D681" s="258"/>
      <c r="E681" s="258"/>
      <c r="F681" s="257"/>
      <c r="G681" s="257"/>
      <c r="H681" s="257"/>
      <c r="I681" s="257"/>
      <c r="J681" s="257"/>
      <c r="K681" s="257"/>
      <c r="L681" s="257"/>
      <c r="M681" s="257"/>
      <c r="N681" s="257"/>
      <c r="O681" s="257"/>
      <c r="P681" s="257"/>
      <c r="Q681" s="257"/>
      <c r="R681" s="257"/>
      <c r="S681" s="257"/>
      <c r="T681" s="257"/>
      <c r="U681" s="257"/>
      <c r="V681" s="257"/>
      <c r="W681" s="257"/>
      <c r="X681" s="257"/>
      <c r="Y681" s="257"/>
      <c r="Z681" s="257"/>
    </row>
    <row r="682" ht="13.5" customHeight="1">
      <c r="A682" s="257"/>
      <c r="B682" s="257"/>
      <c r="C682" s="257"/>
      <c r="D682" s="258"/>
      <c r="E682" s="258"/>
      <c r="F682" s="257"/>
      <c r="G682" s="257"/>
      <c r="H682" s="257"/>
      <c r="I682" s="257"/>
      <c r="J682" s="257"/>
      <c r="K682" s="257"/>
      <c r="L682" s="257"/>
      <c r="M682" s="257"/>
      <c r="N682" s="257"/>
      <c r="O682" s="257"/>
      <c r="P682" s="257"/>
      <c r="Q682" s="257"/>
      <c r="R682" s="257"/>
      <c r="S682" s="257"/>
      <c r="T682" s="257"/>
      <c r="U682" s="257"/>
      <c r="V682" s="257"/>
      <c r="W682" s="257"/>
      <c r="X682" s="257"/>
      <c r="Y682" s="257"/>
      <c r="Z682" s="257"/>
    </row>
    <row r="683" ht="13.5" customHeight="1">
      <c r="A683" s="257"/>
      <c r="B683" s="257"/>
      <c r="C683" s="257"/>
      <c r="D683" s="258"/>
      <c r="E683" s="258"/>
      <c r="F683" s="257"/>
      <c r="G683" s="257"/>
      <c r="H683" s="257"/>
      <c r="I683" s="257"/>
      <c r="J683" s="257"/>
      <c r="K683" s="257"/>
      <c r="L683" s="257"/>
      <c r="M683" s="257"/>
      <c r="N683" s="257"/>
      <c r="O683" s="257"/>
      <c r="P683" s="257"/>
      <c r="Q683" s="257"/>
      <c r="R683" s="257"/>
      <c r="S683" s="257"/>
      <c r="T683" s="257"/>
      <c r="U683" s="257"/>
      <c r="V683" s="257"/>
      <c r="W683" s="257"/>
      <c r="X683" s="257"/>
      <c r="Y683" s="257"/>
      <c r="Z683" s="257"/>
    </row>
    <row r="684" ht="13.5" customHeight="1">
      <c r="A684" s="257"/>
      <c r="B684" s="257"/>
      <c r="C684" s="257"/>
      <c r="D684" s="258"/>
      <c r="E684" s="258"/>
      <c r="F684" s="257"/>
      <c r="G684" s="257"/>
      <c r="H684" s="257"/>
      <c r="I684" s="257"/>
      <c r="J684" s="257"/>
      <c r="K684" s="257"/>
      <c r="L684" s="257"/>
      <c r="M684" s="257"/>
      <c r="N684" s="257"/>
      <c r="O684" s="257"/>
      <c r="P684" s="257"/>
      <c r="Q684" s="257"/>
      <c r="R684" s="257"/>
      <c r="S684" s="257"/>
      <c r="T684" s="257"/>
      <c r="U684" s="257"/>
      <c r="V684" s="257"/>
      <c r="W684" s="257"/>
      <c r="X684" s="257"/>
      <c r="Y684" s="257"/>
      <c r="Z684" s="257"/>
    </row>
    <row r="685" ht="13.5" customHeight="1">
      <c r="A685" s="257"/>
      <c r="B685" s="257"/>
      <c r="C685" s="257"/>
      <c r="D685" s="258"/>
      <c r="E685" s="258"/>
      <c r="F685" s="257"/>
      <c r="G685" s="257"/>
      <c r="H685" s="257"/>
      <c r="I685" s="257"/>
      <c r="J685" s="257"/>
      <c r="K685" s="257"/>
      <c r="L685" s="257"/>
      <c r="M685" s="257"/>
      <c r="N685" s="257"/>
      <c r="O685" s="257"/>
      <c r="P685" s="257"/>
      <c r="Q685" s="257"/>
      <c r="R685" s="257"/>
      <c r="S685" s="257"/>
      <c r="T685" s="257"/>
      <c r="U685" s="257"/>
      <c r="V685" s="257"/>
      <c r="W685" s="257"/>
      <c r="X685" s="257"/>
      <c r="Y685" s="257"/>
      <c r="Z685" s="257"/>
    </row>
    <row r="686" ht="13.5" customHeight="1">
      <c r="A686" s="257"/>
      <c r="B686" s="257"/>
      <c r="C686" s="257"/>
      <c r="D686" s="258"/>
      <c r="E686" s="258"/>
      <c r="F686" s="257"/>
      <c r="G686" s="257"/>
      <c r="H686" s="257"/>
      <c r="I686" s="257"/>
      <c r="J686" s="257"/>
      <c r="K686" s="257"/>
      <c r="L686" s="257"/>
      <c r="M686" s="257"/>
      <c r="N686" s="257"/>
      <c r="O686" s="257"/>
      <c r="P686" s="257"/>
      <c r="Q686" s="257"/>
      <c r="R686" s="257"/>
      <c r="S686" s="257"/>
      <c r="T686" s="257"/>
      <c r="U686" s="257"/>
      <c r="V686" s="257"/>
      <c r="W686" s="257"/>
      <c r="X686" s="257"/>
      <c r="Y686" s="257"/>
      <c r="Z686" s="257"/>
    </row>
    <row r="687" ht="13.5" customHeight="1">
      <c r="A687" s="257"/>
      <c r="B687" s="257"/>
      <c r="C687" s="257"/>
      <c r="D687" s="258"/>
      <c r="E687" s="258"/>
      <c r="F687" s="257"/>
      <c r="G687" s="257"/>
      <c r="H687" s="257"/>
      <c r="I687" s="257"/>
      <c r="J687" s="257"/>
      <c r="K687" s="257"/>
      <c r="L687" s="257"/>
      <c r="M687" s="257"/>
      <c r="N687" s="257"/>
      <c r="O687" s="257"/>
      <c r="P687" s="257"/>
      <c r="Q687" s="257"/>
      <c r="R687" s="257"/>
      <c r="S687" s="257"/>
      <c r="T687" s="257"/>
      <c r="U687" s="257"/>
      <c r="V687" s="257"/>
      <c r="W687" s="257"/>
      <c r="X687" s="257"/>
      <c r="Y687" s="257"/>
      <c r="Z687" s="257"/>
    </row>
    <row r="688" ht="13.5" customHeight="1">
      <c r="A688" s="257"/>
      <c r="B688" s="257"/>
      <c r="C688" s="257"/>
      <c r="D688" s="258"/>
      <c r="E688" s="258"/>
      <c r="F688" s="257"/>
      <c r="G688" s="257"/>
      <c r="H688" s="257"/>
      <c r="I688" s="257"/>
      <c r="J688" s="257"/>
      <c r="K688" s="257"/>
      <c r="L688" s="257"/>
      <c r="M688" s="257"/>
      <c r="N688" s="257"/>
      <c r="O688" s="257"/>
      <c r="P688" s="257"/>
      <c r="Q688" s="257"/>
      <c r="R688" s="257"/>
      <c r="S688" s="257"/>
      <c r="T688" s="257"/>
      <c r="U688" s="257"/>
      <c r="V688" s="257"/>
      <c r="W688" s="257"/>
      <c r="X688" s="257"/>
      <c r="Y688" s="257"/>
      <c r="Z688" s="257"/>
    </row>
    <row r="689" ht="13.5" customHeight="1">
      <c r="A689" s="257"/>
      <c r="B689" s="257"/>
      <c r="C689" s="257"/>
      <c r="D689" s="258"/>
      <c r="E689" s="258"/>
      <c r="F689" s="257"/>
      <c r="G689" s="257"/>
      <c r="H689" s="257"/>
      <c r="I689" s="257"/>
      <c r="J689" s="257"/>
      <c r="K689" s="257"/>
      <c r="L689" s="257"/>
      <c r="M689" s="257"/>
      <c r="N689" s="257"/>
      <c r="O689" s="257"/>
      <c r="P689" s="257"/>
      <c r="Q689" s="257"/>
      <c r="R689" s="257"/>
      <c r="S689" s="257"/>
      <c r="T689" s="257"/>
      <c r="U689" s="257"/>
      <c r="V689" s="257"/>
      <c r="W689" s="257"/>
      <c r="X689" s="257"/>
      <c r="Y689" s="257"/>
      <c r="Z689" s="257"/>
    </row>
    <row r="690" ht="13.5" customHeight="1">
      <c r="A690" s="257"/>
      <c r="B690" s="257"/>
      <c r="C690" s="257"/>
      <c r="D690" s="258"/>
      <c r="E690" s="258"/>
      <c r="F690" s="257"/>
      <c r="G690" s="257"/>
      <c r="H690" s="257"/>
      <c r="I690" s="257"/>
      <c r="J690" s="257"/>
      <c r="K690" s="257"/>
      <c r="L690" s="257"/>
      <c r="M690" s="257"/>
      <c r="N690" s="257"/>
      <c r="O690" s="257"/>
      <c r="P690" s="257"/>
      <c r="Q690" s="257"/>
      <c r="R690" s="257"/>
      <c r="S690" s="257"/>
      <c r="T690" s="257"/>
      <c r="U690" s="257"/>
      <c r="V690" s="257"/>
      <c r="W690" s="257"/>
      <c r="X690" s="257"/>
      <c r="Y690" s="257"/>
      <c r="Z690" s="257"/>
    </row>
    <row r="691" ht="13.5" customHeight="1">
      <c r="A691" s="257"/>
      <c r="B691" s="257"/>
      <c r="C691" s="257"/>
      <c r="D691" s="258"/>
      <c r="E691" s="258"/>
      <c r="F691" s="257"/>
      <c r="G691" s="257"/>
      <c r="H691" s="257"/>
      <c r="I691" s="257"/>
      <c r="J691" s="257"/>
      <c r="K691" s="257"/>
      <c r="L691" s="257"/>
      <c r="M691" s="257"/>
      <c r="N691" s="257"/>
      <c r="O691" s="257"/>
      <c r="P691" s="257"/>
      <c r="Q691" s="257"/>
      <c r="R691" s="257"/>
      <c r="S691" s="257"/>
      <c r="T691" s="257"/>
      <c r="U691" s="257"/>
      <c r="V691" s="257"/>
      <c r="W691" s="257"/>
      <c r="X691" s="257"/>
      <c r="Y691" s="257"/>
      <c r="Z691" s="257"/>
    </row>
    <row r="692" ht="13.5" customHeight="1">
      <c r="A692" s="257"/>
      <c r="B692" s="257"/>
      <c r="C692" s="257"/>
      <c r="D692" s="258"/>
      <c r="E692" s="258"/>
      <c r="F692" s="257"/>
      <c r="G692" s="257"/>
      <c r="H692" s="257"/>
      <c r="I692" s="257"/>
      <c r="J692" s="257"/>
      <c r="K692" s="257"/>
      <c r="L692" s="257"/>
      <c r="M692" s="257"/>
      <c r="N692" s="257"/>
      <c r="O692" s="257"/>
      <c r="P692" s="257"/>
      <c r="Q692" s="257"/>
      <c r="R692" s="257"/>
      <c r="S692" s="257"/>
      <c r="T692" s="257"/>
      <c r="U692" s="257"/>
      <c r="V692" s="257"/>
      <c r="W692" s="257"/>
      <c r="X692" s="257"/>
      <c r="Y692" s="257"/>
      <c r="Z692" s="257"/>
    </row>
    <row r="693" ht="13.5" customHeight="1">
      <c r="A693" s="257"/>
      <c r="B693" s="257"/>
      <c r="C693" s="257"/>
      <c r="D693" s="258"/>
      <c r="E693" s="258"/>
      <c r="F693" s="257"/>
      <c r="G693" s="257"/>
      <c r="H693" s="257"/>
      <c r="I693" s="257"/>
      <c r="J693" s="257"/>
      <c r="K693" s="257"/>
      <c r="L693" s="257"/>
      <c r="M693" s="257"/>
      <c r="N693" s="257"/>
      <c r="O693" s="257"/>
      <c r="P693" s="257"/>
      <c r="Q693" s="257"/>
      <c r="R693" s="257"/>
      <c r="S693" s="257"/>
      <c r="T693" s="257"/>
      <c r="U693" s="257"/>
      <c r="V693" s="257"/>
      <c r="W693" s="257"/>
      <c r="X693" s="257"/>
      <c r="Y693" s="257"/>
      <c r="Z693" s="257"/>
    </row>
    <row r="694" ht="13.5" customHeight="1">
      <c r="A694" s="257"/>
      <c r="B694" s="257"/>
      <c r="C694" s="257"/>
      <c r="D694" s="258"/>
      <c r="E694" s="258"/>
      <c r="F694" s="257"/>
      <c r="G694" s="257"/>
      <c r="H694" s="257"/>
      <c r="I694" s="257"/>
      <c r="J694" s="257"/>
      <c r="K694" s="257"/>
      <c r="L694" s="257"/>
      <c r="M694" s="257"/>
      <c r="N694" s="257"/>
      <c r="O694" s="257"/>
      <c r="P694" s="257"/>
      <c r="Q694" s="257"/>
      <c r="R694" s="257"/>
      <c r="S694" s="257"/>
      <c r="T694" s="257"/>
      <c r="U694" s="257"/>
      <c r="V694" s="257"/>
      <c r="W694" s="257"/>
      <c r="X694" s="257"/>
      <c r="Y694" s="257"/>
      <c r="Z694" s="257"/>
    </row>
    <row r="695" ht="13.5" customHeight="1">
      <c r="A695" s="257"/>
      <c r="B695" s="257"/>
      <c r="C695" s="257"/>
      <c r="D695" s="258"/>
      <c r="E695" s="258"/>
      <c r="F695" s="257"/>
      <c r="G695" s="257"/>
      <c r="H695" s="257"/>
      <c r="I695" s="257"/>
      <c r="J695" s="257"/>
      <c r="K695" s="257"/>
      <c r="L695" s="257"/>
      <c r="M695" s="257"/>
      <c r="N695" s="257"/>
      <c r="O695" s="257"/>
      <c r="P695" s="257"/>
      <c r="Q695" s="257"/>
      <c r="R695" s="257"/>
      <c r="S695" s="257"/>
      <c r="T695" s="257"/>
      <c r="U695" s="257"/>
      <c r="V695" s="257"/>
      <c r="W695" s="257"/>
      <c r="X695" s="257"/>
      <c r="Y695" s="257"/>
      <c r="Z695" s="257"/>
    </row>
    <row r="696" ht="13.5" customHeight="1">
      <c r="A696" s="257"/>
      <c r="B696" s="257"/>
      <c r="C696" s="257"/>
      <c r="D696" s="258"/>
      <c r="E696" s="258"/>
      <c r="F696" s="257"/>
      <c r="G696" s="257"/>
      <c r="H696" s="257"/>
      <c r="I696" s="257"/>
      <c r="J696" s="257"/>
      <c r="K696" s="257"/>
      <c r="L696" s="257"/>
      <c r="M696" s="257"/>
      <c r="N696" s="257"/>
      <c r="O696" s="257"/>
      <c r="P696" s="257"/>
      <c r="Q696" s="257"/>
      <c r="R696" s="257"/>
      <c r="S696" s="257"/>
      <c r="T696" s="257"/>
      <c r="U696" s="257"/>
      <c r="V696" s="257"/>
      <c r="W696" s="257"/>
      <c r="X696" s="257"/>
      <c r="Y696" s="257"/>
      <c r="Z696" s="257"/>
    </row>
    <row r="697" ht="13.5" customHeight="1">
      <c r="A697" s="257"/>
      <c r="B697" s="257"/>
      <c r="C697" s="257"/>
      <c r="D697" s="258"/>
      <c r="E697" s="258"/>
      <c r="F697" s="257"/>
      <c r="G697" s="257"/>
      <c r="H697" s="257"/>
      <c r="I697" s="257"/>
      <c r="J697" s="257"/>
      <c r="K697" s="257"/>
      <c r="L697" s="257"/>
      <c r="M697" s="257"/>
      <c r="N697" s="257"/>
      <c r="O697" s="257"/>
      <c r="P697" s="257"/>
      <c r="Q697" s="257"/>
      <c r="R697" s="257"/>
      <c r="S697" s="257"/>
      <c r="T697" s="257"/>
      <c r="U697" s="257"/>
      <c r="V697" s="257"/>
      <c r="W697" s="257"/>
      <c r="X697" s="257"/>
      <c r="Y697" s="257"/>
      <c r="Z697" s="257"/>
    </row>
    <row r="698" ht="13.5" customHeight="1">
      <c r="A698" s="257"/>
      <c r="B698" s="257"/>
      <c r="C698" s="257"/>
      <c r="D698" s="258"/>
      <c r="E698" s="258"/>
      <c r="F698" s="257"/>
      <c r="G698" s="257"/>
      <c r="H698" s="257"/>
      <c r="I698" s="257"/>
      <c r="J698" s="257"/>
      <c r="K698" s="257"/>
      <c r="L698" s="257"/>
      <c r="M698" s="257"/>
      <c r="N698" s="257"/>
      <c r="O698" s="257"/>
      <c r="P698" s="257"/>
      <c r="Q698" s="257"/>
      <c r="R698" s="257"/>
      <c r="S698" s="257"/>
      <c r="T698" s="257"/>
      <c r="U698" s="257"/>
      <c r="V698" s="257"/>
      <c r="W698" s="257"/>
      <c r="X698" s="257"/>
      <c r="Y698" s="257"/>
      <c r="Z698" s="257"/>
    </row>
    <row r="699" ht="13.5" customHeight="1">
      <c r="A699" s="257"/>
      <c r="B699" s="257"/>
      <c r="C699" s="257"/>
      <c r="D699" s="258"/>
      <c r="E699" s="258"/>
      <c r="F699" s="257"/>
      <c r="G699" s="257"/>
      <c r="H699" s="257"/>
      <c r="I699" s="257"/>
      <c r="J699" s="257"/>
      <c r="K699" s="257"/>
      <c r="L699" s="257"/>
      <c r="M699" s="257"/>
      <c r="N699" s="257"/>
      <c r="O699" s="257"/>
      <c r="P699" s="257"/>
      <c r="Q699" s="257"/>
      <c r="R699" s="257"/>
      <c r="S699" s="257"/>
      <c r="T699" s="257"/>
      <c r="U699" s="257"/>
      <c r="V699" s="257"/>
      <c r="W699" s="257"/>
      <c r="X699" s="257"/>
      <c r="Y699" s="257"/>
      <c r="Z699" s="257"/>
    </row>
    <row r="700" ht="13.5" customHeight="1">
      <c r="A700" s="257"/>
      <c r="B700" s="257"/>
      <c r="C700" s="257"/>
      <c r="D700" s="258"/>
      <c r="E700" s="258"/>
      <c r="F700" s="257"/>
      <c r="G700" s="257"/>
      <c r="H700" s="257"/>
      <c r="I700" s="257"/>
      <c r="J700" s="257"/>
      <c r="K700" s="257"/>
      <c r="L700" s="257"/>
      <c r="M700" s="257"/>
      <c r="N700" s="257"/>
      <c r="O700" s="257"/>
      <c r="P700" s="257"/>
      <c r="Q700" s="257"/>
      <c r="R700" s="257"/>
      <c r="S700" s="257"/>
      <c r="T700" s="257"/>
      <c r="U700" s="257"/>
      <c r="V700" s="257"/>
      <c r="W700" s="257"/>
      <c r="X700" s="257"/>
      <c r="Y700" s="257"/>
      <c r="Z700" s="257"/>
    </row>
    <row r="701" ht="13.5" customHeight="1">
      <c r="A701" s="257"/>
      <c r="B701" s="257"/>
      <c r="C701" s="257"/>
      <c r="D701" s="258"/>
      <c r="E701" s="258"/>
      <c r="F701" s="257"/>
      <c r="G701" s="257"/>
      <c r="H701" s="257"/>
      <c r="I701" s="257"/>
      <c r="J701" s="257"/>
      <c r="K701" s="257"/>
      <c r="L701" s="257"/>
      <c r="M701" s="257"/>
      <c r="N701" s="257"/>
      <c r="O701" s="257"/>
      <c r="P701" s="257"/>
      <c r="Q701" s="257"/>
      <c r="R701" s="257"/>
      <c r="S701" s="257"/>
      <c r="T701" s="257"/>
      <c r="U701" s="257"/>
      <c r="V701" s="257"/>
      <c r="W701" s="257"/>
      <c r="X701" s="257"/>
      <c r="Y701" s="257"/>
      <c r="Z701" s="257"/>
    </row>
    <row r="702" ht="13.5" customHeight="1">
      <c r="A702" s="257"/>
      <c r="B702" s="257"/>
      <c r="C702" s="257"/>
      <c r="D702" s="258"/>
      <c r="E702" s="258"/>
      <c r="F702" s="257"/>
      <c r="G702" s="257"/>
      <c r="H702" s="257"/>
      <c r="I702" s="257"/>
      <c r="J702" s="257"/>
      <c r="K702" s="257"/>
      <c r="L702" s="257"/>
      <c r="M702" s="257"/>
      <c r="N702" s="257"/>
      <c r="O702" s="257"/>
      <c r="P702" s="257"/>
      <c r="Q702" s="257"/>
      <c r="R702" s="257"/>
      <c r="S702" s="257"/>
      <c r="T702" s="257"/>
      <c r="U702" s="257"/>
      <c r="V702" s="257"/>
      <c r="W702" s="257"/>
      <c r="X702" s="257"/>
      <c r="Y702" s="257"/>
      <c r="Z702" s="257"/>
    </row>
    <row r="703" ht="13.5" customHeight="1">
      <c r="A703" s="257"/>
      <c r="B703" s="257"/>
      <c r="C703" s="257"/>
      <c r="D703" s="258"/>
      <c r="E703" s="258"/>
      <c r="F703" s="257"/>
      <c r="G703" s="257"/>
      <c r="H703" s="257"/>
      <c r="I703" s="257"/>
      <c r="J703" s="257"/>
      <c r="K703" s="257"/>
      <c r="L703" s="257"/>
      <c r="M703" s="257"/>
      <c r="N703" s="257"/>
      <c r="O703" s="257"/>
      <c r="P703" s="257"/>
      <c r="Q703" s="257"/>
      <c r="R703" s="257"/>
      <c r="S703" s="257"/>
      <c r="T703" s="257"/>
      <c r="U703" s="257"/>
      <c r="V703" s="257"/>
      <c r="W703" s="257"/>
      <c r="X703" s="257"/>
      <c r="Y703" s="257"/>
      <c r="Z703" s="257"/>
    </row>
    <row r="704" ht="13.5" customHeight="1">
      <c r="A704" s="257"/>
      <c r="B704" s="257"/>
      <c r="C704" s="257"/>
      <c r="D704" s="258"/>
      <c r="E704" s="258"/>
      <c r="F704" s="257"/>
      <c r="G704" s="257"/>
      <c r="H704" s="257"/>
      <c r="I704" s="257"/>
      <c r="J704" s="257"/>
      <c r="K704" s="257"/>
      <c r="L704" s="257"/>
      <c r="M704" s="257"/>
      <c r="N704" s="257"/>
      <c r="O704" s="257"/>
      <c r="P704" s="257"/>
      <c r="Q704" s="257"/>
      <c r="R704" s="257"/>
      <c r="S704" s="257"/>
      <c r="T704" s="257"/>
      <c r="U704" s="257"/>
      <c r="V704" s="257"/>
      <c r="W704" s="257"/>
      <c r="X704" s="257"/>
      <c r="Y704" s="257"/>
      <c r="Z704" s="257"/>
    </row>
    <row r="705" ht="13.5" customHeight="1">
      <c r="A705" s="257"/>
      <c r="B705" s="257"/>
      <c r="C705" s="257"/>
      <c r="D705" s="258"/>
      <c r="E705" s="258"/>
      <c r="F705" s="257"/>
      <c r="G705" s="257"/>
      <c r="H705" s="257"/>
      <c r="I705" s="257"/>
      <c r="J705" s="257"/>
      <c r="K705" s="257"/>
      <c r="L705" s="257"/>
      <c r="M705" s="257"/>
      <c r="N705" s="257"/>
      <c r="O705" s="257"/>
      <c r="P705" s="257"/>
      <c r="Q705" s="257"/>
      <c r="R705" s="257"/>
      <c r="S705" s="257"/>
      <c r="T705" s="257"/>
      <c r="U705" s="257"/>
      <c r="V705" s="257"/>
      <c r="W705" s="257"/>
      <c r="X705" s="257"/>
      <c r="Y705" s="257"/>
      <c r="Z705" s="257"/>
    </row>
    <row r="706" ht="13.5" customHeight="1">
      <c r="A706" s="257"/>
      <c r="B706" s="257"/>
      <c r="C706" s="257"/>
      <c r="D706" s="258"/>
      <c r="E706" s="258"/>
      <c r="F706" s="257"/>
      <c r="G706" s="257"/>
      <c r="H706" s="257"/>
      <c r="I706" s="257"/>
      <c r="J706" s="257"/>
      <c r="K706" s="257"/>
      <c r="L706" s="257"/>
      <c r="M706" s="257"/>
      <c r="N706" s="257"/>
      <c r="O706" s="257"/>
      <c r="P706" s="257"/>
      <c r="Q706" s="257"/>
      <c r="R706" s="257"/>
      <c r="S706" s="257"/>
      <c r="T706" s="257"/>
      <c r="U706" s="257"/>
      <c r="V706" s="257"/>
      <c r="W706" s="257"/>
      <c r="X706" s="257"/>
      <c r="Y706" s="257"/>
      <c r="Z706" s="257"/>
    </row>
    <row r="707" ht="13.5" customHeight="1">
      <c r="A707" s="257"/>
      <c r="B707" s="257"/>
      <c r="C707" s="257"/>
      <c r="D707" s="258"/>
      <c r="E707" s="258"/>
      <c r="F707" s="257"/>
      <c r="G707" s="257"/>
      <c r="H707" s="257"/>
      <c r="I707" s="257"/>
      <c r="J707" s="257"/>
      <c r="K707" s="257"/>
      <c r="L707" s="257"/>
      <c r="M707" s="257"/>
      <c r="N707" s="257"/>
      <c r="O707" s="257"/>
      <c r="P707" s="257"/>
      <c r="Q707" s="257"/>
      <c r="R707" s="257"/>
      <c r="S707" s="257"/>
      <c r="T707" s="257"/>
      <c r="U707" s="257"/>
      <c r="V707" s="257"/>
      <c r="W707" s="257"/>
      <c r="X707" s="257"/>
      <c r="Y707" s="257"/>
      <c r="Z707" s="257"/>
    </row>
    <row r="708" ht="13.5" customHeight="1">
      <c r="A708" s="257"/>
      <c r="B708" s="257"/>
      <c r="C708" s="257"/>
      <c r="D708" s="258"/>
      <c r="E708" s="258"/>
      <c r="F708" s="257"/>
      <c r="G708" s="257"/>
      <c r="H708" s="257"/>
      <c r="I708" s="257"/>
      <c r="J708" s="257"/>
      <c r="K708" s="257"/>
      <c r="L708" s="257"/>
      <c r="M708" s="257"/>
      <c r="N708" s="257"/>
      <c r="O708" s="257"/>
      <c r="P708" s="257"/>
      <c r="Q708" s="257"/>
      <c r="R708" s="257"/>
      <c r="S708" s="257"/>
      <c r="T708" s="257"/>
      <c r="U708" s="257"/>
      <c r="V708" s="257"/>
      <c r="W708" s="257"/>
      <c r="X708" s="257"/>
      <c r="Y708" s="257"/>
      <c r="Z708" s="257"/>
    </row>
    <row r="709" ht="13.5" customHeight="1">
      <c r="A709" s="257"/>
      <c r="B709" s="257"/>
      <c r="C709" s="257"/>
      <c r="D709" s="258"/>
      <c r="E709" s="258"/>
      <c r="F709" s="257"/>
      <c r="G709" s="257"/>
      <c r="H709" s="257"/>
      <c r="I709" s="257"/>
      <c r="J709" s="257"/>
      <c r="K709" s="257"/>
      <c r="L709" s="257"/>
      <c r="M709" s="257"/>
      <c r="N709" s="257"/>
      <c r="O709" s="257"/>
      <c r="P709" s="257"/>
      <c r="Q709" s="257"/>
      <c r="R709" s="257"/>
      <c r="S709" s="257"/>
      <c r="T709" s="257"/>
      <c r="U709" s="257"/>
      <c r="V709" s="257"/>
      <c r="W709" s="257"/>
      <c r="X709" s="257"/>
      <c r="Y709" s="257"/>
      <c r="Z709" s="257"/>
    </row>
    <row r="710" ht="13.5" customHeight="1">
      <c r="A710" s="257"/>
      <c r="B710" s="257"/>
      <c r="C710" s="257"/>
      <c r="D710" s="258"/>
      <c r="E710" s="258"/>
      <c r="F710" s="257"/>
      <c r="G710" s="257"/>
      <c r="H710" s="257"/>
      <c r="I710" s="257"/>
      <c r="J710" s="257"/>
      <c r="K710" s="257"/>
      <c r="L710" s="257"/>
      <c r="M710" s="257"/>
      <c r="N710" s="257"/>
      <c r="O710" s="257"/>
      <c r="P710" s="257"/>
      <c r="Q710" s="257"/>
      <c r="R710" s="257"/>
      <c r="S710" s="257"/>
      <c r="T710" s="257"/>
      <c r="U710" s="257"/>
      <c r="V710" s="257"/>
      <c r="W710" s="257"/>
      <c r="X710" s="257"/>
      <c r="Y710" s="257"/>
      <c r="Z710" s="257"/>
    </row>
    <row r="711" ht="13.5" customHeight="1">
      <c r="A711" s="257"/>
      <c r="B711" s="257"/>
      <c r="C711" s="257"/>
      <c r="D711" s="258"/>
      <c r="E711" s="258"/>
      <c r="F711" s="257"/>
      <c r="G711" s="257"/>
      <c r="H711" s="257"/>
      <c r="I711" s="257"/>
      <c r="J711" s="257"/>
      <c r="K711" s="257"/>
      <c r="L711" s="257"/>
      <c r="M711" s="257"/>
      <c r="N711" s="257"/>
      <c r="O711" s="257"/>
      <c r="P711" s="257"/>
      <c r="Q711" s="257"/>
      <c r="R711" s="257"/>
      <c r="S711" s="257"/>
      <c r="T711" s="257"/>
      <c r="U711" s="257"/>
      <c r="V711" s="257"/>
      <c r="W711" s="257"/>
      <c r="X711" s="257"/>
      <c r="Y711" s="257"/>
      <c r="Z711" s="257"/>
    </row>
    <row r="712" ht="13.5" customHeight="1">
      <c r="A712" s="257"/>
      <c r="B712" s="257"/>
      <c r="C712" s="257"/>
      <c r="D712" s="258"/>
      <c r="E712" s="258"/>
      <c r="F712" s="257"/>
      <c r="G712" s="257"/>
      <c r="H712" s="257"/>
      <c r="I712" s="257"/>
      <c r="J712" s="257"/>
      <c r="K712" s="257"/>
      <c r="L712" s="257"/>
      <c r="M712" s="257"/>
      <c r="N712" s="257"/>
      <c r="O712" s="257"/>
      <c r="P712" s="257"/>
      <c r="Q712" s="257"/>
      <c r="R712" s="257"/>
      <c r="S712" s="257"/>
      <c r="T712" s="257"/>
      <c r="U712" s="257"/>
      <c r="V712" s="257"/>
      <c r="W712" s="257"/>
      <c r="X712" s="257"/>
      <c r="Y712" s="257"/>
      <c r="Z712" s="257"/>
    </row>
    <row r="713" ht="13.5" customHeight="1">
      <c r="A713" s="257"/>
      <c r="B713" s="257"/>
      <c r="C713" s="257"/>
      <c r="D713" s="258"/>
      <c r="E713" s="258"/>
      <c r="F713" s="257"/>
      <c r="G713" s="257"/>
      <c r="H713" s="257"/>
      <c r="I713" s="257"/>
      <c r="J713" s="257"/>
      <c r="K713" s="257"/>
      <c r="L713" s="257"/>
      <c r="M713" s="257"/>
      <c r="N713" s="257"/>
      <c r="O713" s="257"/>
      <c r="P713" s="257"/>
      <c r="Q713" s="257"/>
      <c r="R713" s="257"/>
      <c r="S713" s="257"/>
      <c r="T713" s="257"/>
      <c r="U713" s="257"/>
      <c r="V713" s="257"/>
      <c r="W713" s="257"/>
      <c r="X713" s="257"/>
      <c r="Y713" s="257"/>
      <c r="Z713" s="257"/>
    </row>
    <row r="714" ht="13.5" customHeight="1">
      <c r="A714" s="257"/>
      <c r="B714" s="257"/>
      <c r="C714" s="257"/>
      <c r="D714" s="258"/>
      <c r="E714" s="258"/>
      <c r="F714" s="257"/>
      <c r="G714" s="257"/>
      <c r="H714" s="257"/>
      <c r="I714" s="257"/>
      <c r="J714" s="257"/>
      <c r="K714" s="257"/>
      <c r="L714" s="257"/>
      <c r="M714" s="257"/>
      <c r="N714" s="257"/>
      <c r="O714" s="257"/>
      <c r="P714" s="257"/>
      <c r="Q714" s="257"/>
      <c r="R714" s="257"/>
      <c r="S714" s="257"/>
      <c r="T714" s="257"/>
      <c r="U714" s="257"/>
      <c r="V714" s="257"/>
      <c r="W714" s="257"/>
      <c r="X714" s="257"/>
      <c r="Y714" s="257"/>
      <c r="Z714" s="257"/>
    </row>
    <row r="715" ht="13.5" customHeight="1">
      <c r="A715" s="257"/>
      <c r="B715" s="257"/>
      <c r="C715" s="257"/>
      <c r="D715" s="258"/>
      <c r="E715" s="258"/>
      <c r="F715" s="257"/>
      <c r="G715" s="257"/>
      <c r="H715" s="257"/>
      <c r="I715" s="257"/>
      <c r="J715" s="257"/>
      <c r="K715" s="257"/>
      <c r="L715" s="257"/>
      <c r="M715" s="257"/>
      <c r="N715" s="257"/>
      <c r="O715" s="257"/>
      <c r="P715" s="257"/>
      <c r="Q715" s="257"/>
      <c r="R715" s="257"/>
      <c r="S715" s="257"/>
      <c r="T715" s="257"/>
      <c r="U715" s="257"/>
      <c r="V715" s="257"/>
      <c r="W715" s="257"/>
      <c r="X715" s="257"/>
      <c r="Y715" s="257"/>
      <c r="Z715" s="257"/>
    </row>
    <row r="716" ht="13.5" customHeight="1">
      <c r="A716" s="257"/>
      <c r="B716" s="257"/>
      <c r="C716" s="257"/>
      <c r="D716" s="258"/>
      <c r="E716" s="258"/>
      <c r="F716" s="257"/>
      <c r="G716" s="257"/>
      <c r="H716" s="257"/>
      <c r="I716" s="257"/>
      <c r="J716" s="257"/>
      <c r="K716" s="257"/>
      <c r="L716" s="257"/>
      <c r="M716" s="257"/>
      <c r="N716" s="257"/>
      <c r="O716" s="257"/>
      <c r="P716" s="257"/>
      <c r="Q716" s="257"/>
      <c r="R716" s="257"/>
      <c r="S716" s="257"/>
      <c r="T716" s="257"/>
      <c r="U716" s="257"/>
      <c r="V716" s="257"/>
      <c r="W716" s="257"/>
      <c r="X716" s="257"/>
      <c r="Y716" s="257"/>
      <c r="Z716" s="257"/>
    </row>
    <row r="717" ht="13.5" customHeight="1">
      <c r="A717" s="257"/>
      <c r="B717" s="257"/>
      <c r="C717" s="257"/>
      <c r="D717" s="258"/>
      <c r="E717" s="258"/>
      <c r="F717" s="257"/>
      <c r="G717" s="257"/>
      <c r="H717" s="257"/>
      <c r="I717" s="257"/>
      <c r="J717" s="257"/>
      <c r="K717" s="257"/>
      <c r="L717" s="257"/>
      <c r="M717" s="257"/>
      <c r="N717" s="257"/>
      <c r="O717" s="257"/>
      <c r="P717" s="257"/>
      <c r="Q717" s="257"/>
      <c r="R717" s="257"/>
      <c r="S717" s="257"/>
      <c r="T717" s="257"/>
      <c r="U717" s="257"/>
      <c r="V717" s="257"/>
      <c r="W717" s="257"/>
      <c r="X717" s="257"/>
      <c r="Y717" s="257"/>
      <c r="Z717" s="257"/>
    </row>
    <row r="718" ht="13.5" customHeight="1">
      <c r="A718" s="257"/>
      <c r="B718" s="257"/>
      <c r="C718" s="257"/>
      <c r="D718" s="258"/>
      <c r="E718" s="258"/>
      <c r="F718" s="257"/>
      <c r="G718" s="257"/>
      <c r="H718" s="257"/>
      <c r="I718" s="257"/>
      <c r="J718" s="257"/>
      <c r="K718" s="257"/>
      <c r="L718" s="257"/>
      <c r="M718" s="257"/>
      <c r="N718" s="257"/>
      <c r="O718" s="257"/>
      <c r="P718" s="257"/>
      <c r="Q718" s="257"/>
      <c r="R718" s="257"/>
      <c r="S718" s="257"/>
      <c r="T718" s="257"/>
      <c r="U718" s="257"/>
      <c r="V718" s="257"/>
      <c r="W718" s="257"/>
      <c r="X718" s="257"/>
      <c r="Y718" s="257"/>
      <c r="Z718" s="257"/>
    </row>
    <row r="719" ht="13.5" customHeight="1">
      <c r="A719" s="257"/>
      <c r="B719" s="257"/>
      <c r="C719" s="257"/>
      <c r="D719" s="258"/>
      <c r="E719" s="258"/>
      <c r="F719" s="257"/>
      <c r="G719" s="257"/>
      <c r="H719" s="257"/>
      <c r="I719" s="257"/>
      <c r="J719" s="257"/>
      <c r="K719" s="257"/>
      <c r="L719" s="257"/>
      <c r="M719" s="257"/>
      <c r="N719" s="257"/>
      <c r="O719" s="257"/>
      <c r="P719" s="257"/>
      <c r="Q719" s="257"/>
      <c r="R719" s="257"/>
      <c r="S719" s="257"/>
      <c r="T719" s="257"/>
      <c r="U719" s="257"/>
      <c r="V719" s="257"/>
      <c r="W719" s="257"/>
      <c r="X719" s="257"/>
      <c r="Y719" s="257"/>
      <c r="Z719" s="257"/>
    </row>
    <row r="720" ht="13.5" customHeight="1">
      <c r="A720" s="257"/>
      <c r="B720" s="257"/>
      <c r="C720" s="257"/>
      <c r="D720" s="258"/>
      <c r="E720" s="258"/>
      <c r="F720" s="257"/>
      <c r="G720" s="257"/>
      <c r="H720" s="257"/>
      <c r="I720" s="257"/>
      <c r="J720" s="257"/>
      <c r="K720" s="257"/>
      <c r="L720" s="257"/>
      <c r="M720" s="257"/>
      <c r="N720" s="257"/>
      <c r="O720" s="257"/>
      <c r="P720" s="257"/>
      <c r="Q720" s="257"/>
      <c r="R720" s="257"/>
      <c r="S720" s="257"/>
      <c r="T720" s="257"/>
      <c r="U720" s="257"/>
      <c r="V720" s="257"/>
      <c r="W720" s="257"/>
      <c r="X720" s="257"/>
      <c r="Y720" s="257"/>
      <c r="Z720" s="257"/>
    </row>
    <row r="721" ht="13.5" customHeight="1">
      <c r="A721" s="257"/>
      <c r="B721" s="257"/>
      <c r="C721" s="257"/>
      <c r="D721" s="258"/>
      <c r="E721" s="258"/>
      <c r="F721" s="257"/>
      <c r="G721" s="257"/>
      <c r="H721" s="257"/>
      <c r="I721" s="257"/>
      <c r="J721" s="257"/>
      <c r="K721" s="257"/>
      <c r="L721" s="257"/>
      <c r="M721" s="257"/>
      <c r="N721" s="257"/>
      <c r="O721" s="257"/>
      <c r="P721" s="257"/>
      <c r="Q721" s="257"/>
      <c r="R721" s="257"/>
      <c r="S721" s="257"/>
      <c r="T721" s="257"/>
      <c r="U721" s="257"/>
      <c r="V721" s="257"/>
      <c r="W721" s="257"/>
      <c r="X721" s="257"/>
      <c r="Y721" s="257"/>
      <c r="Z721" s="257"/>
    </row>
    <row r="722" ht="13.5" customHeight="1">
      <c r="A722" s="257"/>
      <c r="B722" s="257"/>
      <c r="C722" s="257"/>
      <c r="D722" s="258"/>
      <c r="E722" s="258"/>
      <c r="F722" s="257"/>
      <c r="G722" s="257"/>
      <c r="H722" s="257"/>
      <c r="I722" s="257"/>
      <c r="J722" s="257"/>
      <c r="K722" s="257"/>
      <c r="L722" s="257"/>
      <c r="M722" s="257"/>
      <c r="N722" s="257"/>
      <c r="O722" s="257"/>
      <c r="P722" s="257"/>
      <c r="Q722" s="257"/>
      <c r="R722" s="257"/>
      <c r="S722" s="257"/>
      <c r="T722" s="257"/>
      <c r="U722" s="257"/>
      <c r="V722" s="257"/>
      <c r="W722" s="257"/>
      <c r="X722" s="257"/>
      <c r="Y722" s="257"/>
      <c r="Z722" s="257"/>
    </row>
    <row r="723" ht="13.5" customHeight="1">
      <c r="A723" s="257"/>
      <c r="B723" s="257"/>
      <c r="C723" s="257"/>
      <c r="D723" s="258"/>
      <c r="E723" s="258"/>
      <c r="F723" s="257"/>
      <c r="G723" s="257"/>
      <c r="H723" s="257"/>
      <c r="I723" s="257"/>
      <c r="J723" s="257"/>
      <c r="K723" s="257"/>
      <c r="L723" s="257"/>
      <c r="M723" s="257"/>
      <c r="N723" s="257"/>
      <c r="O723" s="257"/>
      <c r="P723" s="257"/>
      <c r="Q723" s="257"/>
      <c r="R723" s="257"/>
      <c r="S723" s="257"/>
      <c r="T723" s="257"/>
      <c r="U723" s="257"/>
      <c r="V723" s="257"/>
      <c r="W723" s="257"/>
      <c r="X723" s="257"/>
      <c r="Y723" s="257"/>
      <c r="Z723" s="257"/>
    </row>
    <row r="724" ht="13.5" customHeight="1">
      <c r="A724" s="257"/>
      <c r="B724" s="257"/>
      <c r="C724" s="257"/>
      <c r="D724" s="258"/>
      <c r="E724" s="258"/>
      <c r="F724" s="257"/>
      <c r="G724" s="257"/>
      <c r="H724" s="257"/>
      <c r="I724" s="257"/>
      <c r="J724" s="257"/>
      <c r="K724" s="257"/>
      <c r="L724" s="257"/>
      <c r="M724" s="257"/>
      <c r="N724" s="257"/>
      <c r="O724" s="257"/>
      <c r="P724" s="257"/>
      <c r="Q724" s="257"/>
      <c r="R724" s="257"/>
      <c r="S724" s="257"/>
      <c r="T724" s="257"/>
      <c r="U724" s="257"/>
      <c r="V724" s="257"/>
      <c r="W724" s="257"/>
      <c r="X724" s="257"/>
      <c r="Y724" s="257"/>
      <c r="Z724" s="257"/>
    </row>
    <row r="725" ht="13.5" customHeight="1">
      <c r="A725" s="257"/>
      <c r="B725" s="257"/>
      <c r="C725" s="257"/>
      <c r="D725" s="258"/>
      <c r="E725" s="258"/>
      <c r="F725" s="257"/>
      <c r="G725" s="257"/>
      <c r="H725" s="257"/>
      <c r="I725" s="257"/>
      <c r="J725" s="257"/>
      <c r="K725" s="257"/>
      <c r="L725" s="257"/>
      <c r="M725" s="257"/>
      <c r="N725" s="257"/>
      <c r="O725" s="257"/>
      <c r="P725" s="257"/>
      <c r="Q725" s="257"/>
      <c r="R725" s="257"/>
      <c r="S725" s="257"/>
      <c r="T725" s="257"/>
      <c r="U725" s="257"/>
      <c r="V725" s="257"/>
      <c r="W725" s="257"/>
      <c r="X725" s="257"/>
      <c r="Y725" s="257"/>
      <c r="Z725" s="257"/>
    </row>
    <row r="726" ht="13.5" customHeight="1">
      <c r="A726" s="257"/>
      <c r="B726" s="257"/>
      <c r="C726" s="257"/>
      <c r="D726" s="258"/>
      <c r="E726" s="258"/>
      <c r="F726" s="257"/>
      <c r="G726" s="257"/>
      <c r="H726" s="257"/>
      <c r="I726" s="257"/>
      <c r="J726" s="257"/>
      <c r="K726" s="257"/>
      <c r="L726" s="257"/>
      <c r="M726" s="257"/>
      <c r="N726" s="257"/>
      <c r="O726" s="257"/>
      <c r="P726" s="257"/>
      <c r="Q726" s="257"/>
      <c r="R726" s="257"/>
      <c r="S726" s="257"/>
      <c r="T726" s="257"/>
      <c r="U726" s="257"/>
      <c r="V726" s="257"/>
      <c r="W726" s="257"/>
      <c r="X726" s="257"/>
      <c r="Y726" s="257"/>
      <c r="Z726" s="257"/>
    </row>
    <row r="727" ht="13.5" customHeight="1">
      <c r="A727" s="257"/>
      <c r="B727" s="257"/>
      <c r="C727" s="257"/>
      <c r="D727" s="258"/>
      <c r="E727" s="258"/>
      <c r="F727" s="257"/>
      <c r="G727" s="257"/>
      <c r="H727" s="257"/>
      <c r="I727" s="257"/>
      <c r="J727" s="257"/>
      <c r="K727" s="257"/>
      <c r="L727" s="257"/>
      <c r="M727" s="257"/>
      <c r="N727" s="257"/>
      <c r="O727" s="257"/>
      <c r="P727" s="257"/>
      <c r="Q727" s="257"/>
      <c r="R727" s="257"/>
      <c r="S727" s="257"/>
      <c r="T727" s="257"/>
      <c r="U727" s="257"/>
      <c r="V727" s="257"/>
      <c r="W727" s="257"/>
      <c r="X727" s="257"/>
      <c r="Y727" s="257"/>
      <c r="Z727" s="257"/>
    </row>
    <row r="728" ht="13.5" customHeight="1">
      <c r="A728" s="257"/>
      <c r="B728" s="257"/>
      <c r="C728" s="257"/>
      <c r="D728" s="258"/>
      <c r="E728" s="258"/>
      <c r="F728" s="257"/>
      <c r="G728" s="257"/>
      <c r="H728" s="257"/>
      <c r="I728" s="257"/>
      <c r="J728" s="257"/>
      <c r="K728" s="257"/>
      <c r="L728" s="257"/>
      <c r="M728" s="257"/>
      <c r="N728" s="257"/>
      <c r="O728" s="257"/>
      <c r="P728" s="257"/>
      <c r="Q728" s="257"/>
      <c r="R728" s="257"/>
      <c r="S728" s="257"/>
      <c r="T728" s="257"/>
      <c r="U728" s="257"/>
      <c r="V728" s="257"/>
      <c r="W728" s="257"/>
      <c r="X728" s="257"/>
      <c r="Y728" s="257"/>
      <c r="Z728" s="257"/>
    </row>
    <row r="729" ht="13.5" customHeight="1">
      <c r="A729" s="257"/>
      <c r="B729" s="257"/>
      <c r="C729" s="257"/>
      <c r="D729" s="258"/>
      <c r="E729" s="258"/>
      <c r="F729" s="257"/>
      <c r="G729" s="257"/>
      <c r="H729" s="257"/>
      <c r="I729" s="257"/>
      <c r="J729" s="257"/>
      <c r="K729" s="257"/>
      <c r="L729" s="257"/>
      <c r="M729" s="257"/>
      <c r="N729" s="257"/>
      <c r="O729" s="257"/>
      <c r="P729" s="257"/>
      <c r="Q729" s="257"/>
      <c r="R729" s="257"/>
      <c r="S729" s="257"/>
      <c r="T729" s="257"/>
      <c r="U729" s="257"/>
      <c r="V729" s="257"/>
      <c r="W729" s="257"/>
      <c r="X729" s="257"/>
      <c r="Y729" s="257"/>
      <c r="Z729" s="257"/>
    </row>
    <row r="730" ht="13.5" customHeight="1">
      <c r="A730" s="257"/>
      <c r="B730" s="257"/>
      <c r="C730" s="257"/>
      <c r="D730" s="258"/>
      <c r="E730" s="258"/>
      <c r="F730" s="257"/>
      <c r="G730" s="257"/>
      <c r="H730" s="257"/>
      <c r="I730" s="257"/>
      <c r="J730" s="257"/>
      <c r="K730" s="257"/>
      <c r="L730" s="257"/>
      <c r="M730" s="257"/>
      <c r="N730" s="257"/>
      <c r="O730" s="257"/>
      <c r="P730" s="257"/>
      <c r="Q730" s="257"/>
      <c r="R730" s="257"/>
      <c r="S730" s="257"/>
      <c r="T730" s="257"/>
      <c r="U730" s="257"/>
      <c r="V730" s="257"/>
      <c r="W730" s="257"/>
      <c r="X730" s="257"/>
      <c r="Y730" s="257"/>
      <c r="Z730" s="257"/>
    </row>
    <row r="731" ht="13.5" customHeight="1">
      <c r="A731" s="257"/>
      <c r="B731" s="257"/>
      <c r="C731" s="257"/>
      <c r="D731" s="258"/>
      <c r="E731" s="258"/>
      <c r="F731" s="257"/>
      <c r="G731" s="257"/>
      <c r="H731" s="257"/>
      <c r="I731" s="257"/>
      <c r="J731" s="257"/>
      <c r="K731" s="257"/>
      <c r="L731" s="257"/>
      <c r="M731" s="257"/>
      <c r="N731" s="257"/>
      <c r="O731" s="257"/>
      <c r="P731" s="257"/>
      <c r="Q731" s="257"/>
      <c r="R731" s="257"/>
      <c r="S731" s="257"/>
      <c r="T731" s="257"/>
      <c r="U731" s="257"/>
      <c r="V731" s="257"/>
      <c r="W731" s="257"/>
      <c r="X731" s="257"/>
      <c r="Y731" s="257"/>
      <c r="Z731" s="257"/>
    </row>
    <row r="732" ht="13.5" customHeight="1">
      <c r="A732" s="257"/>
      <c r="B732" s="257"/>
      <c r="C732" s="257"/>
      <c r="D732" s="258"/>
      <c r="E732" s="258"/>
      <c r="F732" s="257"/>
      <c r="G732" s="257"/>
      <c r="H732" s="257"/>
      <c r="I732" s="257"/>
      <c r="J732" s="257"/>
      <c r="K732" s="257"/>
      <c r="L732" s="257"/>
      <c r="M732" s="257"/>
      <c r="N732" s="257"/>
      <c r="O732" s="257"/>
      <c r="P732" s="257"/>
      <c r="Q732" s="257"/>
      <c r="R732" s="257"/>
      <c r="S732" s="257"/>
      <c r="T732" s="257"/>
      <c r="U732" s="257"/>
      <c r="V732" s="257"/>
      <c r="W732" s="257"/>
      <c r="X732" s="257"/>
      <c r="Y732" s="257"/>
      <c r="Z732" s="257"/>
    </row>
    <row r="733" ht="13.5" customHeight="1">
      <c r="A733" s="257"/>
      <c r="B733" s="257"/>
      <c r="C733" s="257"/>
      <c r="D733" s="258"/>
      <c r="E733" s="258"/>
      <c r="F733" s="257"/>
      <c r="G733" s="257"/>
      <c r="H733" s="257"/>
      <c r="I733" s="257"/>
      <c r="J733" s="257"/>
      <c r="K733" s="257"/>
      <c r="L733" s="257"/>
      <c r="M733" s="257"/>
      <c r="N733" s="257"/>
      <c r="O733" s="257"/>
      <c r="P733" s="257"/>
      <c r="Q733" s="257"/>
      <c r="R733" s="257"/>
      <c r="S733" s="257"/>
      <c r="T733" s="257"/>
      <c r="U733" s="257"/>
      <c r="V733" s="257"/>
      <c r="W733" s="257"/>
      <c r="X733" s="257"/>
      <c r="Y733" s="257"/>
      <c r="Z733" s="257"/>
    </row>
    <row r="734" ht="13.5" customHeight="1">
      <c r="A734" s="257"/>
      <c r="B734" s="257"/>
      <c r="C734" s="257"/>
      <c r="D734" s="258"/>
      <c r="E734" s="258"/>
      <c r="F734" s="257"/>
      <c r="G734" s="257"/>
      <c r="H734" s="257"/>
      <c r="I734" s="257"/>
      <c r="J734" s="257"/>
      <c r="K734" s="257"/>
      <c r="L734" s="257"/>
      <c r="M734" s="257"/>
      <c r="N734" s="257"/>
      <c r="O734" s="257"/>
      <c r="P734" s="257"/>
      <c r="Q734" s="257"/>
      <c r="R734" s="257"/>
      <c r="S734" s="257"/>
      <c r="T734" s="257"/>
      <c r="U734" s="257"/>
      <c r="V734" s="257"/>
      <c r="W734" s="257"/>
      <c r="X734" s="257"/>
      <c r="Y734" s="257"/>
      <c r="Z734" s="257"/>
    </row>
    <row r="735" ht="13.5" customHeight="1">
      <c r="A735" s="257"/>
      <c r="B735" s="257"/>
      <c r="C735" s="257"/>
      <c r="D735" s="258"/>
      <c r="E735" s="258"/>
      <c r="F735" s="257"/>
      <c r="G735" s="257"/>
      <c r="H735" s="257"/>
      <c r="I735" s="257"/>
      <c r="J735" s="257"/>
      <c r="K735" s="257"/>
      <c r="L735" s="257"/>
      <c r="M735" s="257"/>
      <c r="N735" s="257"/>
      <c r="O735" s="257"/>
      <c r="P735" s="257"/>
      <c r="Q735" s="257"/>
      <c r="R735" s="257"/>
      <c r="S735" s="257"/>
      <c r="T735" s="257"/>
      <c r="U735" s="257"/>
      <c r="V735" s="257"/>
      <c r="W735" s="257"/>
      <c r="X735" s="257"/>
      <c r="Y735" s="257"/>
      <c r="Z735" s="257"/>
    </row>
    <row r="736" ht="13.5" customHeight="1">
      <c r="A736" s="257"/>
      <c r="B736" s="257"/>
      <c r="C736" s="257"/>
      <c r="D736" s="258"/>
      <c r="E736" s="258"/>
      <c r="F736" s="257"/>
      <c r="G736" s="257"/>
      <c r="H736" s="257"/>
      <c r="I736" s="257"/>
      <c r="J736" s="257"/>
      <c r="K736" s="257"/>
      <c r="L736" s="257"/>
      <c r="M736" s="257"/>
      <c r="N736" s="257"/>
      <c r="O736" s="257"/>
      <c r="P736" s="257"/>
      <c r="Q736" s="257"/>
      <c r="R736" s="257"/>
      <c r="S736" s="257"/>
      <c r="T736" s="257"/>
      <c r="U736" s="257"/>
      <c r="V736" s="257"/>
      <c r="W736" s="257"/>
      <c r="X736" s="257"/>
      <c r="Y736" s="257"/>
      <c r="Z736" s="257"/>
    </row>
    <row r="737" ht="13.5" customHeight="1">
      <c r="A737" s="257"/>
      <c r="B737" s="257"/>
      <c r="C737" s="257"/>
      <c r="D737" s="258"/>
      <c r="E737" s="258"/>
      <c r="F737" s="257"/>
      <c r="G737" s="257"/>
      <c r="H737" s="257"/>
      <c r="I737" s="257"/>
      <c r="J737" s="257"/>
      <c r="K737" s="257"/>
      <c r="L737" s="257"/>
      <c r="M737" s="257"/>
      <c r="N737" s="257"/>
      <c r="O737" s="257"/>
      <c r="P737" s="257"/>
      <c r="Q737" s="257"/>
      <c r="R737" s="257"/>
      <c r="S737" s="257"/>
      <c r="T737" s="257"/>
      <c r="U737" s="257"/>
      <c r="V737" s="257"/>
      <c r="W737" s="257"/>
      <c r="X737" s="257"/>
      <c r="Y737" s="257"/>
      <c r="Z737" s="257"/>
    </row>
    <row r="738" ht="13.5" customHeight="1">
      <c r="A738" s="257"/>
      <c r="B738" s="257"/>
      <c r="C738" s="257"/>
      <c r="D738" s="258"/>
      <c r="E738" s="258"/>
      <c r="F738" s="257"/>
      <c r="G738" s="257"/>
      <c r="H738" s="257"/>
      <c r="I738" s="257"/>
      <c r="J738" s="257"/>
      <c r="K738" s="257"/>
      <c r="L738" s="257"/>
      <c r="M738" s="257"/>
      <c r="N738" s="257"/>
      <c r="O738" s="257"/>
      <c r="P738" s="257"/>
      <c r="Q738" s="257"/>
      <c r="R738" s="257"/>
      <c r="S738" s="257"/>
      <c r="T738" s="257"/>
      <c r="U738" s="257"/>
      <c r="V738" s="257"/>
      <c r="W738" s="257"/>
      <c r="X738" s="257"/>
      <c r="Y738" s="257"/>
      <c r="Z738" s="257"/>
    </row>
    <row r="739" ht="13.5" customHeight="1">
      <c r="A739" s="257"/>
      <c r="B739" s="257"/>
      <c r="C739" s="257"/>
      <c r="D739" s="258"/>
      <c r="E739" s="258"/>
      <c r="F739" s="257"/>
      <c r="G739" s="257"/>
      <c r="H739" s="257"/>
      <c r="I739" s="257"/>
      <c r="J739" s="257"/>
      <c r="K739" s="257"/>
      <c r="L739" s="257"/>
      <c r="M739" s="257"/>
      <c r="N739" s="257"/>
      <c r="O739" s="257"/>
      <c r="P739" s="257"/>
      <c r="Q739" s="257"/>
      <c r="R739" s="257"/>
      <c r="S739" s="257"/>
      <c r="T739" s="257"/>
      <c r="U739" s="257"/>
      <c r="V739" s="257"/>
      <c r="W739" s="257"/>
      <c r="X739" s="257"/>
      <c r="Y739" s="257"/>
      <c r="Z739" s="257"/>
    </row>
    <row r="740" ht="13.5" customHeight="1">
      <c r="A740" s="257"/>
      <c r="B740" s="257"/>
      <c r="C740" s="257"/>
      <c r="D740" s="258"/>
      <c r="E740" s="258"/>
      <c r="F740" s="257"/>
      <c r="G740" s="257"/>
      <c r="H740" s="257"/>
      <c r="I740" s="257"/>
      <c r="J740" s="257"/>
      <c r="K740" s="257"/>
      <c r="L740" s="257"/>
      <c r="M740" s="257"/>
      <c r="N740" s="257"/>
      <c r="O740" s="257"/>
      <c r="P740" s="257"/>
      <c r="Q740" s="257"/>
      <c r="R740" s="257"/>
      <c r="S740" s="257"/>
      <c r="T740" s="257"/>
      <c r="U740" s="257"/>
      <c r="V740" s="257"/>
      <c r="W740" s="257"/>
      <c r="X740" s="257"/>
      <c r="Y740" s="257"/>
      <c r="Z740" s="257"/>
    </row>
    <row r="741" ht="13.5" customHeight="1">
      <c r="A741" s="257"/>
      <c r="B741" s="257"/>
      <c r="C741" s="257"/>
      <c r="D741" s="258"/>
      <c r="E741" s="258"/>
      <c r="F741" s="257"/>
      <c r="G741" s="257"/>
      <c r="H741" s="257"/>
      <c r="I741" s="257"/>
      <c r="J741" s="257"/>
      <c r="K741" s="257"/>
      <c r="L741" s="257"/>
      <c r="M741" s="257"/>
      <c r="N741" s="257"/>
      <c r="O741" s="257"/>
      <c r="P741" s="257"/>
      <c r="Q741" s="257"/>
      <c r="R741" s="257"/>
      <c r="S741" s="257"/>
      <c r="T741" s="257"/>
      <c r="U741" s="257"/>
      <c r="V741" s="257"/>
      <c r="W741" s="257"/>
      <c r="X741" s="257"/>
      <c r="Y741" s="257"/>
      <c r="Z741" s="257"/>
    </row>
    <row r="742" ht="13.5" customHeight="1">
      <c r="A742" s="257"/>
      <c r="B742" s="257"/>
      <c r="C742" s="257"/>
      <c r="D742" s="258"/>
      <c r="E742" s="258"/>
      <c r="F742" s="257"/>
      <c r="G742" s="257"/>
      <c r="H742" s="257"/>
      <c r="I742" s="257"/>
      <c r="J742" s="257"/>
      <c r="K742" s="257"/>
      <c r="L742" s="257"/>
      <c r="M742" s="257"/>
      <c r="N742" s="257"/>
      <c r="O742" s="257"/>
      <c r="P742" s="257"/>
      <c r="Q742" s="257"/>
      <c r="R742" s="257"/>
      <c r="S742" s="257"/>
      <c r="T742" s="257"/>
      <c r="U742" s="257"/>
      <c r="V742" s="257"/>
      <c r="W742" s="257"/>
      <c r="X742" s="257"/>
      <c r="Y742" s="257"/>
      <c r="Z742" s="257"/>
    </row>
    <row r="743" ht="13.5" customHeight="1">
      <c r="A743" s="257"/>
      <c r="B743" s="257"/>
      <c r="C743" s="257"/>
      <c r="D743" s="258"/>
      <c r="E743" s="258"/>
      <c r="F743" s="257"/>
      <c r="G743" s="257"/>
      <c r="H743" s="257"/>
      <c r="I743" s="257"/>
      <c r="J743" s="257"/>
      <c r="K743" s="257"/>
      <c r="L743" s="257"/>
      <c r="M743" s="257"/>
      <c r="N743" s="257"/>
      <c r="O743" s="257"/>
      <c r="P743" s="257"/>
      <c r="Q743" s="257"/>
      <c r="R743" s="257"/>
      <c r="S743" s="257"/>
      <c r="T743" s="257"/>
      <c r="U743" s="257"/>
      <c r="V743" s="257"/>
      <c r="W743" s="257"/>
      <c r="X743" s="257"/>
      <c r="Y743" s="257"/>
      <c r="Z743" s="257"/>
    </row>
    <row r="744" ht="13.5" customHeight="1">
      <c r="A744" s="257"/>
      <c r="B744" s="257"/>
      <c r="C744" s="257"/>
      <c r="D744" s="258"/>
      <c r="E744" s="258"/>
      <c r="F744" s="257"/>
      <c r="G744" s="257"/>
      <c r="H744" s="257"/>
      <c r="I744" s="257"/>
      <c r="J744" s="257"/>
      <c r="K744" s="257"/>
      <c r="L744" s="257"/>
      <c r="M744" s="257"/>
      <c r="N744" s="257"/>
      <c r="O744" s="257"/>
      <c r="P744" s="257"/>
      <c r="Q744" s="257"/>
      <c r="R744" s="257"/>
      <c r="S744" s="257"/>
      <c r="T744" s="257"/>
      <c r="U744" s="257"/>
      <c r="V744" s="257"/>
      <c r="W744" s="257"/>
      <c r="X744" s="257"/>
      <c r="Y744" s="257"/>
      <c r="Z744" s="257"/>
    </row>
    <row r="745" ht="13.5" customHeight="1">
      <c r="A745" s="257"/>
      <c r="B745" s="257"/>
      <c r="C745" s="257"/>
      <c r="D745" s="258"/>
      <c r="E745" s="258"/>
      <c r="F745" s="257"/>
      <c r="G745" s="257"/>
      <c r="H745" s="257"/>
      <c r="I745" s="257"/>
      <c r="J745" s="257"/>
      <c r="K745" s="257"/>
      <c r="L745" s="257"/>
      <c r="M745" s="257"/>
      <c r="N745" s="257"/>
      <c r="O745" s="257"/>
      <c r="P745" s="257"/>
      <c r="Q745" s="257"/>
      <c r="R745" s="257"/>
      <c r="S745" s="257"/>
      <c r="T745" s="257"/>
      <c r="U745" s="257"/>
      <c r="V745" s="257"/>
      <c r="W745" s="257"/>
      <c r="X745" s="257"/>
      <c r="Y745" s="257"/>
      <c r="Z745" s="257"/>
    </row>
    <row r="746" ht="13.5" customHeight="1">
      <c r="A746" s="257"/>
      <c r="B746" s="257"/>
      <c r="C746" s="257"/>
      <c r="D746" s="258"/>
      <c r="E746" s="258"/>
      <c r="F746" s="257"/>
      <c r="G746" s="257"/>
      <c r="H746" s="257"/>
      <c r="I746" s="257"/>
      <c r="J746" s="257"/>
      <c r="K746" s="257"/>
      <c r="L746" s="257"/>
      <c r="M746" s="257"/>
      <c r="N746" s="257"/>
      <c r="O746" s="257"/>
      <c r="P746" s="257"/>
      <c r="Q746" s="257"/>
      <c r="R746" s="257"/>
      <c r="S746" s="257"/>
      <c r="T746" s="257"/>
      <c r="U746" s="257"/>
      <c r="V746" s="257"/>
      <c r="W746" s="257"/>
      <c r="X746" s="257"/>
      <c r="Y746" s="257"/>
      <c r="Z746" s="257"/>
    </row>
    <row r="747" ht="13.5" customHeight="1">
      <c r="A747" s="257"/>
      <c r="B747" s="257"/>
      <c r="C747" s="257"/>
      <c r="D747" s="258"/>
      <c r="E747" s="258"/>
      <c r="F747" s="257"/>
      <c r="G747" s="257"/>
      <c r="H747" s="257"/>
      <c r="I747" s="257"/>
      <c r="J747" s="257"/>
      <c r="K747" s="257"/>
      <c r="L747" s="257"/>
      <c r="M747" s="257"/>
      <c r="N747" s="257"/>
      <c r="O747" s="257"/>
      <c r="P747" s="257"/>
      <c r="Q747" s="257"/>
      <c r="R747" s="257"/>
      <c r="S747" s="257"/>
      <c r="T747" s="257"/>
      <c r="U747" s="257"/>
      <c r="V747" s="257"/>
      <c r="W747" s="257"/>
      <c r="X747" s="257"/>
      <c r="Y747" s="257"/>
      <c r="Z747" s="257"/>
    </row>
    <row r="748" ht="13.5" customHeight="1">
      <c r="A748" s="257"/>
      <c r="B748" s="257"/>
      <c r="C748" s="257"/>
      <c r="D748" s="258"/>
      <c r="E748" s="258"/>
      <c r="F748" s="257"/>
      <c r="G748" s="257"/>
      <c r="H748" s="257"/>
      <c r="I748" s="257"/>
      <c r="J748" s="257"/>
      <c r="K748" s="257"/>
      <c r="L748" s="257"/>
      <c r="M748" s="257"/>
      <c r="N748" s="257"/>
      <c r="O748" s="257"/>
      <c r="P748" s="257"/>
      <c r="Q748" s="257"/>
      <c r="R748" s="257"/>
      <c r="S748" s="257"/>
      <c r="T748" s="257"/>
      <c r="U748" s="257"/>
      <c r="V748" s="257"/>
      <c r="W748" s="257"/>
      <c r="X748" s="257"/>
      <c r="Y748" s="257"/>
      <c r="Z748" s="257"/>
    </row>
    <row r="749" ht="13.5" customHeight="1">
      <c r="A749" s="257"/>
      <c r="B749" s="257"/>
      <c r="C749" s="257"/>
      <c r="D749" s="258"/>
      <c r="E749" s="258"/>
      <c r="F749" s="257"/>
      <c r="G749" s="257"/>
      <c r="H749" s="257"/>
      <c r="I749" s="257"/>
      <c r="J749" s="257"/>
      <c r="K749" s="257"/>
      <c r="L749" s="257"/>
      <c r="M749" s="257"/>
      <c r="N749" s="257"/>
      <c r="O749" s="257"/>
      <c r="P749" s="257"/>
      <c r="Q749" s="257"/>
      <c r="R749" s="257"/>
      <c r="S749" s="257"/>
      <c r="T749" s="257"/>
      <c r="U749" s="257"/>
      <c r="V749" s="257"/>
      <c r="W749" s="257"/>
      <c r="X749" s="257"/>
      <c r="Y749" s="257"/>
      <c r="Z749" s="257"/>
    </row>
    <row r="750" ht="13.5" customHeight="1">
      <c r="A750" s="257"/>
      <c r="B750" s="257"/>
      <c r="C750" s="257"/>
      <c r="D750" s="258"/>
      <c r="E750" s="258"/>
      <c r="F750" s="257"/>
      <c r="G750" s="257"/>
      <c r="H750" s="257"/>
      <c r="I750" s="257"/>
      <c r="J750" s="257"/>
      <c r="K750" s="257"/>
      <c r="L750" s="257"/>
      <c r="M750" s="257"/>
      <c r="N750" s="257"/>
      <c r="O750" s="257"/>
      <c r="P750" s="257"/>
      <c r="Q750" s="257"/>
      <c r="R750" s="257"/>
      <c r="S750" s="257"/>
      <c r="T750" s="257"/>
      <c r="U750" s="257"/>
      <c r="V750" s="257"/>
      <c r="W750" s="257"/>
      <c r="X750" s="257"/>
      <c r="Y750" s="257"/>
      <c r="Z750" s="257"/>
    </row>
    <row r="751" ht="13.5" customHeight="1">
      <c r="A751" s="257"/>
      <c r="B751" s="257"/>
      <c r="C751" s="257"/>
      <c r="D751" s="258"/>
      <c r="E751" s="258"/>
      <c r="F751" s="257"/>
      <c r="G751" s="257"/>
      <c r="H751" s="257"/>
      <c r="I751" s="257"/>
      <c r="J751" s="257"/>
      <c r="K751" s="257"/>
      <c r="L751" s="257"/>
      <c r="M751" s="257"/>
      <c r="N751" s="257"/>
      <c r="O751" s="257"/>
      <c r="P751" s="257"/>
      <c r="Q751" s="257"/>
      <c r="R751" s="257"/>
      <c r="S751" s="257"/>
      <c r="T751" s="257"/>
      <c r="U751" s="257"/>
      <c r="V751" s="257"/>
      <c r="W751" s="257"/>
      <c r="X751" s="257"/>
      <c r="Y751" s="257"/>
      <c r="Z751" s="257"/>
    </row>
    <row r="752" ht="13.5" customHeight="1">
      <c r="A752" s="257"/>
      <c r="B752" s="257"/>
      <c r="C752" s="257"/>
      <c r="D752" s="258"/>
      <c r="E752" s="258"/>
      <c r="F752" s="257"/>
      <c r="G752" s="257"/>
      <c r="H752" s="257"/>
      <c r="I752" s="257"/>
      <c r="J752" s="257"/>
      <c r="K752" s="257"/>
      <c r="L752" s="257"/>
      <c r="M752" s="257"/>
      <c r="N752" s="257"/>
      <c r="O752" s="257"/>
      <c r="P752" s="257"/>
      <c r="Q752" s="257"/>
      <c r="R752" s="257"/>
      <c r="S752" s="257"/>
      <c r="T752" s="257"/>
      <c r="U752" s="257"/>
      <c r="V752" s="257"/>
      <c r="W752" s="257"/>
      <c r="X752" s="257"/>
      <c r="Y752" s="257"/>
      <c r="Z752" s="257"/>
    </row>
    <row r="753" ht="13.5" customHeight="1">
      <c r="A753" s="257"/>
      <c r="B753" s="257"/>
      <c r="C753" s="257"/>
      <c r="D753" s="258"/>
      <c r="E753" s="258"/>
      <c r="F753" s="257"/>
      <c r="G753" s="257"/>
      <c r="H753" s="257"/>
      <c r="I753" s="257"/>
      <c r="J753" s="257"/>
      <c r="K753" s="257"/>
      <c r="L753" s="257"/>
      <c r="M753" s="257"/>
      <c r="N753" s="257"/>
      <c r="O753" s="257"/>
      <c r="P753" s="257"/>
      <c r="Q753" s="257"/>
      <c r="R753" s="257"/>
      <c r="S753" s="257"/>
      <c r="T753" s="257"/>
      <c r="U753" s="257"/>
      <c r="V753" s="257"/>
      <c r="W753" s="257"/>
      <c r="X753" s="257"/>
      <c r="Y753" s="257"/>
      <c r="Z753" s="257"/>
    </row>
    <row r="754" ht="13.5" customHeight="1">
      <c r="A754" s="257"/>
      <c r="B754" s="257"/>
      <c r="C754" s="257"/>
      <c r="D754" s="258"/>
      <c r="E754" s="258"/>
      <c r="F754" s="257"/>
      <c r="G754" s="257"/>
      <c r="H754" s="257"/>
      <c r="I754" s="257"/>
      <c r="J754" s="257"/>
      <c r="K754" s="257"/>
      <c r="L754" s="257"/>
      <c r="M754" s="257"/>
      <c r="N754" s="257"/>
      <c r="O754" s="257"/>
      <c r="P754" s="257"/>
      <c r="Q754" s="257"/>
      <c r="R754" s="257"/>
      <c r="S754" s="257"/>
      <c r="T754" s="257"/>
      <c r="U754" s="257"/>
      <c r="V754" s="257"/>
      <c r="W754" s="257"/>
      <c r="X754" s="257"/>
      <c r="Y754" s="257"/>
      <c r="Z754" s="257"/>
    </row>
    <row r="755" ht="13.5" customHeight="1">
      <c r="A755" s="257"/>
      <c r="B755" s="257"/>
      <c r="C755" s="257"/>
      <c r="D755" s="258"/>
      <c r="E755" s="258"/>
      <c r="F755" s="257"/>
      <c r="G755" s="257"/>
      <c r="H755" s="257"/>
      <c r="I755" s="257"/>
      <c r="J755" s="257"/>
      <c r="K755" s="257"/>
      <c r="L755" s="257"/>
      <c r="M755" s="257"/>
      <c r="N755" s="257"/>
      <c r="O755" s="257"/>
      <c r="P755" s="257"/>
      <c r="Q755" s="257"/>
      <c r="R755" s="257"/>
      <c r="S755" s="257"/>
      <c r="T755" s="257"/>
      <c r="U755" s="257"/>
      <c r="V755" s="257"/>
      <c r="W755" s="257"/>
      <c r="X755" s="257"/>
      <c r="Y755" s="257"/>
      <c r="Z755" s="257"/>
    </row>
    <row r="756" ht="13.5" customHeight="1">
      <c r="A756" s="257"/>
      <c r="B756" s="257"/>
      <c r="C756" s="257"/>
      <c r="D756" s="258"/>
      <c r="E756" s="258"/>
      <c r="F756" s="257"/>
      <c r="G756" s="257"/>
      <c r="H756" s="257"/>
      <c r="I756" s="257"/>
      <c r="J756" s="257"/>
      <c r="K756" s="257"/>
      <c r="L756" s="257"/>
      <c r="M756" s="257"/>
      <c r="N756" s="257"/>
      <c r="O756" s="257"/>
      <c r="P756" s="257"/>
      <c r="Q756" s="257"/>
      <c r="R756" s="257"/>
      <c r="S756" s="257"/>
      <c r="T756" s="257"/>
      <c r="U756" s="257"/>
      <c r="V756" s="257"/>
      <c r="W756" s="257"/>
      <c r="X756" s="257"/>
      <c r="Y756" s="257"/>
      <c r="Z756" s="257"/>
    </row>
    <row r="757" ht="13.5" customHeight="1">
      <c r="A757" s="257"/>
      <c r="B757" s="257"/>
      <c r="C757" s="257"/>
      <c r="D757" s="258"/>
      <c r="E757" s="258"/>
      <c r="F757" s="257"/>
      <c r="G757" s="257"/>
      <c r="H757" s="257"/>
      <c r="I757" s="257"/>
      <c r="J757" s="257"/>
      <c r="K757" s="257"/>
      <c r="L757" s="257"/>
      <c r="M757" s="257"/>
      <c r="N757" s="257"/>
      <c r="O757" s="257"/>
      <c r="P757" s="257"/>
      <c r="Q757" s="257"/>
      <c r="R757" s="257"/>
      <c r="S757" s="257"/>
      <c r="T757" s="257"/>
      <c r="U757" s="257"/>
      <c r="V757" s="257"/>
      <c r="W757" s="257"/>
      <c r="X757" s="257"/>
      <c r="Y757" s="257"/>
      <c r="Z757" s="257"/>
    </row>
    <row r="758" ht="13.5" customHeight="1">
      <c r="A758" s="257"/>
      <c r="B758" s="257"/>
      <c r="C758" s="257"/>
      <c r="D758" s="258"/>
      <c r="E758" s="258"/>
      <c r="F758" s="257"/>
      <c r="G758" s="257"/>
      <c r="H758" s="257"/>
      <c r="I758" s="257"/>
      <c r="J758" s="257"/>
      <c r="K758" s="257"/>
      <c r="L758" s="257"/>
      <c r="M758" s="257"/>
      <c r="N758" s="257"/>
      <c r="O758" s="257"/>
      <c r="P758" s="257"/>
      <c r="Q758" s="257"/>
      <c r="R758" s="257"/>
      <c r="S758" s="257"/>
      <c r="T758" s="257"/>
      <c r="U758" s="257"/>
      <c r="V758" s="257"/>
      <c r="W758" s="257"/>
      <c r="X758" s="257"/>
      <c r="Y758" s="257"/>
      <c r="Z758" s="257"/>
    </row>
    <row r="759" ht="13.5" customHeight="1">
      <c r="A759" s="257"/>
      <c r="B759" s="257"/>
      <c r="C759" s="257"/>
      <c r="D759" s="258"/>
      <c r="E759" s="258"/>
      <c r="F759" s="257"/>
      <c r="G759" s="257"/>
      <c r="H759" s="257"/>
      <c r="I759" s="257"/>
      <c r="J759" s="257"/>
      <c r="K759" s="257"/>
      <c r="L759" s="257"/>
      <c r="M759" s="257"/>
      <c r="N759" s="257"/>
      <c r="O759" s="257"/>
      <c r="P759" s="257"/>
      <c r="Q759" s="257"/>
      <c r="R759" s="257"/>
      <c r="S759" s="257"/>
      <c r="T759" s="257"/>
      <c r="U759" s="257"/>
      <c r="V759" s="257"/>
      <c r="W759" s="257"/>
      <c r="X759" s="257"/>
      <c r="Y759" s="257"/>
      <c r="Z759" s="257"/>
    </row>
    <row r="760" ht="13.5" customHeight="1">
      <c r="A760" s="257"/>
      <c r="B760" s="257"/>
      <c r="C760" s="257"/>
      <c r="D760" s="258"/>
      <c r="E760" s="258"/>
      <c r="F760" s="257"/>
      <c r="G760" s="257"/>
      <c r="H760" s="257"/>
      <c r="I760" s="257"/>
      <c r="J760" s="257"/>
      <c r="K760" s="257"/>
      <c r="L760" s="257"/>
      <c r="M760" s="257"/>
      <c r="N760" s="257"/>
      <c r="O760" s="257"/>
      <c r="P760" s="257"/>
      <c r="Q760" s="257"/>
      <c r="R760" s="257"/>
      <c r="S760" s="257"/>
      <c r="T760" s="257"/>
      <c r="U760" s="257"/>
      <c r="V760" s="257"/>
      <c r="W760" s="257"/>
      <c r="X760" s="257"/>
      <c r="Y760" s="257"/>
      <c r="Z760" s="257"/>
    </row>
    <row r="761" ht="13.5" customHeight="1">
      <c r="A761" s="257"/>
      <c r="B761" s="257"/>
      <c r="C761" s="257"/>
      <c r="D761" s="258"/>
      <c r="E761" s="258"/>
      <c r="F761" s="257"/>
      <c r="G761" s="257"/>
      <c r="H761" s="257"/>
      <c r="I761" s="257"/>
      <c r="J761" s="257"/>
      <c r="K761" s="257"/>
      <c r="L761" s="257"/>
      <c r="M761" s="257"/>
      <c r="N761" s="257"/>
      <c r="O761" s="257"/>
      <c r="P761" s="257"/>
      <c r="Q761" s="257"/>
      <c r="R761" s="257"/>
      <c r="S761" s="257"/>
      <c r="T761" s="257"/>
      <c r="U761" s="257"/>
      <c r="V761" s="257"/>
      <c r="W761" s="257"/>
      <c r="X761" s="257"/>
      <c r="Y761" s="257"/>
      <c r="Z761" s="257"/>
    </row>
    <row r="762" ht="13.5" customHeight="1">
      <c r="A762" s="257"/>
      <c r="B762" s="257"/>
      <c r="C762" s="257"/>
      <c r="D762" s="258"/>
      <c r="E762" s="258"/>
      <c r="F762" s="257"/>
      <c r="G762" s="257"/>
      <c r="H762" s="257"/>
      <c r="I762" s="257"/>
      <c r="J762" s="257"/>
      <c r="K762" s="257"/>
      <c r="L762" s="257"/>
      <c r="M762" s="257"/>
      <c r="N762" s="257"/>
      <c r="O762" s="257"/>
      <c r="P762" s="257"/>
      <c r="Q762" s="257"/>
      <c r="R762" s="257"/>
      <c r="S762" s="257"/>
      <c r="T762" s="257"/>
      <c r="U762" s="257"/>
      <c r="V762" s="257"/>
      <c r="W762" s="257"/>
      <c r="X762" s="257"/>
      <c r="Y762" s="257"/>
      <c r="Z762" s="257"/>
    </row>
    <row r="763" ht="13.5" customHeight="1">
      <c r="A763" s="257"/>
      <c r="B763" s="257"/>
      <c r="C763" s="257"/>
      <c r="D763" s="258"/>
      <c r="E763" s="258"/>
      <c r="F763" s="257"/>
      <c r="G763" s="257"/>
      <c r="H763" s="257"/>
      <c r="I763" s="257"/>
      <c r="J763" s="257"/>
      <c r="K763" s="257"/>
      <c r="L763" s="257"/>
      <c r="M763" s="257"/>
      <c r="N763" s="257"/>
      <c r="O763" s="257"/>
      <c r="P763" s="257"/>
      <c r="Q763" s="257"/>
      <c r="R763" s="257"/>
      <c r="S763" s="257"/>
      <c r="T763" s="257"/>
      <c r="U763" s="257"/>
      <c r="V763" s="257"/>
      <c r="W763" s="257"/>
      <c r="X763" s="257"/>
      <c r="Y763" s="257"/>
      <c r="Z763" s="257"/>
    </row>
    <row r="764" ht="13.5" customHeight="1">
      <c r="A764" s="257"/>
      <c r="B764" s="257"/>
      <c r="C764" s="257"/>
      <c r="D764" s="258"/>
      <c r="E764" s="258"/>
      <c r="F764" s="257"/>
      <c r="G764" s="257"/>
      <c r="H764" s="257"/>
      <c r="I764" s="257"/>
      <c r="J764" s="257"/>
      <c r="K764" s="257"/>
      <c r="L764" s="257"/>
      <c r="M764" s="257"/>
      <c r="N764" s="257"/>
      <c r="O764" s="257"/>
      <c r="P764" s="257"/>
      <c r="Q764" s="257"/>
      <c r="R764" s="257"/>
      <c r="S764" s="257"/>
      <c r="T764" s="257"/>
      <c r="U764" s="257"/>
      <c r="V764" s="257"/>
      <c r="W764" s="257"/>
      <c r="X764" s="257"/>
      <c r="Y764" s="257"/>
      <c r="Z764" s="257"/>
    </row>
    <row r="765" ht="13.5" customHeight="1">
      <c r="A765" s="257"/>
      <c r="B765" s="257"/>
      <c r="C765" s="257"/>
      <c r="D765" s="258"/>
      <c r="E765" s="258"/>
      <c r="F765" s="257"/>
      <c r="G765" s="257"/>
      <c r="H765" s="257"/>
      <c r="I765" s="257"/>
      <c r="J765" s="257"/>
      <c r="K765" s="257"/>
      <c r="L765" s="257"/>
      <c r="M765" s="257"/>
      <c r="N765" s="257"/>
      <c r="O765" s="257"/>
      <c r="P765" s="257"/>
      <c r="Q765" s="257"/>
      <c r="R765" s="257"/>
      <c r="S765" s="257"/>
      <c r="T765" s="257"/>
      <c r="U765" s="257"/>
      <c r="V765" s="257"/>
      <c r="W765" s="257"/>
      <c r="X765" s="257"/>
      <c r="Y765" s="257"/>
      <c r="Z765" s="257"/>
    </row>
    <row r="766" ht="13.5" customHeight="1">
      <c r="A766" s="257"/>
      <c r="B766" s="257"/>
      <c r="C766" s="257"/>
      <c r="D766" s="258"/>
      <c r="E766" s="258"/>
      <c r="F766" s="257"/>
      <c r="G766" s="257"/>
      <c r="H766" s="257"/>
      <c r="I766" s="257"/>
      <c r="J766" s="257"/>
      <c r="K766" s="257"/>
      <c r="L766" s="257"/>
      <c r="M766" s="257"/>
      <c r="N766" s="257"/>
      <c r="O766" s="257"/>
      <c r="P766" s="257"/>
      <c r="Q766" s="257"/>
      <c r="R766" s="257"/>
      <c r="S766" s="257"/>
      <c r="T766" s="257"/>
      <c r="U766" s="257"/>
      <c r="V766" s="257"/>
      <c r="W766" s="257"/>
      <c r="X766" s="257"/>
      <c r="Y766" s="257"/>
      <c r="Z766" s="257"/>
    </row>
    <row r="767" ht="13.5" customHeight="1">
      <c r="A767" s="257"/>
      <c r="B767" s="257"/>
      <c r="C767" s="257"/>
      <c r="D767" s="258"/>
      <c r="E767" s="258"/>
      <c r="F767" s="257"/>
      <c r="G767" s="257"/>
      <c r="H767" s="257"/>
      <c r="I767" s="257"/>
      <c r="J767" s="257"/>
      <c r="K767" s="257"/>
      <c r="L767" s="257"/>
      <c r="M767" s="257"/>
      <c r="N767" s="257"/>
      <c r="O767" s="257"/>
      <c r="P767" s="257"/>
      <c r="Q767" s="257"/>
      <c r="R767" s="257"/>
      <c r="S767" s="257"/>
      <c r="T767" s="257"/>
      <c r="U767" s="257"/>
      <c r="V767" s="257"/>
      <c r="W767" s="257"/>
      <c r="X767" s="257"/>
      <c r="Y767" s="257"/>
      <c r="Z767" s="257"/>
    </row>
    <row r="768" ht="13.5" customHeight="1">
      <c r="A768" s="257"/>
      <c r="B768" s="257"/>
      <c r="C768" s="257"/>
      <c r="D768" s="258"/>
      <c r="E768" s="258"/>
      <c r="F768" s="257"/>
      <c r="G768" s="257"/>
      <c r="H768" s="257"/>
      <c r="I768" s="257"/>
      <c r="J768" s="257"/>
      <c r="K768" s="257"/>
      <c r="L768" s="257"/>
      <c r="M768" s="257"/>
      <c r="N768" s="257"/>
      <c r="O768" s="257"/>
      <c r="P768" s="257"/>
      <c r="Q768" s="257"/>
      <c r="R768" s="257"/>
      <c r="S768" s="257"/>
      <c r="T768" s="257"/>
      <c r="U768" s="257"/>
      <c r="V768" s="257"/>
      <c r="W768" s="257"/>
      <c r="X768" s="257"/>
      <c r="Y768" s="257"/>
      <c r="Z768" s="257"/>
    </row>
    <row r="769" ht="13.5" customHeight="1">
      <c r="A769" s="257"/>
      <c r="B769" s="257"/>
      <c r="C769" s="257"/>
      <c r="D769" s="258"/>
      <c r="E769" s="258"/>
      <c r="F769" s="257"/>
      <c r="G769" s="257"/>
      <c r="H769" s="257"/>
      <c r="I769" s="257"/>
      <c r="J769" s="257"/>
      <c r="K769" s="257"/>
      <c r="L769" s="257"/>
      <c r="M769" s="257"/>
      <c r="N769" s="257"/>
      <c r="O769" s="257"/>
      <c r="P769" s="257"/>
      <c r="Q769" s="257"/>
      <c r="R769" s="257"/>
      <c r="S769" s="257"/>
      <c r="T769" s="257"/>
      <c r="U769" s="257"/>
      <c r="V769" s="257"/>
      <c r="W769" s="257"/>
      <c r="X769" s="257"/>
      <c r="Y769" s="257"/>
      <c r="Z769" s="257"/>
    </row>
    <row r="770" ht="13.5" customHeight="1">
      <c r="A770" s="257"/>
      <c r="B770" s="257"/>
      <c r="C770" s="257"/>
      <c r="D770" s="258"/>
      <c r="E770" s="258"/>
      <c r="F770" s="257"/>
      <c r="G770" s="257"/>
      <c r="H770" s="257"/>
      <c r="I770" s="257"/>
      <c r="J770" s="257"/>
      <c r="K770" s="257"/>
      <c r="L770" s="257"/>
      <c r="M770" s="257"/>
      <c r="N770" s="257"/>
      <c r="O770" s="257"/>
      <c r="P770" s="257"/>
      <c r="Q770" s="257"/>
      <c r="R770" s="257"/>
      <c r="S770" s="257"/>
      <c r="T770" s="257"/>
      <c r="U770" s="257"/>
      <c r="V770" s="257"/>
      <c r="W770" s="257"/>
      <c r="X770" s="257"/>
      <c r="Y770" s="257"/>
      <c r="Z770" s="257"/>
    </row>
    <row r="771" ht="13.5" customHeight="1">
      <c r="A771" s="257"/>
      <c r="B771" s="257"/>
      <c r="C771" s="257"/>
      <c r="D771" s="258"/>
      <c r="E771" s="258"/>
      <c r="F771" s="257"/>
      <c r="G771" s="257"/>
      <c r="H771" s="257"/>
      <c r="I771" s="257"/>
      <c r="J771" s="257"/>
      <c r="K771" s="257"/>
      <c r="L771" s="257"/>
      <c r="M771" s="257"/>
      <c r="N771" s="257"/>
      <c r="O771" s="257"/>
      <c r="P771" s="257"/>
      <c r="Q771" s="257"/>
      <c r="R771" s="257"/>
      <c r="S771" s="257"/>
      <c r="T771" s="257"/>
      <c r="U771" s="257"/>
      <c r="V771" s="257"/>
      <c r="W771" s="257"/>
      <c r="X771" s="257"/>
      <c r="Y771" s="257"/>
      <c r="Z771" s="257"/>
    </row>
    <row r="772" ht="13.5" customHeight="1">
      <c r="A772" s="257"/>
      <c r="B772" s="257"/>
      <c r="C772" s="257"/>
      <c r="D772" s="258"/>
      <c r="E772" s="258"/>
      <c r="F772" s="257"/>
      <c r="G772" s="257"/>
      <c r="H772" s="257"/>
      <c r="I772" s="257"/>
      <c r="J772" s="257"/>
      <c r="K772" s="257"/>
      <c r="L772" s="257"/>
      <c r="M772" s="257"/>
      <c r="N772" s="257"/>
      <c r="O772" s="257"/>
      <c r="P772" s="257"/>
      <c r="Q772" s="257"/>
      <c r="R772" s="257"/>
      <c r="S772" s="257"/>
      <c r="T772" s="257"/>
      <c r="U772" s="257"/>
      <c r="V772" s="257"/>
      <c r="W772" s="257"/>
      <c r="X772" s="257"/>
      <c r="Y772" s="257"/>
      <c r="Z772" s="257"/>
    </row>
    <row r="773" ht="13.5" customHeight="1">
      <c r="A773" s="257"/>
      <c r="B773" s="257"/>
      <c r="C773" s="257"/>
      <c r="D773" s="258"/>
      <c r="E773" s="258"/>
      <c r="F773" s="257"/>
      <c r="G773" s="257"/>
      <c r="H773" s="257"/>
      <c r="I773" s="257"/>
      <c r="J773" s="257"/>
      <c r="K773" s="257"/>
      <c r="L773" s="257"/>
      <c r="M773" s="257"/>
      <c r="N773" s="257"/>
      <c r="O773" s="257"/>
      <c r="P773" s="257"/>
      <c r="Q773" s="257"/>
      <c r="R773" s="257"/>
      <c r="S773" s="257"/>
      <c r="T773" s="257"/>
      <c r="U773" s="257"/>
      <c r="V773" s="257"/>
      <c r="W773" s="257"/>
      <c r="X773" s="257"/>
      <c r="Y773" s="257"/>
      <c r="Z773" s="257"/>
    </row>
    <row r="774" ht="13.5" customHeight="1">
      <c r="A774" s="257"/>
      <c r="B774" s="257"/>
      <c r="C774" s="257"/>
      <c r="D774" s="258"/>
      <c r="E774" s="258"/>
      <c r="F774" s="257"/>
      <c r="G774" s="257"/>
      <c r="H774" s="257"/>
      <c r="I774" s="257"/>
      <c r="J774" s="257"/>
      <c r="K774" s="257"/>
      <c r="L774" s="257"/>
      <c r="M774" s="257"/>
      <c r="N774" s="257"/>
      <c r="O774" s="257"/>
      <c r="P774" s="257"/>
      <c r="Q774" s="257"/>
      <c r="R774" s="257"/>
      <c r="S774" s="257"/>
      <c r="T774" s="257"/>
      <c r="U774" s="257"/>
      <c r="V774" s="257"/>
      <c r="W774" s="257"/>
      <c r="X774" s="257"/>
      <c r="Y774" s="257"/>
      <c r="Z774" s="257"/>
    </row>
    <row r="775" ht="13.5" customHeight="1">
      <c r="A775" s="257"/>
      <c r="B775" s="257"/>
      <c r="C775" s="257"/>
      <c r="D775" s="258"/>
      <c r="E775" s="258"/>
      <c r="F775" s="257"/>
      <c r="G775" s="257"/>
      <c r="H775" s="257"/>
      <c r="I775" s="257"/>
      <c r="J775" s="257"/>
      <c r="K775" s="257"/>
      <c r="L775" s="257"/>
      <c r="M775" s="257"/>
      <c r="N775" s="257"/>
      <c r="O775" s="257"/>
      <c r="P775" s="257"/>
      <c r="Q775" s="257"/>
      <c r="R775" s="257"/>
      <c r="S775" s="257"/>
      <c r="T775" s="257"/>
      <c r="U775" s="257"/>
      <c r="V775" s="257"/>
      <c r="W775" s="257"/>
      <c r="X775" s="257"/>
      <c r="Y775" s="257"/>
      <c r="Z775" s="257"/>
    </row>
    <row r="776" ht="13.5" customHeight="1">
      <c r="A776" s="257"/>
      <c r="B776" s="257"/>
      <c r="C776" s="257"/>
      <c r="D776" s="258"/>
      <c r="E776" s="258"/>
      <c r="F776" s="257"/>
      <c r="G776" s="257"/>
      <c r="H776" s="257"/>
      <c r="I776" s="257"/>
      <c r="J776" s="257"/>
      <c r="K776" s="257"/>
      <c r="L776" s="257"/>
      <c r="M776" s="257"/>
      <c r="N776" s="257"/>
      <c r="O776" s="257"/>
      <c r="P776" s="257"/>
      <c r="Q776" s="257"/>
      <c r="R776" s="257"/>
      <c r="S776" s="257"/>
      <c r="T776" s="257"/>
      <c r="U776" s="257"/>
      <c r="V776" s="257"/>
      <c r="W776" s="257"/>
      <c r="X776" s="257"/>
      <c r="Y776" s="257"/>
      <c r="Z776" s="257"/>
    </row>
    <row r="777" ht="13.5" customHeight="1">
      <c r="A777" s="257"/>
      <c r="B777" s="257"/>
      <c r="C777" s="257"/>
      <c r="D777" s="258"/>
      <c r="E777" s="258"/>
      <c r="F777" s="257"/>
      <c r="G777" s="257"/>
      <c r="H777" s="257"/>
      <c r="I777" s="257"/>
      <c r="J777" s="257"/>
      <c r="K777" s="257"/>
      <c r="L777" s="257"/>
      <c r="M777" s="257"/>
      <c r="N777" s="257"/>
      <c r="O777" s="257"/>
      <c r="P777" s="257"/>
      <c r="Q777" s="257"/>
      <c r="R777" s="257"/>
      <c r="S777" s="257"/>
      <c r="T777" s="257"/>
      <c r="U777" s="257"/>
      <c r="V777" s="257"/>
      <c r="W777" s="257"/>
      <c r="X777" s="257"/>
      <c r="Y777" s="257"/>
      <c r="Z777" s="257"/>
    </row>
    <row r="778" ht="13.5" customHeight="1">
      <c r="A778" s="257"/>
      <c r="B778" s="257"/>
      <c r="C778" s="257"/>
      <c r="D778" s="258"/>
      <c r="E778" s="258"/>
      <c r="F778" s="257"/>
      <c r="G778" s="257"/>
      <c r="H778" s="257"/>
      <c r="I778" s="257"/>
      <c r="J778" s="257"/>
      <c r="K778" s="257"/>
      <c r="L778" s="257"/>
      <c r="M778" s="257"/>
      <c r="N778" s="257"/>
      <c r="O778" s="257"/>
      <c r="P778" s="257"/>
      <c r="Q778" s="257"/>
      <c r="R778" s="257"/>
      <c r="S778" s="257"/>
      <c r="T778" s="257"/>
      <c r="U778" s="257"/>
      <c r="V778" s="257"/>
      <c r="W778" s="257"/>
      <c r="X778" s="257"/>
      <c r="Y778" s="257"/>
      <c r="Z778" s="257"/>
    </row>
    <row r="779" ht="13.5" customHeight="1">
      <c r="A779" s="257"/>
      <c r="B779" s="257"/>
      <c r="C779" s="257"/>
      <c r="D779" s="258"/>
      <c r="E779" s="258"/>
      <c r="F779" s="257"/>
      <c r="G779" s="257"/>
      <c r="H779" s="257"/>
      <c r="I779" s="257"/>
      <c r="J779" s="257"/>
      <c r="K779" s="257"/>
      <c r="L779" s="257"/>
      <c r="M779" s="257"/>
      <c r="N779" s="257"/>
      <c r="O779" s="257"/>
      <c r="P779" s="257"/>
      <c r="Q779" s="257"/>
      <c r="R779" s="257"/>
      <c r="S779" s="257"/>
      <c r="T779" s="257"/>
      <c r="U779" s="257"/>
      <c r="V779" s="257"/>
      <c r="W779" s="257"/>
      <c r="X779" s="257"/>
      <c r="Y779" s="257"/>
      <c r="Z779" s="257"/>
    </row>
    <row r="780" ht="13.5" customHeight="1">
      <c r="A780" s="257"/>
      <c r="B780" s="257"/>
      <c r="C780" s="257"/>
      <c r="D780" s="258"/>
      <c r="E780" s="258"/>
      <c r="F780" s="257"/>
      <c r="G780" s="257"/>
      <c r="H780" s="257"/>
      <c r="I780" s="257"/>
      <c r="J780" s="257"/>
      <c r="K780" s="257"/>
      <c r="L780" s="257"/>
      <c r="M780" s="257"/>
      <c r="N780" s="257"/>
      <c r="O780" s="257"/>
      <c r="P780" s="257"/>
      <c r="Q780" s="257"/>
      <c r="R780" s="257"/>
      <c r="S780" s="257"/>
      <c r="T780" s="257"/>
      <c r="U780" s="257"/>
      <c r="V780" s="257"/>
      <c r="W780" s="257"/>
      <c r="X780" s="257"/>
      <c r="Y780" s="257"/>
      <c r="Z780" s="257"/>
    </row>
    <row r="781" ht="13.5" customHeight="1">
      <c r="A781" s="257"/>
      <c r="B781" s="257"/>
      <c r="C781" s="257"/>
      <c r="D781" s="258"/>
      <c r="E781" s="258"/>
      <c r="F781" s="257"/>
      <c r="G781" s="257"/>
      <c r="H781" s="257"/>
      <c r="I781" s="257"/>
      <c r="J781" s="257"/>
      <c r="K781" s="257"/>
      <c r="L781" s="257"/>
      <c r="M781" s="257"/>
      <c r="N781" s="257"/>
      <c r="O781" s="257"/>
      <c r="P781" s="257"/>
      <c r="Q781" s="257"/>
      <c r="R781" s="257"/>
      <c r="S781" s="257"/>
      <c r="T781" s="257"/>
      <c r="U781" s="257"/>
      <c r="V781" s="257"/>
      <c r="W781" s="257"/>
      <c r="X781" s="257"/>
      <c r="Y781" s="257"/>
      <c r="Z781" s="257"/>
    </row>
    <row r="782" ht="13.5" customHeight="1">
      <c r="A782" s="257"/>
      <c r="B782" s="257"/>
      <c r="C782" s="257"/>
      <c r="D782" s="258"/>
      <c r="E782" s="258"/>
      <c r="F782" s="257"/>
      <c r="G782" s="257"/>
      <c r="H782" s="257"/>
      <c r="I782" s="257"/>
      <c r="J782" s="257"/>
      <c r="K782" s="257"/>
      <c r="L782" s="257"/>
      <c r="M782" s="257"/>
      <c r="N782" s="257"/>
      <c r="O782" s="257"/>
      <c r="P782" s="257"/>
      <c r="Q782" s="257"/>
      <c r="R782" s="257"/>
      <c r="S782" s="257"/>
      <c r="T782" s="257"/>
      <c r="U782" s="257"/>
      <c r="V782" s="257"/>
      <c r="W782" s="257"/>
      <c r="X782" s="257"/>
      <c r="Y782" s="257"/>
      <c r="Z782" s="257"/>
    </row>
    <row r="783" ht="13.5" customHeight="1">
      <c r="A783" s="257"/>
      <c r="B783" s="257"/>
      <c r="C783" s="257"/>
      <c r="D783" s="258"/>
      <c r="E783" s="258"/>
      <c r="F783" s="257"/>
      <c r="G783" s="257"/>
      <c r="H783" s="257"/>
      <c r="I783" s="257"/>
      <c r="J783" s="257"/>
      <c r="K783" s="257"/>
      <c r="L783" s="257"/>
      <c r="M783" s="257"/>
      <c r="N783" s="257"/>
      <c r="O783" s="257"/>
      <c r="P783" s="257"/>
      <c r="Q783" s="257"/>
      <c r="R783" s="257"/>
      <c r="S783" s="257"/>
      <c r="T783" s="257"/>
      <c r="U783" s="257"/>
      <c r="V783" s="257"/>
      <c r="W783" s="257"/>
      <c r="X783" s="257"/>
      <c r="Y783" s="257"/>
      <c r="Z783" s="257"/>
    </row>
    <row r="784" ht="13.5" customHeight="1">
      <c r="A784" s="257"/>
      <c r="B784" s="257"/>
      <c r="C784" s="257"/>
      <c r="D784" s="258"/>
      <c r="E784" s="258"/>
      <c r="F784" s="257"/>
      <c r="G784" s="257"/>
      <c r="H784" s="257"/>
      <c r="I784" s="257"/>
      <c r="J784" s="257"/>
      <c r="K784" s="257"/>
      <c r="L784" s="257"/>
      <c r="M784" s="257"/>
      <c r="N784" s="257"/>
      <c r="O784" s="257"/>
      <c r="P784" s="257"/>
      <c r="Q784" s="257"/>
      <c r="R784" s="257"/>
      <c r="S784" s="257"/>
      <c r="T784" s="257"/>
      <c r="U784" s="257"/>
      <c r="V784" s="257"/>
      <c r="W784" s="257"/>
      <c r="X784" s="257"/>
      <c r="Y784" s="257"/>
      <c r="Z784" s="257"/>
    </row>
    <row r="785" ht="13.5" customHeight="1">
      <c r="A785" s="257"/>
      <c r="B785" s="257"/>
      <c r="C785" s="257"/>
      <c r="D785" s="258"/>
      <c r="E785" s="258"/>
      <c r="F785" s="257"/>
      <c r="G785" s="257"/>
      <c r="H785" s="257"/>
      <c r="I785" s="257"/>
      <c r="J785" s="257"/>
      <c r="K785" s="257"/>
      <c r="L785" s="257"/>
      <c r="M785" s="257"/>
      <c r="N785" s="257"/>
      <c r="O785" s="257"/>
      <c r="P785" s="257"/>
      <c r="Q785" s="257"/>
      <c r="R785" s="257"/>
      <c r="S785" s="257"/>
      <c r="T785" s="257"/>
      <c r="U785" s="257"/>
      <c r="V785" s="257"/>
      <c r="W785" s="257"/>
      <c r="X785" s="257"/>
      <c r="Y785" s="257"/>
      <c r="Z785" s="257"/>
    </row>
    <row r="786" ht="13.5" customHeight="1">
      <c r="A786" s="257"/>
      <c r="B786" s="257"/>
      <c r="C786" s="257"/>
      <c r="D786" s="258"/>
      <c r="E786" s="258"/>
      <c r="F786" s="257"/>
      <c r="G786" s="257"/>
      <c r="H786" s="257"/>
      <c r="I786" s="257"/>
      <c r="J786" s="257"/>
      <c r="K786" s="257"/>
      <c r="L786" s="257"/>
      <c r="M786" s="257"/>
      <c r="N786" s="257"/>
      <c r="O786" s="257"/>
      <c r="P786" s="257"/>
      <c r="Q786" s="257"/>
      <c r="R786" s="257"/>
      <c r="S786" s="257"/>
      <c r="T786" s="257"/>
      <c r="U786" s="257"/>
      <c r="V786" s="257"/>
      <c r="W786" s="257"/>
      <c r="X786" s="257"/>
      <c r="Y786" s="257"/>
      <c r="Z786" s="257"/>
    </row>
    <row r="787" ht="13.5" customHeight="1">
      <c r="A787" s="257"/>
      <c r="B787" s="257"/>
      <c r="C787" s="257"/>
      <c r="D787" s="258"/>
      <c r="E787" s="258"/>
      <c r="F787" s="257"/>
      <c r="G787" s="257"/>
      <c r="H787" s="257"/>
      <c r="I787" s="257"/>
      <c r="J787" s="257"/>
      <c r="K787" s="257"/>
      <c r="L787" s="257"/>
      <c r="M787" s="257"/>
      <c r="N787" s="257"/>
      <c r="O787" s="257"/>
      <c r="P787" s="257"/>
      <c r="Q787" s="257"/>
      <c r="R787" s="257"/>
      <c r="S787" s="257"/>
      <c r="T787" s="257"/>
      <c r="U787" s="257"/>
      <c r="V787" s="257"/>
      <c r="W787" s="257"/>
      <c r="X787" s="257"/>
      <c r="Y787" s="257"/>
      <c r="Z787" s="257"/>
    </row>
    <row r="788" ht="13.5" customHeight="1">
      <c r="A788" s="257"/>
      <c r="B788" s="257"/>
      <c r="C788" s="257"/>
      <c r="D788" s="258"/>
      <c r="E788" s="258"/>
      <c r="F788" s="257"/>
      <c r="G788" s="257"/>
      <c r="H788" s="257"/>
      <c r="I788" s="257"/>
      <c r="J788" s="257"/>
      <c r="K788" s="257"/>
      <c r="L788" s="257"/>
      <c r="M788" s="257"/>
      <c r="N788" s="257"/>
      <c r="O788" s="257"/>
      <c r="P788" s="257"/>
      <c r="Q788" s="257"/>
      <c r="R788" s="257"/>
      <c r="S788" s="257"/>
      <c r="T788" s="257"/>
      <c r="U788" s="257"/>
      <c r="V788" s="257"/>
      <c r="W788" s="257"/>
      <c r="X788" s="257"/>
      <c r="Y788" s="257"/>
      <c r="Z788" s="257"/>
    </row>
    <row r="789" ht="13.5" customHeight="1">
      <c r="A789" s="257"/>
      <c r="B789" s="257"/>
      <c r="C789" s="257"/>
      <c r="D789" s="258"/>
      <c r="E789" s="258"/>
      <c r="F789" s="257"/>
      <c r="G789" s="257"/>
      <c r="H789" s="257"/>
      <c r="I789" s="257"/>
      <c r="J789" s="257"/>
      <c r="K789" s="257"/>
      <c r="L789" s="257"/>
      <c r="M789" s="257"/>
      <c r="N789" s="257"/>
      <c r="O789" s="257"/>
      <c r="P789" s="257"/>
      <c r="Q789" s="257"/>
      <c r="R789" s="257"/>
      <c r="S789" s="257"/>
      <c r="T789" s="257"/>
      <c r="U789" s="257"/>
      <c r="V789" s="257"/>
      <c r="W789" s="257"/>
      <c r="X789" s="257"/>
      <c r="Y789" s="257"/>
      <c r="Z789" s="257"/>
    </row>
    <row r="790" ht="13.5" customHeight="1">
      <c r="A790" s="257"/>
      <c r="B790" s="257"/>
      <c r="C790" s="257"/>
      <c r="D790" s="258"/>
      <c r="E790" s="258"/>
      <c r="F790" s="257"/>
      <c r="G790" s="257"/>
      <c r="H790" s="257"/>
      <c r="I790" s="257"/>
      <c r="J790" s="257"/>
      <c r="K790" s="257"/>
      <c r="L790" s="257"/>
      <c r="M790" s="257"/>
      <c r="N790" s="257"/>
      <c r="O790" s="257"/>
      <c r="P790" s="257"/>
      <c r="Q790" s="257"/>
      <c r="R790" s="257"/>
      <c r="S790" s="257"/>
      <c r="T790" s="257"/>
      <c r="U790" s="257"/>
      <c r="V790" s="257"/>
      <c r="W790" s="257"/>
      <c r="X790" s="257"/>
      <c r="Y790" s="257"/>
      <c r="Z790" s="257"/>
    </row>
    <row r="791" ht="13.5" customHeight="1">
      <c r="A791" s="257"/>
      <c r="B791" s="257"/>
      <c r="C791" s="257"/>
      <c r="D791" s="258"/>
      <c r="E791" s="258"/>
      <c r="F791" s="257"/>
      <c r="G791" s="257"/>
      <c r="H791" s="257"/>
      <c r="I791" s="257"/>
      <c r="J791" s="257"/>
      <c r="K791" s="257"/>
      <c r="L791" s="257"/>
      <c r="M791" s="257"/>
      <c r="N791" s="257"/>
      <c r="O791" s="257"/>
      <c r="P791" s="257"/>
      <c r="Q791" s="257"/>
      <c r="R791" s="257"/>
      <c r="S791" s="257"/>
      <c r="T791" s="257"/>
      <c r="U791" s="257"/>
      <c r="V791" s="257"/>
      <c r="W791" s="257"/>
      <c r="X791" s="257"/>
      <c r="Y791" s="257"/>
      <c r="Z791" s="257"/>
    </row>
    <row r="792" ht="13.5" customHeight="1">
      <c r="A792" s="257"/>
      <c r="B792" s="257"/>
      <c r="C792" s="257"/>
      <c r="D792" s="258"/>
      <c r="E792" s="258"/>
      <c r="F792" s="257"/>
      <c r="G792" s="257"/>
      <c r="H792" s="257"/>
      <c r="I792" s="257"/>
      <c r="J792" s="257"/>
      <c r="K792" s="257"/>
      <c r="L792" s="257"/>
      <c r="M792" s="257"/>
      <c r="N792" s="257"/>
      <c r="O792" s="257"/>
      <c r="P792" s="257"/>
      <c r="Q792" s="257"/>
      <c r="R792" s="257"/>
      <c r="S792" s="257"/>
      <c r="T792" s="257"/>
      <c r="U792" s="257"/>
      <c r="V792" s="257"/>
      <c r="W792" s="257"/>
      <c r="X792" s="257"/>
      <c r="Y792" s="257"/>
      <c r="Z792" s="257"/>
    </row>
    <row r="793" ht="13.5" customHeight="1">
      <c r="A793" s="257"/>
      <c r="B793" s="257"/>
      <c r="C793" s="257"/>
      <c r="D793" s="258"/>
      <c r="E793" s="258"/>
      <c r="F793" s="257"/>
      <c r="G793" s="257"/>
      <c r="H793" s="257"/>
      <c r="I793" s="257"/>
      <c r="J793" s="257"/>
      <c r="K793" s="257"/>
      <c r="L793" s="257"/>
      <c r="M793" s="257"/>
      <c r="N793" s="257"/>
      <c r="O793" s="257"/>
      <c r="P793" s="257"/>
      <c r="Q793" s="257"/>
      <c r="R793" s="257"/>
      <c r="S793" s="257"/>
      <c r="T793" s="257"/>
      <c r="U793" s="257"/>
      <c r="V793" s="257"/>
      <c r="W793" s="257"/>
      <c r="X793" s="257"/>
      <c r="Y793" s="257"/>
      <c r="Z793" s="257"/>
    </row>
    <row r="794" ht="13.5" customHeight="1">
      <c r="A794" s="257"/>
      <c r="B794" s="257"/>
      <c r="C794" s="257"/>
      <c r="D794" s="258"/>
      <c r="E794" s="258"/>
      <c r="F794" s="257"/>
      <c r="G794" s="257"/>
      <c r="H794" s="257"/>
      <c r="I794" s="257"/>
      <c r="J794" s="257"/>
      <c r="K794" s="257"/>
      <c r="L794" s="257"/>
      <c r="M794" s="257"/>
      <c r="N794" s="257"/>
      <c r="O794" s="257"/>
      <c r="P794" s="257"/>
      <c r="Q794" s="257"/>
      <c r="R794" s="257"/>
      <c r="S794" s="257"/>
      <c r="T794" s="257"/>
      <c r="U794" s="257"/>
      <c r="V794" s="257"/>
      <c r="W794" s="257"/>
      <c r="X794" s="257"/>
      <c r="Y794" s="257"/>
      <c r="Z794" s="257"/>
    </row>
    <row r="795" ht="13.5" customHeight="1">
      <c r="A795" s="257"/>
      <c r="B795" s="257"/>
      <c r="C795" s="257"/>
      <c r="D795" s="258"/>
      <c r="E795" s="258"/>
      <c r="F795" s="257"/>
      <c r="G795" s="257"/>
      <c r="H795" s="257"/>
      <c r="I795" s="257"/>
      <c r="J795" s="257"/>
      <c r="K795" s="257"/>
      <c r="L795" s="257"/>
      <c r="M795" s="257"/>
      <c r="N795" s="257"/>
      <c r="O795" s="257"/>
      <c r="P795" s="257"/>
      <c r="Q795" s="257"/>
      <c r="R795" s="257"/>
      <c r="S795" s="257"/>
      <c r="T795" s="257"/>
      <c r="U795" s="257"/>
      <c r="V795" s="257"/>
      <c r="W795" s="257"/>
      <c r="X795" s="257"/>
      <c r="Y795" s="257"/>
      <c r="Z795" s="257"/>
    </row>
    <row r="796" ht="13.5" customHeight="1">
      <c r="A796" s="257"/>
      <c r="B796" s="257"/>
      <c r="C796" s="257"/>
      <c r="D796" s="258"/>
      <c r="E796" s="258"/>
      <c r="F796" s="257"/>
      <c r="G796" s="257"/>
      <c r="H796" s="257"/>
      <c r="I796" s="257"/>
      <c r="J796" s="257"/>
      <c r="K796" s="257"/>
      <c r="L796" s="257"/>
      <c r="M796" s="257"/>
      <c r="N796" s="257"/>
      <c r="O796" s="257"/>
      <c r="P796" s="257"/>
      <c r="Q796" s="257"/>
      <c r="R796" s="257"/>
      <c r="S796" s="257"/>
      <c r="T796" s="257"/>
      <c r="U796" s="257"/>
      <c r="V796" s="257"/>
      <c r="W796" s="257"/>
      <c r="X796" s="257"/>
      <c r="Y796" s="257"/>
      <c r="Z796" s="257"/>
    </row>
    <row r="797" ht="13.5" customHeight="1">
      <c r="A797" s="257"/>
      <c r="B797" s="257"/>
      <c r="C797" s="257"/>
      <c r="D797" s="258"/>
      <c r="E797" s="258"/>
      <c r="F797" s="257"/>
      <c r="G797" s="257"/>
      <c r="H797" s="257"/>
      <c r="I797" s="257"/>
      <c r="J797" s="257"/>
      <c r="K797" s="257"/>
      <c r="L797" s="257"/>
      <c r="M797" s="257"/>
      <c r="N797" s="257"/>
      <c r="O797" s="257"/>
      <c r="P797" s="257"/>
      <c r="Q797" s="257"/>
      <c r="R797" s="257"/>
      <c r="S797" s="257"/>
      <c r="T797" s="257"/>
      <c r="U797" s="257"/>
      <c r="V797" s="257"/>
      <c r="W797" s="257"/>
      <c r="X797" s="257"/>
      <c r="Y797" s="257"/>
      <c r="Z797" s="257"/>
    </row>
    <row r="798" ht="13.5" customHeight="1">
      <c r="A798" s="257"/>
      <c r="B798" s="257"/>
      <c r="C798" s="257"/>
      <c r="D798" s="258"/>
      <c r="E798" s="258"/>
      <c r="F798" s="257"/>
      <c r="G798" s="257"/>
      <c r="H798" s="257"/>
      <c r="I798" s="257"/>
      <c r="J798" s="257"/>
      <c r="K798" s="257"/>
      <c r="L798" s="257"/>
      <c r="M798" s="257"/>
      <c r="N798" s="257"/>
      <c r="O798" s="257"/>
      <c r="P798" s="257"/>
      <c r="Q798" s="257"/>
      <c r="R798" s="257"/>
      <c r="S798" s="257"/>
      <c r="T798" s="257"/>
      <c r="U798" s="257"/>
      <c r="V798" s="257"/>
      <c r="W798" s="257"/>
      <c r="X798" s="257"/>
      <c r="Y798" s="257"/>
      <c r="Z798" s="257"/>
    </row>
    <row r="799" ht="13.5" customHeight="1">
      <c r="A799" s="257"/>
      <c r="B799" s="257"/>
      <c r="C799" s="257"/>
      <c r="D799" s="258"/>
      <c r="E799" s="258"/>
      <c r="F799" s="257"/>
      <c r="G799" s="257"/>
      <c r="H799" s="257"/>
      <c r="I799" s="257"/>
      <c r="J799" s="257"/>
      <c r="K799" s="257"/>
      <c r="L799" s="257"/>
      <c r="M799" s="257"/>
      <c r="N799" s="257"/>
      <c r="O799" s="257"/>
      <c r="P799" s="257"/>
      <c r="Q799" s="257"/>
      <c r="R799" s="257"/>
      <c r="S799" s="257"/>
      <c r="T799" s="257"/>
      <c r="U799" s="257"/>
      <c r="V799" s="257"/>
      <c r="W799" s="257"/>
      <c r="X799" s="257"/>
      <c r="Y799" s="257"/>
      <c r="Z799" s="257"/>
    </row>
    <row r="800" ht="13.5" customHeight="1">
      <c r="A800" s="257"/>
      <c r="B800" s="257"/>
      <c r="C800" s="257"/>
      <c r="D800" s="258"/>
      <c r="E800" s="258"/>
      <c r="F800" s="257"/>
      <c r="G800" s="257"/>
      <c r="H800" s="257"/>
      <c r="I800" s="257"/>
      <c r="J800" s="257"/>
      <c r="K800" s="257"/>
      <c r="L800" s="257"/>
      <c r="M800" s="257"/>
      <c r="N800" s="257"/>
      <c r="O800" s="257"/>
      <c r="P800" s="257"/>
      <c r="Q800" s="257"/>
      <c r="R800" s="257"/>
      <c r="S800" s="257"/>
      <c r="T800" s="257"/>
      <c r="U800" s="257"/>
      <c r="V800" s="257"/>
      <c r="W800" s="257"/>
      <c r="X800" s="257"/>
      <c r="Y800" s="257"/>
      <c r="Z800" s="257"/>
    </row>
    <row r="801" ht="13.5" customHeight="1">
      <c r="A801" s="257"/>
      <c r="B801" s="257"/>
      <c r="C801" s="257"/>
      <c r="D801" s="258"/>
      <c r="E801" s="258"/>
      <c r="F801" s="257"/>
      <c r="G801" s="257"/>
      <c r="H801" s="257"/>
      <c r="I801" s="257"/>
      <c r="J801" s="257"/>
      <c r="K801" s="257"/>
      <c r="L801" s="257"/>
      <c r="M801" s="257"/>
      <c r="N801" s="257"/>
      <c r="O801" s="257"/>
      <c r="P801" s="257"/>
      <c r="Q801" s="257"/>
      <c r="R801" s="257"/>
      <c r="S801" s="257"/>
      <c r="T801" s="257"/>
      <c r="U801" s="257"/>
      <c r="V801" s="257"/>
      <c r="W801" s="257"/>
      <c r="X801" s="257"/>
      <c r="Y801" s="257"/>
      <c r="Z801" s="257"/>
    </row>
    <row r="802" ht="13.5" customHeight="1">
      <c r="A802" s="257"/>
      <c r="B802" s="257"/>
      <c r="C802" s="257"/>
      <c r="D802" s="258"/>
      <c r="E802" s="258"/>
      <c r="F802" s="257"/>
      <c r="G802" s="257"/>
      <c r="H802" s="257"/>
      <c r="I802" s="257"/>
      <c r="J802" s="257"/>
      <c r="K802" s="257"/>
      <c r="L802" s="257"/>
      <c r="M802" s="257"/>
      <c r="N802" s="257"/>
      <c r="O802" s="257"/>
      <c r="P802" s="257"/>
      <c r="Q802" s="257"/>
      <c r="R802" s="257"/>
      <c r="S802" s="257"/>
      <c r="T802" s="257"/>
      <c r="U802" s="257"/>
      <c r="V802" s="257"/>
      <c r="W802" s="257"/>
      <c r="X802" s="257"/>
      <c r="Y802" s="257"/>
      <c r="Z802" s="257"/>
    </row>
    <row r="803" ht="13.5" customHeight="1">
      <c r="A803" s="257"/>
      <c r="B803" s="257"/>
      <c r="C803" s="257"/>
      <c r="D803" s="258"/>
      <c r="E803" s="258"/>
      <c r="F803" s="257"/>
      <c r="G803" s="257"/>
      <c r="H803" s="257"/>
      <c r="I803" s="257"/>
      <c r="J803" s="257"/>
      <c r="K803" s="257"/>
      <c r="L803" s="257"/>
      <c r="M803" s="257"/>
      <c r="N803" s="257"/>
      <c r="O803" s="257"/>
      <c r="P803" s="257"/>
      <c r="Q803" s="257"/>
      <c r="R803" s="257"/>
      <c r="S803" s="257"/>
      <c r="T803" s="257"/>
      <c r="U803" s="257"/>
      <c r="V803" s="257"/>
      <c r="W803" s="257"/>
      <c r="X803" s="257"/>
      <c r="Y803" s="257"/>
      <c r="Z803" s="257"/>
    </row>
    <row r="804" ht="13.5" customHeight="1">
      <c r="A804" s="257"/>
      <c r="B804" s="257"/>
      <c r="C804" s="257"/>
      <c r="D804" s="258"/>
      <c r="E804" s="258"/>
      <c r="F804" s="257"/>
      <c r="G804" s="257"/>
      <c r="H804" s="257"/>
      <c r="I804" s="257"/>
      <c r="J804" s="257"/>
      <c r="K804" s="257"/>
      <c r="L804" s="257"/>
      <c r="M804" s="257"/>
      <c r="N804" s="257"/>
      <c r="O804" s="257"/>
      <c r="P804" s="257"/>
      <c r="Q804" s="257"/>
      <c r="R804" s="257"/>
      <c r="S804" s="257"/>
      <c r="T804" s="257"/>
      <c r="U804" s="257"/>
      <c r="V804" s="257"/>
      <c r="W804" s="257"/>
      <c r="X804" s="257"/>
      <c r="Y804" s="257"/>
      <c r="Z804" s="257"/>
    </row>
    <row r="805" ht="13.5" customHeight="1">
      <c r="A805" s="257"/>
      <c r="B805" s="257"/>
      <c r="C805" s="257"/>
      <c r="D805" s="258"/>
      <c r="E805" s="258"/>
      <c r="F805" s="257"/>
      <c r="G805" s="257"/>
      <c r="H805" s="257"/>
      <c r="I805" s="257"/>
      <c r="J805" s="257"/>
      <c r="K805" s="257"/>
      <c r="L805" s="257"/>
      <c r="M805" s="257"/>
      <c r="N805" s="257"/>
      <c r="O805" s="257"/>
      <c r="P805" s="257"/>
      <c r="Q805" s="257"/>
      <c r="R805" s="257"/>
      <c r="S805" s="257"/>
      <c r="T805" s="257"/>
      <c r="U805" s="257"/>
      <c r="V805" s="257"/>
      <c r="W805" s="257"/>
      <c r="X805" s="257"/>
      <c r="Y805" s="257"/>
      <c r="Z805" s="257"/>
    </row>
    <row r="806" ht="13.5" customHeight="1">
      <c r="A806" s="257"/>
      <c r="B806" s="257"/>
      <c r="C806" s="257"/>
      <c r="D806" s="258"/>
      <c r="E806" s="258"/>
      <c r="F806" s="257"/>
      <c r="G806" s="257"/>
      <c r="H806" s="257"/>
      <c r="I806" s="257"/>
      <c r="J806" s="257"/>
      <c r="K806" s="257"/>
      <c r="L806" s="257"/>
      <c r="M806" s="257"/>
      <c r="N806" s="257"/>
      <c r="O806" s="257"/>
      <c r="P806" s="257"/>
      <c r="Q806" s="257"/>
      <c r="R806" s="257"/>
      <c r="S806" s="257"/>
      <c r="T806" s="257"/>
      <c r="U806" s="257"/>
      <c r="V806" s="257"/>
      <c r="W806" s="257"/>
      <c r="X806" s="257"/>
      <c r="Y806" s="257"/>
      <c r="Z806" s="257"/>
    </row>
    <row r="807" ht="13.5" customHeight="1">
      <c r="A807" s="257"/>
      <c r="B807" s="257"/>
      <c r="C807" s="257"/>
      <c r="D807" s="258"/>
      <c r="E807" s="258"/>
      <c r="F807" s="257"/>
      <c r="G807" s="257"/>
      <c r="H807" s="257"/>
      <c r="I807" s="257"/>
      <c r="J807" s="257"/>
      <c r="K807" s="257"/>
      <c r="L807" s="257"/>
      <c r="M807" s="257"/>
      <c r="N807" s="257"/>
      <c r="O807" s="257"/>
      <c r="P807" s="257"/>
      <c r="Q807" s="257"/>
      <c r="R807" s="257"/>
      <c r="S807" s="257"/>
      <c r="T807" s="257"/>
      <c r="U807" s="257"/>
      <c r="V807" s="257"/>
      <c r="W807" s="257"/>
      <c r="X807" s="257"/>
      <c r="Y807" s="257"/>
      <c r="Z807" s="257"/>
    </row>
    <row r="808" ht="13.5" customHeight="1">
      <c r="A808" s="257"/>
      <c r="B808" s="257"/>
      <c r="C808" s="257"/>
      <c r="D808" s="258"/>
      <c r="E808" s="258"/>
      <c r="F808" s="257"/>
      <c r="G808" s="257"/>
      <c r="H808" s="257"/>
      <c r="I808" s="257"/>
      <c r="J808" s="257"/>
      <c r="K808" s="257"/>
      <c r="L808" s="257"/>
      <c r="M808" s="257"/>
      <c r="N808" s="257"/>
      <c r="O808" s="257"/>
      <c r="P808" s="257"/>
      <c r="Q808" s="257"/>
      <c r="R808" s="257"/>
      <c r="S808" s="257"/>
      <c r="T808" s="257"/>
      <c r="U808" s="257"/>
      <c r="V808" s="257"/>
      <c r="W808" s="257"/>
      <c r="X808" s="257"/>
      <c r="Y808" s="257"/>
      <c r="Z808" s="257"/>
    </row>
    <row r="809" ht="13.5" customHeight="1">
      <c r="A809" s="257"/>
      <c r="B809" s="257"/>
      <c r="C809" s="257"/>
      <c r="D809" s="258"/>
      <c r="E809" s="258"/>
      <c r="F809" s="257"/>
      <c r="G809" s="257"/>
      <c r="H809" s="257"/>
      <c r="I809" s="257"/>
      <c r="J809" s="257"/>
      <c r="K809" s="257"/>
      <c r="L809" s="257"/>
      <c r="M809" s="257"/>
      <c r="N809" s="257"/>
      <c r="O809" s="257"/>
      <c r="P809" s="257"/>
      <c r="Q809" s="257"/>
      <c r="R809" s="257"/>
      <c r="S809" s="257"/>
      <c r="T809" s="257"/>
      <c r="U809" s="257"/>
      <c r="V809" s="257"/>
      <c r="W809" s="257"/>
      <c r="X809" s="257"/>
      <c r="Y809" s="257"/>
      <c r="Z809" s="257"/>
    </row>
    <row r="810" ht="13.5" customHeight="1">
      <c r="A810" s="257"/>
      <c r="B810" s="257"/>
      <c r="C810" s="257"/>
      <c r="D810" s="258"/>
      <c r="E810" s="258"/>
      <c r="F810" s="257"/>
      <c r="G810" s="257"/>
      <c r="H810" s="257"/>
      <c r="I810" s="257"/>
      <c r="J810" s="257"/>
      <c r="K810" s="257"/>
      <c r="L810" s="257"/>
      <c r="M810" s="257"/>
      <c r="N810" s="257"/>
      <c r="O810" s="257"/>
      <c r="P810" s="257"/>
      <c r="Q810" s="257"/>
      <c r="R810" s="257"/>
      <c r="S810" s="257"/>
      <c r="T810" s="257"/>
      <c r="U810" s="257"/>
      <c r="V810" s="257"/>
      <c r="W810" s="257"/>
      <c r="X810" s="257"/>
      <c r="Y810" s="257"/>
      <c r="Z810" s="257"/>
    </row>
    <row r="811" ht="13.5" customHeight="1">
      <c r="A811" s="257"/>
      <c r="B811" s="257"/>
      <c r="C811" s="257"/>
      <c r="D811" s="258"/>
      <c r="E811" s="258"/>
      <c r="F811" s="257"/>
      <c r="G811" s="257"/>
      <c r="H811" s="257"/>
      <c r="I811" s="257"/>
      <c r="J811" s="257"/>
      <c r="K811" s="257"/>
      <c r="L811" s="257"/>
      <c r="M811" s="257"/>
      <c r="N811" s="257"/>
      <c r="O811" s="257"/>
      <c r="P811" s="257"/>
      <c r="Q811" s="257"/>
      <c r="R811" s="257"/>
      <c r="S811" s="257"/>
      <c r="T811" s="257"/>
      <c r="U811" s="257"/>
      <c r="V811" s="257"/>
      <c r="W811" s="257"/>
      <c r="X811" s="257"/>
      <c r="Y811" s="257"/>
      <c r="Z811" s="257"/>
    </row>
    <row r="812" ht="13.5" customHeight="1">
      <c r="A812" s="257"/>
      <c r="B812" s="257"/>
      <c r="C812" s="257"/>
      <c r="D812" s="258"/>
      <c r="E812" s="258"/>
      <c r="F812" s="257"/>
      <c r="G812" s="257"/>
      <c r="H812" s="257"/>
      <c r="I812" s="257"/>
      <c r="J812" s="257"/>
      <c r="K812" s="257"/>
      <c r="L812" s="257"/>
      <c r="M812" s="257"/>
      <c r="N812" s="257"/>
      <c r="O812" s="257"/>
      <c r="P812" s="257"/>
      <c r="Q812" s="257"/>
      <c r="R812" s="257"/>
      <c r="S812" s="257"/>
      <c r="T812" s="257"/>
      <c r="U812" s="257"/>
      <c r="V812" s="257"/>
      <c r="W812" s="257"/>
      <c r="X812" s="257"/>
      <c r="Y812" s="257"/>
      <c r="Z812" s="257"/>
    </row>
    <row r="813" ht="13.5" customHeight="1">
      <c r="A813" s="257"/>
      <c r="B813" s="257"/>
      <c r="C813" s="257"/>
      <c r="D813" s="258"/>
      <c r="E813" s="258"/>
      <c r="F813" s="257"/>
      <c r="G813" s="257"/>
      <c r="H813" s="257"/>
      <c r="I813" s="257"/>
      <c r="J813" s="257"/>
      <c r="K813" s="257"/>
      <c r="L813" s="257"/>
      <c r="M813" s="257"/>
      <c r="N813" s="257"/>
      <c r="O813" s="257"/>
      <c r="P813" s="257"/>
      <c r="Q813" s="257"/>
      <c r="R813" s="257"/>
      <c r="S813" s="257"/>
      <c r="T813" s="257"/>
      <c r="U813" s="257"/>
      <c r="V813" s="257"/>
      <c r="W813" s="257"/>
      <c r="X813" s="257"/>
      <c r="Y813" s="257"/>
      <c r="Z813" s="257"/>
    </row>
    <row r="814" ht="13.5" customHeight="1">
      <c r="A814" s="257"/>
      <c r="B814" s="257"/>
      <c r="C814" s="257"/>
      <c r="D814" s="258"/>
      <c r="E814" s="258"/>
      <c r="F814" s="257"/>
      <c r="G814" s="257"/>
      <c r="H814" s="257"/>
      <c r="I814" s="257"/>
      <c r="J814" s="257"/>
      <c r="K814" s="257"/>
      <c r="L814" s="257"/>
      <c r="M814" s="257"/>
      <c r="N814" s="257"/>
      <c r="O814" s="257"/>
      <c r="P814" s="257"/>
      <c r="Q814" s="257"/>
      <c r="R814" s="257"/>
      <c r="S814" s="257"/>
      <c r="T814" s="257"/>
      <c r="U814" s="257"/>
      <c r="V814" s="257"/>
      <c r="W814" s="257"/>
      <c r="X814" s="257"/>
      <c r="Y814" s="257"/>
      <c r="Z814" s="257"/>
    </row>
    <row r="815" ht="13.5" customHeight="1">
      <c r="A815" s="257"/>
      <c r="B815" s="257"/>
      <c r="C815" s="257"/>
      <c r="D815" s="258"/>
      <c r="E815" s="258"/>
      <c r="F815" s="257"/>
      <c r="G815" s="257"/>
      <c r="H815" s="257"/>
      <c r="I815" s="257"/>
      <c r="J815" s="257"/>
      <c r="K815" s="257"/>
      <c r="L815" s="257"/>
      <c r="M815" s="257"/>
      <c r="N815" s="257"/>
      <c r="O815" s="257"/>
      <c r="P815" s="257"/>
      <c r="Q815" s="257"/>
      <c r="R815" s="257"/>
      <c r="S815" s="257"/>
      <c r="T815" s="257"/>
      <c r="U815" s="257"/>
      <c r="V815" s="257"/>
      <c r="W815" s="257"/>
      <c r="X815" s="257"/>
      <c r="Y815" s="257"/>
      <c r="Z815" s="257"/>
    </row>
    <row r="816" ht="13.5" customHeight="1">
      <c r="A816" s="257"/>
      <c r="B816" s="257"/>
      <c r="C816" s="257"/>
      <c r="D816" s="258"/>
      <c r="E816" s="258"/>
      <c r="F816" s="257"/>
      <c r="G816" s="257"/>
      <c r="H816" s="257"/>
      <c r="I816" s="257"/>
      <c r="J816" s="257"/>
      <c r="K816" s="257"/>
      <c r="L816" s="257"/>
      <c r="M816" s="257"/>
      <c r="N816" s="257"/>
      <c r="O816" s="257"/>
      <c r="P816" s="257"/>
      <c r="Q816" s="257"/>
      <c r="R816" s="257"/>
      <c r="S816" s="257"/>
      <c r="T816" s="257"/>
      <c r="U816" s="257"/>
      <c r="V816" s="257"/>
      <c r="W816" s="257"/>
      <c r="X816" s="257"/>
      <c r="Y816" s="257"/>
      <c r="Z816" s="257"/>
    </row>
    <row r="817" ht="13.5" customHeight="1">
      <c r="A817" s="257"/>
      <c r="B817" s="257"/>
      <c r="C817" s="257"/>
      <c r="D817" s="258"/>
      <c r="E817" s="258"/>
      <c r="F817" s="257"/>
      <c r="G817" s="257"/>
      <c r="H817" s="257"/>
      <c r="I817" s="257"/>
      <c r="J817" s="257"/>
      <c r="K817" s="257"/>
      <c r="L817" s="257"/>
      <c r="M817" s="257"/>
      <c r="N817" s="257"/>
      <c r="O817" s="257"/>
      <c r="P817" s="257"/>
      <c r="Q817" s="257"/>
      <c r="R817" s="257"/>
      <c r="S817" s="257"/>
      <c r="T817" s="257"/>
      <c r="U817" s="257"/>
      <c r="V817" s="257"/>
      <c r="W817" s="257"/>
      <c r="X817" s="257"/>
      <c r="Y817" s="257"/>
      <c r="Z817" s="257"/>
    </row>
    <row r="818" ht="13.5" customHeight="1">
      <c r="A818" s="257"/>
      <c r="B818" s="257"/>
      <c r="C818" s="257"/>
      <c r="D818" s="258"/>
      <c r="E818" s="258"/>
      <c r="F818" s="257"/>
      <c r="G818" s="257"/>
      <c r="H818" s="257"/>
      <c r="I818" s="257"/>
      <c r="J818" s="257"/>
      <c r="K818" s="257"/>
      <c r="L818" s="257"/>
      <c r="M818" s="257"/>
      <c r="N818" s="257"/>
      <c r="O818" s="257"/>
      <c r="P818" s="257"/>
      <c r="Q818" s="257"/>
      <c r="R818" s="257"/>
      <c r="S818" s="257"/>
      <c r="T818" s="257"/>
      <c r="U818" s="257"/>
      <c r="V818" s="257"/>
      <c r="W818" s="257"/>
      <c r="X818" s="257"/>
      <c r="Y818" s="257"/>
      <c r="Z818" s="257"/>
    </row>
    <row r="819" ht="13.5" customHeight="1">
      <c r="A819" s="257"/>
      <c r="B819" s="257"/>
      <c r="C819" s="257"/>
      <c r="D819" s="258"/>
      <c r="E819" s="258"/>
      <c r="F819" s="257"/>
      <c r="G819" s="257"/>
      <c r="H819" s="257"/>
      <c r="I819" s="257"/>
      <c r="J819" s="257"/>
      <c r="K819" s="257"/>
      <c r="L819" s="257"/>
      <c r="M819" s="257"/>
      <c r="N819" s="257"/>
      <c r="O819" s="257"/>
      <c r="P819" s="257"/>
      <c r="Q819" s="257"/>
      <c r="R819" s="257"/>
      <c r="S819" s="257"/>
      <c r="T819" s="257"/>
      <c r="U819" s="257"/>
      <c r="V819" s="257"/>
      <c r="W819" s="257"/>
      <c r="X819" s="257"/>
      <c r="Y819" s="257"/>
      <c r="Z819" s="257"/>
    </row>
    <row r="820" ht="13.5" customHeight="1">
      <c r="A820" s="257"/>
      <c r="B820" s="257"/>
      <c r="C820" s="257"/>
      <c r="D820" s="258"/>
      <c r="E820" s="258"/>
      <c r="F820" s="257"/>
      <c r="G820" s="257"/>
      <c r="H820" s="257"/>
      <c r="I820" s="257"/>
      <c r="J820" s="257"/>
      <c r="K820" s="257"/>
      <c r="L820" s="257"/>
      <c r="M820" s="257"/>
      <c r="N820" s="257"/>
      <c r="O820" s="257"/>
      <c r="P820" s="257"/>
      <c r="Q820" s="257"/>
      <c r="R820" s="257"/>
      <c r="S820" s="257"/>
      <c r="T820" s="257"/>
      <c r="U820" s="257"/>
      <c r="V820" s="257"/>
      <c r="W820" s="257"/>
      <c r="X820" s="257"/>
      <c r="Y820" s="257"/>
      <c r="Z820" s="257"/>
    </row>
    <row r="821" ht="13.5" customHeight="1">
      <c r="A821" s="257"/>
      <c r="B821" s="257"/>
      <c r="C821" s="257"/>
      <c r="D821" s="258"/>
      <c r="E821" s="258"/>
      <c r="F821" s="257"/>
      <c r="G821" s="257"/>
      <c r="H821" s="257"/>
      <c r="I821" s="257"/>
      <c r="J821" s="257"/>
      <c r="K821" s="257"/>
      <c r="L821" s="257"/>
      <c r="M821" s="257"/>
      <c r="N821" s="257"/>
      <c r="O821" s="257"/>
      <c r="P821" s="257"/>
      <c r="Q821" s="257"/>
      <c r="R821" s="257"/>
      <c r="S821" s="257"/>
      <c r="T821" s="257"/>
      <c r="U821" s="257"/>
      <c r="V821" s="257"/>
      <c r="W821" s="257"/>
      <c r="X821" s="257"/>
      <c r="Y821" s="257"/>
      <c r="Z821" s="257"/>
    </row>
    <row r="822" ht="13.5" customHeight="1">
      <c r="A822" s="257"/>
      <c r="B822" s="257"/>
      <c r="C822" s="257"/>
      <c r="D822" s="258"/>
      <c r="E822" s="258"/>
      <c r="F822" s="257"/>
      <c r="G822" s="257"/>
      <c r="H822" s="257"/>
      <c r="I822" s="257"/>
      <c r="J822" s="257"/>
      <c r="K822" s="257"/>
      <c r="L822" s="257"/>
      <c r="M822" s="257"/>
      <c r="N822" s="257"/>
      <c r="O822" s="257"/>
      <c r="P822" s="257"/>
      <c r="Q822" s="257"/>
      <c r="R822" s="257"/>
      <c r="S822" s="257"/>
      <c r="T822" s="257"/>
      <c r="U822" s="257"/>
      <c r="V822" s="257"/>
      <c r="W822" s="257"/>
      <c r="X822" s="257"/>
      <c r="Y822" s="257"/>
      <c r="Z822" s="257"/>
    </row>
    <row r="823" ht="13.5" customHeight="1">
      <c r="A823" s="257"/>
      <c r="B823" s="257"/>
      <c r="C823" s="257"/>
      <c r="D823" s="258"/>
      <c r="E823" s="258"/>
      <c r="F823" s="257"/>
      <c r="G823" s="257"/>
      <c r="H823" s="257"/>
      <c r="I823" s="257"/>
      <c r="J823" s="257"/>
      <c r="K823" s="257"/>
      <c r="L823" s="257"/>
      <c r="M823" s="257"/>
      <c r="N823" s="257"/>
      <c r="O823" s="257"/>
      <c r="P823" s="257"/>
      <c r="Q823" s="257"/>
      <c r="R823" s="257"/>
      <c r="S823" s="257"/>
      <c r="T823" s="257"/>
      <c r="U823" s="257"/>
      <c r="V823" s="257"/>
      <c r="W823" s="257"/>
      <c r="X823" s="257"/>
      <c r="Y823" s="257"/>
      <c r="Z823" s="257"/>
    </row>
    <row r="824" ht="13.5" customHeight="1">
      <c r="A824" s="257"/>
      <c r="B824" s="257"/>
      <c r="C824" s="257"/>
      <c r="D824" s="258"/>
      <c r="E824" s="258"/>
      <c r="F824" s="257"/>
      <c r="G824" s="257"/>
      <c r="H824" s="257"/>
      <c r="I824" s="257"/>
      <c r="J824" s="257"/>
      <c r="K824" s="257"/>
      <c r="L824" s="257"/>
      <c r="M824" s="257"/>
      <c r="N824" s="257"/>
      <c r="O824" s="257"/>
      <c r="P824" s="257"/>
      <c r="Q824" s="257"/>
      <c r="R824" s="257"/>
      <c r="S824" s="257"/>
      <c r="T824" s="257"/>
      <c r="U824" s="257"/>
      <c r="V824" s="257"/>
      <c r="W824" s="257"/>
      <c r="X824" s="257"/>
      <c r="Y824" s="257"/>
      <c r="Z824" s="257"/>
    </row>
    <row r="825" ht="13.5" customHeight="1">
      <c r="A825" s="257"/>
      <c r="B825" s="257"/>
      <c r="C825" s="257"/>
      <c r="D825" s="258"/>
      <c r="E825" s="258"/>
      <c r="F825" s="257"/>
      <c r="G825" s="257"/>
      <c r="H825" s="257"/>
      <c r="I825" s="257"/>
      <c r="J825" s="257"/>
      <c r="K825" s="257"/>
      <c r="L825" s="257"/>
      <c r="M825" s="257"/>
      <c r="N825" s="257"/>
      <c r="O825" s="257"/>
      <c r="P825" s="257"/>
      <c r="Q825" s="257"/>
      <c r="R825" s="257"/>
      <c r="S825" s="257"/>
      <c r="T825" s="257"/>
      <c r="U825" s="257"/>
      <c r="V825" s="257"/>
      <c r="W825" s="257"/>
      <c r="X825" s="257"/>
      <c r="Y825" s="257"/>
      <c r="Z825" s="257"/>
    </row>
    <row r="826" ht="13.5" customHeight="1">
      <c r="A826" s="257"/>
      <c r="B826" s="257"/>
      <c r="C826" s="257"/>
      <c r="D826" s="258"/>
      <c r="E826" s="258"/>
      <c r="F826" s="257"/>
      <c r="G826" s="257"/>
      <c r="H826" s="257"/>
      <c r="I826" s="257"/>
      <c r="J826" s="257"/>
      <c r="K826" s="257"/>
      <c r="L826" s="257"/>
      <c r="M826" s="257"/>
      <c r="N826" s="257"/>
      <c r="O826" s="257"/>
      <c r="P826" s="257"/>
      <c r="Q826" s="257"/>
      <c r="R826" s="257"/>
      <c r="S826" s="257"/>
      <c r="T826" s="257"/>
      <c r="U826" s="257"/>
      <c r="V826" s="257"/>
      <c r="W826" s="257"/>
      <c r="X826" s="257"/>
      <c r="Y826" s="257"/>
      <c r="Z826" s="257"/>
    </row>
    <row r="827" ht="13.5" customHeight="1">
      <c r="A827" s="257"/>
      <c r="B827" s="257"/>
      <c r="C827" s="257"/>
      <c r="D827" s="258"/>
      <c r="E827" s="258"/>
      <c r="F827" s="257"/>
      <c r="G827" s="257"/>
      <c r="H827" s="257"/>
      <c r="I827" s="257"/>
      <c r="J827" s="257"/>
      <c r="K827" s="257"/>
      <c r="L827" s="257"/>
      <c r="M827" s="257"/>
      <c r="N827" s="257"/>
      <c r="O827" s="257"/>
      <c r="P827" s="257"/>
      <c r="Q827" s="257"/>
      <c r="R827" s="257"/>
      <c r="S827" s="257"/>
      <c r="T827" s="257"/>
      <c r="U827" s="257"/>
      <c r="V827" s="257"/>
      <c r="W827" s="257"/>
      <c r="X827" s="257"/>
      <c r="Y827" s="257"/>
      <c r="Z827" s="257"/>
    </row>
    <row r="828" ht="13.5" customHeight="1">
      <c r="A828" s="257"/>
      <c r="B828" s="257"/>
      <c r="C828" s="257"/>
      <c r="D828" s="258"/>
      <c r="E828" s="258"/>
      <c r="F828" s="257"/>
      <c r="G828" s="257"/>
      <c r="H828" s="257"/>
      <c r="I828" s="257"/>
      <c r="J828" s="257"/>
      <c r="K828" s="257"/>
      <c r="L828" s="257"/>
      <c r="M828" s="257"/>
      <c r="N828" s="257"/>
      <c r="O828" s="257"/>
      <c r="P828" s="257"/>
      <c r="Q828" s="257"/>
      <c r="R828" s="257"/>
      <c r="S828" s="257"/>
      <c r="T828" s="257"/>
      <c r="U828" s="257"/>
      <c r="V828" s="257"/>
      <c r="W828" s="257"/>
      <c r="X828" s="257"/>
      <c r="Y828" s="257"/>
      <c r="Z828" s="257"/>
    </row>
    <row r="829" ht="13.5" customHeight="1">
      <c r="A829" s="257"/>
      <c r="B829" s="257"/>
      <c r="C829" s="257"/>
      <c r="D829" s="258"/>
      <c r="E829" s="258"/>
      <c r="F829" s="257"/>
      <c r="G829" s="257"/>
      <c r="H829" s="257"/>
      <c r="I829" s="257"/>
      <c r="J829" s="257"/>
      <c r="K829" s="257"/>
      <c r="L829" s="257"/>
      <c r="M829" s="257"/>
      <c r="N829" s="257"/>
      <c r="O829" s="257"/>
      <c r="P829" s="257"/>
      <c r="Q829" s="257"/>
      <c r="R829" s="257"/>
      <c r="S829" s="257"/>
      <c r="T829" s="257"/>
      <c r="U829" s="257"/>
      <c r="V829" s="257"/>
      <c r="W829" s="257"/>
      <c r="X829" s="257"/>
      <c r="Y829" s="257"/>
      <c r="Z829" s="257"/>
    </row>
    <row r="830" ht="13.5" customHeight="1">
      <c r="A830" s="257"/>
      <c r="B830" s="257"/>
      <c r="C830" s="257"/>
      <c r="D830" s="258"/>
      <c r="E830" s="258"/>
      <c r="F830" s="257"/>
      <c r="G830" s="257"/>
      <c r="H830" s="257"/>
      <c r="I830" s="257"/>
      <c r="J830" s="257"/>
      <c r="K830" s="257"/>
      <c r="L830" s="257"/>
      <c r="M830" s="257"/>
      <c r="N830" s="257"/>
      <c r="O830" s="257"/>
      <c r="P830" s="257"/>
      <c r="Q830" s="257"/>
      <c r="R830" s="257"/>
      <c r="S830" s="257"/>
      <c r="T830" s="257"/>
      <c r="U830" s="257"/>
      <c r="V830" s="257"/>
      <c r="W830" s="257"/>
      <c r="X830" s="257"/>
      <c r="Y830" s="257"/>
      <c r="Z830" s="257"/>
    </row>
    <row r="831" ht="13.5" customHeight="1">
      <c r="A831" s="257"/>
      <c r="B831" s="257"/>
      <c r="C831" s="257"/>
      <c r="D831" s="258"/>
      <c r="E831" s="258"/>
      <c r="F831" s="257"/>
      <c r="G831" s="257"/>
      <c r="H831" s="257"/>
      <c r="I831" s="257"/>
      <c r="J831" s="257"/>
      <c r="K831" s="257"/>
      <c r="L831" s="257"/>
      <c r="M831" s="257"/>
      <c r="N831" s="257"/>
      <c r="O831" s="257"/>
      <c r="P831" s="257"/>
      <c r="Q831" s="257"/>
      <c r="R831" s="257"/>
      <c r="S831" s="257"/>
      <c r="T831" s="257"/>
      <c r="U831" s="257"/>
      <c r="V831" s="257"/>
      <c r="W831" s="257"/>
      <c r="X831" s="257"/>
      <c r="Y831" s="257"/>
      <c r="Z831" s="257"/>
    </row>
    <row r="832" ht="13.5" customHeight="1">
      <c r="A832" s="257"/>
      <c r="B832" s="257"/>
      <c r="C832" s="257"/>
      <c r="D832" s="258"/>
      <c r="E832" s="258"/>
      <c r="F832" s="257"/>
      <c r="G832" s="257"/>
      <c r="H832" s="257"/>
      <c r="I832" s="257"/>
      <c r="J832" s="257"/>
      <c r="K832" s="257"/>
      <c r="L832" s="257"/>
      <c r="M832" s="257"/>
      <c r="N832" s="257"/>
      <c r="O832" s="257"/>
      <c r="P832" s="257"/>
      <c r="Q832" s="257"/>
      <c r="R832" s="257"/>
      <c r="S832" s="257"/>
      <c r="T832" s="257"/>
      <c r="U832" s="257"/>
      <c r="V832" s="257"/>
      <c r="W832" s="257"/>
      <c r="X832" s="257"/>
      <c r="Y832" s="257"/>
      <c r="Z832" s="257"/>
    </row>
    <row r="833" ht="13.5" customHeight="1">
      <c r="A833" s="257"/>
      <c r="B833" s="257"/>
      <c r="C833" s="257"/>
      <c r="D833" s="258"/>
      <c r="E833" s="258"/>
      <c r="F833" s="257"/>
      <c r="G833" s="257"/>
      <c r="H833" s="257"/>
      <c r="I833" s="257"/>
      <c r="J833" s="257"/>
      <c r="K833" s="257"/>
      <c r="L833" s="257"/>
      <c r="M833" s="257"/>
      <c r="N833" s="257"/>
      <c r="O833" s="257"/>
      <c r="P833" s="257"/>
      <c r="Q833" s="257"/>
      <c r="R833" s="257"/>
      <c r="S833" s="257"/>
      <c r="T833" s="257"/>
      <c r="U833" s="257"/>
      <c r="V833" s="257"/>
      <c r="W833" s="257"/>
      <c r="X833" s="257"/>
      <c r="Y833" s="257"/>
      <c r="Z833" s="257"/>
    </row>
    <row r="834" ht="13.5" customHeight="1">
      <c r="A834" s="257"/>
      <c r="B834" s="257"/>
      <c r="C834" s="257"/>
      <c r="D834" s="258"/>
      <c r="E834" s="258"/>
      <c r="F834" s="257"/>
      <c r="G834" s="257"/>
      <c r="H834" s="257"/>
      <c r="I834" s="257"/>
      <c r="J834" s="257"/>
      <c r="K834" s="257"/>
      <c r="L834" s="257"/>
      <c r="M834" s="257"/>
      <c r="N834" s="257"/>
      <c r="O834" s="257"/>
      <c r="P834" s="257"/>
      <c r="Q834" s="257"/>
      <c r="R834" s="257"/>
      <c r="S834" s="257"/>
      <c r="T834" s="257"/>
      <c r="U834" s="257"/>
      <c r="V834" s="257"/>
      <c r="W834" s="257"/>
      <c r="X834" s="257"/>
      <c r="Y834" s="257"/>
      <c r="Z834" s="257"/>
    </row>
    <row r="835" ht="13.5" customHeight="1">
      <c r="A835" s="257"/>
      <c r="B835" s="257"/>
      <c r="C835" s="257"/>
      <c r="D835" s="258"/>
      <c r="E835" s="258"/>
      <c r="F835" s="257"/>
      <c r="G835" s="257"/>
      <c r="H835" s="257"/>
      <c r="I835" s="257"/>
      <c r="J835" s="257"/>
      <c r="K835" s="257"/>
      <c r="L835" s="257"/>
      <c r="M835" s="257"/>
      <c r="N835" s="257"/>
      <c r="O835" s="257"/>
      <c r="P835" s="257"/>
      <c r="Q835" s="257"/>
      <c r="R835" s="257"/>
      <c r="S835" s="257"/>
      <c r="T835" s="257"/>
      <c r="U835" s="257"/>
      <c r="V835" s="257"/>
      <c r="W835" s="257"/>
      <c r="X835" s="257"/>
      <c r="Y835" s="257"/>
      <c r="Z835" s="257"/>
    </row>
    <row r="836" ht="13.5" customHeight="1">
      <c r="A836" s="257"/>
      <c r="B836" s="257"/>
      <c r="C836" s="257"/>
      <c r="D836" s="258"/>
      <c r="E836" s="258"/>
      <c r="F836" s="257"/>
      <c r="G836" s="257"/>
      <c r="H836" s="257"/>
      <c r="I836" s="257"/>
      <c r="J836" s="257"/>
      <c r="K836" s="257"/>
      <c r="L836" s="257"/>
      <c r="M836" s="257"/>
      <c r="N836" s="257"/>
      <c r="O836" s="257"/>
      <c r="P836" s="257"/>
      <c r="Q836" s="257"/>
      <c r="R836" s="257"/>
      <c r="S836" s="257"/>
      <c r="T836" s="257"/>
      <c r="U836" s="257"/>
      <c r="V836" s="257"/>
      <c r="W836" s="257"/>
      <c r="X836" s="257"/>
      <c r="Y836" s="257"/>
      <c r="Z836" s="257"/>
    </row>
    <row r="837" ht="13.5" customHeight="1">
      <c r="A837" s="257"/>
      <c r="B837" s="257"/>
      <c r="C837" s="257"/>
      <c r="D837" s="258"/>
      <c r="E837" s="258"/>
      <c r="F837" s="257"/>
      <c r="G837" s="257"/>
      <c r="H837" s="257"/>
      <c r="I837" s="257"/>
      <c r="J837" s="257"/>
      <c r="K837" s="257"/>
      <c r="L837" s="257"/>
      <c r="M837" s="257"/>
      <c r="N837" s="257"/>
      <c r="O837" s="257"/>
      <c r="P837" s="257"/>
      <c r="Q837" s="257"/>
      <c r="R837" s="257"/>
      <c r="S837" s="257"/>
      <c r="T837" s="257"/>
      <c r="U837" s="257"/>
      <c r="V837" s="257"/>
      <c r="W837" s="257"/>
      <c r="X837" s="257"/>
      <c r="Y837" s="257"/>
      <c r="Z837" s="257"/>
    </row>
    <row r="838" ht="13.5" customHeight="1">
      <c r="A838" s="257"/>
      <c r="B838" s="257"/>
      <c r="C838" s="257"/>
      <c r="D838" s="258"/>
      <c r="E838" s="258"/>
      <c r="F838" s="257"/>
      <c r="G838" s="257"/>
      <c r="H838" s="257"/>
      <c r="I838" s="257"/>
      <c r="J838" s="257"/>
      <c r="K838" s="257"/>
      <c r="L838" s="257"/>
      <c r="M838" s="257"/>
      <c r="N838" s="257"/>
      <c r="O838" s="257"/>
      <c r="P838" s="257"/>
      <c r="Q838" s="257"/>
      <c r="R838" s="257"/>
      <c r="S838" s="257"/>
      <c r="T838" s="257"/>
      <c r="U838" s="257"/>
      <c r="V838" s="257"/>
      <c r="W838" s="257"/>
      <c r="X838" s="257"/>
      <c r="Y838" s="257"/>
      <c r="Z838" s="257"/>
    </row>
    <row r="839" ht="13.5" customHeight="1">
      <c r="A839" s="257"/>
      <c r="B839" s="257"/>
      <c r="C839" s="257"/>
      <c r="D839" s="258"/>
      <c r="E839" s="258"/>
      <c r="F839" s="257"/>
      <c r="G839" s="257"/>
      <c r="H839" s="257"/>
      <c r="I839" s="257"/>
      <c r="J839" s="257"/>
      <c r="K839" s="257"/>
      <c r="L839" s="257"/>
      <c r="M839" s="257"/>
      <c r="N839" s="257"/>
      <c r="O839" s="257"/>
      <c r="P839" s="257"/>
      <c r="Q839" s="257"/>
      <c r="R839" s="257"/>
      <c r="S839" s="257"/>
      <c r="T839" s="257"/>
      <c r="U839" s="257"/>
      <c r="V839" s="257"/>
      <c r="W839" s="257"/>
      <c r="X839" s="257"/>
      <c r="Y839" s="257"/>
      <c r="Z839" s="257"/>
    </row>
    <row r="840" ht="13.5" customHeight="1">
      <c r="A840" s="257"/>
      <c r="B840" s="257"/>
      <c r="C840" s="257"/>
      <c r="D840" s="258"/>
      <c r="E840" s="258"/>
      <c r="F840" s="257"/>
      <c r="G840" s="257"/>
      <c r="H840" s="257"/>
      <c r="I840" s="257"/>
      <c r="J840" s="257"/>
      <c r="K840" s="257"/>
      <c r="L840" s="257"/>
      <c r="M840" s="257"/>
      <c r="N840" s="257"/>
      <c r="O840" s="257"/>
      <c r="P840" s="257"/>
      <c r="Q840" s="257"/>
      <c r="R840" s="257"/>
      <c r="S840" s="257"/>
      <c r="T840" s="257"/>
      <c r="U840" s="257"/>
      <c r="V840" s="257"/>
      <c r="W840" s="257"/>
      <c r="X840" s="257"/>
      <c r="Y840" s="257"/>
      <c r="Z840" s="257"/>
    </row>
    <row r="841" ht="13.5" customHeight="1">
      <c r="A841" s="257"/>
      <c r="B841" s="257"/>
      <c r="C841" s="257"/>
      <c r="D841" s="258"/>
      <c r="E841" s="258"/>
      <c r="F841" s="257"/>
      <c r="G841" s="257"/>
      <c r="H841" s="257"/>
      <c r="I841" s="257"/>
      <c r="J841" s="257"/>
      <c r="K841" s="257"/>
      <c r="L841" s="257"/>
      <c r="M841" s="257"/>
      <c r="N841" s="257"/>
      <c r="O841" s="257"/>
      <c r="P841" s="257"/>
      <c r="Q841" s="257"/>
      <c r="R841" s="257"/>
      <c r="S841" s="257"/>
      <c r="T841" s="257"/>
      <c r="U841" s="257"/>
      <c r="V841" s="257"/>
      <c r="W841" s="257"/>
      <c r="X841" s="257"/>
      <c r="Y841" s="257"/>
      <c r="Z841" s="257"/>
    </row>
    <row r="842" ht="13.5" customHeight="1">
      <c r="A842" s="257"/>
      <c r="B842" s="257"/>
      <c r="C842" s="257"/>
      <c r="D842" s="258"/>
      <c r="E842" s="258"/>
      <c r="F842" s="257"/>
      <c r="G842" s="257"/>
      <c r="H842" s="257"/>
      <c r="I842" s="257"/>
      <c r="J842" s="257"/>
      <c r="K842" s="257"/>
      <c r="L842" s="257"/>
      <c r="M842" s="257"/>
      <c r="N842" s="257"/>
      <c r="O842" s="257"/>
      <c r="P842" s="257"/>
      <c r="Q842" s="257"/>
      <c r="R842" s="257"/>
      <c r="S842" s="257"/>
      <c r="T842" s="257"/>
      <c r="U842" s="257"/>
      <c r="V842" s="257"/>
      <c r="W842" s="257"/>
      <c r="X842" s="257"/>
      <c r="Y842" s="257"/>
      <c r="Z842" s="257"/>
    </row>
    <row r="843" ht="13.5" customHeight="1">
      <c r="A843" s="257"/>
      <c r="B843" s="257"/>
      <c r="C843" s="257"/>
      <c r="D843" s="258"/>
      <c r="E843" s="258"/>
      <c r="F843" s="257"/>
      <c r="G843" s="257"/>
      <c r="H843" s="257"/>
      <c r="I843" s="257"/>
      <c r="J843" s="257"/>
      <c r="K843" s="257"/>
      <c r="L843" s="257"/>
      <c r="M843" s="257"/>
      <c r="N843" s="257"/>
      <c r="O843" s="257"/>
      <c r="P843" s="257"/>
      <c r="Q843" s="257"/>
      <c r="R843" s="257"/>
      <c r="S843" s="257"/>
      <c r="T843" s="257"/>
      <c r="U843" s="257"/>
      <c r="V843" s="257"/>
      <c r="W843" s="257"/>
      <c r="X843" s="257"/>
      <c r="Y843" s="257"/>
      <c r="Z843" s="257"/>
    </row>
    <row r="844" ht="13.5" customHeight="1">
      <c r="A844" s="257"/>
      <c r="B844" s="257"/>
      <c r="C844" s="257"/>
      <c r="D844" s="258"/>
      <c r="E844" s="258"/>
      <c r="F844" s="257"/>
      <c r="G844" s="257"/>
      <c r="H844" s="257"/>
      <c r="I844" s="257"/>
      <c r="J844" s="257"/>
      <c r="K844" s="257"/>
      <c r="L844" s="257"/>
      <c r="M844" s="257"/>
      <c r="N844" s="257"/>
      <c r="O844" s="257"/>
      <c r="P844" s="257"/>
      <c r="Q844" s="257"/>
      <c r="R844" s="257"/>
      <c r="S844" s="257"/>
      <c r="T844" s="257"/>
      <c r="U844" s="257"/>
      <c r="V844" s="257"/>
      <c r="W844" s="257"/>
      <c r="X844" s="257"/>
      <c r="Y844" s="257"/>
      <c r="Z844" s="257"/>
    </row>
    <row r="845" ht="13.5" customHeight="1">
      <c r="A845" s="257"/>
      <c r="B845" s="257"/>
      <c r="C845" s="257"/>
      <c r="D845" s="258"/>
      <c r="E845" s="258"/>
      <c r="F845" s="257"/>
      <c r="G845" s="257"/>
      <c r="H845" s="257"/>
      <c r="I845" s="257"/>
      <c r="J845" s="257"/>
      <c r="K845" s="257"/>
      <c r="L845" s="257"/>
      <c r="M845" s="257"/>
      <c r="N845" s="257"/>
      <c r="O845" s="257"/>
      <c r="P845" s="257"/>
      <c r="Q845" s="257"/>
      <c r="R845" s="257"/>
      <c r="S845" s="257"/>
      <c r="T845" s="257"/>
      <c r="U845" s="257"/>
      <c r="V845" s="257"/>
      <c r="W845" s="257"/>
      <c r="X845" s="257"/>
      <c r="Y845" s="257"/>
      <c r="Z845" s="257"/>
    </row>
    <row r="846" ht="13.5" customHeight="1">
      <c r="A846" s="257"/>
      <c r="B846" s="257"/>
      <c r="C846" s="257"/>
      <c r="D846" s="258"/>
      <c r="E846" s="258"/>
      <c r="F846" s="257"/>
      <c r="G846" s="257"/>
      <c r="H846" s="257"/>
      <c r="I846" s="257"/>
      <c r="J846" s="257"/>
      <c r="K846" s="257"/>
      <c r="L846" s="257"/>
      <c r="M846" s="257"/>
      <c r="N846" s="257"/>
      <c r="O846" s="257"/>
      <c r="P846" s="257"/>
      <c r="Q846" s="257"/>
      <c r="R846" s="257"/>
      <c r="S846" s="257"/>
      <c r="T846" s="257"/>
      <c r="U846" s="257"/>
      <c r="V846" s="257"/>
      <c r="W846" s="257"/>
      <c r="X846" s="257"/>
      <c r="Y846" s="257"/>
      <c r="Z846" s="257"/>
    </row>
    <row r="847" ht="13.5" customHeight="1">
      <c r="A847" s="257"/>
      <c r="B847" s="257"/>
      <c r="C847" s="257"/>
      <c r="D847" s="258"/>
      <c r="E847" s="258"/>
      <c r="F847" s="257"/>
      <c r="G847" s="257"/>
      <c r="H847" s="257"/>
      <c r="I847" s="257"/>
      <c r="J847" s="257"/>
      <c r="K847" s="257"/>
      <c r="L847" s="257"/>
      <c r="M847" s="257"/>
      <c r="N847" s="257"/>
      <c r="O847" s="257"/>
      <c r="P847" s="257"/>
      <c r="Q847" s="257"/>
      <c r="R847" s="257"/>
      <c r="S847" s="257"/>
      <c r="T847" s="257"/>
      <c r="U847" s="257"/>
      <c r="V847" s="257"/>
      <c r="W847" s="257"/>
      <c r="X847" s="257"/>
      <c r="Y847" s="257"/>
      <c r="Z847" s="257"/>
    </row>
    <row r="848" ht="13.5" customHeight="1">
      <c r="A848" s="257"/>
      <c r="B848" s="257"/>
      <c r="C848" s="257"/>
      <c r="D848" s="258"/>
      <c r="E848" s="258"/>
      <c r="F848" s="257"/>
      <c r="G848" s="257"/>
      <c r="H848" s="257"/>
      <c r="I848" s="257"/>
      <c r="J848" s="257"/>
      <c r="K848" s="257"/>
      <c r="L848" s="257"/>
      <c r="M848" s="257"/>
      <c r="N848" s="257"/>
      <c r="O848" s="257"/>
      <c r="P848" s="257"/>
      <c r="Q848" s="257"/>
      <c r="R848" s="257"/>
      <c r="S848" s="257"/>
      <c r="T848" s="257"/>
      <c r="U848" s="257"/>
      <c r="V848" s="257"/>
      <c r="W848" s="257"/>
      <c r="X848" s="257"/>
      <c r="Y848" s="257"/>
      <c r="Z848" s="257"/>
    </row>
    <row r="849" ht="13.5" customHeight="1">
      <c r="A849" s="257"/>
      <c r="B849" s="257"/>
      <c r="C849" s="257"/>
      <c r="D849" s="258"/>
      <c r="E849" s="258"/>
      <c r="F849" s="257"/>
      <c r="G849" s="257"/>
      <c r="H849" s="257"/>
      <c r="I849" s="257"/>
      <c r="J849" s="257"/>
      <c r="K849" s="257"/>
      <c r="L849" s="257"/>
      <c r="M849" s="257"/>
      <c r="N849" s="257"/>
      <c r="O849" s="257"/>
      <c r="P849" s="257"/>
      <c r="Q849" s="257"/>
      <c r="R849" s="257"/>
      <c r="S849" s="257"/>
      <c r="T849" s="257"/>
      <c r="U849" s="257"/>
      <c r="V849" s="257"/>
      <c r="W849" s="257"/>
      <c r="X849" s="257"/>
      <c r="Y849" s="257"/>
      <c r="Z849" s="257"/>
    </row>
    <row r="850" ht="13.5" customHeight="1">
      <c r="A850" s="257"/>
      <c r="B850" s="257"/>
      <c r="C850" s="257"/>
      <c r="D850" s="258"/>
      <c r="E850" s="258"/>
      <c r="F850" s="257"/>
      <c r="G850" s="257"/>
      <c r="H850" s="257"/>
      <c r="I850" s="257"/>
      <c r="J850" s="257"/>
      <c r="K850" s="257"/>
      <c r="L850" s="257"/>
      <c r="M850" s="257"/>
      <c r="N850" s="257"/>
      <c r="O850" s="257"/>
      <c r="P850" s="257"/>
      <c r="Q850" s="257"/>
      <c r="R850" s="257"/>
      <c r="S850" s="257"/>
      <c r="T850" s="257"/>
      <c r="U850" s="257"/>
      <c r="V850" s="257"/>
      <c r="W850" s="257"/>
      <c r="X850" s="257"/>
      <c r="Y850" s="257"/>
      <c r="Z850" s="257"/>
    </row>
    <row r="851" ht="13.5" customHeight="1">
      <c r="A851" s="257"/>
      <c r="B851" s="257"/>
      <c r="C851" s="257"/>
      <c r="D851" s="258"/>
      <c r="E851" s="258"/>
      <c r="F851" s="257"/>
      <c r="G851" s="257"/>
      <c r="H851" s="257"/>
      <c r="I851" s="257"/>
      <c r="J851" s="257"/>
      <c r="K851" s="257"/>
      <c r="L851" s="257"/>
      <c r="M851" s="257"/>
      <c r="N851" s="257"/>
      <c r="O851" s="257"/>
      <c r="P851" s="257"/>
      <c r="Q851" s="257"/>
      <c r="R851" s="257"/>
      <c r="S851" s="257"/>
      <c r="T851" s="257"/>
      <c r="U851" s="257"/>
      <c r="V851" s="257"/>
      <c r="W851" s="257"/>
      <c r="X851" s="257"/>
      <c r="Y851" s="257"/>
      <c r="Z851" s="257"/>
    </row>
    <row r="852" ht="13.5" customHeight="1">
      <c r="A852" s="257"/>
      <c r="B852" s="257"/>
      <c r="C852" s="257"/>
      <c r="D852" s="258"/>
      <c r="E852" s="258"/>
      <c r="F852" s="257"/>
      <c r="G852" s="257"/>
      <c r="H852" s="257"/>
      <c r="I852" s="257"/>
      <c r="J852" s="257"/>
      <c r="K852" s="257"/>
      <c r="L852" s="257"/>
      <c r="M852" s="257"/>
      <c r="N852" s="257"/>
      <c r="O852" s="257"/>
      <c r="P852" s="257"/>
      <c r="Q852" s="257"/>
      <c r="R852" s="257"/>
      <c r="S852" s="257"/>
      <c r="T852" s="257"/>
      <c r="U852" s="257"/>
      <c r="V852" s="257"/>
      <c r="W852" s="257"/>
      <c r="X852" s="257"/>
      <c r="Y852" s="257"/>
      <c r="Z852" s="257"/>
    </row>
    <row r="853" ht="13.5" customHeight="1">
      <c r="A853" s="257"/>
      <c r="B853" s="257"/>
      <c r="C853" s="257"/>
      <c r="D853" s="258"/>
      <c r="E853" s="258"/>
      <c r="F853" s="257"/>
      <c r="G853" s="257"/>
      <c r="H853" s="257"/>
      <c r="I853" s="257"/>
      <c r="J853" s="257"/>
      <c r="K853" s="257"/>
      <c r="L853" s="257"/>
      <c r="M853" s="257"/>
      <c r="N853" s="257"/>
      <c r="O853" s="257"/>
      <c r="P853" s="257"/>
      <c r="Q853" s="257"/>
      <c r="R853" s="257"/>
      <c r="S853" s="257"/>
      <c r="T853" s="257"/>
      <c r="U853" s="257"/>
      <c r="V853" s="257"/>
      <c r="W853" s="257"/>
      <c r="X853" s="257"/>
      <c r="Y853" s="257"/>
      <c r="Z853" s="257"/>
    </row>
    <row r="854" ht="13.5" customHeight="1">
      <c r="A854" s="257"/>
      <c r="B854" s="257"/>
      <c r="C854" s="257"/>
      <c r="D854" s="258"/>
      <c r="E854" s="258"/>
      <c r="F854" s="257"/>
      <c r="G854" s="257"/>
      <c r="H854" s="257"/>
      <c r="I854" s="257"/>
      <c r="J854" s="257"/>
      <c r="K854" s="257"/>
      <c r="L854" s="257"/>
      <c r="M854" s="257"/>
      <c r="N854" s="257"/>
      <c r="O854" s="257"/>
      <c r="P854" s="257"/>
      <c r="Q854" s="257"/>
      <c r="R854" s="257"/>
      <c r="S854" s="257"/>
      <c r="T854" s="257"/>
      <c r="U854" s="257"/>
      <c r="V854" s="257"/>
      <c r="W854" s="257"/>
      <c r="X854" s="257"/>
      <c r="Y854" s="257"/>
      <c r="Z854" s="257"/>
    </row>
    <row r="855" ht="13.5" customHeight="1">
      <c r="A855" s="257"/>
      <c r="B855" s="257"/>
      <c r="C855" s="257"/>
      <c r="D855" s="258"/>
      <c r="E855" s="258"/>
      <c r="F855" s="257"/>
      <c r="G855" s="257"/>
      <c r="H855" s="257"/>
      <c r="I855" s="257"/>
      <c r="J855" s="257"/>
      <c r="K855" s="257"/>
      <c r="L855" s="257"/>
      <c r="M855" s="257"/>
      <c r="N855" s="257"/>
      <c r="O855" s="257"/>
      <c r="P855" s="257"/>
      <c r="Q855" s="257"/>
      <c r="R855" s="257"/>
      <c r="S855" s="257"/>
      <c r="T855" s="257"/>
      <c r="U855" s="257"/>
      <c r="V855" s="257"/>
      <c r="W855" s="257"/>
      <c r="X855" s="257"/>
      <c r="Y855" s="257"/>
      <c r="Z855" s="257"/>
    </row>
    <row r="856" ht="13.5" customHeight="1">
      <c r="A856" s="257"/>
      <c r="B856" s="257"/>
      <c r="C856" s="257"/>
      <c r="D856" s="258"/>
      <c r="E856" s="258"/>
      <c r="F856" s="257"/>
      <c r="G856" s="257"/>
      <c r="H856" s="257"/>
      <c r="I856" s="257"/>
      <c r="J856" s="257"/>
      <c r="K856" s="257"/>
      <c r="L856" s="257"/>
      <c r="M856" s="257"/>
      <c r="N856" s="257"/>
      <c r="O856" s="257"/>
      <c r="P856" s="257"/>
      <c r="Q856" s="257"/>
      <c r="R856" s="257"/>
      <c r="S856" s="257"/>
      <c r="T856" s="257"/>
      <c r="U856" s="257"/>
      <c r="V856" s="257"/>
      <c r="W856" s="257"/>
      <c r="X856" s="257"/>
      <c r="Y856" s="257"/>
      <c r="Z856" s="257"/>
    </row>
    <row r="857" ht="13.5" customHeight="1">
      <c r="A857" s="257"/>
      <c r="B857" s="257"/>
      <c r="C857" s="257"/>
      <c r="D857" s="258"/>
      <c r="E857" s="258"/>
      <c r="F857" s="257"/>
      <c r="G857" s="257"/>
      <c r="H857" s="257"/>
      <c r="I857" s="257"/>
      <c r="J857" s="257"/>
      <c r="K857" s="257"/>
      <c r="L857" s="257"/>
      <c r="M857" s="257"/>
      <c r="N857" s="257"/>
      <c r="O857" s="257"/>
      <c r="P857" s="257"/>
      <c r="Q857" s="257"/>
      <c r="R857" s="257"/>
      <c r="S857" s="257"/>
      <c r="T857" s="257"/>
      <c r="U857" s="257"/>
      <c r="V857" s="257"/>
      <c r="W857" s="257"/>
      <c r="X857" s="257"/>
      <c r="Y857" s="257"/>
      <c r="Z857" s="257"/>
    </row>
    <row r="858" ht="13.5" customHeight="1">
      <c r="A858" s="257"/>
      <c r="B858" s="257"/>
      <c r="C858" s="257"/>
      <c r="D858" s="258"/>
      <c r="E858" s="258"/>
      <c r="F858" s="257"/>
      <c r="G858" s="257"/>
      <c r="H858" s="257"/>
      <c r="I858" s="257"/>
      <c r="J858" s="257"/>
      <c r="K858" s="257"/>
      <c r="L858" s="257"/>
      <c r="M858" s="257"/>
      <c r="N858" s="257"/>
      <c r="O858" s="257"/>
      <c r="P858" s="257"/>
      <c r="Q858" s="257"/>
      <c r="R858" s="257"/>
      <c r="S858" s="257"/>
      <c r="T858" s="257"/>
      <c r="U858" s="257"/>
      <c r="V858" s="257"/>
      <c r="W858" s="257"/>
      <c r="X858" s="257"/>
      <c r="Y858" s="257"/>
      <c r="Z858" s="257"/>
    </row>
    <row r="859" ht="13.5" customHeight="1">
      <c r="A859" s="257"/>
      <c r="B859" s="257"/>
      <c r="C859" s="257"/>
      <c r="D859" s="258"/>
      <c r="E859" s="258"/>
      <c r="F859" s="257"/>
      <c r="G859" s="257"/>
      <c r="H859" s="257"/>
      <c r="I859" s="257"/>
      <c r="J859" s="257"/>
      <c r="K859" s="257"/>
      <c r="L859" s="257"/>
      <c r="M859" s="257"/>
      <c r="N859" s="257"/>
      <c r="O859" s="257"/>
      <c r="P859" s="257"/>
      <c r="Q859" s="257"/>
      <c r="R859" s="257"/>
      <c r="S859" s="257"/>
      <c r="T859" s="257"/>
      <c r="U859" s="257"/>
      <c r="V859" s="257"/>
      <c r="W859" s="257"/>
      <c r="X859" s="257"/>
      <c r="Y859" s="257"/>
      <c r="Z859" s="257"/>
    </row>
    <row r="860" ht="13.5" customHeight="1">
      <c r="A860" s="257"/>
      <c r="B860" s="257"/>
      <c r="C860" s="257"/>
      <c r="D860" s="258"/>
      <c r="E860" s="258"/>
      <c r="F860" s="257"/>
      <c r="G860" s="257"/>
      <c r="H860" s="257"/>
      <c r="I860" s="257"/>
      <c r="J860" s="257"/>
      <c r="K860" s="257"/>
      <c r="L860" s="257"/>
      <c r="M860" s="257"/>
      <c r="N860" s="257"/>
      <c r="O860" s="257"/>
      <c r="P860" s="257"/>
      <c r="Q860" s="257"/>
      <c r="R860" s="257"/>
      <c r="S860" s="257"/>
      <c r="T860" s="257"/>
      <c r="U860" s="257"/>
      <c r="V860" s="257"/>
      <c r="W860" s="257"/>
      <c r="X860" s="257"/>
      <c r="Y860" s="257"/>
      <c r="Z860" s="257"/>
    </row>
    <row r="861" ht="13.5" customHeight="1">
      <c r="A861" s="257"/>
      <c r="B861" s="257"/>
      <c r="C861" s="257"/>
      <c r="D861" s="258"/>
      <c r="E861" s="258"/>
      <c r="F861" s="257"/>
      <c r="G861" s="257"/>
      <c r="H861" s="257"/>
      <c r="I861" s="257"/>
      <c r="J861" s="257"/>
      <c r="K861" s="257"/>
      <c r="L861" s="257"/>
      <c r="M861" s="257"/>
      <c r="N861" s="257"/>
      <c r="O861" s="257"/>
      <c r="P861" s="257"/>
      <c r="Q861" s="257"/>
      <c r="R861" s="257"/>
      <c r="S861" s="257"/>
      <c r="T861" s="257"/>
      <c r="U861" s="257"/>
      <c r="V861" s="257"/>
      <c r="W861" s="257"/>
      <c r="X861" s="257"/>
      <c r="Y861" s="257"/>
      <c r="Z861" s="257"/>
    </row>
    <row r="862" ht="13.5" customHeight="1">
      <c r="A862" s="257"/>
      <c r="B862" s="257"/>
      <c r="C862" s="257"/>
      <c r="D862" s="258"/>
      <c r="E862" s="258"/>
      <c r="F862" s="257"/>
      <c r="G862" s="257"/>
      <c r="H862" s="257"/>
      <c r="I862" s="257"/>
      <c r="J862" s="257"/>
      <c r="K862" s="257"/>
      <c r="L862" s="257"/>
      <c r="M862" s="257"/>
      <c r="N862" s="257"/>
      <c r="O862" s="257"/>
      <c r="P862" s="257"/>
      <c r="Q862" s="257"/>
      <c r="R862" s="257"/>
      <c r="S862" s="257"/>
      <c r="T862" s="257"/>
      <c r="U862" s="257"/>
      <c r="V862" s="257"/>
      <c r="W862" s="257"/>
      <c r="X862" s="257"/>
      <c r="Y862" s="257"/>
      <c r="Z862" s="257"/>
    </row>
    <row r="863" ht="13.5" customHeight="1">
      <c r="A863" s="257"/>
      <c r="B863" s="257"/>
      <c r="C863" s="257"/>
      <c r="D863" s="258"/>
      <c r="E863" s="258"/>
      <c r="F863" s="257"/>
      <c r="G863" s="257"/>
      <c r="H863" s="257"/>
      <c r="I863" s="257"/>
      <c r="J863" s="257"/>
      <c r="K863" s="257"/>
      <c r="L863" s="257"/>
      <c r="M863" s="257"/>
      <c r="N863" s="257"/>
      <c r="O863" s="257"/>
      <c r="P863" s="257"/>
      <c r="Q863" s="257"/>
      <c r="R863" s="257"/>
      <c r="S863" s="257"/>
      <c r="T863" s="257"/>
      <c r="U863" s="257"/>
      <c r="V863" s="257"/>
      <c r="W863" s="257"/>
      <c r="X863" s="257"/>
      <c r="Y863" s="257"/>
      <c r="Z863" s="257"/>
    </row>
    <row r="864" ht="13.5" customHeight="1">
      <c r="A864" s="257"/>
      <c r="B864" s="257"/>
      <c r="C864" s="257"/>
      <c r="D864" s="258"/>
      <c r="E864" s="258"/>
      <c r="F864" s="257"/>
      <c r="G864" s="257"/>
      <c r="H864" s="257"/>
      <c r="I864" s="257"/>
      <c r="J864" s="257"/>
      <c r="K864" s="257"/>
      <c r="L864" s="257"/>
      <c r="M864" s="257"/>
      <c r="N864" s="257"/>
      <c r="O864" s="257"/>
      <c r="P864" s="257"/>
      <c r="Q864" s="257"/>
      <c r="R864" s="257"/>
      <c r="S864" s="257"/>
      <c r="T864" s="257"/>
      <c r="U864" s="257"/>
      <c r="V864" s="257"/>
      <c r="W864" s="257"/>
      <c r="X864" s="257"/>
      <c r="Y864" s="257"/>
      <c r="Z864" s="257"/>
    </row>
    <row r="865" ht="13.5" customHeight="1">
      <c r="A865" s="257"/>
      <c r="B865" s="257"/>
      <c r="C865" s="257"/>
      <c r="D865" s="258"/>
      <c r="E865" s="258"/>
      <c r="F865" s="257"/>
      <c r="G865" s="257"/>
      <c r="H865" s="257"/>
      <c r="I865" s="257"/>
      <c r="J865" s="257"/>
      <c r="K865" s="257"/>
      <c r="L865" s="257"/>
      <c r="M865" s="257"/>
      <c r="N865" s="257"/>
      <c r="O865" s="257"/>
      <c r="P865" s="257"/>
      <c r="Q865" s="257"/>
      <c r="R865" s="257"/>
      <c r="S865" s="257"/>
      <c r="T865" s="257"/>
      <c r="U865" s="257"/>
      <c r="V865" s="257"/>
      <c r="W865" s="257"/>
      <c r="X865" s="257"/>
      <c r="Y865" s="257"/>
      <c r="Z865" s="257"/>
    </row>
    <row r="866" ht="13.5" customHeight="1">
      <c r="A866" s="257"/>
      <c r="B866" s="257"/>
      <c r="C866" s="257"/>
      <c r="D866" s="258"/>
      <c r="E866" s="258"/>
      <c r="F866" s="257"/>
      <c r="G866" s="257"/>
      <c r="H866" s="257"/>
      <c r="I866" s="257"/>
      <c r="J866" s="257"/>
      <c r="K866" s="257"/>
      <c r="L866" s="257"/>
      <c r="M866" s="257"/>
      <c r="N866" s="257"/>
      <c r="O866" s="257"/>
      <c r="P866" s="257"/>
      <c r="Q866" s="257"/>
      <c r="R866" s="257"/>
      <c r="S866" s="257"/>
      <c r="T866" s="257"/>
      <c r="U866" s="257"/>
      <c r="V866" s="257"/>
      <c r="W866" s="257"/>
      <c r="X866" s="257"/>
      <c r="Y866" s="257"/>
      <c r="Z866" s="257"/>
    </row>
    <row r="867" ht="13.5" customHeight="1">
      <c r="A867" s="257"/>
      <c r="B867" s="257"/>
      <c r="C867" s="257"/>
      <c r="D867" s="258"/>
      <c r="E867" s="258"/>
      <c r="F867" s="257"/>
      <c r="G867" s="257"/>
      <c r="H867" s="257"/>
      <c r="I867" s="257"/>
      <c r="J867" s="257"/>
      <c r="K867" s="257"/>
      <c r="L867" s="257"/>
      <c r="M867" s="257"/>
      <c r="N867" s="257"/>
      <c r="O867" s="257"/>
      <c r="P867" s="257"/>
      <c r="Q867" s="257"/>
      <c r="R867" s="257"/>
      <c r="S867" s="257"/>
      <c r="T867" s="257"/>
      <c r="U867" s="257"/>
      <c r="V867" s="257"/>
      <c r="W867" s="257"/>
      <c r="X867" s="257"/>
      <c r="Y867" s="257"/>
      <c r="Z867" s="257"/>
    </row>
    <row r="868" ht="13.5" customHeight="1">
      <c r="A868" s="257"/>
      <c r="B868" s="257"/>
      <c r="C868" s="257"/>
      <c r="D868" s="258"/>
      <c r="E868" s="258"/>
      <c r="F868" s="257"/>
      <c r="G868" s="257"/>
      <c r="H868" s="257"/>
      <c r="I868" s="257"/>
      <c r="J868" s="257"/>
      <c r="K868" s="257"/>
      <c r="L868" s="257"/>
      <c r="M868" s="257"/>
      <c r="N868" s="257"/>
      <c r="O868" s="257"/>
      <c r="P868" s="257"/>
      <c r="Q868" s="257"/>
      <c r="R868" s="257"/>
      <c r="S868" s="257"/>
      <c r="T868" s="257"/>
      <c r="U868" s="257"/>
      <c r="V868" s="257"/>
      <c r="W868" s="257"/>
      <c r="X868" s="257"/>
      <c r="Y868" s="257"/>
      <c r="Z868" s="257"/>
    </row>
    <row r="869" ht="13.5" customHeight="1">
      <c r="A869" s="257"/>
      <c r="B869" s="257"/>
      <c r="C869" s="257"/>
      <c r="D869" s="258"/>
      <c r="E869" s="258"/>
      <c r="F869" s="257"/>
      <c r="G869" s="257"/>
      <c r="H869" s="257"/>
      <c r="I869" s="257"/>
      <c r="J869" s="257"/>
      <c r="K869" s="257"/>
      <c r="L869" s="257"/>
      <c r="M869" s="257"/>
      <c r="N869" s="257"/>
      <c r="O869" s="257"/>
      <c r="P869" s="257"/>
      <c r="Q869" s="257"/>
      <c r="R869" s="257"/>
      <c r="S869" s="257"/>
      <c r="T869" s="257"/>
      <c r="U869" s="257"/>
      <c r="V869" s="257"/>
      <c r="W869" s="257"/>
      <c r="X869" s="257"/>
      <c r="Y869" s="257"/>
      <c r="Z869" s="257"/>
    </row>
    <row r="870" ht="13.5" customHeight="1">
      <c r="A870" s="257"/>
      <c r="B870" s="257"/>
      <c r="C870" s="257"/>
      <c r="D870" s="258"/>
      <c r="E870" s="258"/>
      <c r="F870" s="257"/>
      <c r="G870" s="257"/>
      <c r="H870" s="257"/>
      <c r="I870" s="257"/>
      <c r="J870" s="257"/>
      <c r="K870" s="257"/>
      <c r="L870" s="257"/>
      <c r="M870" s="257"/>
      <c r="N870" s="257"/>
      <c r="O870" s="257"/>
      <c r="P870" s="257"/>
      <c r="Q870" s="257"/>
      <c r="R870" s="257"/>
      <c r="S870" s="257"/>
      <c r="T870" s="257"/>
      <c r="U870" s="257"/>
      <c r="V870" s="257"/>
      <c r="W870" s="257"/>
      <c r="X870" s="257"/>
      <c r="Y870" s="257"/>
      <c r="Z870" s="257"/>
    </row>
    <row r="871" ht="13.5" customHeight="1">
      <c r="A871" s="257"/>
      <c r="B871" s="257"/>
      <c r="C871" s="257"/>
      <c r="D871" s="258"/>
      <c r="E871" s="258"/>
      <c r="F871" s="257"/>
      <c r="G871" s="257"/>
      <c r="H871" s="257"/>
      <c r="I871" s="257"/>
      <c r="J871" s="257"/>
      <c r="K871" s="257"/>
      <c r="L871" s="257"/>
      <c r="M871" s="257"/>
      <c r="N871" s="257"/>
      <c r="O871" s="257"/>
      <c r="P871" s="257"/>
      <c r="Q871" s="257"/>
      <c r="R871" s="257"/>
      <c r="S871" s="257"/>
      <c r="T871" s="257"/>
      <c r="U871" s="257"/>
      <c r="V871" s="257"/>
      <c r="W871" s="257"/>
      <c r="X871" s="257"/>
      <c r="Y871" s="257"/>
      <c r="Z871" s="257"/>
    </row>
    <row r="872" ht="13.5" customHeight="1">
      <c r="A872" s="257"/>
      <c r="B872" s="257"/>
      <c r="C872" s="257"/>
      <c r="D872" s="258"/>
      <c r="E872" s="258"/>
      <c r="F872" s="257"/>
      <c r="G872" s="257"/>
      <c r="H872" s="257"/>
      <c r="I872" s="257"/>
      <c r="J872" s="257"/>
      <c r="K872" s="257"/>
      <c r="L872" s="257"/>
      <c r="M872" s="257"/>
      <c r="N872" s="257"/>
      <c r="O872" s="257"/>
      <c r="P872" s="257"/>
      <c r="Q872" s="257"/>
      <c r="R872" s="257"/>
      <c r="S872" s="257"/>
      <c r="T872" s="257"/>
      <c r="U872" s="257"/>
      <c r="V872" s="257"/>
      <c r="W872" s="257"/>
      <c r="X872" s="257"/>
      <c r="Y872" s="257"/>
      <c r="Z872" s="257"/>
    </row>
    <row r="873" ht="13.5" customHeight="1">
      <c r="A873" s="257"/>
      <c r="B873" s="257"/>
      <c r="C873" s="257"/>
      <c r="D873" s="258"/>
      <c r="E873" s="258"/>
      <c r="F873" s="257"/>
      <c r="G873" s="257"/>
      <c r="H873" s="257"/>
      <c r="I873" s="257"/>
      <c r="J873" s="257"/>
      <c r="K873" s="257"/>
      <c r="L873" s="257"/>
      <c r="M873" s="257"/>
      <c r="N873" s="257"/>
      <c r="O873" s="257"/>
      <c r="P873" s="257"/>
      <c r="Q873" s="257"/>
      <c r="R873" s="257"/>
      <c r="S873" s="257"/>
      <c r="T873" s="257"/>
      <c r="U873" s="257"/>
      <c r="V873" s="257"/>
      <c r="W873" s="257"/>
      <c r="X873" s="257"/>
      <c r="Y873" s="257"/>
      <c r="Z873" s="257"/>
    </row>
    <row r="874" ht="13.5" customHeight="1">
      <c r="A874" s="257"/>
      <c r="B874" s="257"/>
      <c r="C874" s="257"/>
      <c r="D874" s="258"/>
      <c r="E874" s="258"/>
      <c r="F874" s="257"/>
      <c r="G874" s="257"/>
      <c r="H874" s="257"/>
      <c r="I874" s="257"/>
      <c r="J874" s="257"/>
      <c r="K874" s="257"/>
      <c r="L874" s="257"/>
      <c r="M874" s="257"/>
      <c r="N874" s="257"/>
      <c r="O874" s="257"/>
      <c r="P874" s="257"/>
      <c r="Q874" s="257"/>
      <c r="R874" s="257"/>
      <c r="S874" s="257"/>
      <c r="T874" s="257"/>
      <c r="U874" s="257"/>
      <c r="V874" s="257"/>
      <c r="W874" s="257"/>
      <c r="X874" s="257"/>
      <c r="Y874" s="257"/>
      <c r="Z874" s="257"/>
    </row>
    <row r="875" ht="13.5" customHeight="1">
      <c r="A875" s="257"/>
      <c r="B875" s="257"/>
      <c r="C875" s="257"/>
      <c r="D875" s="258"/>
      <c r="E875" s="258"/>
      <c r="F875" s="257"/>
      <c r="G875" s="257"/>
      <c r="H875" s="257"/>
      <c r="I875" s="257"/>
      <c r="J875" s="257"/>
      <c r="K875" s="257"/>
      <c r="L875" s="257"/>
      <c r="M875" s="257"/>
      <c r="N875" s="257"/>
      <c r="O875" s="257"/>
      <c r="P875" s="257"/>
      <c r="Q875" s="257"/>
      <c r="R875" s="257"/>
      <c r="S875" s="257"/>
      <c r="T875" s="257"/>
      <c r="U875" s="257"/>
      <c r="V875" s="257"/>
      <c r="W875" s="257"/>
      <c r="X875" s="257"/>
      <c r="Y875" s="257"/>
      <c r="Z875" s="257"/>
    </row>
    <row r="876" ht="13.5" customHeight="1">
      <c r="A876" s="257"/>
      <c r="B876" s="257"/>
      <c r="C876" s="257"/>
      <c r="D876" s="258"/>
      <c r="E876" s="258"/>
      <c r="F876" s="257"/>
      <c r="G876" s="257"/>
      <c r="H876" s="257"/>
      <c r="I876" s="257"/>
      <c r="J876" s="257"/>
      <c r="K876" s="257"/>
      <c r="L876" s="257"/>
      <c r="M876" s="257"/>
      <c r="N876" s="257"/>
      <c r="O876" s="257"/>
      <c r="P876" s="257"/>
      <c r="Q876" s="257"/>
      <c r="R876" s="257"/>
      <c r="S876" s="257"/>
      <c r="T876" s="257"/>
      <c r="U876" s="257"/>
      <c r="V876" s="257"/>
      <c r="W876" s="257"/>
      <c r="X876" s="257"/>
      <c r="Y876" s="257"/>
      <c r="Z876" s="257"/>
    </row>
    <row r="877" ht="13.5" customHeight="1">
      <c r="A877" s="257"/>
      <c r="B877" s="257"/>
      <c r="C877" s="257"/>
      <c r="D877" s="258"/>
      <c r="E877" s="258"/>
      <c r="F877" s="257"/>
      <c r="G877" s="257"/>
      <c r="H877" s="257"/>
      <c r="I877" s="257"/>
      <c r="J877" s="257"/>
      <c r="K877" s="257"/>
      <c r="L877" s="257"/>
      <c r="M877" s="257"/>
      <c r="N877" s="257"/>
      <c r="O877" s="257"/>
      <c r="P877" s="257"/>
      <c r="Q877" s="257"/>
      <c r="R877" s="257"/>
      <c r="S877" s="257"/>
      <c r="T877" s="257"/>
      <c r="U877" s="257"/>
      <c r="V877" s="257"/>
      <c r="W877" s="257"/>
      <c r="X877" s="257"/>
      <c r="Y877" s="257"/>
      <c r="Z877" s="257"/>
    </row>
    <row r="878" ht="13.5" customHeight="1">
      <c r="A878" s="257"/>
      <c r="B878" s="257"/>
      <c r="C878" s="257"/>
      <c r="D878" s="258"/>
      <c r="E878" s="258"/>
      <c r="F878" s="257"/>
      <c r="G878" s="257"/>
      <c r="H878" s="257"/>
      <c r="I878" s="257"/>
      <c r="J878" s="257"/>
      <c r="K878" s="257"/>
      <c r="L878" s="257"/>
      <c r="M878" s="257"/>
      <c r="N878" s="257"/>
      <c r="O878" s="257"/>
      <c r="P878" s="257"/>
      <c r="Q878" s="257"/>
      <c r="R878" s="257"/>
      <c r="S878" s="257"/>
      <c r="T878" s="257"/>
      <c r="U878" s="257"/>
      <c r="V878" s="257"/>
      <c r="W878" s="257"/>
      <c r="X878" s="257"/>
      <c r="Y878" s="257"/>
      <c r="Z878" s="257"/>
    </row>
    <row r="879" ht="13.5" customHeight="1">
      <c r="A879" s="257"/>
      <c r="B879" s="257"/>
      <c r="C879" s="257"/>
      <c r="D879" s="258"/>
      <c r="E879" s="258"/>
      <c r="F879" s="257"/>
      <c r="G879" s="257"/>
      <c r="H879" s="257"/>
      <c r="I879" s="257"/>
      <c r="J879" s="257"/>
      <c r="K879" s="257"/>
      <c r="L879" s="257"/>
      <c r="M879" s="257"/>
      <c r="N879" s="257"/>
      <c r="O879" s="257"/>
      <c r="P879" s="257"/>
      <c r="Q879" s="257"/>
      <c r="R879" s="257"/>
      <c r="S879" s="257"/>
      <c r="T879" s="257"/>
      <c r="U879" s="257"/>
      <c r="V879" s="257"/>
      <c r="W879" s="257"/>
      <c r="X879" s="257"/>
      <c r="Y879" s="257"/>
      <c r="Z879" s="257"/>
    </row>
    <row r="880" ht="13.5" customHeight="1">
      <c r="A880" s="257"/>
      <c r="B880" s="257"/>
      <c r="C880" s="257"/>
      <c r="D880" s="258"/>
      <c r="E880" s="258"/>
      <c r="F880" s="257"/>
      <c r="G880" s="257"/>
      <c r="H880" s="257"/>
      <c r="I880" s="257"/>
      <c r="J880" s="257"/>
      <c r="K880" s="257"/>
      <c r="L880" s="257"/>
      <c r="M880" s="257"/>
      <c r="N880" s="257"/>
      <c r="O880" s="257"/>
      <c r="P880" s="257"/>
      <c r="Q880" s="257"/>
      <c r="R880" s="257"/>
      <c r="S880" s="257"/>
      <c r="T880" s="257"/>
      <c r="U880" s="257"/>
      <c r="V880" s="257"/>
      <c r="W880" s="257"/>
      <c r="X880" s="257"/>
      <c r="Y880" s="257"/>
      <c r="Z880" s="257"/>
    </row>
    <row r="881" ht="13.5" customHeight="1">
      <c r="A881" s="257"/>
      <c r="B881" s="257"/>
      <c r="C881" s="257"/>
      <c r="D881" s="258"/>
      <c r="E881" s="258"/>
      <c r="F881" s="257"/>
      <c r="G881" s="257"/>
      <c r="H881" s="257"/>
      <c r="I881" s="257"/>
      <c r="J881" s="257"/>
      <c r="K881" s="257"/>
      <c r="L881" s="257"/>
      <c r="M881" s="257"/>
      <c r="N881" s="257"/>
      <c r="O881" s="257"/>
      <c r="P881" s="257"/>
      <c r="Q881" s="257"/>
      <c r="R881" s="257"/>
      <c r="S881" s="257"/>
      <c r="T881" s="257"/>
      <c r="U881" s="257"/>
      <c r="V881" s="257"/>
      <c r="W881" s="257"/>
      <c r="X881" s="257"/>
      <c r="Y881" s="257"/>
      <c r="Z881" s="257"/>
    </row>
    <row r="882" ht="13.5" customHeight="1">
      <c r="A882" s="257"/>
      <c r="B882" s="257"/>
      <c r="C882" s="257"/>
      <c r="D882" s="258"/>
      <c r="E882" s="258"/>
      <c r="F882" s="257"/>
      <c r="G882" s="257"/>
      <c r="H882" s="257"/>
      <c r="I882" s="257"/>
      <c r="J882" s="257"/>
      <c r="K882" s="257"/>
      <c r="L882" s="257"/>
      <c r="M882" s="257"/>
      <c r="N882" s="257"/>
      <c r="O882" s="257"/>
      <c r="P882" s="257"/>
      <c r="Q882" s="257"/>
      <c r="R882" s="257"/>
      <c r="S882" s="257"/>
      <c r="T882" s="257"/>
      <c r="U882" s="257"/>
      <c r="V882" s="257"/>
      <c r="W882" s="257"/>
      <c r="X882" s="257"/>
      <c r="Y882" s="257"/>
      <c r="Z882" s="257"/>
    </row>
    <row r="883" ht="13.5" customHeight="1">
      <c r="A883" s="257"/>
      <c r="B883" s="257"/>
      <c r="C883" s="257"/>
      <c r="D883" s="258"/>
      <c r="E883" s="258"/>
      <c r="F883" s="257"/>
      <c r="G883" s="257"/>
      <c r="H883" s="257"/>
      <c r="I883" s="257"/>
      <c r="J883" s="257"/>
      <c r="K883" s="257"/>
      <c r="L883" s="257"/>
      <c r="M883" s="257"/>
      <c r="N883" s="257"/>
      <c r="O883" s="257"/>
      <c r="P883" s="257"/>
      <c r="Q883" s="257"/>
      <c r="R883" s="257"/>
      <c r="S883" s="257"/>
      <c r="T883" s="257"/>
      <c r="U883" s="257"/>
      <c r="V883" s="257"/>
      <c r="W883" s="257"/>
      <c r="X883" s="257"/>
      <c r="Y883" s="257"/>
      <c r="Z883" s="257"/>
    </row>
    <row r="884" ht="13.5" customHeight="1">
      <c r="A884" s="257"/>
      <c r="B884" s="257"/>
      <c r="C884" s="257"/>
      <c r="D884" s="258"/>
      <c r="E884" s="258"/>
      <c r="F884" s="257"/>
      <c r="G884" s="257"/>
      <c r="H884" s="257"/>
      <c r="I884" s="257"/>
      <c r="J884" s="257"/>
      <c r="K884" s="257"/>
      <c r="L884" s="257"/>
      <c r="M884" s="257"/>
      <c r="N884" s="257"/>
      <c r="O884" s="257"/>
      <c r="P884" s="257"/>
      <c r="Q884" s="257"/>
      <c r="R884" s="257"/>
      <c r="S884" s="257"/>
      <c r="T884" s="257"/>
      <c r="U884" s="257"/>
      <c r="V884" s="257"/>
      <c r="W884" s="257"/>
      <c r="X884" s="257"/>
      <c r="Y884" s="257"/>
      <c r="Z884" s="257"/>
    </row>
    <row r="885" ht="13.5" customHeight="1">
      <c r="A885" s="257"/>
      <c r="B885" s="257"/>
      <c r="C885" s="257"/>
      <c r="D885" s="258"/>
      <c r="E885" s="258"/>
      <c r="F885" s="257"/>
      <c r="G885" s="257"/>
      <c r="H885" s="257"/>
      <c r="I885" s="257"/>
      <c r="J885" s="257"/>
      <c r="K885" s="257"/>
      <c r="L885" s="257"/>
      <c r="M885" s="257"/>
      <c r="N885" s="257"/>
      <c r="O885" s="257"/>
      <c r="P885" s="257"/>
      <c r="Q885" s="257"/>
      <c r="R885" s="257"/>
      <c r="S885" s="257"/>
      <c r="T885" s="257"/>
      <c r="U885" s="257"/>
      <c r="V885" s="257"/>
      <c r="W885" s="257"/>
      <c r="X885" s="257"/>
      <c r="Y885" s="257"/>
      <c r="Z885" s="257"/>
    </row>
    <row r="886" ht="13.5" customHeight="1">
      <c r="A886" s="257"/>
      <c r="B886" s="257"/>
      <c r="C886" s="257"/>
      <c r="D886" s="258"/>
      <c r="E886" s="258"/>
      <c r="F886" s="257"/>
      <c r="G886" s="257"/>
      <c r="H886" s="257"/>
      <c r="I886" s="257"/>
      <c r="J886" s="257"/>
      <c r="K886" s="257"/>
      <c r="L886" s="257"/>
      <c r="M886" s="257"/>
      <c r="N886" s="257"/>
      <c r="O886" s="257"/>
      <c r="P886" s="257"/>
      <c r="Q886" s="257"/>
      <c r="R886" s="257"/>
      <c r="S886" s="257"/>
      <c r="T886" s="257"/>
      <c r="U886" s="257"/>
      <c r="V886" s="257"/>
      <c r="W886" s="257"/>
      <c r="X886" s="257"/>
      <c r="Y886" s="257"/>
      <c r="Z886" s="257"/>
    </row>
    <row r="887" ht="13.5" customHeight="1">
      <c r="A887" s="257"/>
      <c r="B887" s="257"/>
      <c r="C887" s="257"/>
      <c r="D887" s="258"/>
      <c r="E887" s="258"/>
      <c r="F887" s="257"/>
      <c r="G887" s="257"/>
      <c r="H887" s="257"/>
      <c r="I887" s="257"/>
      <c r="J887" s="257"/>
      <c r="K887" s="257"/>
      <c r="L887" s="257"/>
      <c r="M887" s="257"/>
      <c r="N887" s="257"/>
      <c r="O887" s="257"/>
      <c r="P887" s="257"/>
      <c r="Q887" s="257"/>
      <c r="R887" s="257"/>
      <c r="S887" s="257"/>
      <c r="T887" s="257"/>
      <c r="U887" s="257"/>
      <c r="V887" s="257"/>
      <c r="W887" s="257"/>
      <c r="X887" s="257"/>
      <c r="Y887" s="257"/>
      <c r="Z887" s="257"/>
    </row>
    <row r="888" ht="13.5" customHeight="1">
      <c r="A888" s="257"/>
      <c r="B888" s="257"/>
      <c r="C888" s="257"/>
      <c r="D888" s="258"/>
      <c r="E888" s="258"/>
      <c r="F888" s="257"/>
      <c r="G888" s="257"/>
      <c r="H888" s="257"/>
      <c r="I888" s="257"/>
      <c r="J888" s="257"/>
      <c r="K888" s="257"/>
      <c r="L888" s="257"/>
      <c r="M888" s="257"/>
      <c r="N888" s="257"/>
      <c r="O888" s="257"/>
      <c r="P888" s="257"/>
      <c r="Q888" s="257"/>
      <c r="R888" s="257"/>
      <c r="S888" s="257"/>
      <c r="T888" s="257"/>
      <c r="U888" s="257"/>
      <c r="V888" s="257"/>
      <c r="W888" s="257"/>
      <c r="X888" s="257"/>
      <c r="Y888" s="257"/>
      <c r="Z888" s="257"/>
    </row>
    <row r="889" ht="13.5" customHeight="1">
      <c r="A889" s="257"/>
      <c r="B889" s="257"/>
      <c r="C889" s="257"/>
      <c r="D889" s="258"/>
      <c r="E889" s="258"/>
      <c r="F889" s="257"/>
      <c r="G889" s="257"/>
      <c r="H889" s="257"/>
      <c r="I889" s="257"/>
      <c r="J889" s="257"/>
      <c r="K889" s="257"/>
      <c r="L889" s="257"/>
      <c r="M889" s="257"/>
      <c r="N889" s="257"/>
      <c r="O889" s="257"/>
      <c r="P889" s="257"/>
      <c r="Q889" s="257"/>
      <c r="R889" s="257"/>
      <c r="S889" s="257"/>
      <c r="T889" s="257"/>
      <c r="U889" s="257"/>
      <c r="V889" s="257"/>
      <c r="W889" s="257"/>
      <c r="X889" s="257"/>
      <c r="Y889" s="257"/>
      <c r="Z889" s="257"/>
    </row>
    <row r="890" ht="13.5" customHeight="1">
      <c r="A890" s="257"/>
      <c r="B890" s="257"/>
      <c r="C890" s="257"/>
      <c r="D890" s="258"/>
      <c r="E890" s="258"/>
      <c r="F890" s="257"/>
      <c r="G890" s="257"/>
      <c r="H890" s="257"/>
      <c r="I890" s="257"/>
      <c r="J890" s="257"/>
      <c r="K890" s="257"/>
      <c r="L890" s="257"/>
      <c r="M890" s="257"/>
      <c r="N890" s="257"/>
      <c r="O890" s="257"/>
      <c r="P890" s="257"/>
      <c r="Q890" s="257"/>
      <c r="R890" s="257"/>
      <c r="S890" s="257"/>
      <c r="T890" s="257"/>
      <c r="U890" s="257"/>
      <c r="V890" s="257"/>
      <c r="W890" s="257"/>
      <c r="X890" s="257"/>
      <c r="Y890" s="257"/>
      <c r="Z890" s="257"/>
    </row>
    <row r="891" ht="13.5" customHeight="1">
      <c r="A891" s="257"/>
      <c r="B891" s="257"/>
      <c r="C891" s="257"/>
      <c r="D891" s="258"/>
      <c r="E891" s="258"/>
      <c r="F891" s="257"/>
      <c r="G891" s="257"/>
      <c r="H891" s="257"/>
      <c r="I891" s="257"/>
      <c r="J891" s="257"/>
      <c r="K891" s="257"/>
      <c r="L891" s="257"/>
      <c r="M891" s="257"/>
      <c r="N891" s="257"/>
      <c r="O891" s="257"/>
      <c r="P891" s="257"/>
      <c r="Q891" s="257"/>
      <c r="R891" s="257"/>
      <c r="S891" s="257"/>
      <c r="T891" s="257"/>
      <c r="U891" s="257"/>
      <c r="V891" s="257"/>
      <c r="W891" s="257"/>
      <c r="X891" s="257"/>
      <c r="Y891" s="257"/>
      <c r="Z891" s="257"/>
    </row>
    <row r="892" ht="13.5" customHeight="1">
      <c r="A892" s="257"/>
      <c r="B892" s="257"/>
      <c r="C892" s="257"/>
      <c r="D892" s="258"/>
      <c r="E892" s="258"/>
      <c r="F892" s="257"/>
      <c r="G892" s="257"/>
      <c r="H892" s="257"/>
      <c r="I892" s="257"/>
      <c r="J892" s="257"/>
      <c r="K892" s="257"/>
      <c r="L892" s="257"/>
      <c r="M892" s="257"/>
      <c r="N892" s="257"/>
      <c r="O892" s="257"/>
      <c r="P892" s="257"/>
      <c r="Q892" s="257"/>
      <c r="R892" s="257"/>
      <c r="S892" s="257"/>
      <c r="T892" s="257"/>
      <c r="U892" s="257"/>
      <c r="V892" s="257"/>
      <c r="W892" s="257"/>
      <c r="X892" s="257"/>
      <c r="Y892" s="257"/>
      <c r="Z892" s="257"/>
    </row>
    <row r="893" ht="13.5" customHeight="1">
      <c r="A893" s="257"/>
      <c r="B893" s="257"/>
      <c r="C893" s="257"/>
      <c r="D893" s="258"/>
      <c r="E893" s="258"/>
      <c r="F893" s="257"/>
      <c r="G893" s="257"/>
      <c r="H893" s="257"/>
      <c r="I893" s="257"/>
      <c r="J893" s="257"/>
      <c r="K893" s="257"/>
      <c r="L893" s="257"/>
      <c r="M893" s="257"/>
      <c r="N893" s="257"/>
      <c r="O893" s="257"/>
      <c r="P893" s="257"/>
      <c r="Q893" s="257"/>
      <c r="R893" s="257"/>
      <c r="S893" s="257"/>
      <c r="T893" s="257"/>
      <c r="U893" s="257"/>
      <c r="V893" s="257"/>
      <c r="W893" s="257"/>
      <c r="X893" s="257"/>
      <c r="Y893" s="257"/>
      <c r="Z893" s="257"/>
    </row>
    <row r="894" ht="13.5" customHeight="1">
      <c r="A894" s="257"/>
      <c r="B894" s="257"/>
      <c r="C894" s="257"/>
      <c r="D894" s="258"/>
      <c r="E894" s="258"/>
      <c r="F894" s="257"/>
      <c r="G894" s="257"/>
      <c r="H894" s="257"/>
      <c r="I894" s="257"/>
      <c r="J894" s="257"/>
      <c r="K894" s="257"/>
      <c r="L894" s="257"/>
      <c r="M894" s="257"/>
      <c r="N894" s="257"/>
      <c r="O894" s="257"/>
      <c r="P894" s="257"/>
      <c r="Q894" s="257"/>
      <c r="R894" s="257"/>
      <c r="S894" s="257"/>
      <c r="T894" s="257"/>
      <c r="U894" s="257"/>
      <c r="V894" s="257"/>
      <c r="W894" s="257"/>
      <c r="X894" s="257"/>
      <c r="Y894" s="257"/>
      <c r="Z894" s="257"/>
    </row>
    <row r="895" ht="13.5" customHeight="1">
      <c r="A895" s="257"/>
      <c r="B895" s="257"/>
      <c r="C895" s="257"/>
      <c r="D895" s="258"/>
      <c r="E895" s="258"/>
      <c r="F895" s="257"/>
      <c r="G895" s="257"/>
      <c r="H895" s="257"/>
      <c r="I895" s="257"/>
      <c r="J895" s="257"/>
      <c r="K895" s="257"/>
      <c r="L895" s="257"/>
      <c r="M895" s="257"/>
      <c r="N895" s="257"/>
      <c r="O895" s="257"/>
      <c r="P895" s="257"/>
      <c r="Q895" s="257"/>
      <c r="R895" s="257"/>
      <c r="S895" s="257"/>
      <c r="T895" s="257"/>
      <c r="U895" s="257"/>
      <c r="V895" s="257"/>
      <c r="W895" s="257"/>
      <c r="X895" s="257"/>
      <c r="Y895" s="257"/>
      <c r="Z895" s="257"/>
    </row>
    <row r="896" ht="13.5" customHeight="1">
      <c r="A896" s="257"/>
      <c r="B896" s="257"/>
      <c r="C896" s="257"/>
      <c r="D896" s="258"/>
      <c r="E896" s="258"/>
      <c r="F896" s="257"/>
      <c r="G896" s="257"/>
      <c r="H896" s="257"/>
      <c r="I896" s="257"/>
      <c r="J896" s="257"/>
      <c r="K896" s="257"/>
      <c r="L896" s="257"/>
      <c r="M896" s="257"/>
      <c r="N896" s="257"/>
      <c r="O896" s="257"/>
      <c r="P896" s="257"/>
      <c r="Q896" s="257"/>
      <c r="R896" s="257"/>
      <c r="S896" s="257"/>
      <c r="T896" s="257"/>
      <c r="U896" s="257"/>
      <c r="V896" s="257"/>
      <c r="W896" s="257"/>
      <c r="X896" s="257"/>
      <c r="Y896" s="257"/>
      <c r="Z896" s="257"/>
    </row>
    <row r="897" ht="13.5" customHeight="1">
      <c r="A897" s="257"/>
      <c r="B897" s="257"/>
      <c r="C897" s="257"/>
      <c r="D897" s="258"/>
      <c r="E897" s="258"/>
      <c r="F897" s="257"/>
      <c r="G897" s="257"/>
      <c r="H897" s="257"/>
      <c r="I897" s="257"/>
      <c r="J897" s="257"/>
      <c r="K897" s="257"/>
      <c r="L897" s="257"/>
      <c r="M897" s="257"/>
      <c r="N897" s="257"/>
      <c r="O897" s="257"/>
      <c r="P897" s="257"/>
      <c r="Q897" s="257"/>
      <c r="R897" s="257"/>
      <c r="S897" s="257"/>
      <c r="T897" s="257"/>
      <c r="U897" s="257"/>
      <c r="V897" s="257"/>
      <c r="W897" s="257"/>
      <c r="X897" s="257"/>
      <c r="Y897" s="257"/>
      <c r="Z897" s="257"/>
    </row>
    <row r="898" ht="13.5" customHeight="1">
      <c r="A898" s="257"/>
      <c r="B898" s="257"/>
      <c r="C898" s="257"/>
      <c r="D898" s="258"/>
      <c r="E898" s="258"/>
      <c r="F898" s="257"/>
      <c r="G898" s="257"/>
      <c r="H898" s="257"/>
      <c r="I898" s="257"/>
      <c r="J898" s="257"/>
      <c r="K898" s="257"/>
      <c r="L898" s="257"/>
      <c r="M898" s="257"/>
      <c r="N898" s="257"/>
      <c r="O898" s="257"/>
      <c r="P898" s="257"/>
      <c r="Q898" s="257"/>
      <c r="R898" s="257"/>
      <c r="S898" s="257"/>
      <c r="T898" s="257"/>
      <c r="U898" s="257"/>
      <c r="V898" s="257"/>
      <c r="W898" s="257"/>
      <c r="X898" s="257"/>
      <c r="Y898" s="257"/>
      <c r="Z898" s="257"/>
    </row>
    <row r="899" ht="13.5" customHeight="1">
      <c r="A899" s="257"/>
      <c r="B899" s="257"/>
      <c r="C899" s="257"/>
      <c r="D899" s="258"/>
      <c r="E899" s="258"/>
      <c r="F899" s="257"/>
      <c r="G899" s="257"/>
      <c r="H899" s="257"/>
      <c r="I899" s="257"/>
      <c r="J899" s="257"/>
      <c r="K899" s="257"/>
      <c r="L899" s="257"/>
      <c r="M899" s="257"/>
      <c r="N899" s="257"/>
      <c r="O899" s="257"/>
      <c r="P899" s="257"/>
      <c r="Q899" s="257"/>
      <c r="R899" s="257"/>
      <c r="S899" s="257"/>
      <c r="T899" s="257"/>
      <c r="U899" s="257"/>
      <c r="V899" s="257"/>
      <c r="W899" s="257"/>
      <c r="X899" s="257"/>
      <c r="Y899" s="257"/>
      <c r="Z899" s="257"/>
    </row>
    <row r="900" ht="13.5" customHeight="1">
      <c r="A900" s="257"/>
      <c r="B900" s="257"/>
      <c r="C900" s="257"/>
      <c r="D900" s="258"/>
      <c r="E900" s="258"/>
      <c r="F900" s="257"/>
      <c r="G900" s="257"/>
      <c r="H900" s="257"/>
      <c r="I900" s="257"/>
      <c r="J900" s="257"/>
      <c r="K900" s="257"/>
      <c r="L900" s="257"/>
      <c r="M900" s="257"/>
      <c r="N900" s="257"/>
      <c r="O900" s="257"/>
      <c r="P900" s="257"/>
      <c r="Q900" s="257"/>
      <c r="R900" s="257"/>
      <c r="S900" s="257"/>
      <c r="T900" s="257"/>
      <c r="U900" s="257"/>
      <c r="V900" s="257"/>
      <c r="W900" s="257"/>
      <c r="X900" s="257"/>
      <c r="Y900" s="257"/>
      <c r="Z900" s="257"/>
    </row>
    <row r="901" ht="13.5" customHeight="1">
      <c r="A901" s="257"/>
      <c r="B901" s="257"/>
      <c r="C901" s="257"/>
      <c r="D901" s="258"/>
      <c r="E901" s="258"/>
      <c r="F901" s="257"/>
      <c r="G901" s="257"/>
      <c r="H901" s="257"/>
      <c r="I901" s="257"/>
      <c r="J901" s="257"/>
      <c r="K901" s="257"/>
      <c r="L901" s="257"/>
      <c r="M901" s="257"/>
      <c r="N901" s="257"/>
      <c r="O901" s="257"/>
      <c r="P901" s="257"/>
      <c r="Q901" s="257"/>
      <c r="R901" s="257"/>
      <c r="S901" s="257"/>
      <c r="T901" s="257"/>
      <c r="U901" s="257"/>
      <c r="V901" s="257"/>
      <c r="W901" s="257"/>
      <c r="X901" s="257"/>
      <c r="Y901" s="257"/>
      <c r="Z901" s="257"/>
    </row>
    <row r="902" ht="13.5" customHeight="1">
      <c r="A902" s="257"/>
      <c r="B902" s="257"/>
      <c r="C902" s="257"/>
      <c r="D902" s="258"/>
      <c r="E902" s="258"/>
      <c r="F902" s="257"/>
      <c r="G902" s="257"/>
      <c r="H902" s="257"/>
      <c r="I902" s="257"/>
      <c r="J902" s="257"/>
      <c r="K902" s="257"/>
      <c r="L902" s="257"/>
      <c r="M902" s="257"/>
      <c r="N902" s="257"/>
      <c r="O902" s="257"/>
      <c r="P902" s="257"/>
      <c r="Q902" s="257"/>
      <c r="R902" s="257"/>
      <c r="S902" s="257"/>
      <c r="T902" s="257"/>
      <c r="U902" s="257"/>
      <c r="V902" s="257"/>
      <c r="W902" s="257"/>
      <c r="X902" s="257"/>
      <c r="Y902" s="257"/>
      <c r="Z902" s="257"/>
    </row>
    <row r="903" ht="13.5" customHeight="1">
      <c r="A903" s="257"/>
      <c r="B903" s="257"/>
      <c r="C903" s="257"/>
      <c r="D903" s="258"/>
      <c r="E903" s="258"/>
      <c r="F903" s="257"/>
      <c r="G903" s="257"/>
      <c r="H903" s="257"/>
      <c r="I903" s="257"/>
      <c r="J903" s="257"/>
      <c r="K903" s="257"/>
      <c r="L903" s="257"/>
      <c r="M903" s="257"/>
      <c r="N903" s="257"/>
      <c r="O903" s="257"/>
      <c r="P903" s="257"/>
      <c r="Q903" s="257"/>
      <c r="R903" s="257"/>
      <c r="S903" s="257"/>
      <c r="T903" s="257"/>
      <c r="U903" s="257"/>
      <c r="V903" s="257"/>
      <c r="W903" s="257"/>
      <c r="X903" s="257"/>
      <c r="Y903" s="257"/>
      <c r="Z903" s="257"/>
    </row>
    <row r="904" ht="13.5" customHeight="1">
      <c r="A904" s="257"/>
      <c r="B904" s="257"/>
      <c r="C904" s="257"/>
      <c r="D904" s="258"/>
      <c r="E904" s="258"/>
      <c r="F904" s="257"/>
      <c r="G904" s="257"/>
      <c r="H904" s="257"/>
      <c r="I904" s="257"/>
      <c r="J904" s="257"/>
      <c r="K904" s="257"/>
      <c r="L904" s="257"/>
      <c r="M904" s="257"/>
      <c r="N904" s="257"/>
      <c r="O904" s="257"/>
      <c r="P904" s="257"/>
      <c r="Q904" s="257"/>
      <c r="R904" s="257"/>
      <c r="S904" s="257"/>
      <c r="T904" s="257"/>
      <c r="U904" s="257"/>
      <c r="V904" s="257"/>
      <c r="W904" s="257"/>
      <c r="X904" s="257"/>
      <c r="Y904" s="257"/>
      <c r="Z904" s="257"/>
    </row>
    <row r="905" ht="13.5" customHeight="1">
      <c r="A905" s="257"/>
      <c r="B905" s="257"/>
      <c r="C905" s="257"/>
      <c r="D905" s="258"/>
      <c r="E905" s="258"/>
      <c r="F905" s="257"/>
      <c r="G905" s="257"/>
      <c r="H905" s="257"/>
      <c r="I905" s="257"/>
      <c r="J905" s="257"/>
      <c r="K905" s="257"/>
      <c r="L905" s="257"/>
      <c r="M905" s="257"/>
      <c r="N905" s="257"/>
      <c r="O905" s="257"/>
      <c r="P905" s="257"/>
      <c r="Q905" s="257"/>
      <c r="R905" s="257"/>
      <c r="S905" s="257"/>
      <c r="T905" s="257"/>
      <c r="U905" s="257"/>
      <c r="V905" s="257"/>
      <c r="W905" s="257"/>
      <c r="X905" s="257"/>
      <c r="Y905" s="257"/>
      <c r="Z905" s="257"/>
    </row>
    <row r="906" ht="13.5" customHeight="1">
      <c r="A906" s="257"/>
      <c r="B906" s="257"/>
      <c r="C906" s="257"/>
      <c r="D906" s="258"/>
      <c r="E906" s="258"/>
      <c r="F906" s="257"/>
      <c r="G906" s="257"/>
      <c r="H906" s="257"/>
      <c r="I906" s="257"/>
      <c r="J906" s="257"/>
      <c r="K906" s="257"/>
      <c r="L906" s="257"/>
      <c r="M906" s="257"/>
      <c r="N906" s="257"/>
      <c r="O906" s="257"/>
      <c r="P906" s="257"/>
      <c r="Q906" s="257"/>
      <c r="R906" s="257"/>
      <c r="S906" s="257"/>
      <c r="T906" s="257"/>
      <c r="U906" s="257"/>
      <c r="V906" s="257"/>
      <c r="W906" s="257"/>
      <c r="X906" s="257"/>
      <c r="Y906" s="257"/>
      <c r="Z906" s="257"/>
    </row>
    <row r="907" ht="13.5" customHeight="1">
      <c r="A907" s="257"/>
      <c r="B907" s="257"/>
      <c r="C907" s="257"/>
      <c r="D907" s="258"/>
      <c r="E907" s="258"/>
      <c r="F907" s="257"/>
      <c r="G907" s="257"/>
      <c r="H907" s="257"/>
      <c r="I907" s="257"/>
      <c r="J907" s="257"/>
      <c r="K907" s="257"/>
      <c r="L907" s="257"/>
      <c r="M907" s="257"/>
      <c r="N907" s="257"/>
      <c r="O907" s="257"/>
      <c r="P907" s="257"/>
      <c r="Q907" s="257"/>
      <c r="R907" s="257"/>
      <c r="S907" s="257"/>
      <c r="T907" s="257"/>
      <c r="U907" s="257"/>
      <c r="V907" s="257"/>
      <c r="W907" s="257"/>
      <c r="X907" s="257"/>
      <c r="Y907" s="257"/>
      <c r="Z907" s="257"/>
    </row>
    <row r="908" ht="13.5" customHeight="1">
      <c r="A908" s="257"/>
      <c r="B908" s="257"/>
      <c r="C908" s="257"/>
      <c r="D908" s="258"/>
      <c r="E908" s="258"/>
      <c r="F908" s="257"/>
      <c r="G908" s="257"/>
      <c r="H908" s="257"/>
      <c r="I908" s="257"/>
      <c r="J908" s="257"/>
      <c r="K908" s="257"/>
      <c r="L908" s="257"/>
      <c r="M908" s="257"/>
      <c r="N908" s="257"/>
      <c r="O908" s="257"/>
      <c r="P908" s="257"/>
      <c r="Q908" s="257"/>
      <c r="R908" s="257"/>
      <c r="S908" s="257"/>
      <c r="T908" s="257"/>
      <c r="U908" s="257"/>
      <c r="V908" s="257"/>
      <c r="W908" s="257"/>
      <c r="X908" s="257"/>
      <c r="Y908" s="257"/>
      <c r="Z908" s="257"/>
    </row>
    <row r="909" ht="13.5" customHeight="1">
      <c r="A909" s="257"/>
      <c r="B909" s="257"/>
      <c r="C909" s="257"/>
      <c r="D909" s="258"/>
      <c r="E909" s="258"/>
      <c r="F909" s="257"/>
      <c r="G909" s="257"/>
      <c r="H909" s="257"/>
      <c r="I909" s="257"/>
      <c r="J909" s="257"/>
      <c r="K909" s="257"/>
      <c r="L909" s="257"/>
      <c r="M909" s="257"/>
      <c r="N909" s="257"/>
      <c r="O909" s="257"/>
      <c r="P909" s="257"/>
      <c r="Q909" s="257"/>
      <c r="R909" s="257"/>
      <c r="S909" s="257"/>
      <c r="T909" s="257"/>
      <c r="U909" s="257"/>
      <c r="V909" s="257"/>
      <c r="W909" s="257"/>
      <c r="X909" s="257"/>
      <c r="Y909" s="257"/>
      <c r="Z909" s="257"/>
    </row>
    <row r="910" ht="13.5" customHeight="1">
      <c r="A910" s="257"/>
      <c r="B910" s="257"/>
      <c r="C910" s="257"/>
      <c r="D910" s="258"/>
      <c r="E910" s="258"/>
      <c r="F910" s="257"/>
      <c r="G910" s="257"/>
      <c r="H910" s="257"/>
      <c r="I910" s="257"/>
      <c r="J910" s="257"/>
      <c r="K910" s="257"/>
      <c r="L910" s="257"/>
      <c r="M910" s="257"/>
      <c r="N910" s="257"/>
      <c r="O910" s="257"/>
      <c r="P910" s="257"/>
      <c r="Q910" s="257"/>
      <c r="R910" s="257"/>
      <c r="S910" s="257"/>
      <c r="T910" s="257"/>
      <c r="U910" s="257"/>
      <c r="V910" s="257"/>
      <c r="W910" s="257"/>
      <c r="X910" s="257"/>
      <c r="Y910" s="257"/>
      <c r="Z910" s="257"/>
    </row>
    <row r="911" ht="13.5" customHeight="1">
      <c r="A911" s="257"/>
      <c r="B911" s="257"/>
      <c r="C911" s="257"/>
      <c r="D911" s="258"/>
      <c r="E911" s="258"/>
      <c r="F911" s="257"/>
      <c r="G911" s="257"/>
      <c r="H911" s="257"/>
      <c r="I911" s="257"/>
      <c r="J911" s="257"/>
      <c r="K911" s="257"/>
      <c r="L911" s="257"/>
      <c r="M911" s="257"/>
      <c r="N911" s="257"/>
      <c r="O911" s="257"/>
      <c r="P911" s="257"/>
      <c r="Q911" s="257"/>
      <c r="R911" s="257"/>
      <c r="S911" s="257"/>
      <c r="T911" s="257"/>
      <c r="U911" s="257"/>
      <c r="V911" s="257"/>
      <c r="W911" s="257"/>
      <c r="X911" s="257"/>
      <c r="Y911" s="257"/>
      <c r="Z911" s="257"/>
    </row>
    <row r="912" ht="13.5" customHeight="1">
      <c r="A912" s="257"/>
      <c r="B912" s="257"/>
      <c r="C912" s="257"/>
      <c r="D912" s="258"/>
      <c r="E912" s="258"/>
      <c r="F912" s="257"/>
      <c r="G912" s="257"/>
      <c r="H912" s="257"/>
      <c r="I912" s="257"/>
      <c r="J912" s="257"/>
      <c r="K912" s="257"/>
      <c r="L912" s="257"/>
      <c r="M912" s="257"/>
      <c r="N912" s="257"/>
      <c r="O912" s="257"/>
      <c r="P912" s="257"/>
      <c r="Q912" s="257"/>
      <c r="R912" s="257"/>
      <c r="S912" s="257"/>
      <c r="T912" s="257"/>
      <c r="U912" s="257"/>
      <c r="V912" s="257"/>
      <c r="W912" s="257"/>
      <c r="X912" s="257"/>
      <c r="Y912" s="257"/>
      <c r="Z912" s="257"/>
    </row>
    <row r="913" ht="13.5" customHeight="1">
      <c r="A913" s="257"/>
      <c r="B913" s="257"/>
      <c r="C913" s="257"/>
      <c r="D913" s="258"/>
      <c r="E913" s="258"/>
      <c r="F913" s="257"/>
      <c r="G913" s="257"/>
      <c r="H913" s="257"/>
      <c r="I913" s="257"/>
      <c r="J913" s="257"/>
      <c r="K913" s="257"/>
      <c r="L913" s="257"/>
      <c r="M913" s="257"/>
      <c r="N913" s="257"/>
      <c r="O913" s="257"/>
      <c r="P913" s="257"/>
      <c r="Q913" s="257"/>
      <c r="R913" s="257"/>
      <c r="S913" s="257"/>
      <c r="T913" s="257"/>
      <c r="U913" s="257"/>
      <c r="V913" s="257"/>
      <c r="W913" s="257"/>
      <c r="X913" s="257"/>
      <c r="Y913" s="257"/>
      <c r="Z913" s="257"/>
    </row>
    <row r="914" ht="13.5" customHeight="1">
      <c r="A914" s="257"/>
      <c r="B914" s="257"/>
      <c r="C914" s="257"/>
      <c r="D914" s="258"/>
      <c r="E914" s="258"/>
      <c r="F914" s="257"/>
      <c r="G914" s="257"/>
      <c r="H914" s="257"/>
      <c r="I914" s="257"/>
      <c r="J914" s="257"/>
      <c r="K914" s="257"/>
      <c r="L914" s="257"/>
      <c r="M914" s="257"/>
      <c r="N914" s="257"/>
      <c r="O914" s="257"/>
      <c r="P914" s="257"/>
      <c r="Q914" s="257"/>
      <c r="R914" s="257"/>
      <c r="S914" s="257"/>
      <c r="T914" s="257"/>
      <c r="U914" s="257"/>
      <c r="V914" s="257"/>
      <c r="W914" s="257"/>
      <c r="X914" s="257"/>
      <c r="Y914" s="257"/>
      <c r="Z914" s="257"/>
    </row>
    <row r="915" ht="13.5" customHeight="1">
      <c r="A915" s="257"/>
      <c r="B915" s="257"/>
      <c r="C915" s="257"/>
      <c r="D915" s="258"/>
      <c r="E915" s="258"/>
      <c r="F915" s="257"/>
      <c r="G915" s="257"/>
      <c r="H915" s="257"/>
      <c r="I915" s="257"/>
      <c r="J915" s="257"/>
      <c r="K915" s="257"/>
      <c r="L915" s="257"/>
      <c r="M915" s="257"/>
      <c r="N915" s="257"/>
      <c r="O915" s="257"/>
      <c r="P915" s="257"/>
      <c r="Q915" s="257"/>
      <c r="R915" s="257"/>
      <c r="S915" s="257"/>
      <c r="T915" s="257"/>
      <c r="U915" s="257"/>
      <c r="V915" s="257"/>
      <c r="W915" s="257"/>
      <c r="X915" s="257"/>
      <c r="Y915" s="257"/>
      <c r="Z915" s="257"/>
    </row>
    <row r="916" ht="13.5" customHeight="1">
      <c r="A916" s="257"/>
      <c r="B916" s="257"/>
      <c r="C916" s="257"/>
      <c r="D916" s="258"/>
      <c r="E916" s="258"/>
      <c r="F916" s="257"/>
      <c r="G916" s="257"/>
      <c r="H916" s="257"/>
      <c r="I916" s="257"/>
      <c r="J916" s="257"/>
      <c r="K916" s="257"/>
      <c r="L916" s="257"/>
      <c r="M916" s="257"/>
      <c r="N916" s="257"/>
      <c r="O916" s="257"/>
      <c r="P916" s="257"/>
      <c r="Q916" s="257"/>
      <c r="R916" s="257"/>
      <c r="S916" s="257"/>
      <c r="T916" s="257"/>
      <c r="U916" s="257"/>
      <c r="V916" s="257"/>
      <c r="W916" s="257"/>
      <c r="X916" s="257"/>
      <c r="Y916" s="257"/>
      <c r="Z916" s="257"/>
    </row>
    <row r="917" ht="13.5" customHeight="1">
      <c r="A917" s="257"/>
      <c r="B917" s="257"/>
      <c r="C917" s="257"/>
      <c r="D917" s="258"/>
      <c r="E917" s="258"/>
      <c r="F917" s="257"/>
      <c r="G917" s="257"/>
      <c r="H917" s="257"/>
      <c r="I917" s="257"/>
      <c r="J917" s="257"/>
      <c r="K917" s="257"/>
      <c r="L917" s="257"/>
      <c r="M917" s="257"/>
      <c r="N917" s="257"/>
      <c r="O917" s="257"/>
      <c r="P917" s="257"/>
      <c r="Q917" s="257"/>
      <c r="R917" s="257"/>
      <c r="S917" s="257"/>
      <c r="T917" s="257"/>
      <c r="U917" s="257"/>
      <c r="V917" s="257"/>
      <c r="W917" s="257"/>
      <c r="X917" s="257"/>
      <c r="Y917" s="257"/>
      <c r="Z917" s="257"/>
    </row>
    <row r="918" ht="13.5" customHeight="1">
      <c r="A918" s="257"/>
      <c r="B918" s="257"/>
      <c r="C918" s="257"/>
      <c r="D918" s="258"/>
      <c r="E918" s="258"/>
      <c r="F918" s="257"/>
      <c r="G918" s="257"/>
      <c r="H918" s="257"/>
      <c r="I918" s="257"/>
      <c r="J918" s="257"/>
      <c r="K918" s="257"/>
      <c r="L918" s="257"/>
      <c r="M918" s="257"/>
      <c r="N918" s="257"/>
      <c r="O918" s="257"/>
      <c r="P918" s="257"/>
      <c r="Q918" s="257"/>
      <c r="R918" s="257"/>
      <c r="S918" s="257"/>
      <c r="T918" s="257"/>
      <c r="U918" s="257"/>
      <c r="V918" s="257"/>
      <c r="W918" s="257"/>
      <c r="X918" s="257"/>
      <c r="Y918" s="257"/>
      <c r="Z918" s="257"/>
    </row>
    <row r="919" ht="13.5" customHeight="1">
      <c r="A919" s="257"/>
      <c r="B919" s="257"/>
      <c r="C919" s="257"/>
      <c r="D919" s="258"/>
      <c r="E919" s="258"/>
      <c r="F919" s="257"/>
      <c r="G919" s="257"/>
      <c r="H919" s="257"/>
      <c r="I919" s="257"/>
      <c r="J919" s="257"/>
      <c r="K919" s="257"/>
      <c r="L919" s="257"/>
      <c r="M919" s="257"/>
      <c r="N919" s="257"/>
      <c r="O919" s="257"/>
      <c r="P919" s="257"/>
      <c r="Q919" s="257"/>
      <c r="R919" s="257"/>
      <c r="S919" s="257"/>
      <c r="T919" s="257"/>
      <c r="U919" s="257"/>
      <c r="V919" s="257"/>
      <c r="W919" s="257"/>
      <c r="X919" s="257"/>
      <c r="Y919" s="257"/>
      <c r="Z919" s="257"/>
    </row>
    <row r="920" ht="13.5" customHeight="1">
      <c r="A920" s="257"/>
      <c r="B920" s="257"/>
      <c r="C920" s="257"/>
      <c r="D920" s="258"/>
      <c r="E920" s="258"/>
      <c r="F920" s="257"/>
      <c r="G920" s="257"/>
      <c r="H920" s="257"/>
      <c r="I920" s="257"/>
      <c r="J920" s="257"/>
      <c r="K920" s="257"/>
      <c r="L920" s="257"/>
      <c r="M920" s="257"/>
      <c r="N920" s="257"/>
      <c r="O920" s="257"/>
      <c r="P920" s="257"/>
      <c r="Q920" s="257"/>
      <c r="R920" s="257"/>
      <c r="S920" s="257"/>
      <c r="T920" s="257"/>
      <c r="U920" s="257"/>
      <c r="V920" s="257"/>
      <c r="W920" s="257"/>
      <c r="X920" s="257"/>
      <c r="Y920" s="257"/>
      <c r="Z920" s="257"/>
    </row>
    <row r="921" ht="13.5" customHeight="1">
      <c r="A921" s="257"/>
      <c r="B921" s="257"/>
      <c r="C921" s="257"/>
      <c r="D921" s="258"/>
      <c r="E921" s="258"/>
      <c r="F921" s="257"/>
      <c r="G921" s="257"/>
      <c r="H921" s="257"/>
      <c r="I921" s="257"/>
      <c r="J921" s="257"/>
      <c r="K921" s="257"/>
      <c r="L921" s="257"/>
      <c r="M921" s="257"/>
      <c r="N921" s="257"/>
      <c r="O921" s="257"/>
      <c r="P921" s="257"/>
      <c r="Q921" s="257"/>
      <c r="R921" s="257"/>
      <c r="S921" s="257"/>
      <c r="T921" s="257"/>
      <c r="U921" s="257"/>
      <c r="V921" s="257"/>
      <c r="W921" s="257"/>
      <c r="X921" s="257"/>
      <c r="Y921" s="257"/>
      <c r="Z921" s="257"/>
    </row>
    <row r="922" ht="13.5" customHeight="1">
      <c r="A922" s="257"/>
      <c r="B922" s="257"/>
      <c r="C922" s="257"/>
      <c r="D922" s="258"/>
      <c r="E922" s="258"/>
      <c r="F922" s="257"/>
      <c r="G922" s="257"/>
      <c r="H922" s="257"/>
      <c r="I922" s="257"/>
      <c r="J922" s="257"/>
      <c r="K922" s="257"/>
      <c r="L922" s="257"/>
      <c r="M922" s="257"/>
      <c r="N922" s="257"/>
      <c r="O922" s="257"/>
      <c r="P922" s="257"/>
      <c r="Q922" s="257"/>
      <c r="R922" s="257"/>
      <c r="S922" s="257"/>
      <c r="T922" s="257"/>
      <c r="U922" s="257"/>
      <c r="V922" s="257"/>
      <c r="W922" s="257"/>
      <c r="X922" s="257"/>
      <c r="Y922" s="257"/>
      <c r="Z922" s="257"/>
    </row>
    <row r="923" ht="13.5" customHeight="1">
      <c r="A923" s="257"/>
      <c r="B923" s="257"/>
      <c r="C923" s="257"/>
      <c r="D923" s="258"/>
      <c r="E923" s="258"/>
      <c r="F923" s="257"/>
      <c r="G923" s="257"/>
      <c r="H923" s="257"/>
      <c r="I923" s="257"/>
      <c r="J923" s="257"/>
      <c r="K923" s="257"/>
      <c r="L923" s="257"/>
      <c r="M923" s="257"/>
      <c r="N923" s="257"/>
      <c r="O923" s="257"/>
      <c r="P923" s="257"/>
      <c r="Q923" s="257"/>
      <c r="R923" s="257"/>
      <c r="S923" s="257"/>
      <c r="T923" s="257"/>
      <c r="U923" s="257"/>
      <c r="V923" s="257"/>
      <c r="W923" s="257"/>
      <c r="X923" s="257"/>
      <c r="Y923" s="257"/>
      <c r="Z923" s="257"/>
    </row>
    <row r="924" ht="13.5" customHeight="1">
      <c r="A924" s="257"/>
      <c r="B924" s="257"/>
      <c r="C924" s="257"/>
      <c r="D924" s="258"/>
      <c r="E924" s="258"/>
      <c r="F924" s="257"/>
      <c r="G924" s="257"/>
      <c r="H924" s="257"/>
      <c r="I924" s="257"/>
      <c r="J924" s="257"/>
      <c r="K924" s="257"/>
      <c r="L924" s="257"/>
      <c r="M924" s="257"/>
      <c r="N924" s="257"/>
      <c r="O924" s="257"/>
      <c r="P924" s="257"/>
      <c r="Q924" s="257"/>
      <c r="R924" s="257"/>
      <c r="S924" s="257"/>
      <c r="T924" s="257"/>
      <c r="U924" s="257"/>
      <c r="V924" s="257"/>
      <c r="W924" s="257"/>
      <c r="X924" s="257"/>
      <c r="Y924" s="257"/>
      <c r="Z924" s="257"/>
    </row>
    <row r="925" ht="13.5" customHeight="1">
      <c r="A925" s="257"/>
      <c r="B925" s="257"/>
      <c r="C925" s="257"/>
      <c r="D925" s="258"/>
      <c r="E925" s="258"/>
      <c r="F925" s="257"/>
      <c r="G925" s="257"/>
      <c r="H925" s="257"/>
      <c r="I925" s="257"/>
      <c r="J925" s="257"/>
      <c r="K925" s="257"/>
      <c r="L925" s="257"/>
      <c r="M925" s="257"/>
      <c r="N925" s="257"/>
      <c r="O925" s="257"/>
      <c r="P925" s="257"/>
      <c r="Q925" s="257"/>
      <c r="R925" s="257"/>
      <c r="S925" s="257"/>
      <c r="T925" s="257"/>
      <c r="U925" s="257"/>
      <c r="V925" s="257"/>
      <c r="W925" s="257"/>
      <c r="X925" s="257"/>
      <c r="Y925" s="257"/>
      <c r="Z925" s="257"/>
    </row>
    <row r="926" ht="13.5" customHeight="1">
      <c r="A926" s="257"/>
      <c r="B926" s="257"/>
      <c r="C926" s="257"/>
      <c r="D926" s="258"/>
      <c r="E926" s="258"/>
      <c r="F926" s="257"/>
      <c r="G926" s="257"/>
      <c r="H926" s="257"/>
      <c r="I926" s="257"/>
      <c r="J926" s="257"/>
      <c r="K926" s="257"/>
      <c r="L926" s="257"/>
      <c r="M926" s="257"/>
      <c r="N926" s="257"/>
      <c r="O926" s="257"/>
      <c r="P926" s="257"/>
      <c r="Q926" s="257"/>
      <c r="R926" s="257"/>
      <c r="S926" s="257"/>
      <c r="T926" s="257"/>
      <c r="U926" s="257"/>
      <c r="V926" s="257"/>
      <c r="W926" s="257"/>
      <c r="X926" s="257"/>
      <c r="Y926" s="257"/>
      <c r="Z926" s="257"/>
    </row>
    <row r="927" ht="13.5" customHeight="1">
      <c r="A927" s="257"/>
      <c r="B927" s="257"/>
      <c r="C927" s="257"/>
      <c r="D927" s="258"/>
      <c r="E927" s="258"/>
      <c r="F927" s="257"/>
      <c r="G927" s="257"/>
      <c r="H927" s="257"/>
      <c r="I927" s="257"/>
      <c r="J927" s="257"/>
      <c r="K927" s="257"/>
      <c r="L927" s="257"/>
      <c r="M927" s="257"/>
      <c r="N927" s="257"/>
      <c r="O927" s="257"/>
      <c r="P927" s="257"/>
      <c r="Q927" s="257"/>
      <c r="R927" s="257"/>
      <c r="S927" s="257"/>
      <c r="T927" s="257"/>
      <c r="U927" s="257"/>
      <c r="V927" s="257"/>
      <c r="W927" s="257"/>
      <c r="X927" s="257"/>
      <c r="Y927" s="257"/>
      <c r="Z927" s="257"/>
    </row>
    <row r="928" ht="13.5" customHeight="1">
      <c r="A928" s="257"/>
      <c r="B928" s="257"/>
      <c r="C928" s="257"/>
      <c r="D928" s="258"/>
      <c r="E928" s="258"/>
      <c r="F928" s="257"/>
      <c r="G928" s="257"/>
      <c r="H928" s="257"/>
      <c r="I928" s="257"/>
      <c r="J928" s="257"/>
      <c r="K928" s="257"/>
      <c r="L928" s="257"/>
      <c r="M928" s="257"/>
      <c r="N928" s="257"/>
      <c r="O928" s="257"/>
      <c r="P928" s="257"/>
      <c r="Q928" s="257"/>
      <c r="R928" s="257"/>
      <c r="S928" s="257"/>
      <c r="T928" s="257"/>
      <c r="U928" s="257"/>
      <c r="V928" s="257"/>
      <c r="W928" s="257"/>
      <c r="X928" s="257"/>
      <c r="Y928" s="257"/>
      <c r="Z928" s="257"/>
    </row>
    <row r="929" ht="13.5" customHeight="1">
      <c r="A929" s="257"/>
      <c r="B929" s="257"/>
      <c r="C929" s="257"/>
      <c r="D929" s="258"/>
      <c r="E929" s="258"/>
      <c r="F929" s="257"/>
      <c r="G929" s="257"/>
      <c r="H929" s="257"/>
      <c r="I929" s="257"/>
      <c r="J929" s="257"/>
      <c r="K929" s="257"/>
      <c r="L929" s="257"/>
      <c r="M929" s="257"/>
      <c r="N929" s="257"/>
      <c r="O929" s="257"/>
      <c r="P929" s="257"/>
      <c r="Q929" s="257"/>
      <c r="R929" s="257"/>
      <c r="S929" s="257"/>
      <c r="T929" s="257"/>
      <c r="U929" s="257"/>
      <c r="V929" s="257"/>
      <c r="W929" s="257"/>
      <c r="X929" s="257"/>
      <c r="Y929" s="257"/>
      <c r="Z929" s="257"/>
    </row>
    <row r="930" ht="13.5" customHeight="1">
      <c r="A930" s="257"/>
      <c r="B930" s="257"/>
      <c r="C930" s="257"/>
      <c r="D930" s="258"/>
      <c r="E930" s="258"/>
      <c r="F930" s="257"/>
      <c r="G930" s="257"/>
      <c r="H930" s="257"/>
      <c r="I930" s="257"/>
      <c r="J930" s="257"/>
      <c r="K930" s="257"/>
      <c r="L930" s="257"/>
      <c r="M930" s="257"/>
      <c r="N930" s="257"/>
      <c r="O930" s="257"/>
      <c r="P930" s="257"/>
      <c r="Q930" s="257"/>
      <c r="R930" s="257"/>
      <c r="S930" s="257"/>
      <c r="T930" s="257"/>
      <c r="U930" s="257"/>
      <c r="V930" s="257"/>
      <c r="W930" s="257"/>
      <c r="X930" s="257"/>
      <c r="Y930" s="257"/>
      <c r="Z930" s="257"/>
    </row>
    <row r="931" ht="13.5" customHeight="1">
      <c r="A931" s="257"/>
      <c r="B931" s="257"/>
      <c r="C931" s="257"/>
      <c r="D931" s="258"/>
      <c r="E931" s="258"/>
      <c r="F931" s="257"/>
      <c r="G931" s="257"/>
      <c r="H931" s="257"/>
      <c r="I931" s="257"/>
      <c r="J931" s="257"/>
      <c r="K931" s="257"/>
      <c r="L931" s="257"/>
      <c r="M931" s="257"/>
      <c r="N931" s="257"/>
      <c r="O931" s="257"/>
      <c r="P931" s="257"/>
      <c r="Q931" s="257"/>
      <c r="R931" s="257"/>
      <c r="S931" s="257"/>
      <c r="T931" s="257"/>
      <c r="U931" s="257"/>
      <c r="V931" s="257"/>
      <c r="W931" s="257"/>
      <c r="X931" s="257"/>
      <c r="Y931" s="257"/>
      <c r="Z931" s="257"/>
    </row>
    <row r="932" ht="13.5" customHeight="1">
      <c r="A932" s="257"/>
      <c r="B932" s="257"/>
      <c r="C932" s="257"/>
      <c r="D932" s="258"/>
      <c r="E932" s="258"/>
      <c r="F932" s="257"/>
      <c r="G932" s="257"/>
      <c r="H932" s="257"/>
      <c r="I932" s="257"/>
      <c r="J932" s="257"/>
      <c r="K932" s="257"/>
      <c r="L932" s="257"/>
      <c r="M932" s="257"/>
      <c r="N932" s="257"/>
      <c r="O932" s="257"/>
      <c r="P932" s="257"/>
      <c r="Q932" s="257"/>
      <c r="R932" s="257"/>
      <c r="S932" s="257"/>
      <c r="T932" s="257"/>
      <c r="U932" s="257"/>
      <c r="V932" s="257"/>
      <c r="W932" s="257"/>
      <c r="X932" s="257"/>
      <c r="Y932" s="257"/>
      <c r="Z932" s="257"/>
    </row>
    <row r="933" ht="13.5" customHeight="1">
      <c r="A933" s="257"/>
      <c r="B933" s="257"/>
      <c r="C933" s="257"/>
      <c r="D933" s="258"/>
      <c r="E933" s="258"/>
      <c r="F933" s="257"/>
      <c r="G933" s="257"/>
      <c r="H933" s="257"/>
      <c r="I933" s="257"/>
      <c r="J933" s="257"/>
      <c r="K933" s="257"/>
      <c r="L933" s="257"/>
      <c r="M933" s="257"/>
      <c r="N933" s="257"/>
      <c r="O933" s="257"/>
      <c r="P933" s="257"/>
      <c r="Q933" s="257"/>
      <c r="R933" s="257"/>
      <c r="S933" s="257"/>
      <c r="T933" s="257"/>
      <c r="U933" s="257"/>
      <c r="V933" s="257"/>
      <c r="W933" s="257"/>
      <c r="X933" s="257"/>
      <c r="Y933" s="257"/>
      <c r="Z933" s="257"/>
    </row>
    <row r="934" ht="13.5" customHeight="1">
      <c r="A934" s="257"/>
      <c r="B934" s="257"/>
      <c r="C934" s="257"/>
      <c r="D934" s="258"/>
      <c r="E934" s="258"/>
      <c r="F934" s="257"/>
      <c r="G934" s="257"/>
      <c r="H934" s="257"/>
      <c r="I934" s="257"/>
      <c r="J934" s="257"/>
      <c r="K934" s="257"/>
      <c r="L934" s="257"/>
      <c r="M934" s="257"/>
      <c r="N934" s="257"/>
      <c r="O934" s="257"/>
      <c r="P934" s="257"/>
      <c r="Q934" s="257"/>
      <c r="R934" s="257"/>
      <c r="S934" s="257"/>
      <c r="T934" s="257"/>
      <c r="U934" s="257"/>
      <c r="V934" s="257"/>
      <c r="W934" s="257"/>
      <c r="X934" s="257"/>
      <c r="Y934" s="257"/>
      <c r="Z934" s="257"/>
    </row>
    <row r="935" ht="13.5" customHeight="1">
      <c r="A935" s="257"/>
      <c r="B935" s="257"/>
      <c r="C935" s="257"/>
      <c r="D935" s="258"/>
      <c r="E935" s="258"/>
      <c r="F935" s="257"/>
      <c r="G935" s="257"/>
      <c r="H935" s="257"/>
      <c r="I935" s="257"/>
      <c r="J935" s="257"/>
      <c r="K935" s="257"/>
      <c r="L935" s="257"/>
      <c r="M935" s="257"/>
      <c r="N935" s="257"/>
      <c r="O935" s="257"/>
      <c r="P935" s="257"/>
      <c r="Q935" s="257"/>
      <c r="R935" s="257"/>
      <c r="S935" s="257"/>
      <c r="T935" s="257"/>
      <c r="U935" s="257"/>
      <c r="V935" s="257"/>
      <c r="W935" s="257"/>
      <c r="X935" s="257"/>
      <c r="Y935" s="257"/>
      <c r="Z935" s="257"/>
    </row>
    <row r="936" ht="13.5" customHeight="1">
      <c r="A936" s="257"/>
      <c r="B936" s="257"/>
      <c r="C936" s="257"/>
      <c r="D936" s="258"/>
      <c r="E936" s="258"/>
      <c r="F936" s="257"/>
      <c r="G936" s="257"/>
      <c r="H936" s="257"/>
      <c r="I936" s="257"/>
      <c r="J936" s="257"/>
      <c r="K936" s="257"/>
      <c r="L936" s="257"/>
      <c r="M936" s="257"/>
      <c r="N936" s="257"/>
      <c r="O936" s="257"/>
      <c r="P936" s="257"/>
      <c r="Q936" s="257"/>
      <c r="R936" s="257"/>
      <c r="S936" s="257"/>
      <c r="T936" s="257"/>
      <c r="U936" s="257"/>
      <c r="V936" s="257"/>
      <c r="W936" s="257"/>
      <c r="X936" s="257"/>
      <c r="Y936" s="257"/>
      <c r="Z936" s="257"/>
    </row>
    <row r="937" ht="13.5" customHeight="1">
      <c r="A937" s="257"/>
      <c r="B937" s="257"/>
      <c r="C937" s="257"/>
      <c r="D937" s="258"/>
      <c r="E937" s="258"/>
      <c r="F937" s="257"/>
      <c r="G937" s="257"/>
      <c r="H937" s="257"/>
      <c r="I937" s="257"/>
      <c r="J937" s="257"/>
      <c r="K937" s="257"/>
      <c r="L937" s="257"/>
      <c r="M937" s="257"/>
      <c r="N937" s="257"/>
      <c r="O937" s="257"/>
      <c r="P937" s="257"/>
      <c r="Q937" s="257"/>
      <c r="R937" s="257"/>
      <c r="S937" s="257"/>
      <c r="T937" s="257"/>
      <c r="U937" s="257"/>
      <c r="V937" s="257"/>
      <c r="W937" s="257"/>
      <c r="X937" s="257"/>
      <c r="Y937" s="257"/>
      <c r="Z937" s="257"/>
    </row>
    <row r="938" ht="13.5" customHeight="1">
      <c r="A938" s="257"/>
      <c r="B938" s="257"/>
      <c r="C938" s="257"/>
      <c r="D938" s="258"/>
      <c r="E938" s="258"/>
      <c r="F938" s="257"/>
      <c r="G938" s="257"/>
      <c r="H938" s="257"/>
      <c r="I938" s="257"/>
      <c r="J938" s="257"/>
      <c r="K938" s="257"/>
      <c r="L938" s="257"/>
      <c r="M938" s="257"/>
      <c r="N938" s="257"/>
      <c r="O938" s="257"/>
      <c r="P938" s="257"/>
      <c r="Q938" s="257"/>
      <c r="R938" s="257"/>
      <c r="S938" s="257"/>
      <c r="T938" s="257"/>
      <c r="U938" s="257"/>
      <c r="V938" s="257"/>
      <c r="W938" s="257"/>
      <c r="X938" s="257"/>
      <c r="Y938" s="257"/>
      <c r="Z938" s="257"/>
    </row>
    <row r="939" ht="13.5" customHeight="1">
      <c r="A939" s="257"/>
      <c r="B939" s="257"/>
      <c r="C939" s="257"/>
      <c r="D939" s="258"/>
      <c r="E939" s="258"/>
      <c r="F939" s="257"/>
      <c r="G939" s="257"/>
      <c r="H939" s="257"/>
      <c r="I939" s="257"/>
      <c r="J939" s="257"/>
      <c r="K939" s="257"/>
      <c r="L939" s="257"/>
      <c r="M939" s="257"/>
      <c r="N939" s="257"/>
      <c r="O939" s="257"/>
      <c r="P939" s="257"/>
      <c r="Q939" s="257"/>
      <c r="R939" s="257"/>
      <c r="S939" s="257"/>
      <c r="T939" s="257"/>
      <c r="U939" s="257"/>
      <c r="V939" s="257"/>
      <c r="W939" s="257"/>
      <c r="X939" s="257"/>
      <c r="Y939" s="257"/>
      <c r="Z939" s="257"/>
    </row>
    <row r="940" ht="13.5" customHeight="1">
      <c r="A940" s="257"/>
      <c r="B940" s="257"/>
      <c r="C940" s="257"/>
      <c r="D940" s="258"/>
      <c r="E940" s="258"/>
      <c r="F940" s="257"/>
      <c r="G940" s="257"/>
      <c r="H940" s="257"/>
      <c r="I940" s="257"/>
      <c r="J940" s="257"/>
      <c r="K940" s="257"/>
      <c r="L940" s="257"/>
      <c r="M940" s="257"/>
      <c r="N940" s="257"/>
      <c r="O940" s="257"/>
      <c r="P940" s="257"/>
      <c r="Q940" s="257"/>
      <c r="R940" s="257"/>
      <c r="S940" s="257"/>
      <c r="T940" s="257"/>
      <c r="U940" s="257"/>
      <c r="V940" s="257"/>
      <c r="W940" s="257"/>
      <c r="X940" s="257"/>
      <c r="Y940" s="257"/>
      <c r="Z940" s="257"/>
    </row>
    <row r="941" ht="13.5" customHeight="1">
      <c r="A941" s="257"/>
      <c r="B941" s="257"/>
      <c r="C941" s="257"/>
      <c r="D941" s="258"/>
      <c r="E941" s="258"/>
      <c r="F941" s="257"/>
      <c r="G941" s="257"/>
      <c r="H941" s="257"/>
      <c r="I941" s="257"/>
      <c r="J941" s="257"/>
      <c r="K941" s="257"/>
      <c r="L941" s="257"/>
      <c r="M941" s="257"/>
      <c r="N941" s="257"/>
      <c r="O941" s="257"/>
      <c r="P941" s="257"/>
      <c r="Q941" s="257"/>
      <c r="R941" s="257"/>
      <c r="S941" s="257"/>
      <c r="T941" s="257"/>
      <c r="U941" s="257"/>
      <c r="V941" s="257"/>
      <c r="W941" s="257"/>
      <c r="X941" s="257"/>
      <c r="Y941" s="257"/>
      <c r="Z941" s="257"/>
    </row>
    <row r="942" ht="13.5" customHeight="1">
      <c r="A942" s="257"/>
      <c r="B942" s="257"/>
      <c r="C942" s="257"/>
      <c r="D942" s="258"/>
      <c r="E942" s="258"/>
      <c r="F942" s="257"/>
      <c r="G942" s="257"/>
      <c r="H942" s="257"/>
      <c r="I942" s="257"/>
      <c r="J942" s="257"/>
      <c r="K942" s="257"/>
      <c r="L942" s="257"/>
      <c r="M942" s="257"/>
      <c r="N942" s="257"/>
      <c r="O942" s="257"/>
      <c r="P942" s="257"/>
      <c r="Q942" s="257"/>
      <c r="R942" s="257"/>
      <c r="S942" s="257"/>
      <c r="T942" s="257"/>
      <c r="U942" s="257"/>
      <c r="V942" s="257"/>
      <c r="W942" s="257"/>
      <c r="X942" s="257"/>
      <c r="Y942" s="257"/>
      <c r="Z942" s="257"/>
    </row>
    <row r="943" ht="13.5" customHeight="1">
      <c r="A943" s="257"/>
      <c r="B943" s="257"/>
      <c r="C943" s="257"/>
      <c r="D943" s="258"/>
      <c r="E943" s="258"/>
      <c r="F943" s="257"/>
      <c r="G943" s="257"/>
      <c r="H943" s="257"/>
      <c r="I943" s="257"/>
      <c r="J943" s="257"/>
      <c r="K943" s="257"/>
      <c r="L943" s="257"/>
      <c r="M943" s="257"/>
      <c r="N943" s="257"/>
      <c r="O943" s="257"/>
      <c r="P943" s="257"/>
      <c r="Q943" s="257"/>
      <c r="R943" s="257"/>
      <c r="S943" s="257"/>
      <c r="T943" s="257"/>
      <c r="U943" s="257"/>
      <c r="V943" s="257"/>
      <c r="W943" s="257"/>
      <c r="X943" s="257"/>
      <c r="Y943" s="257"/>
      <c r="Z943" s="257"/>
    </row>
    <row r="944" ht="13.5" customHeight="1">
      <c r="A944" s="257"/>
      <c r="B944" s="257"/>
      <c r="C944" s="257"/>
      <c r="D944" s="258"/>
      <c r="E944" s="258"/>
      <c r="F944" s="257"/>
      <c r="G944" s="257"/>
      <c r="H944" s="257"/>
      <c r="I944" s="257"/>
      <c r="J944" s="257"/>
      <c r="K944" s="257"/>
      <c r="L944" s="257"/>
      <c r="M944" s="257"/>
      <c r="N944" s="257"/>
      <c r="O944" s="257"/>
      <c r="P944" s="257"/>
      <c r="Q944" s="257"/>
      <c r="R944" s="257"/>
      <c r="S944" s="257"/>
      <c r="T944" s="257"/>
      <c r="U944" s="257"/>
      <c r="V944" s="257"/>
      <c r="W944" s="257"/>
      <c r="X944" s="257"/>
      <c r="Y944" s="257"/>
      <c r="Z944" s="257"/>
    </row>
    <row r="945" ht="13.5" customHeight="1">
      <c r="A945" s="257"/>
      <c r="B945" s="257"/>
      <c r="C945" s="257"/>
      <c r="D945" s="258"/>
      <c r="E945" s="258"/>
      <c r="F945" s="257"/>
      <c r="G945" s="257"/>
      <c r="H945" s="257"/>
      <c r="I945" s="257"/>
      <c r="J945" s="257"/>
      <c r="K945" s="257"/>
      <c r="L945" s="257"/>
      <c r="M945" s="257"/>
      <c r="N945" s="257"/>
      <c r="O945" s="257"/>
      <c r="P945" s="257"/>
      <c r="Q945" s="257"/>
      <c r="R945" s="257"/>
      <c r="S945" s="257"/>
      <c r="T945" s="257"/>
      <c r="U945" s="257"/>
      <c r="V945" s="257"/>
      <c r="W945" s="257"/>
      <c r="X945" s="257"/>
      <c r="Y945" s="257"/>
      <c r="Z945" s="257"/>
    </row>
    <row r="946" ht="13.5" customHeight="1">
      <c r="A946" s="257"/>
      <c r="B946" s="257"/>
      <c r="C946" s="257"/>
      <c r="D946" s="258"/>
      <c r="E946" s="258"/>
      <c r="F946" s="257"/>
      <c r="G946" s="257"/>
      <c r="H946" s="257"/>
      <c r="I946" s="257"/>
      <c r="J946" s="257"/>
      <c r="K946" s="257"/>
      <c r="L946" s="257"/>
      <c r="M946" s="257"/>
      <c r="N946" s="257"/>
      <c r="O946" s="257"/>
      <c r="P946" s="257"/>
      <c r="Q946" s="257"/>
      <c r="R946" s="257"/>
      <c r="S946" s="257"/>
      <c r="T946" s="257"/>
      <c r="U946" s="257"/>
      <c r="V946" s="257"/>
      <c r="W946" s="257"/>
      <c r="X946" s="257"/>
      <c r="Y946" s="257"/>
      <c r="Z946" s="257"/>
    </row>
    <row r="947" ht="13.5" customHeight="1">
      <c r="A947" s="257"/>
      <c r="B947" s="257"/>
      <c r="C947" s="257"/>
      <c r="D947" s="258"/>
      <c r="E947" s="258"/>
      <c r="F947" s="257"/>
      <c r="G947" s="257"/>
      <c r="H947" s="257"/>
      <c r="I947" s="257"/>
      <c r="J947" s="257"/>
      <c r="K947" s="257"/>
      <c r="L947" s="257"/>
      <c r="M947" s="257"/>
      <c r="N947" s="257"/>
      <c r="O947" s="257"/>
      <c r="P947" s="257"/>
      <c r="Q947" s="257"/>
      <c r="R947" s="257"/>
      <c r="S947" s="257"/>
      <c r="T947" s="257"/>
      <c r="U947" s="257"/>
      <c r="V947" s="257"/>
      <c r="W947" s="257"/>
      <c r="X947" s="257"/>
      <c r="Y947" s="257"/>
      <c r="Z947" s="257"/>
    </row>
    <row r="948" ht="13.5" customHeight="1">
      <c r="A948" s="257"/>
      <c r="B948" s="257"/>
      <c r="C948" s="257"/>
      <c r="D948" s="258"/>
      <c r="E948" s="258"/>
      <c r="F948" s="257"/>
      <c r="G948" s="257"/>
      <c r="H948" s="257"/>
      <c r="I948" s="257"/>
      <c r="J948" s="257"/>
      <c r="K948" s="257"/>
      <c r="L948" s="257"/>
      <c r="M948" s="257"/>
      <c r="N948" s="257"/>
      <c r="O948" s="257"/>
      <c r="P948" s="257"/>
      <c r="Q948" s="257"/>
      <c r="R948" s="257"/>
      <c r="S948" s="257"/>
      <c r="T948" s="257"/>
      <c r="U948" s="257"/>
      <c r="V948" s="257"/>
      <c r="W948" s="257"/>
      <c r="X948" s="257"/>
      <c r="Y948" s="257"/>
      <c r="Z948" s="257"/>
    </row>
    <row r="949" ht="13.5" customHeight="1">
      <c r="A949" s="257"/>
      <c r="B949" s="257"/>
      <c r="C949" s="257"/>
      <c r="D949" s="258"/>
      <c r="E949" s="258"/>
      <c r="F949" s="257"/>
      <c r="G949" s="257"/>
      <c r="H949" s="257"/>
      <c r="I949" s="257"/>
      <c r="J949" s="257"/>
      <c r="K949" s="257"/>
      <c r="L949" s="257"/>
      <c r="M949" s="257"/>
      <c r="N949" s="257"/>
      <c r="O949" s="257"/>
      <c r="P949" s="257"/>
      <c r="Q949" s="257"/>
      <c r="R949" s="257"/>
      <c r="S949" s="257"/>
      <c r="T949" s="257"/>
      <c r="U949" s="257"/>
      <c r="V949" s="257"/>
      <c r="W949" s="257"/>
      <c r="X949" s="257"/>
      <c r="Y949" s="257"/>
      <c r="Z949" s="257"/>
    </row>
    <row r="950" ht="13.5" customHeight="1">
      <c r="A950" s="257"/>
      <c r="B950" s="257"/>
      <c r="C950" s="257"/>
      <c r="D950" s="258"/>
      <c r="E950" s="258"/>
      <c r="F950" s="257"/>
      <c r="G950" s="257"/>
      <c r="H950" s="257"/>
      <c r="I950" s="257"/>
      <c r="J950" s="257"/>
      <c r="K950" s="257"/>
      <c r="L950" s="257"/>
      <c r="M950" s="257"/>
      <c r="N950" s="257"/>
      <c r="O950" s="257"/>
      <c r="P950" s="257"/>
      <c r="Q950" s="257"/>
      <c r="R950" s="257"/>
      <c r="S950" s="257"/>
      <c r="T950" s="257"/>
      <c r="U950" s="257"/>
      <c r="V950" s="257"/>
      <c r="W950" s="257"/>
      <c r="X950" s="257"/>
      <c r="Y950" s="257"/>
      <c r="Z950" s="257"/>
    </row>
    <row r="951" ht="13.5" customHeight="1">
      <c r="A951" s="257"/>
      <c r="B951" s="257"/>
      <c r="C951" s="257"/>
      <c r="D951" s="258"/>
      <c r="E951" s="258"/>
      <c r="F951" s="257"/>
      <c r="G951" s="257"/>
      <c r="H951" s="257"/>
      <c r="I951" s="257"/>
      <c r="J951" s="257"/>
      <c r="K951" s="257"/>
      <c r="L951" s="257"/>
      <c r="M951" s="257"/>
      <c r="N951" s="257"/>
      <c r="O951" s="257"/>
      <c r="P951" s="257"/>
      <c r="Q951" s="257"/>
      <c r="R951" s="257"/>
      <c r="S951" s="257"/>
      <c r="T951" s="257"/>
      <c r="U951" s="257"/>
      <c r="V951" s="257"/>
      <c r="W951" s="257"/>
      <c r="X951" s="257"/>
      <c r="Y951" s="257"/>
      <c r="Z951" s="257"/>
    </row>
    <row r="952" ht="13.5" customHeight="1">
      <c r="A952" s="257"/>
      <c r="B952" s="257"/>
      <c r="C952" s="257"/>
      <c r="D952" s="258"/>
      <c r="E952" s="258"/>
      <c r="F952" s="257"/>
      <c r="G952" s="257"/>
      <c r="H952" s="257"/>
      <c r="I952" s="257"/>
      <c r="J952" s="257"/>
      <c r="K952" s="257"/>
      <c r="L952" s="257"/>
      <c r="M952" s="257"/>
      <c r="N952" s="257"/>
      <c r="O952" s="257"/>
      <c r="P952" s="257"/>
      <c r="Q952" s="257"/>
      <c r="R952" s="257"/>
      <c r="S952" s="257"/>
      <c r="T952" s="257"/>
      <c r="U952" s="257"/>
      <c r="V952" s="257"/>
      <c r="W952" s="257"/>
      <c r="X952" s="257"/>
      <c r="Y952" s="257"/>
      <c r="Z952" s="257"/>
    </row>
    <row r="953" ht="13.5" customHeight="1">
      <c r="A953" s="257"/>
      <c r="B953" s="257"/>
      <c r="C953" s="257"/>
      <c r="D953" s="258"/>
      <c r="E953" s="258"/>
      <c r="F953" s="257"/>
      <c r="G953" s="257"/>
      <c r="H953" s="257"/>
      <c r="I953" s="257"/>
      <c r="J953" s="257"/>
      <c r="K953" s="257"/>
      <c r="L953" s="257"/>
      <c r="M953" s="257"/>
      <c r="N953" s="257"/>
      <c r="O953" s="257"/>
      <c r="P953" s="257"/>
      <c r="Q953" s="257"/>
      <c r="R953" s="257"/>
      <c r="S953" s="257"/>
      <c r="T953" s="257"/>
      <c r="U953" s="257"/>
      <c r="V953" s="257"/>
      <c r="W953" s="257"/>
      <c r="X953" s="257"/>
      <c r="Y953" s="257"/>
      <c r="Z953" s="257"/>
    </row>
    <row r="954" ht="13.5" customHeight="1">
      <c r="A954" s="257"/>
      <c r="B954" s="257"/>
      <c r="C954" s="257"/>
      <c r="D954" s="258"/>
      <c r="E954" s="258"/>
      <c r="F954" s="257"/>
      <c r="G954" s="257"/>
      <c r="H954" s="257"/>
      <c r="I954" s="257"/>
      <c r="J954" s="257"/>
      <c r="K954" s="257"/>
      <c r="L954" s="257"/>
      <c r="M954" s="257"/>
      <c r="N954" s="257"/>
      <c r="O954" s="257"/>
      <c r="P954" s="257"/>
      <c r="Q954" s="257"/>
      <c r="R954" s="257"/>
      <c r="S954" s="257"/>
      <c r="T954" s="257"/>
      <c r="U954" s="257"/>
      <c r="V954" s="257"/>
      <c r="W954" s="257"/>
      <c r="X954" s="257"/>
      <c r="Y954" s="257"/>
      <c r="Z954" s="257"/>
    </row>
    <row r="955" ht="13.5" customHeight="1">
      <c r="A955" s="257"/>
      <c r="B955" s="257"/>
      <c r="C955" s="257"/>
      <c r="D955" s="258"/>
      <c r="E955" s="258"/>
      <c r="F955" s="257"/>
      <c r="G955" s="257"/>
      <c r="H955" s="257"/>
      <c r="I955" s="257"/>
      <c r="J955" s="257"/>
      <c r="K955" s="257"/>
      <c r="L955" s="257"/>
      <c r="M955" s="257"/>
      <c r="N955" s="257"/>
      <c r="O955" s="257"/>
      <c r="P955" s="257"/>
      <c r="Q955" s="257"/>
      <c r="R955" s="257"/>
      <c r="S955" s="257"/>
      <c r="T955" s="257"/>
      <c r="U955" s="257"/>
      <c r="V955" s="257"/>
      <c r="W955" s="257"/>
      <c r="X955" s="257"/>
      <c r="Y955" s="257"/>
      <c r="Z955" s="257"/>
    </row>
    <row r="956" ht="13.5" customHeight="1">
      <c r="A956" s="257"/>
      <c r="B956" s="257"/>
      <c r="C956" s="257"/>
      <c r="D956" s="258"/>
      <c r="E956" s="258"/>
      <c r="F956" s="257"/>
      <c r="G956" s="257"/>
      <c r="H956" s="257"/>
      <c r="I956" s="257"/>
      <c r="J956" s="257"/>
      <c r="K956" s="257"/>
      <c r="L956" s="257"/>
      <c r="M956" s="257"/>
      <c r="N956" s="257"/>
      <c r="O956" s="257"/>
      <c r="P956" s="257"/>
      <c r="Q956" s="257"/>
      <c r="R956" s="257"/>
      <c r="S956" s="257"/>
      <c r="T956" s="257"/>
      <c r="U956" s="257"/>
      <c r="V956" s="257"/>
      <c r="W956" s="257"/>
      <c r="X956" s="257"/>
      <c r="Y956" s="257"/>
      <c r="Z956" s="257"/>
    </row>
    <row r="957" ht="13.5" customHeight="1">
      <c r="A957" s="257"/>
      <c r="B957" s="257"/>
      <c r="C957" s="257"/>
      <c r="D957" s="258"/>
      <c r="E957" s="258"/>
      <c r="F957" s="257"/>
      <c r="G957" s="257"/>
      <c r="H957" s="257"/>
      <c r="I957" s="257"/>
      <c r="J957" s="257"/>
      <c r="K957" s="257"/>
      <c r="L957" s="257"/>
      <c r="M957" s="257"/>
      <c r="N957" s="257"/>
      <c r="O957" s="257"/>
      <c r="P957" s="257"/>
      <c r="Q957" s="257"/>
      <c r="R957" s="257"/>
      <c r="S957" s="257"/>
      <c r="T957" s="257"/>
      <c r="U957" s="257"/>
      <c r="V957" s="257"/>
      <c r="W957" s="257"/>
      <c r="X957" s="257"/>
      <c r="Y957" s="257"/>
      <c r="Z957" s="257"/>
    </row>
    <row r="958" ht="13.5" customHeight="1">
      <c r="A958" s="257"/>
      <c r="B958" s="257"/>
      <c r="C958" s="257"/>
      <c r="D958" s="258"/>
      <c r="E958" s="258"/>
      <c r="F958" s="257"/>
      <c r="G958" s="257"/>
      <c r="H958" s="257"/>
      <c r="I958" s="257"/>
      <c r="J958" s="257"/>
      <c r="K958" s="257"/>
      <c r="L958" s="257"/>
      <c r="M958" s="257"/>
      <c r="N958" s="257"/>
      <c r="O958" s="257"/>
      <c r="P958" s="257"/>
      <c r="Q958" s="257"/>
      <c r="R958" s="257"/>
      <c r="S958" s="257"/>
      <c r="T958" s="257"/>
      <c r="U958" s="257"/>
      <c r="V958" s="257"/>
      <c r="W958" s="257"/>
      <c r="X958" s="257"/>
      <c r="Y958" s="257"/>
      <c r="Z958" s="257"/>
    </row>
    <row r="959" ht="13.5" customHeight="1">
      <c r="A959" s="257"/>
      <c r="B959" s="257"/>
      <c r="C959" s="257"/>
      <c r="D959" s="258"/>
      <c r="E959" s="258"/>
      <c r="F959" s="257"/>
      <c r="G959" s="257"/>
      <c r="H959" s="257"/>
      <c r="I959" s="257"/>
      <c r="J959" s="257"/>
      <c r="K959" s="257"/>
      <c r="L959" s="257"/>
      <c r="M959" s="257"/>
      <c r="N959" s="257"/>
      <c r="O959" s="257"/>
      <c r="P959" s="257"/>
      <c r="Q959" s="257"/>
      <c r="R959" s="257"/>
      <c r="S959" s="257"/>
      <c r="T959" s="257"/>
      <c r="U959" s="257"/>
      <c r="V959" s="257"/>
      <c r="W959" s="257"/>
      <c r="X959" s="257"/>
      <c r="Y959" s="257"/>
      <c r="Z959" s="257"/>
    </row>
    <row r="960" ht="13.5" customHeight="1">
      <c r="A960" s="257"/>
      <c r="B960" s="257"/>
      <c r="C960" s="257"/>
      <c r="D960" s="258"/>
      <c r="E960" s="258"/>
      <c r="F960" s="257"/>
      <c r="G960" s="257"/>
      <c r="H960" s="257"/>
      <c r="I960" s="257"/>
      <c r="J960" s="257"/>
      <c r="K960" s="257"/>
      <c r="L960" s="257"/>
      <c r="M960" s="257"/>
      <c r="N960" s="257"/>
      <c r="O960" s="257"/>
      <c r="P960" s="257"/>
      <c r="Q960" s="257"/>
      <c r="R960" s="257"/>
      <c r="S960" s="257"/>
      <c r="T960" s="257"/>
      <c r="U960" s="257"/>
      <c r="V960" s="257"/>
      <c r="W960" s="257"/>
      <c r="X960" s="257"/>
      <c r="Y960" s="257"/>
      <c r="Z960" s="257"/>
    </row>
    <row r="961" ht="13.5" customHeight="1">
      <c r="A961" s="257"/>
      <c r="B961" s="257"/>
      <c r="C961" s="257"/>
      <c r="D961" s="258"/>
      <c r="E961" s="258"/>
      <c r="F961" s="257"/>
      <c r="G961" s="257"/>
      <c r="H961" s="257"/>
      <c r="I961" s="257"/>
      <c r="J961" s="257"/>
      <c r="K961" s="257"/>
      <c r="L961" s="257"/>
      <c r="M961" s="257"/>
      <c r="N961" s="257"/>
      <c r="O961" s="257"/>
      <c r="P961" s="257"/>
      <c r="Q961" s="257"/>
      <c r="R961" s="257"/>
      <c r="S961" s="257"/>
      <c r="T961" s="257"/>
      <c r="U961" s="257"/>
      <c r="V961" s="257"/>
      <c r="W961" s="257"/>
      <c r="X961" s="257"/>
      <c r="Y961" s="257"/>
      <c r="Z961" s="257"/>
    </row>
    <row r="962" ht="13.5" customHeight="1">
      <c r="A962" s="257"/>
      <c r="B962" s="257"/>
      <c r="C962" s="257"/>
      <c r="D962" s="258"/>
      <c r="E962" s="258"/>
      <c r="F962" s="257"/>
      <c r="G962" s="257"/>
      <c r="H962" s="257"/>
      <c r="I962" s="257"/>
      <c r="J962" s="257"/>
      <c r="K962" s="257"/>
      <c r="L962" s="257"/>
      <c r="M962" s="257"/>
      <c r="N962" s="257"/>
      <c r="O962" s="257"/>
      <c r="P962" s="257"/>
      <c r="Q962" s="257"/>
      <c r="R962" s="257"/>
      <c r="S962" s="257"/>
      <c r="T962" s="257"/>
      <c r="U962" s="257"/>
      <c r="V962" s="257"/>
      <c r="W962" s="257"/>
      <c r="X962" s="257"/>
      <c r="Y962" s="257"/>
      <c r="Z962" s="257"/>
    </row>
    <row r="963" ht="13.5" customHeight="1">
      <c r="A963" s="257"/>
      <c r="B963" s="257"/>
      <c r="C963" s="257"/>
      <c r="D963" s="258"/>
      <c r="E963" s="258"/>
      <c r="F963" s="257"/>
      <c r="G963" s="257"/>
      <c r="H963" s="257"/>
      <c r="I963" s="257"/>
      <c r="J963" s="257"/>
      <c r="K963" s="257"/>
      <c r="L963" s="257"/>
      <c r="M963" s="257"/>
      <c r="N963" s="257"/>
      <c r="O963" s="257"/>
      <c r="P963" s="257"/>
      <c r="Q963" s="257"/>
      <c r="R963" s="257"/>
      <c r="S963" s="257"/>
      <c r="T963" s="257"/>
      <c r="U963" s="257"/>
      <c r="V963" s="257"/>
      <c r="W963" s="257"/>
      <c r="X963" s="257"/>
      <c r="Y963" s="257"/>
      <c r="Z963" s="257"/>
    </row>
    <row r="964" ht="13.5" customHeight="1">
      <c r="A964" s="257"/>
      <c r="B964" s="257"/>
      <c r="C964" s="257"/>
      <c r="D964" s="258"/>
      <c r="E964" s="258"/>
      <c r="F964" s="257"/>
      <c r="G964" s="257"/>
      <c r="H964" s="257"/>
      <c r="I964" s="257"/>
      <c r="J964" s="257"/>
      <c r="K964" s="257"/>
      <c r="L964" s="257"/>
      <c r="M964" s="257"/>
      <c r="N964" s="257"/>
      <c r="O964" s="257"/>
      <c r="P964" s="257"/>
      <c r="Q964" s="257"/>
      <c r="R964" s="257"/>
      <c r="S964" s="257"/>
      <c r="T964" s="257"/>
      <c r="U964" s="257"/>
      <c r="V964" s="257"/>
      <c r="W964" s="257"/>
      <c r="X964" s="257"/>
      <c r="Y964" s="257"/>
      <c r="Z964" s="257"/>
    </row>
    <row r="965" ht="13.5" customHeight="1">
      <c r="A965" s="257"/>
      <c r="B965" s="257"/>
      <c r="C965" s="257"/>
      <c r="D965" s="258"/>
      <c r="E965" s="258"/>
      <c r="F965" s="257"/>
      <c r="G965" s="257"/>
      <c r="H965" s="257"/>
      <c r="I965" s="257"/>
      <c r="J965" s="257"/>
      <c r="K965" s="257"/>
      <c r="L965" s="257"/>
      <c r="M965" s="257"/>
      <c r="N965" s="257"/>
      <c r="O965" s="257"/>
      <c r="P965" s="257"/>
      <c r="Q965" s="257"/>
      <c r="R965" s="257"/>
      <c r="S965" s="257"/>
      <c r="T965" s="257"/>
      <c r="U965" s="257"/>
      <c r="V965" s="257"/>
      <c r="W965" s="257"/>
      <c r="X965" s="257"/>
      <c r="Y965" s="257"/>
      <c r="Z965" s="257"/>
    </row>
    <row r="966" ht="13.5" customHeight="1">
      <c r="A966" s="257"/>
      <c r="B966" s="257"/>
      <c r="C966" s="257"/>
      <c r="D966" s="258"/>
      <c r="E966" s="258"/>
      <c r="F966" s="257"/>
      <c r="G966" s="257"/>
      <c r="H966" s="257"/>
      <c r="I966" s="257"/>
      <c r="J966" s="257"/>
      <c r="K966" s="257"/>
      <c r="L966" s="257"/>
      <c r="M966" s="257"/>
      <c r="N966" s="257"/>
      <c r="O966" s="257"/>
      <c r="P966" s="257"/>
      <c r="Q966" s="257"/>
      <c r="R966" s="257"/>
      <c r="S966" s="257"/>
      <c r="T966" s="257"/>
      <c r="U966" s="257"/>
      <c r="V966" s="257"/>
      <c r="W966" s="257"/>
      <c r="X966" s="257"/>
      <c r="Y966" s="257"/>
      <c r="Z966" s="257"/>
    </row>
    <row r="967" ht="13.5" customHeight="1">
      <c r="A967" s="257"/>
      <c r="B967" s="257"/>
      <c r="C967" s="257"/>
      <c r="D967" s="258"/>
      <c r="E967" s="258"/>
      <c r="F967" s="257"/>
      <c r="G967" s="257"/>
      <c r="H967" s="257"/>
      <c r="I967" s="257"/>
      <c r="J967" s="257"/>
      <c r="K967" s="257"/>
      <c r="L967" s="257"/>
      <c r="M967" s="257"/>
      <c r="N967" s="257"/>
      <c r="O967" s="257"/>
      <c r="P967" s="257"/>
      <c r="Q967" s="257"/>
      <c r="R967" s="257"/>
      <c r="S967" s="257"/>
      <c r="T967" s="257"/>
      <c r="U967" s="257"/>
      <c r="V967" s="257"/>
      <c r="W967" s="257"/>
      <c r="X967" s="257"/>
      <c r="Y967" s="257"/>
      <c r="Z967" s="257"/>
    </row>
    <row r="968" ht="13.5" customHeight="1">
      <c r="A968" s="257"/>
      <c r="B968" s="257"/>
      <c r="C968" s="257"/>
      <c r="D968" s="258"/>
      <c r="E968" s="258"/>
      <c r="F968" s="257"/>
      <c r="G968" s="257"/>
      <c r="H968" s="257"/>
      <c r="I968" s="257"/>
      <c r="J968" s="257"/>
      <c r="K968" s="257"/>
      <c r="L968" s="257"/>
      <c r="M968" s="257"/>
      <c r="N968" s="257"/>
      <c r="O968" s="257"/>
      <c r="P968" s="257"/>
      <c r="Q968" s="257"/>
      <c r="R968" s="257"/>
      <c r="S968" s="257"/>
      <c r="T968" s="257"/>
      <c r="U968" s="257"/>
      <c r="V968" s="257"/>
      <c r="W968" s="257"/>
      <c r="X968" s="257"/>
      <c r="Y968" s="257"/>
      <c r="Z968" s="257"/>
    </row>
    <row r="969" ht="13.5" customHeight="1">
      <c r="A969" s="257"/>
      <c r="B969" s="257"/>
      <c r="C969" s="257"/>
      <c r="D969" s="258"/>
      <c r="E969" s="258"/>
      <c r="F969" s="257"/>
      <c r="G969" s="257"/>
      <c r="H969" s="257"/>
      <c r="I969" s="257"/>
      <c r="J969" s="257"/>
      <c r="K969" s="257"/>
      <c r="L969" s="257"/>
      <c r="M969" s="257"/>
      <c r="N969" s="257"/>
      <c r="O969" s="257"/>
      <c r="P969" s="257"/>
      <c r="Q969" s="257"/>
      <c r="R969" s="257"/>
      <c r="S969" s="257"/>
      <c r="T969" s="257"/>
      <c r="U969" s="257"/>
      <c r="V969" s="257"/>
      <c r="W969" s="257"/>
      <c r="X969" s="257"/>
      <c r="Y969" s="257"/>
      <c r="Z969" s="257"/>
    </row>
    <row r="970" ht="13.5" customHeight="1">
      <c r="A970" s="257"/>
      <c r="B970" s="257"/>
      <c r="C970" s="257"/>
      <c r="D970" s="258"/>
      <c r="E970" s="258"/>
      <c r="F970" s="257"/>
      <c r="G970" s="257"/>
      <c r="H970" s="257"/>
      <c r="I970" s="257"/>
      <c r="J970" s="257"/>
      <c r="K970" s="257"/>
      <c r="L970" s="257"/>
      <c r="M970" s="257"/>
      <c r="N970" s="257"/>
      <c r="O970" s="257"/>
      <c r="P970" s="257"/>
      <c r="Q970" s="257"/>
      <c r="R970" s="257"/>
      <c r="S970" s="257"/>
      <c r="T970" s="257"/>
      <c r="U970" s="257"/>
      <c r="V970" s="257"/>
      <c r="W970" s="257"/>
      <c r="X970" s="257"/>
      <c r="Y970" s="257"/>
      <c r="Z970" s="257"/>
    </row>
    <row r="971" ht="13.5" customHeight="1">
      <c r="A971" s="257"/>
      <c r="B971" s="257"/>
      <c r="C971" s="257"/>
      <c r="D971" s="258"/>
      <c r="E971" s="258"/>
      <c r="F971" s="257"/>
      <c r="G971" s="257"/>
      <c r="H971" s="257"/>
      <c r="I971" s="257"/>
      <c r="J971" s="257"/>
      <c r="K971" s="257"/>
      <c r="L971" s="257"/>
      <c r="M971" s="257"/>
      <c r="N971" s="257"/>
      <c r="O971" s="257"/>
      <c r="P971" s="257"/>
      <c r="Q971" s="257"/>
      <c r="R971" s="257"/>
      <c r="S971" s="257"/>
      <c r="T971" s="257"/>
      <c r="U971" s="257"/>
      <c r="V971" s="257"/>
      <c r="W971" s="257"/>
      <c r="X971" s="257"/>
      <c r="Y971" s="257"/>
      <c r="Z971" s="257"/>
    </row>
    <row r="972" ht="13.5" customHeight="1">
      <c r="A972" s="257"/>
      <c r="B972" s="257"/>
      <c r="C972" s="257"/>
      <c r="D972" s="258"/>
      <c r="E972" s="258"/>
      <c r="F972" s="257"/>
      <c r="G972" s="257"/>
      <c r="H972" s="257"/>
      <c r="I972" s="257"/>
      <c r="J972" s="257"/>
      <c r="K972" s="257"/>
      <c r="L972" s="257"/>
      <c r="M972" s="257"/>
      <c r="N972" s="257"/>
      <c r="O972" s="257"/>
      <c r="P972" s="257"/>
      <c r="Q972" s="257"/>
      <c r="R972" s="257"/>
      <c r="S972" s="257"/>
      <c r="T972" s="257"/>
      <c r="U972" s="257"/>
      <c r="V972" s="257"/>
      <c r="W972" s="257"/>
      <c r="X972" s="257"/>
      <c r="Y972" s="257"/>
      <c r="Z972" s="257"/>
    </row>
    <row r="973" ht="13.5" customHeight="1">
      <c r="A973" s="257"/>
      <c r="B973" s="257"/>
      <c r="C973" s="257"/>
      <c r="D973" s="258"/>
      <c r="E973" s="258"/>
      <c r="F973" s="257"/>
      <c r="G973" s="257"/>
      <c r="H973" s="257"/>
      <c r="I973" s="257"/>
      <c r="J973" s="257"/>
      <c r="K973" s="257"/>
      <c r="L973" s="257"/>
      <c r="M973" s="257"/>
      <c r="N973" s="257"/>
      <c r="O973" s="257"/>
      <c r="P973" s="257"/>
      <c r="Q973" s="257"/>
      <c r="R973" s="257"/>
      <c r="S973" s="257"/>
      <c r="T973" s="257"/>
      <c r="U973" s="257"/>
      <c r="V973" s="257"/>
      <c r="W973" s="257"/>
      <c r="X973" s="257"/>
      <c r="Y973" s="257"/>
      <c r="Z973" s="257"/>
    </row>
    <row r="974" ht="13.5" customHeight="1">
      <c r="A974" s="257"/>
      <c r="B974" s="257"/>
      <c r="C974" s="257"/>
      <c r="D974" s="258"/>
      <c r="E974" s="258"/>
      <c r="F974" s="257"/>
      <c r="G974" s="257"/>
      <c r="H974" s="257"/>
      <c r="I974" s="257"/>
      <c r="J974" s="257"/>
      <c r="K974" s="257"/>
      <c r="L974" s="257"/>
      <c r="M974" s="257"/>
      <c r="N974" s="257"/>
      <c r="O974" s="257"/>
      <c r="P974" s="257"/>
      <c r="Q974" s="257"/>
      <c r="R974" s="257"/>
      <c r="S974" s="257"/>
      <c r="T974" s="257"/>
      <c r="U974" s="257"/>
      <c r="V974" s="257"/>
      <c r="W974" s="257"/>
      <c r="X974" s="257"/>
      <c r="Y974" s="257"/>
      <c r="Z974" s="257"/>
    </row>
    <row r="975" ht="13.5" customHeight="1">
      <c r="A975" s="257"/>
      <c r="B975" s="257"/>
      <c r="C975" s="257"/>
      <c r="D975" s="258"/>
      <c r="E975" s="258"/>
      <c r="F975" s="257"/>
      <c r="G975" s="257"/>
      <c r="H975" s="257"/>
      <c r="I975" s="257"/>
      <c r="J975" s="257"/>
      <c r="K975" s="257"/>
      <c r="L975" s="257"/>
      <c r="M975" s="257"/>
      <c r="N975" s="257"/>
      <c r="O975" s="257"/>
      <c r="P975" s="257"/>
      <c r="Q975" s="257"/>
      <c r="R975" s="257"/>
      <c r="S975" s="257"/>
      <c r="T975" s="257"/>
      <c r="U975" s="257"/>
      <c r="V975" s="257"/>
      <c r="W975" s="257"/>
      <c r="X975" s="257"/>
      <c r="Y975" s="257"/>
      <c r="Z975" s="257"/>
    </row>
    <row r="976" ht="13.5" customHeight="1">
      <c r="A976" s="257"/>
      <c r="B976" s="257"/>
      <c r="C976" s="257"/>
      <c r="D976" s="258"/>
      <c r="E976" s="258"/>
      <c r="F976" s="257"/>
      <c r="G976" s="257"/>
      <c r="H976" s="257"/>
      <c r="I976" s="257"/>
      <c r="J976" s="257"/>
      <c r="K976" s="257"/>
      <c r="L976" s="257"/>
      <c r="M976" s="257"/>
      <c r="N976" s="257"/>
      <c r="O976" s="257"/>
      <c r="P976" s="257"/>
      <c r="Q976" s="257"/>
      <c r="R976" s="257"/>
      <c r="S976" s="257"/>
      <c r="T976" s="257"/>
      <c r="U976" s="257"/>
      <c r="V976" s="257"/>
      <c r="W976" s="257"/>
      <c r="X976" s="257"/>
      <c r="Y976" s="257"/>
      <c r="Z976" s="257"/>
    </row>
    <row r="977" ht="13.5" customHeight="1">
      <c r="A977" s="257"/>
      <c r="B977" s="257"/>
      <c r="C977" s="257"/>
      <c r="D977" s="258"/>
      <c r="E977" s="258"/>
      <c r="F977" s="257"/>
      <c r="G977" s="257"/>
      <c r="H977" s="257"/>
      <c r="I977" s="257"/>
      <c r="J977" s="257"/>
      <c r="K977" s="257"/>
      <c r="L977" s="257"/>
      <c r="M977" s="257"/>
      <c r="N977" s="257"/>
      <c r="O977" s="257"/>
      <c r="P977" s="257"/>
      <c r="Q977" s="257"/>
      <c r="R977" s="257"/>
      <c r="S977" s="257"/>
      <c r="T977" s="257"/>
      <c r="U977" s="257"/>
      <c r="V977" s="257"/>
      <c r="W977" s="257"/>
      <c r="X977" s="257"/>
      <c r="Y977" s="257"/>
      <c r="Z977" s="257"/>
    </row>
    <row r="978" ht="13.5" customHeight="1">
      <c r="A978" s="257"/>
      <c r="B978" s="257"/>
      <c r="C978" s="257"/>
      <c r="D978" s="258"/>
      <c r="E978" s="258"/>
      <c r="F978" s="257"/>
      <c r="G978" s="257"/>
      <c r="H978" s="257"/>
      <c r="I978" s="257"/>
      <c r="J978" s="257"/>
      <c r="K978" s="257"/>
      <c r="L978" s="257"/>
      <c r="M978" s="257"/>
      <c r="N978" s="257"/>
      <c r="O978" s="257"/>
      <c r="P978" s="257"/>
      <c r="Q978" s="257"/>
      <c r="R978" s="257"/>
      <c r="S978" s="257"/>
      <c r="T978" s="257"/>
      <c r="U978" s="257"/>
      <c r="V978" s="257"/>
      <c r="W978" s="257"/>
      <c r="X978" s="257"/>
      <c r="Y978" s="257"/>
      <c r="Z978" s="257"/>
    </row>
    <row r="979" ht="13.5" customHeight="1">
      <c r="A979" s="257"/>
      <c r="B979" s="257"/>
      <c r="C979" s="257"/>
      <c r="D979" s="258"/>
      <c r="E979" s="258"/>
      <c r="F979" s="257"/>
      <c r="G979" s="257"/>
      <c r="H979" s="257"/>
      <c r="I979" s="257"/>
      <c r="J979" s="257"/>
      <c r="K979" s="257"/>
      <c r="L979" s="257"/>
      <c r="M979" s="257"/>
      <c r="N979" s="257"/>
      <c r="O979" s="257"/>
      <c r="P979" s="257"/>
      <c r="Q979" s="257"/>
      <c r="R979" s="257"/>
      <c r="S979" s="257"/>
      <c r="T979" s="257"/>
      <c r="U979" s="257"/>
      <c r="V979" s="257"/>
      <c r="W979" s="257"/>
      <c r="X979" s="257"/>
      <c r="Y979" s="257"/>
      <c r="Z979" s="257"/>
    </row>
    <row r="980" ht="13.5" customHeight="1">
      <c r="A980" s="257"/>
      <c r="B980" s="257"/>
      <c r="C980" s="257"/>
      <c r="D980" s="258"/>
      <c r="E980" s="258"/>
      <c r="F980" s="257"/>
      <c r="G980" s="257"/>
      <c r="H980" s="257"/>
      <c r="I980" s="257"/>
      <c r="J980" s="257"/>
      <c r="K980" s="257"/>
      <c r="L980" s="257"/>
      <c r="M980" s="257"/>
      <c r="N980" s="257"/>
      <c r="O980" s="257"/>
      <c r="P980" s="257"/>
      <c r="Q980" s="257"/>
      <c r="R980" s="257"/>
      <c r="S980" s="257"/>
      <c r="T980" s="257"/>
      <c r="U980" s="257"/>
      <c r="V980" s="257"/>
      <c r="W980" s="257"/>
      <c r="X980" s="257"/>
      <c r="Y980" s="257"/>
      <c r="Z980" s="257"/>
    </row>
    <row r="981" ht="13.5" customHeight="1">
      <c r="A981" s="257"/>
      <c r="B981" s="257"/>
      <c r="C981" s="257"/>
      <c r="D981" s="258"/>
      <c r="E981" s="258"/>
      <c r="F981" s="257"/>
      <c r="G981" s="257"/>
      <c r="H981" s="257"/>
      <c r="I981" s="257"/>
      <c r="J981" s="257"/>
      <c r="K981" s="257"/>
      <c r="L981" s="257"/>
      <c r="M981" s="257"/>
      <c r="N981" s="257"/>
      <c r="O981" s="257"/>
      <c r="P981" s="257"/>
      <c r="Q981" s="257"/>
      <c r="R981" s="257"/>
      <c r="S981" s="257"/>
      <c r="T981" s="257"/>
      <c r="U981" s="257"/>
      <c r="V981" s="257"/>
      <c r="W981" s="257"/>
      <c r="X981" s="257"/>
      <c r="Y981" s="257"/>
      <c r="Z981" s="257"/>
    </row>
    <row r="982" ht="13.5" customHeight="1">
      <c r="A982" s="257"/>
      <c r="B982" s="257"/>
      <c r="C982" s="257"/>
      <c r="D982" s="258"/>
      <c r="E982" s="258"/>
      <c r="F982" s="257"/>
      <c r="G982" s="257"/>
      <c r="H982" s="257"/>
      <c r="I982" s="257"/>
      <c r="J982" s="257"/>
      <c r="K982" s="257"/>
      <c r="L982" s="257"/>
      <c r="M982" s="257"/>
      <c r="N982" s="257"/>
      <c r="O982" s="257"/>
      <c r="P982" s="257"/>
      <c r="Q982" s="257"/>
      <c r="R982" s="257"/>
      <c r="S982" s="257"/>
      <c r="T982" s="257"/>
      <c r="U982" s="257"/>
      <c r="V982" s="257"/>
      <c r="W982" s="257"/>
      <c r="X982" s="257"/>
      <c r="Y982" s="257"/>
      <c r="Z982" s="257"/>
    </row>
    <row r="983" ht="13.5" customHeight="1">
      <c r="A983" s="257"/>
      <c r="B983" s="257"/>
      <c r="C983" s="257"/>
      <c r="D983" s="258"/>
      <c r="E983" s="258"/>
      <c r="F983" s="257"/>
      <c r="G983" s="257"/>
      <c r="H983" s="257"/>
      <c r="I983" s="257"/>
      <c r="J983" s="257"/>
      <c r="K983" s="257"/>
      <c r="L983" s="257"/>
      <c r="M983" s="257"/>
      <c r="N983" s="257"/>
      <c r="O983" s="257"/>
      <c r="P983" s="257"/>
      <c r="Q983" s="257"/>
      <c r="R983" s="257"/>
      <c r="S983" s="257"/>
      <c r="T983" s="257"/>
      <c r="U983" s="257"/>
      <c r="V983" s="257"/>
      <c r="W983" s="257"/>
      <c r="X983" s="257"/>
      <c r="Y983" s="257"/>
      <c r="Z983" s="257"/>
    </row>
    <row r="984" ht="13.5" customHeight="1">
      <c r="A984" s="257"/>
      <c r="B984" s="257"/>
      <c r="C984" s="257"/>
      <c r="D984" s="258"/>
      <c r="E984" s="258"/>
      <c r="F984" s="257"/>
      <c r="G984" s="257"/>
      <c r="H984" s="257"/>
      <c r="I984" s="257"/>
      <c r="J984" s="257"/>
      <c r="K984" s="257"/>
      <c r="L984" s="257"/>
      <c r="M984" s="257"/>
      <c r="N984" s="257"/>
      <c r="O984" s="257"/>
      <c r="P984" s="257"/>
      <c r="Q984" s="257"/>
      <c r="R984" s="257"/>
      <c r="S984" s="257"/>
      <c r="T984" s="257"/>
      <c r="U984" s="257"/>
      <c r="V984" s="257"/>
      <c r="W984" s="257"/>
      <c r="X984" s="257"/>
      <c r="Y984" s="257"/>
      <c r="Z984" s="257"/>
    </row>
    <row r="985" ht="13.5" customHeight="1">
      <c r="A985" s="257"/>
      <c r="B985" s="257"/>
      <c r="C985" s="257"/>
      <c r="D985" s="258"/>
      <c r="E985" s="258"/>
      <c r="F985" s="257"/>
      <c r="G985" s="257"/>
      <c r="H985" s="257"/>
      <c r="I985" s="257"/>
      <c r="J985" s="257"/>
      <c r="K985" s="257"/>
      <c r="L985" s="257"/>
      <c r="M985" s="257"/>
      <c r="N985" s="257"/>
      <c r="O985" s="257"/>
      <c r="P985" s="257"/>
      <c r="Q985" s="257"/>
      <c r="R985" s="257"/>
      <c r="S985" s="257"/>
      <c r="T985" s="257"/>
      <c r="U985" s="257"/>
      <c r="V985" s="257"/>
      <c r="W985" s="257"/>
      <c r="X985" s="257"/>
      <c r="Y985" s="257"/>
      <c r="Z985" s="257"/>
    </row>
    <row r="986" ht="13.5" customHeight="1">
      <c r="A986" s="257"/>
      <c r="B986" s="257"/>
      <c r="C986" s="257"/>
      <c r="D986" s="258"/>
      <c r="E986" s="258"/>
      <c r="F986" s="257"/>
      <c r="G986" s="257"/>
      <c r="H986" s="257"/>
      <c r="I986" s="257"/>
      <c r="J986" s="257"/>
      <c r="K986" s="257"/>
      <c r="L986" s="257"/>
      <c r="M986" s="257"/>
      <c r="N986" s="257"/>
      <c r="O986" s="257"/>
      <c r="P986" s="257"/>
      <c r="Q986" s="257"/>
      <c r="R986" s="257"/>
      <c r="S986" s="257"/>
      <c r="T986" s="257"/>
      <c r="U986" s="257"/>
      <c r="V986" s="257"/>
      <c r="W986" s="257"/>
      <c r="X986" s="257"/>
      <c r="Y986" s="257"/>
      <c r="Z986" s="257"/>
    </row>
    <row r="987" ht="13.5" customHeight="1">
      <c r="A987" s="257"/>
      <c r="B987" s="257"/>
      <c r="C987" s="257"/>
      <c r="D987" s="258"/>
      <c r="E987" s="258"/>
      <c r="F987" s="257"/>
      <c r="G987" s="257"/>
      <c r="H987" s="257"/>
      <c r="I987" s="257"/>
      <c r="J987" s="257"/>
      <c r="K987" s="257"/>
      <c r="L987" s="257"/>
      <c r="M987" s="257"/>
      <c r="N987" s="257"/>
      <c r="O987" s="257"/>
      <c r="P987" s="257"/>
      <c r="Q987" s="257"/>
      <c r="R987" s="257"/>
      <c r="S987" s="257"/>
      <c r="T987" s="257"/>
      <c r="U987" s="257"/>
      <c r="V987" s="257"/>
      <c r="W987" s="257"/>
      <c r="X987" s="257"/>
      <c r="Y987" s="257"/>
      <c r="Z987" s="257"/>
    </row>
    <row r="988" ht="13.5" customHeight="1">
      <c r="A988" s="257"/>
      <c r="B988" s="257"/>
      <c r="C988" s="257"/>
      <c r="D988" s="258"/>
      <c r="E988" s="258"/>
      <c r="F988" s="257"/>
      <c r="G988" s="257"/>
      <c r="H988" s="257"/>
      <c r="I988" s="257"/>
      <c r="J988" s="257"/>
      <c r="K988" s="257"/>
      <c r="L988" s="257"/>
      <c r="M988" s="257"/>
      <c r="N988" s="257"/>
      <c r="O988" s="257"/>
      <c r="P988" s="257"/>
      <c r="Q988" s="257"/>
      <c r="R988" s="257"/>
      <c r="S988" s="257"/>
      <c r="T988" s="257"/>
      <c r="U988" s="257"/>
      <c r="V988" s="257"/>
      <c r="W988" s="257"/>
      <c r="X988" s="257"/>
      <c r="Y988" s="257"/>
      <c r="Z988" s="257"/>
    </row>
    <row r="989" ht="13.5" customHeight="1">
      <c r="A989" s="257"/>
      <c r="B989" s="257"/>
      <c r="C989" s="257"/>
      <c r="D989" s="258"/>
      <c r="E989" s="258"/>
      <c r="F989" s="257"/>
      <c r="G989" s="257"/>
      <c r="H989" s="257"/>
      <c r="I989" s="257"/>
      <c r="J989" s="257"/>
      <c r="K989" s="257"/>
      <c r="L989" s="257"/>
      <c r="M989" s="257"/>
      <c r="N989" s="257"/>
      <c r="O989" s="257"/>
      <c r="P989" s="257"/>
      <c r="Q989" s="257"/>
      <c r="R989" s="257"/>
      <c r="S989" s="257"/>
      <c r="T989" s="257"/>
      <c r="U989" s="257"/>
      <c r="V989" s="257"/>
      <c r="W989" s="257"/>
      <c r="X989" s="257"/>
      <c r="Y989" s="257"/>
      <c r="Z989" s="257"/>
    </row>
    <row r="990" ht="13.5" customHeight="1">
      <c r="A990" s="257"/>
      <c r="B990" s="257"/>
      <c r="C990" s="257"/>
      <c r="D990" s="258"/>
      <c r="E990" s="258"/>
      <c r="F990" s="257"/>
      <c r="G990" s="257"/>
      <c r="H990" s="257"/>
      <c r="I990" s="257"/>
      <c r="J990" s="257"/>
      <c r="K990" s="257"/>
      <c r="L990" s="257"/>
      <c r="M990" s="257"/>
      <c r="N990" s="257"/>
      <c r="O990" s="257"/>
      <c r="P990" s="257"/>
      <c r="Q990" s="257"/>
      <c r="R990" s="257"/>
      <c r="S990" s="257"/>
      <c r="T990" s="257"/>
      <c r="U990" s="257"/>
      <c r="V990" s="257"/>
      <c r="W990" s="257"/>
      <c r="X990" s="257"/>
      <c r="Y990" s="257"/>
      <c r="Z990" s="257"/>
    </row>
    <row r="991" ht="13.5" customHeight="1">
      <c r="A991" s="257"/>
      <c r="B991" s="257"/>
      <c r="C991" s="257"/>
      <c r="D991" s="258"/>
      <c r="E991" s="258"/>
      <c r="F991" s="257"/>
      <c r="G991" s="257"/>
      <c r="H991" s="257"/>
      <c r="I991" s="257"/>
      <c r="J991" s="257"/>
      <c r="K991" s="257"/>
      <c r="L991" s="257"/>
      <c r="M991" s="257"/>
      <c r="N991" s="257"/>
      <c r="O991" s="257"/>
      <c r="P991" s="257"/>
      <c r="Q991" s="257"/>
      <c r="R991" s="257"/>
      <c r="S991" s="257"/>
      <c r="T991" s="257"/>
      <c r="U991" s="257"/>
      <c r="V991" s="257"/>
      <c r="W991" s="257"/>
      <c r="X991" s="257"/>
      <c r="Y991" s="257"/>
      <c r="Z991" s="257"/>
    </row>
    <row r="992" ht="13.5" customHeight="1">
      <c r="A992" s="257"/>
      <c r="B992" s="257"/>
      <c r="C992" s="257"/>
      <c r="D992" s="258"/>
      <c r="E992" s="258"/>
      <c r="F992" s="257"/>
      <c r="G992" s="257"/>
      <c r="H992" s="257"/>
      <c r="I992" s="257"/>
      <c r="J992" s="257"/>
      <c r="K992" s="257"/>
      <c r="L992" s="257"/>
      <c r="M992" s="257"/>
      <c r="N992" s="257"/>
      <c r="O992" s="257"/>
      <c r="P992" s="257"/>
      <c r="Q992" s="257"/>
      <c r="R992" s="257"/>
      <c r="S992" s="257"/>
      <c r="T992" s="257"/>
      <c r="U992" s="257"/>
      <c r="V992" s="257"/>
      <c r="W992" s="257"/>
      <c r="X992" s="257"/>
      <c r="Y992" s="257"/>
      <c r="Z992" s="257"/>
    </row>
    <row r="993" ht="13.5" customHeight="1">
      <c r="A993" s="257"/>
      <c r="B993" s="257"/>
      <c r="C993" s="257"/>
      <c r="D993" s="258"/>
      <c r="E993" s="258"/>
      <c r="F993" s="257"/>
      <c r="G993" s="257"/>
      <c r="H993" s="257"/>
      <c r="I993" s="257"/>
      <c r="J993" s="257"/>
      <c r="K993" s="257"/>
      <c r="L993" s="257"/>
      <c r="M993" s="257"/>
      <c r="N993" s="257"/>
      <c r="O993" s="257"/>
      <c r="P993" s="257"/>
      <c r="Q993" s="257"/>
      <c r="R993" s="257"/>
      <c r="S993" s="257"/>
      <c r="T993" s="257"/>
      <c r="U993" s="257"/>
      <c r="V993" s="257"/>
      <c r="W993" s="257"/>
      <c r="X993" s="257"/>
      <c r="Y993" s="257"/>
      <c r="Z993" s="257"/>
    </row>
    <row r="994" ht="13.5" customHeight="1">
      <c r="A994" s="257"/>
      <c r="B994" s="257"/>
      <c r="C994" s="257"/>
      <c r="D994" s="258"/>
      <c r="E994" s="258"/>
      <c r="F994" s="257"/>
      <c r="G994" s="257"/>
      <c r="H994" s="257"/>
      <c r="I994" s="257"/>
      <c r="J994" s="257"/>
      <c r="K994" s="257"/>
      <c r="L994" s="257"/>
      <c r="M994" s="257"/>
      <c r="N994" s="257"/>
      <c r="O994" s="257"/>
      <c r="P994" s="257"/>
      <c r="Q994" s="257"/>
      <c r="R994" s="257"/>
      <c r="S994" s="257"/>
      <c r="T994" s="257"/>
      <c r="U994" s="257"/>
      <c r="V994" s="257"/>
      <c r="W994" s="257"/>
      <c r="X994" s="257"/>
      <c r="Y994" s="257"/>
      <c r="Z994" s="257"/>
    </row>
    <row r="995" ht="13.5" customHeight="1">
      <c r="A995" s="257"/>
      <c r="B995" s="257"/>
      <c r="C995" s="257"/>
      <c r="D995" s="258"/>
      <c r="E995" s="258"/>
      <c r="F995" s="257"/>
      <c r="G995" s="257"/>
      <c r="H995" s="257"/>
      <c r="I995" s="257"/>
      <c r="J995" s="257"/>
      <c r="K995" s="257"/>
      <c r="L995" s="257"/>
      <c r="M995" s="257"/>
      <c r="N995" s="257"/>
      <c r="O995" s="257"/>
      <c r="P995" s="257"/>
      <c r="Q995" s="257"/>
      <c r="R995" s="257"/>
      <c r="S995" s="257"/>
      <c r="T995" s="257"/>
      <c r="U995" s="257"/>
      <c r="V995" s="257"/>
      <c r="W995" s="257"/>
      <c r="X995" s="257"/>
      <c r="Y995" s="257"/>
      <c r="Z995" s="257"/>
    </row>
    <row r="996" ht="13.5" customHeight="1">
      <c r="A996" s="257"/>
      <c r="B996" s="257"/>
      <c r="C996" s="257"/>
      <c r="D996" s="258"/>
      <c r="E996" s="258"/>
      <c r="F996" s="257"/>
      <c r="G996" s="257"/>
      <c r="H996" s="257"/>
      <c r="I996" s="257"/>
      <c r="J996" s="257"/>
      <c r="K996" s="257"/>
      <c r="L996" s="257"/>
      <c r="M996" s="257"/>
      <c r="N996" s="257"/>
      <c r="O996" s="257"/>
      <c r="P996" s="257"/>
      <c r="Q996" s="257"/>
      <c r="R996" s="257"/>
      <c r="S996" s="257"/>
      <c r="T996" s="257"/>
      <c r="U996" s="257"/>
      <c r="V996" s="257"/>
      <c r="W996" s="257"/>
      <c r="X996" s="257"/>
      <c r="Y996" s="257"/>
      <c r="Z996" s="257"/>
    </row>
    <row r="997" ht="13.5" customHeight="1">
      <c r="A997" s="257"/>
      <c r="B997" s="257"/>
      <c r="C997" s="257"/>
      <c r="D997" s="258"/>
      <c r="E997" s="258"/>
      <c r="F997" s="257"/>
      <c r="G997" s="257"/>
      <c r="H997" s="257"/>
      <c r="I997" s="257"/>
      <c r="J997" s="257"/>
      <c r="K997" s="257"/>
      <c r="L997" s="257"/>
      <c r="M997" s="257"/>
      <c r="N997" s="257"/>
      <c r="O997" s="257"/>
      <c r="P997" s="257"/>
      <c r="Q997" s="257"/>
      <c r="R997" s="257"/>
      <c r="S997" s="257"/>
      <c r="T997" s="257"/>
      <c r="U997" s="257"/>
      <c r="V997" s="257"/>
      <c r="W997" s="257"/>
      <c r="X997" s="257"/>
      <c r="Y997" s="257"/>
      <c r="Z997" s="257"/>
    </row>
    <row r="998" ht="13.5" customHeight="1">
      <c r="A998" s="257"/>
      <c r="B998" s="257"/>
      <c r="C998" s="257"/>
      <c r="D998" s="258"/>
      <c r="E998" s="258"/>
      <c r="F998" s="257"/>
      <c r="G998" s="257"/>
      <c r="H998" s="257"/>
      <c r="I998" s="257"/>
      <c r="J998" s="257"/>
      <c r="K998" s="257"/>
      <c r="L998" s="257"/>
      <c r="M998" s="257"/>
      <c r="N998" s="257"/>
      <c r="O998" s="257"/>
      <c r="P998" s="257"/>
      <c r="Q998" s="257"/>
      <c r="R998" s="257"/>
      <c r="S998" s="257"/>
      <c r="T998" s="257"/>
      <c r="U998" s="257"/>
      <c r="V998" s="257"/>
      <c r="W998" s="257"/>
      <c r="X998" s="257"/>
      <c r="Y998" s="257"/>
      <c r="Z998" s="257"/>
    </row>
    <row r="999" ht="13.5" customHeight="1">
      <c r="A999" s="257"/>
      <c r="B999" s="257"/>
      <c r="C999" s="257"/>
      <c r="D999" s="258"/>
      <c r="E999" s="258"/>
      <c r="F999" s="257"/>
      <c r="G999" s="257"/>
      <c r="H999" s="257"/>
      <c r="I999" s="257"/>
      <c r="J999" s="257"/>
      <c r="K999" s="257"/>
      <c r="L999" s="257"/>
      <c r="M999" s="257"/>
      <c r="N999" s="257"/>
      <c r="O999" s="257"/>
      <c r="P999" s="257"/>
      <c r="Q999" s="257"/>
      <c r="R999" s="257"/>
      <c r="S999" s="257"/>
      <c r="T999" s="257"/>
      <c r="U999" s="257"/>
      <c r="V999" s="257"/>
      <c r="W999" s="257"/>
      <c r="X999" s="257"/>
      <c r="Y999" s="257"/>
      <c r="Z999" s="257"/>
    </row>
    <row r="1000" ht="13.5" customHeight="1">
      <c r="A1000" s="257"/>
      <c r="B1000" s="257"/>
      <c r="C1000" s="257"/>
      <c r="D1000" s="258"/>
      <c r="E1000" s="258"/>
      <c r="F1000" s="257"/>
      <c r="G1000" s="257"/>
      <c r="H1000" s="257"/>
      <c r="I1000" s="257"/>
      <c r="J1000" s="257"/>
      <c r="K1000" s="257"/>
      <c r="L1000" s="257"/>
      <c r="M1000" s="257"/>
      <c r="N1000" s="257"/>
      <c r="O1000" s="257"/>
      <c r="P1000" s="257"/>
      <c r="Q1000" s="257"/>
      <c r="R1000" s="257"/>
      <c r="S1000" s="257"/>
      <c r="T1000" s="257"/>
      <c r="U1000" s="257"/>
      <c r="V1000" s="257"/>
      <c r="W1000" s="257"/>
      <c r="X1000" s="257"/>
      <c r="Y1000" s="257"/>
      <c r="Z1000" s="257"/>
    </row>
  </sheetData>
  <mergeCells count="39">
    <mergeCell ref="O48:P48"/>
    <mergeCell ref="Q48:R48"/>
    <mergeCell ref="S48:T48"/>
    <mergeCell ref="U48:V48"/>
    <mergeCell ref="W48:X48"/>
    <mergeCell ref="B3:R9"/>
    <mergeCell ref="C48:D48"/>
    <mergeCell ref="E48:F48"/>
    <mergeCell ref="G48:H48"/>
    <mergeCell ref="I48:J48"/>
    <mergeCell ref="K48:L48"/>
    <mergeCell ref="M48:N48"/>
    <mergeCell ref="Q49:R49"/>
    <mergeCell ref="S49:T49"/>
    <mergeCell ref="U49:V49"/>
    <mergeCell ref="W49:X49"/>
    <mergeCell ref="C49:D49"/>
    <mergeCell ref="E49:F49"/>
    <mergeCell ref="G49:H49"/>
    <mergeCell ref="I49:J49"/>
    <mergeCell ref="K49:L49"/>
    <mergeCell ref="M49:N49"/>
    <mergeCell ref="O49:P49"/>
    <mergeCell ref="B54:I54"/>
    <mergeCell ref="B55:C55"/>
    <mergeCell ref="D55:F55"/>
    <mergeCell ref="B56:C56"/>
    <mergeCell ref="D56:F56"/>
    <mergeCell ref="B57:C57"/>
    <mergeCell ref="D57:F57"/>
    <mergeCell ref="D61:F61"/>
    <mergeCell ref="B62:H62"/>
    <mergeCell ref="B58:C58"/>
    <mergeCell ref="D58:F58"/>
    <mergeCell ref="B59:C59"/>
    <mergeCell ref="D59:F59"/>
    <mergeCell ref="B60:C60"/>
    <mergeCell ref="D60:F60"/>
    <mergeCell ref="B61:C61"/>
  </mergeCells>
  <dataValidations>
    <dataValidation type="list" allowBlank="1" showErrorMessage="1" sqref="L57 J62">
      <formula1>"SI,NO"</formula1>
    </dataValidation>
  </dataValidations>
  <printOptions/>
  <pageMargins bottom="0.75" footer="0.0" header="0.0" left="0.7" right="0.7" top="0.75"/>
  <pageSetup orientation="portrait"/>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9.14"/>
    <col customWidth="1" min="3" max="3" width="9.43"/>
    <col customWidth="1" min="4" max="26" width="9.14"/>
  </cols>
  <sheetData>
    <row r="1">
      <c r="A1" s="296">
        <v>1.0</v>
      </c>
      <c r="B1" s="298">
        <v>44562.0</v>
      </c>
      <c r="C1" s="296" t="s">
        <v>3028</v>
      </c>
      <c r="D1" s="135">
        <v>52.0</v>
      </c>
      <c r="E1" s="135" t="s">
        <v>3030</v>
      </c>
      <c r="F1" s="299">
        <v>0.0027</v>
      </c>
      <c r="H1" s="300">
        <f>COUNTIF(C:C,C2)</f>
        <v>52</v>
      </c>
    </row>
    <row r="2">
      <c r="A2" s="296">
        <v>2.0</v>
      </c>
      <c r="B2" s="298">
        <v>44563.0</v>
      </c>
      <c r="C2" s="296" t="s">
        <v>3031</v>
      </c>
      <c r="D2" s="135">
        <v>1.0</v>
      </c>
      <c r="E2" s="135" t="s">
        <v>3030</v>
      </c>
      <c r="F2" s="299">
        <v>0.0055</v>
      </c>
    </row>
    <row r="3">
      <c r="A3" s="296">
        <v>3.0</v>
      </c>
      <c r="B3" s="298">
        <v>44564.0</v>
      </c>
      <c r="C3" s="296" t="s">
        <v>3032</v>
      </c>
      <c r="D3" s="135">
        <v>1.0</v>
      </c>
      <c r="E3" s="135" t="s">
        <v>3030</v>
      </c>
      <c r="F3" s="299">
        <v>0.0082</v>
      </c>
    </row>
    <row r="4">
      <c r="A4" s="296">
        <v>4.0</v>
      </c>
      <c r="B4" s="298">
        <v>44565.0</v>
      </c>
      <c r="C4" s="296" t="s">
        <v>3033</v>
      </c>
      <c r="D4" s="135">
        <v>1.0</v>
      </c>
      <c r="E4" s="135" t="s">
        <v>3030</v>
      </c>
      <c r="F4" s="299">
        <v>0.011</v>
      </c>
    </row>
    <row r="5">
      <c r="A5" s="296">
        <v>5.0</v>
      </c>
      <c r="B5" s="298">
        <v>44566.0</v>
      </c>
      <c r="C5" s="296" t="s">
        <v>3034</v>
      </c>
      <c r="D5" s="135">
        <v>1.0</v>
      </c>
      <c r="E5" s="135" t="s">
        <v>3030</v>
      </c>
      <c r="F5" s="299">
        <v>0.0137</v>
      </c>
    </row>
    <row r="6">
      <c r="A6" s="296">
        <v>6.0</v>
      </c>
      <c r="B6" s="298">
        <v>44567.0</v>
      </c>
      <c r="C6" s="296" t="s">
        <v>3035</v>
      </c>
      <c r="D6" s="135">
        <v>1.0</v>
      </c>
      <c r="E6" s="135" t="s">
        <v>3030</v>
      </c>
      <c r="F6" s="299">
        <v>0.0164</v>
      </c>
    </row>
    <row r="7">
      <c r="A7" s="296">
        <v>7.0</v>
      </c>
      <c r="B7" s="298">
        <v>44568.0</v>
      </c>
      <c r="C7" s="296" t="s">
        <v>3036</v>
      </c>
      <c r="D7" s="135">
        <v>1.0</v>
      </c>
      <c r="E7" s="135" t="s">
        <v>3030</v>
      </c>
      <c r="F7" s="299">
        <v>0.0192</v>
      </c>
    </row>
    <row r="8">
      <c r="A8" s="296">
        <v>8.0</v>
      </c>
      <c r="B8" s="298">
        <v>44569.0</v>
      </c>
      <c r="C8" s="296" t="s">
        <v>3028</v>
      </c>
      <c r="D8" s="135">
        <v>1.0</v>
      </c>
      <c r="E8" s="135" t="s">
        <v>3030</v>
      </c>
      <c r="F8" s="299">
        <v>0.0219</v>
      </c>
    </row>
    <row r="9">
      <c r="A9" s="296">
        <v>9.0</v>
      </c>
      <c r="B9" s="298">
        <v>44570.0</v>
      </c>
      <c r="C9" s="296" t="s">
        <v>3031</v>
      </c>
      <c r="D9" s="135">
        <v>2.0</v>
      </c>
      <c r="E9" s="135" t="s">
        <v>3030</v>
      </c>
      <c r="F9" s="299">
        <v>0.0247</v>
      </c>
    </row>
    <row r="10">
      <c r="A10" s="296">
        <v>10.0</v>
      </c>
      <c r="B10" s="298">
        <v>44571.0</v>
      </c>
      <c r="C10" s="296" t="s">
        <v>3032</v>
      </c>
      <c r="D10" s="135">
        <v>2.0</v>
      </c>
      <c r="E10" s="135" t="s">
        <v>3030</v>
      </c>
      <c r="F10" s="299">
        <v>0.0274</v>
      </c>
    </row>
    <row r="11">
      <c r="A11" s="296">
        <v>11.0</v>
      </c>
      <c r="B11" s="298">
        <v>44572.0</v>
      </c>
      <c r="C11" s="296" t="s">
        <v>3033</v>
      </c>
      <c r="D11" s="135">
        <v>2.0</v>
      </c>
      <c r="E11" s="135" t="s">
        <v>3030</v>
      </c>
      <c r="F11" s="299">
        <v>0.0301</v>
      </c>
    </row>
    <row r="12">
      <c r="A12" s="296">
        <v>12.0</v>
      </c>
      <c r="B12" s="298">
        <v>44573.0</v>
      </c>
      <c r="C12" s="296" t="s">
        <v>3034</v>
      </c>
      <c r="D12" s="135">
        <v>2.0</v>
      </c>
      <c r="E12" s="135" t="s">
        <v>3030</v>
      </c>
      <c r="F12" s="299">
        <v>0.0329</v>
      </c>
    </row>
    <row r="13">
      <c r="A13" s="296">
        <v>13.0</v>
      </c>
      <c r="B13" s="298">
        <v>44574.0</v>
      </c>
      <c r="C13" s="296" t="s">
        <v>3035</v>
      </c>
      <c r="D13" s="135">
        <v>2.0</v>
      </c>
      <c r="E13" s="135" t="s">
        <v>3030</v>
      </c>
      <c r="F13" s="299">
        <v>0.0356</v>
      </c>
    </row>
    <row r="14">
      <c r="A14" s="296">
        <v>14.0</v>
      </c>
      <c r="B14" s="298">
        <v>44575.0</v>
      </c>
      <c r="C14" s="296" t="s">
        <v>3036</v>
      </c>
      <c r="D14" s="135">
        <v>2.0</v>
      </c>
      <c r="E14" s="135" t="s">
        <v>3030</v>
      </c>
      <c r="F14" s="299">
        <v>0.0384</v>
      </c>
    </row>
    <row r="15">
      <c r="A15" s="296">
        <v>15.0</v>
      </c>
      <c r="B15" s="298">
        <v>44576.0</v>
      </c>
      <c r="C15" s="296" t="s">
        <v>3028</v>
      </c>
      <c r="D15" s="135">
        <v>2.0</v>
      </c>
      <c r="E15" s="135" t="s">
        <v>3030</v>
      </c>
      <c r="F15" s="299">
        <v>0.0411</v>
      </c>
    </row>
    <row r="16">
      <c r="A16" s="296">
        <v>16.0</v>
      </c>
      <c r="B16" s="298">
        <v>44577.0</v>
      </c>
      <c r="C16" s="296" t="s">
        <v>3031</v>
      </c>
      <c r="D16" s="135">
        <v>3.0</v>
      </c>
      <c r="E16" s="135" t="s">
        <v>3030</v>
      </c>
      <c r="F16" s="299">
        <v>0.0438</v>
      </c>
    </row>
    <row r="17">
      <c r="A17" s="296">
        <v>17.0</v>
      </c>
      <c r="B17" s="298">
        <v>44578.0</v>
      </c>
      <c r="C17" s="296" t="s">
        <v>3032</v>
      </c>
      <c r="D17" s="135">
        <v>3.0</v>
      </c>
      <c r="E17" s="135" t="s">
        <v>3030</v>
      </c>
      <c r="F17" s="299">
        <v>0.0466</v>
      </c>
    </row>
    <row r="18">
      <c r="A18" s="296">
        <v>18.0</v>
      </c>
      <c r="B18" s="298">
        <v>44579.0</v>
      </c>
      <c r="C18" s="296" t="s">
        <v>3033</v>
      </c>
      <c r="D18" s="135">
        <v>3.0</v>
      </c>
      <c r="E18" s="135" t="s">
        <v>3030</v>
      </c>
      <c r="F18" s="299">
        <v>0.0493</v>
      </c>
    </row>
    <row r="19">
      <c r="A19" s="296">
        <v>19.0</v>
      </c>
      <c r="B19" s="298">
        <v>44580.0</v>
      </c>
      <c r="C19" s="296" t="s">
        <v>3034</v>
      </c>
      <c r="D19" s="135">
        <v>3.0</v>
      </c>
      <c r="E19" s="135" t="s">
        <v>3030</v>
      </c>
      <c r="F19" s="299">
        <v>0.0521</v>
      </c>
    </row>
    <row r="20">
      <c r="A20" s="296">
        <v>20.0</v>
      </c>
      <c r="B20" s="298">
        <v>44581.0</v>
      </c>
      <c r="C20" s="296" t="s">
        <v>3035</v>
      </c>
      <c r="D20" s="135">
        <v>3.0</v>
      </c>
      <c r="E20" s="135" t="s">
        <v>3030</v>
      </c>
      <c r="F20" s="299">
        <v>0.0548</v>
      </c>
    </row>
    <row r="21" ht="15.75" customHeight="1">
      <c r="A21" s="296">
        <v>21.0</v>
      </c>
      <c r="B21" s="298">
        <v>44582.0</v>
      </c>
      <c r="C21" s="296" t="s">
        <v>3036</v>
      </c>
      <c r="D21" s="135">
        <v>3.0</v>
      </c>
      <c r="E21" s="135" t="s">
        <v>3030</v>
      </c>
      <c r="F21" s="299">
        <v>0.0575</v>
      </c>
    </row>
    <row r="22" ht="15.75" customHeight="1">
      <c r="A22" s="296">
        <v>22.0</v>
      </c>
      <c r="B22" s="298">
        <v>44583.0</v>
      </c>
      <c r="C22" s="296" t="s">
        <v>3028</v>
      </c>
      <c r="D22" s="135">
        <v>3.0</v>
      </c>
      <c r="E22" s="135" t="s">
        <v>3030</v>
      </c>
      <c r="F22" s="299">
        <v>0.0603</v>
      </c>
    </row>
    <row r="23" ht="15.75" customHeight="1">
      <c r="A23" s="296">
        <v>23.0</v>
      </c>
      <c r="B23" s="298">
        <v>44584.0</v>
      </c>
      <c r="C23" s="296" t="s">
        <v>3031</v>
      </c>
      <c r="D23" s="135">
        <v>4.0</v>
      </c>
      <c r="E23" s="135" t="s">
        <v>3030</v>
      </c>
      <c r="F23" s="299">
        <v>0.063</v>
      </c>
    </row>
    <row r="24" ht="15.75" customHeight="1">
      <c r="A24" s="296">
        <v>24.0</v>
      </c>
      <c r="B24" s="298">
        <v>44585.0</v>
      </c>
      <c r="C24" s="296" t="s">
        <v>3032</v>
      </c>
      <c r="D24" s="135">
        <v>4.0</v>
      </c>
      <c r="E24" s="135" t="s">
        <v>3030</v>
      </c>
      <c r="F24" s="299">
        <v>0.0658</v>
      </c>
    </row>
    <row r="25" ht="15.75" customHeight="1">
      <c r="A25" s="296">
        <v>25.0</v>
      </c>
      <c r="B25" s="298">
        <v>44586.0</v>
      </c>
      <c r="C25" s="296" t="s">
        <v>3033</v>
      </c>
      <c r="D25" s="135">
        <v>4.0</v>
      </c>
      <c r="E25" s="135" t="s">
        <v>3030</v>
      </c>
      <c r="F25" s="299">
        <v>0.0685</v>
      </c>
    </row>
    <row r="26" ht="15.75" customHeight="1">
      <c r="A26" s="296">
        <v>26.0</v>
      </c>
      <c r="B26" s="298">
        <v>44587.0</v>
      </c>
      <c r="C26" s="296" t="s">
        <v>3034</v>
      </c>
      <c r="D26" s="135">
        <v>4.0</v>
      </c>
      <c r="E26" s="135" t="s">
        <v>3030</v>
      </c>
      <c r="F26" s="299">
        <v>0.0712</v>
      </c>
    </row>
    <row r="27" ht="15.75" customHeight="1">
      <c r="A27" s="296">
        <v>27.0</v>
      </c>
      <c r="B27" s="298">
        <v>44588.0</v>
      </c>
      <c r="C27" s="296" t="s">
        <v>3035</v>
      </c>
      <c r="D27" s="135">
        <v>4.0</v>
      </c>
      <c r="E27" s="135" t="s">
        <v>3030</v>
      </c>
      <c r="F27" s="299">
        <v>0.074</v>
      </c>
    </row>
    <row r="28" ht="15.75" customHeight="1">
      <c r="A28" s="296">
        <v>28.0</v>
      </c>
      <c r="B28" s="298">
        <v>44589.0</v>
      </c>
      <c r="C28" s="296" t="s">
        <v>3036</v>
      </c>
      <c r="D28" s="135">
        <v>4.0</v>
      </c>
      <c r="E28" s="135" t="s">
        <v>3030</v>
      </c>
      <c r="F28" s="299">
        <v>0.0767</v>
      </c>
    </row>
    <row r="29" ht="15.75" customHeight="1">
      <c r="A29" s="296">
        <v>29.0</v>
      </c>
      <c r="B29" s="298">
        <v>44590.0</v>
      </c>
      <c r="C29" s="296" t="s">
        <v>3028</v>
      </c>
      <c r="D29" s="135">
        <v>4.0</v>
      </c>
      <c r="E29" s="135" t="s">
        <v>3030</v>
      </c>
      <c r="F29" s="299">
        <v>0.0795</v>
      </c>
    </row>
    <row r="30" ht="15.75" customHeight="1">
      <c r="A30" s="296">
        <v>30.0</v>
      </c>
      <c r="B30" s="298">
        <v>44591.0</v>
      </c>
      <c r="C30" s="296" t="s">
        <v>3031</v>
      </c>
      <c r="D30" s="135">
        <v>5.0</v>
      </c>
      <c r="E30" s="135" t="s">
        <v>3030</v>
      </c>
      <c r="F30" s="299">
        <v>0.0822</v>
      </c>
    </row>
    <row r="31" ht="15.75" customHeight="1">
      <c r="A31" s="296">
        <v>31.0</v>
      </c>
      <c r="B31" s="298">
        <v>44592.0</v>
      </c>
      <c r="C31" s="296" t="s">
        <v>3032</v>
      </c>
      <c r="D31" s="135">
        <v>5.0</v>
      </c>
      <c r="E31" s="135" t="s">
        <v>3030</v>
      </c>
      <c r="F31" s="299">
        <v>0.0849</v>
      </c>
    </row>
    <row r="32" ht="15.75" customHeight="1">
      <c r="A32" s="296">
        <v>32.0</v>
      </c>
      <c r="B32" s="298">
        <v>44593.0</v>
      </c>
      <c r="C32" s="296" t="s">
        <v>3033</v>
      </c>
      <c r="D32" s="135">
        <v>5.0</v>
      </c>
      <c r="E32" s="135" t="s">
        <v>3030</v>
      </c>
      <c r="F32" s="299">
        <v>0.0877</v>
      </c>
    </row>
    <row r="33" ht="15.75" customHeight="1">
      <c r="A33" s="296">
        <v>33.0</v>
      </c>
      <c r="B33" s="298">
        <v>44594.0</v>
      </c>
      <c r="C33" s="296" t="s">
        <v>3034</v>
      </c>
      <c r="D33" s="135">
        <v>5.0</v>
      </c>
      <c r="E33" s="135" t="s">
        <v>3030</v>
      </c>
      <c r="F33" s="299">
        <v>0.0904</v>
      </c>
    </row>
    <row r="34" ht="15.75" customHeight="1">
      <c r="A34" s="296">
        <v>34.0</v>
      </c>
      <c r="B34" s="298">
        <v>44595.0</v>
      </c>
      <c r="C34" s="296" t="s">
        <v>3035</v>
      </c>
      <c r="D34" s="135">
        <v>5.0</v>
      </c>
      <c r="E34" s="135" t="s">
        <v>3030</v>
      </c>
      <c r="F34" s="299">
        <v>0.0932</v>
      </c>
    </row>
    <row r="35" ht="15.75" customHeight="1">
      <c r="A35" s="296">
        <v>35.0</v>
      </c>
      <c r="B35" s="298">
        <v>44596.0</v>
      </c>
      <c r="C35" s="296" t="s">
        <v>3036</v>
      </c>
      <c r="D35" s="135">
        <v>5.0</v>
      </c>
      <c r="E35" s="135" t="s">
        <v>3030</v>
      </c>
      <c r="F35" s="299">
        <v>0.0959</v>
      </c>
    </row>
    <row r="36" ht="15.75" customHeight="1">
      <c r="A36" s="296">
        <v>36.0</v>
      </c>
      <c r="B36" s="298">
        <v>44597.0</v>
      </c>
      <c r="C36" s="296" t="s">
        <v>3028</v>
      </c>
      <c r="D36" s="135">
        <v>5.0</v>
      </c>
      <c r="E36" s="135" t="s">
        <v>3030</v>
      </c>
      <c r="F36" s="299">
        <v>0.0986</v>
      </c>
    </row>
    <row r="37" ht="15.75" customHeight="1">
      <c r="A37" s="296">
        <v>37.0</v>
      </c>
      <c r="B37" s="298">
        <v>44598.0</v>
      </c>
      <c r="C37" s="296" t="s">
        <v>3031</v>
      </c>
      <c r="D37" s="135">
        <v>6.0</v>
      </c>
      <c r="E37" s="135" t="s">
        <v>3030</v>
      </c>
      <c r="F37" s="299">
        <v>0.1014</v>
      </c>
    </row>
    <row r="38" ht="15.75" customHeight="1">
      <c r="A38" s="296">
        <v>38.0</v>
      </c>
      <c r="B38" s="298">
        <v>44599.0</v>
      </c>
      <c r="C38" s="296" t="s">
        <v>3032</v>
      </c>
      <c r="D38" s="135">
        <v>6.0</v>
      </c>
      <c r="E38" s="135" t="s">
        <v>3030</v>
      </c>
      <c r="F38" s="299">
        <v>0.1041</v>
      </c>
    </row>
    <row r="39" ht="15.75" customHeight="1">
      <c r="A39" s="296">
        <v>39.0</v>
      </c>
      <c r="B39" s="298">
        <v>44600.0</v>
      </c>
      <c r="C39" s="296" t="s">
        <v>3033</v>
      </c>
      <c r="D39" s="135">
        <v>6.0</v>
      </c>
      <c r="E39" s="135" t="s">
        <v>3030</v>
      </c>
      <c r="F39" s="299">
        <v>0.1068</v>
      </c>
    </row>
    <row r="40" ht="15.75" customHeight="1">
      <c r="A40" s="296">
        <v>40.0</v>
      </c>
      <c r="B40" s="298">
        <v>44601.0</v>
      </c>
      <c r="C40" s="296" t="s">
        <v>3034</v>
      </c>
      <c r="D40" s="135">
        <v>6.0</v>
      </c>
      <c r="E40" s="135" t="s">
        <v>3030</v>
      </c>
      <c r="F40" s="299">
        <v>0.1096</v>
      </c>
    </row>
    <row r="41" ht="15.75" customHeight="1">
      <c r="A41" s="296">
        <v>41.0</v>
      </c>
      <c r="B41" s="298">
        <v>44602.0</v>
      </c>
      <c r="C41" s="296" t="s">
        <v>3035</v>
      </c>
      <c r="D41" s="135">
        <v>6.0</v>
      </c>
      <c r="E41" s="135" t="s">
        <v>3030</v>
      </c>
      <c r="F41" s="299">
        <v>0.1123</v>
      </c>
    </row>
    <row r="42" ht="15.75" customHeight="1">
      <c r="A42" s="296">
        <v>42.0</v>
      </c>
      <c r="B42" s="298">
        <v>44603.0</v>
      </c>
      <c r="C42" s="296" t="s">
        <v>3036</v>
      </c>
      <c r="D42" s="135">
        <v>6.0</v>
      </c>
      <c r="E42" s="135" t="s">
        <v>3030</v>
      </c>
      <c r="F42" s="299">
        <v>0.1151</v>
      </c>
    </row>
    <row r="43" ht="15.75" customHeight="1">
      <c r="A43" s="296">
        <v>43.0</v>
      </c>
      <c r="B43" s="298">
        <v>44604.0</v>
      </c>
      <c r="C43" s="296" t="s">
        <v>3028</v>
      </c>
      <c r="D43" s="135">
        <v>6.0</v>
      </c>
      <c r="E43" s="135" t="s">
        <v>3030</v>
      </c>
      <c r="F43" s="299">
        <v>0.1178</v>
      </c>
    </row>
    <row r="44" ht="15.75" customHeight="1">
      <c r="A44" s="296">
        <v>44.0</v>
      </c>
      <c r="B44" s="298">
        <v>44605.0</v>
      </c>
      <c r="C44" s="296" t="s">
        <v>3031</v>
      </c>
      <c r="D44" s="135">
        <v>7.0</v>
      </c>
      <c r="E44" s="135" t="s">
        <v>3030</v>
      </c>
      <c r="F44" s="299">
        <v>0.1205</v>
      </c>
    </row>
    <row r="45" ht="15.75" customHeight="1">
      <c r="A45" s="296">
        <v>45.0</v>
      </c>
      <c r="B45" s="298">
        <v>44606.0</v>
      </c>
      <c r="C45" s="296" t="s">
        <v>3032</v>
      </c>
      <c r="D45" s="135">
        <v>7.0</v>
      </c>
      <c r="E45" s="135" t="s">
        <v>3030</v>
      </c>
      <c r="F45" s="299">
        <v>0.1233</v>
      </c>
    </row>
    <row r="46" ht="15.75" customHeight="1">
      <c r="A46" s="296">
        <v>46.0</v>
      </c>
      <c r="B46" s="298">
        <v>44607.0</v>
      </c>
      <c r="C46" s="296" t="s">
        <v>3033</v>
      </c>
      <c r="D46" s="135">
        <v>7.0</v>
      </c>
      <c r="E46" s="135" t="s">
        <v>3030</v>
      </c>
      <c r="F46" s="299">
        <v>0.126</v>
      </c>
    </row>
    <row r="47" ht="15.75" customHeight="1">
      <c r="A47" s="296">
        <v>47.0</v>
      </c>
      <c r="B47" s="298">
        <v>44608.0</v>
      </c>
      <c r="C47" s="296" t="s">
        <v>3034</v>
      </c>
      <c r="D47" s="135">
        <v>7.0</v>
      </c>
      <c r="E47" s="135" t="s">
        <v>3030</v>
      </c>
      <c r="F47" s="299">
        <v>0.1288</v>
      </c>
    </row>
    <row r="48" ht="15.75" customHeight="1">
      <c r="A48" s="296">
        <v>48.0</v>
      </c>
      <c r="B48" s="298">
        <v>44609.0</v>
      </c>
      <c r="C48" s="296" t="s">
        <v>3035</v>
      </c>
      <c r="D48" s="135">
        <v>7.0</v>
      </c>
      <c r="E48" s="135" t="s">
        <v>3030</v>
      </c>
      <c r="F48" s="299">
        <v>0.1315</v>
      </c>
    </row>
    <row r="49" ht="15.75" customHeight="1">
      <c r="A49" s="296">
        <v>49.0</v>
      </c>
      <c r="B49" s="298">
        <v>44610.0</v>
      </c>
      <c r="C49" s="296" t="s">
        <v>3036</v>
      </c>
      <c r="D49" s="135">
        <v>7.0</v>
      </c>
      <c r="E49" s="135" t="s">
        <v>3030</v>
      </c>
      <c r="F49" s="299">
        <v>0.1342</v>
      </c>
    </row>
    <row r="50" ht="15.75" customHeight="1">
      <c r="A50" s="296">
        <v>50.0</v>
      </c>
      <c r="B50" s="298">
        <v>44611.0</v>
      </c>
      <c r="C50" s="296" t="s">
        <v>3028</v>
      </c>
      <c r="D50" s="135">
        <v>7.0</v>
      </c>
      <c r="E50" s="135" t="s">
        <v>3030</v>
      </c>
      <c r="F50" s="299">
        <v>0.137</v>
      </c>
    </row>
    <row r="51" ht="15.75" customHeight="1">
      <c r="A51" s="296">
        <v>51.0</v>
      </c>
      <c r="B51" s="298">
        <v>44612.0</v>
      </c>
      <c r="C51" s="296" t="s">
        <v>3031</v>
      </c>
      <c r="D51" s="135">
        <v>8.0</v>
      </c>
      <c r="E51" s="135" t="s">
        <v>3030</v>
      </c>
      <c r="F51" s="299">
        <v>0.1397</v>
      </c>
    </row>
    <row r="52" ht="15.75" customHeight="1">
      <c r="A52" s="296">
        <v>52.0</v>
      </c>
      <c r="B52" s="298">
        <v>44613.0</v>
      </c>
      <c r="C52" s="296" t="s">
        <v>3032</v>
      </c>
      <c r="D52" s="135">
        <v>8.0</v>
      </c>
      <c r="E52" s="135" t="s">
        <v>3030</v>
      </c>
      <c r="F52" s="299">
        <v>0.1425</v>
      </c>
    </row>
    <row r="53" ht="15.75" customHeight="1">
      <c r="A53" s="296">
        <v>53.0</v>
      </c>
      <c r="B53" s="298">
        <v>44614.0</v>
      </c>
      <c r="C53" s="296" t="s">
        <v>3033</v>
      </c>
      <c r="D53" s="135">
        <v>8.0</v>
      </c>
      <c r="E53" s="135" t="s">
        <v>3030</v>
      </c>
      <c r="F53" s="299">
        <v>0.1452</v>
      </c>
    </row>
    <row r="54" ht="15.75" customHeight="1">
      <c r="A54" s="296">
        <v>54.0</v>
      </c>
      <c r="B54" s="298">
        <v>44615.0</v>
      </c>
      <c r="C54" s="296" t="s">
        <v>3034</v>
      </c>
      <c r="D54" s="135">
        <v>8.0</v>
      </c>
      <c r="E54" s="135" t="s">
        <v>3030</v>
      </c>
      <c r="F54" s="299">
        <v>0.1479</v>
      </c>
    </row>
    <row r="55" ht="15.75" customHeight="1">
      <c r="A55" s="296">
        <v>55.0</v>
      </c>
      <c r="B55" s="298">
        <v>44616.0</v>
      </c>
      <c r="C55" s="296" t="s">
        <v>3035</v>
      </c>
      <c r="D55" s="135">
        <v>8.0</v>
      </c>
      <c r="E55" s="135" t="s">
        <v>3030</v>
      </c>
      <c r="F55" s="299">
        <v>0.1507</v>
      </c>
    </row>
    <row r="56" ht="15.75" customHeight="1">
      <c r="A56" s="296">
        <v>56.0</v>
      </c>
      <c r="B56" s="298">
        <v>44617.0</v>
      </c>
      <c r="C56" s="296" t="s">
        <v>3036</v>
      </c>
      <c r="D56" s="135">
        <v>8.0</v>
      </c>
      <c r="E56" s="135" t="s">
        <v>3030</v>
      </c>
      <c r="F56" s="299">
        <v>0.1534</v>
      </c>
    </row>
    <row r="57" ht="15.75" customHeight="1">
      <c r="A57" s="296">
        <v>57.0</v>
      </c>
      <c r="B57" s="298">
        <v>44618.0</v>
      </c>
      <c r="C57" s="296" t="s">
        <v>3028</v>
      </c>
      <c r="D57" s="135">
        <v>8.0</v>
      </c>
      <c r="E57" s="135" t="s">
        <v>3030</v>
      </c>
      <c r="F57" s="299">
        <v>0.1562</v>
      </c>
    </row>
    <row r="58" ht="15.75" customHeight="1">
      <c r="A58" s="296">
        <v>58.0</v>
      </c>
      <c r="B58" s="298">
        <v>44619.0</v>
      </c>
      <c r="C58" s="296" t="s">
        <v>3031</v>
      </c>
      <c r="D58" s="135">
        <v>9.0</v>
      </c>
      <c r="E58" s="135" t="s">
        <v>3030</v>
      </c>
      <c r="F58" s="299">
        <v>0.1589</v>
      </c>
    </row>
    <row r="59" ht="15.75" customHeight="1">
      <c r="A59" s="296">
        <v>59.0</v>
      </c>
      <c r="B59" s="298">
        <v>44620.0</v>
      </c>
      <c r="C59" s="296" t="s">
        <v>3032</v>
      </c>
      <c r="D59" s="135">
        <v>9.0</v>
      </c>
      <c r="E59" s="135" t="s">
        <v>3030</v>
      </c>
      <c r="F59" s="299">
        <v>0.1616</v>
      </c>
    </row>
    <row r="60" ht="15.75" customHeight="1">
      <c r="A60" s="296">
        <v>60.0</v>
      </c>
      <c r="B60" s="298">
        <v>44621.0</v>
      </c>
      <c r="C60" s="296" t="s">
        <v>3033</v>
      </c>
      <c r="D60" s="135">
        <v>9.0</v>
      </c>
      <c r="E60" s="135" t="s">
        <v>3030</v>
      </c>
      <c r="F60" s="299">
        <v>0.1644</v>
      </c>
    </row>
    <row r="61" ht="15.75" customHeight="1">
      <c r="A61" s="296">
        <v>61.0</v>
      </c>
      <c r="B61" s="298">
        <v>44622.0</v>
      </c>
      <c r="C61" s="296" t="s">
        <v>3034</v>
      </c>
      <c r="D61" s="135">
        <v>9.0</v>
      </c>
      <c r="E61" s="135" t="s">
        <v>3030</v>
      </c>
      <c r="F61" s="299">
        <v>0.1671</v>
      </c>
    </row>
    <row r="62" ht="15.75" customHeight="1">
      <c r="A62" s="296">
        <v>62.0</v>
      </c>
      <c r="B62" s="298">
        <v>44623.0</v>
      </c>
      <c r="C62" s="296" t="s">
        <v>3035</v>
      </c>
      <c r="D62" s="135">
        <v>9.0</v>
      </c>
      <c r="E62" s="135" t="s">
        <v>3030</v>
      </c>
      <c r="F62" s="299">
        <v>0.1699</v>
      </c>
    </row>
    <row r="63" ht="15.75" customHeight="1">
      <c r="A63" s="296">
        <v>63.0</v>
      </c>
      <c r="B63" s="298">
        <v>44624.0</v>
      </c>
      <c r="C63" s="296" t="s">
        <v>3036</v>
      </c>
      <c r="D63" s="135">
        <v>9.0</v>
      </c>
      <c r="E63" s="135" t="s">
        <v>3030</v>
      </c>
      <c r="F63" s="299">
        <v>0.1726</v>
      </c>
    </row>
    <row r="64" ht="15.75" customHeight="1">
      <c r="A64" s="296">
        <v>64.0</v>
      </c>
      <c r="B64" s="298">
        <v>44625.0</v>
      </c>
      <c r="C64" s="296" t="s">
        <v>3028</v>
      </c>
      <c r="D64" s="135">
        <v>9.0</v>
      </c>
      <c r="E64" s="135" t="s">
        <v>3030</v>
      </c>
      <c r="F64" s="299">
        <v>0.1753</v>
      </c>
    </row>
    <row r="65" ht="15.75" customHeight="1">
      <c r="A65" s="296">
        <v>65.0</v>
      </c>
      <c r="B65" s="298">
        <v>44626.0</v>
      </c>
      <c r="C65" s="296" t="s">
        <v>3031</v>
      </c>
      <c r="D65" s="135">
        <v>10.0</v>
      </c>
      <c r="E65" s="135" t="s">
        <v>3030</v>
      </c>
      <c r="F65" s="299">
        <v>0.1781</v>
      </c>
    </row>
    <row r="66" ht="15.75" customHeight="1">
      <c r="A66" s="296">
        <v>66.0</v>
      </c>
      <c r="B66" s="298">
        <v>44627.0</v>
      </c>
      <c r="C66" s="296" t="s">
        <v>3032</v>
      </c>
      <c r="D66" s="135">
        <v>10.0</v>
      </c>
      <c r="E66" s="135" t="s">
        <v>3030</v>
      </c>
      <c r="F66" s="299">
        <v>0.1808</v>
      </c>
    </row>
    <row r="67" ht="15.75" customHeight="1">
      <c r="A67" s="296">
        <v>67.0</v>
      </c>
      <c r="B67" s="298">
        <v>44628.0</v>
      </c>
      <c r="C67" s="296" t="s">
        <v>3033</v>
      </c>
      <c r="D67" s="135">
        <v>10.0</v>
      </c>
      <c r="E67" s="135" t="s">
        <v>3030</v>
      </c>
      <c r="F67" s="299">
        <v>0.1836</v>
      </c>
    </row>
    <row r="68" ht="15.75" customHeight="1">
      <c r="A68" s="296">
        <v>68.0</v>
      </c>
      <c r="B68" s="298">
        <v>44629.0</v>
      </c>
      <c r="C68" s="296" t="s">
        <v>3034</v>
      </c>
      <c r="D68" s="135">
        <v>10.0</v>
      </c>
      <c r="E68" s="135" t="s">
        <v>3030</v>
      </c>
      <c r="F68" s="299">
        <v>0.1863</v>
      </c>
    </row>
    <row r="69" ht="15.75" customHeight="1">
      <c r="A69" s="296">
        <v>69.0</v>
      </c>
      <c r="B69" s="298">
        <v>44630.0</v>
      </c>
      <c r="C69" s="296" t="s">
        <v>3035</v>
      </c>
      <c r="D69" s="135">
        <v>10.0</v>
      </c>
      <c r="E69" s="135" t="s">
        <v>3030</v>
      </c>
      <c r="F69" s="299">
        <v>0.189</v>
      </c>
    </row>
    <row r="70" ht="15.75" customHeight="1">
      <c r="A70" s="296">
        <v>70.0</v>
      </c>
      <c r="B70" s="298">
        <v>44631.0</v>
      </c>
      <c r="C70" s="296" t="s">
        <v>3036</v>
      </c>
      <c r="D70" s="135">
        <v>10.0</v>
      </c>
      <c r="E70" s="135" t="s">
        <v>3030</v>
      </c>
      <c r="F70" s="299">
        <v>0.1918</v>
      </c>
    </row>
    <row r="71" ht="15.75" customHeight="1">
      <c r="A71" s="296">
        <v>71.0</v>
      </c>
      <c r="B71" s="298">
        <v>44632.0</v>
      </c>
      <c r="C71" s="296" t="s">
        <v>3028</v>
      </c>
      <c r="D71" s="135">
        <v>10.0</v>
      </c>
      <c r="E71" s="135" t="s">
        <v>3030</v>
      </c>
      <c r="F71" s="299">
        <v>0.1945</v>
      </c>
    </row>
    <row r="72" ht="15.75" customHeight="1">
      <c r="A72" s="296">
        <v>72.0</v>
      </c>
      <c r="B72" s="298">
        <v>44633.0</v>
      </c>
      <c r="C72" s="296" t="s">
        <v>3031</v>
      </c>
      <c r="D72" s="135">
        <v>11.0</v>
      </c>
      <c r="E72" s="135" t="s">
        <v>3030</v>
      </c>
      <c r="F72" s="299">
        <v>0.1973</v>
      </c>
    </row>
    <row r="73" ht="15.75" customHeight="1">
      <c r="A73" s="296">
        <v>73.0</v>
      </c>
      <c r="B73" s="298">
        <v>44634.0</v>
      </c>
      <c r="C73" s="296" t="s">
        <v>3032</v>
      </c>
      <c r="D73" s="135">
        <v>11.0</v>
      </c>
      <c r="E73" s="135" t="s">
        <v>3030</v>
      </c>
      <c r="F73" s="299">
        <v>0.2</v>
      </c>
    </row>
    <row r="74" ht="15.75" customHeight="1">
      <c r="A74" s="296">
        <v>74.0</v>
      </c>
      <c r="B74" s="298">
        <v>44635.0</v>
      </c>
      <c r="C74" s="296" t="s">
        <v>3033</v>
      </c>
      <c r="D74" s="135">
        <v>11.0</v>
      </c>
      <c r="E74" s="135" t="s">
        <v>3030</v>
      </c>
      <c r="F74" s="299">
        <v>0.2027</v>
      </c>
    </row>
    <row r="75" ht="15.75" customHeight="1">
      <c r="A75" s="296">
        <v>75.0</v>
      </c>
      <c r="B75" s="298">
        <v>44636.0</v>
      </c>
      <c r="C75" s="296" t="s">
        <v>3034</v>
      </c>
      <c r="D75" s="135">
        <v>11.0</v>
      </c>
      <c r="E75" s="135" t="s">
        <v>3030</v>
      </c>
      <c r="F75" s="299">
        <v>0.2055</v>
      </c>
    </row>
    <row r="76" ht="15.75" customHeight="1">
      <c r="A76" s="296">
        <v>76.0</v>
      </c>
      <c r="B76" s="298">
        <v>44637.0</v>
      </c>
      <c r="C76" s="296" t="s">
        <v>3035</v>
      </c>
      <c r="D76" s="135">
        <v>11.0</v>
      </c>
      <c r="E76" s="135" t="s">
        <v>3030</v>
      </c>
      <c r="F76" s="299">
        <v>0.2082</v>
      </c>
    </row>
    <row r="77" ht="15.75" customHeight="1">
      <c r="A77" s="296">
        <v>77.0</v>
      </c>
      <c r="B77" s="298">
        <v>44638.0</v>
      </c>
      <c r="C77" s="296" t="s">
        <v>3036</v>
      </c>
      <c r="D77" s="135">
        <v>11.0</v>
      </c>
      <c r="E77" s="135" t="s">
        <v>3030</v>
      </c>
      <c r="F77" s="299">
        <v>0.211</v>
      </c>
    </row>
    <row r="78" ht="15.75" customHeight="1">
      <c r="A78" s="296">
        <v>78.0</v>
      </c>
      <c r="B78" s="298">
        <v>44639.0</v>
      </c>
      <c r="C78" s="296" t="s">
        <v>3028</v>
      </c>
      <c r="D78" s="135">
        <v>11.0</v>
      </c>
      <c r="E78" s="135" t="s">
        <v>3030</v>
      </c>
      <c r="F78" s="299">
        <v>0.2137</v>
      </c>
    </row>
    <row r="79" ht="15.75" customHeight="1">
      <c r="A79" s="296">
        <v>79.0</v>
      </c>
      <c r="B79" s="298">
        <v>44640.0</v>
      </c>
      <c r="C79" s="296" t="s">
        <v>3031</v>
      </c>
      <c r="D79" s="135">
        <v>12.0</v>
      </c>
      <c r="E79" s="135" t="s">
        <v>3030</v>
      </c>
      <c r="F79" s="299">
        <v>0.2164</v>
      </c>
    </row>
    <row r="80" ht="15.75" customHeight="1">
      <c r="A80" s="296">
        <v>80.0</v>
      </c>
      <c r="B80" s="298">
        <v>44641.0</v>
      </c>
      <c r="C80" s="296" t="s">
        <v>3032</v>
      </c>
      <c r="D80" s="135">
        <v>12.0</v>
      </c>
      <c r="E80" s="135" t="s">
        <v>3030</v>
      </c>
      <c r="F80" s="299">
        <v>0.2192</v>
      </c>
    </row>
    <row r="81" ht="15.75" customHeight="1">
      <c r="A81" s="296">
        <v>81.0</v>
      </c>
      <c r="B81" s="298">
        <v>44642.0</v>
      </c>
      <c r="C81" s="296" t="s">
        <v>3033</v>
      </c>
      <c r="D81" s="135">
        <v>12.0</v>
      </c>
      <c r="E81" s="135" t="s">
        <v>3030</v>
      </c>
      <c r="F81" s="299">
        <v>0.2219</v>
      </c>
    </row>
    <row r="82" ht="15.75" customHeight="1">
      <c r="A82" s="296">
        <v>82.0</v>
      </c>
      <c r="B82" s="298">
        <v>44643.0</v>
      </c>
      <c r="C82" s="296" t="s">
        <v>3034</v>
      </c>
      <c r="D82" s="135">
        <v>12.0</v>
      </c>
      <c r="E82" s="135" t="s">
        <v>3030</v>
      </c>
      <c r="F82" s="299">
        <v>0.2247</v>
      </c>
    </row>
    <row r="83" ht="15.75" customHeight="1">
      <c r="A83" s="296">
        <v>83.0</v>
      </c>
      <c r="B83" s="298">
        <v>44644.0</v>
      </c>
      <c r="C83" s="296" t="s">
        <v>3035</v>
      </c>
      <c r="D83" s="135">
        <v>12.0</v>
      </c>
      <c r="E83" s="135" t="s">
        <v>3030</v>
      </c>
      <c r="F83" s="299">
        <v>0.2274</v>
      </c>
    </row>
    <row r="84" ht="15.75" customHeight="1">
      <c r="A84" s="296">
        <v>84.0</v>
      </c>
      <c r="B84" s="298">
        <v>44645.0</v>
      </c>
      <c r="C84" s="296" t="s">
        <v>3036</v>
      </c>
      <c r="D84" s="135">
        <v>12.0</v>
      </c>
      <c r="E84" s="135" t="s">
        <v>3030</v>
      </c>
      <c r="F84" s="299">
        <v>0.2301</v>
      </c>
    </row>
    <row r="85" ht="15.75" customHeight="1">
      <c r="A85" s="296">
        <v>85.0</v>
      </c>
      <c r="B85" s="298">
        <v>44646.0</v>
      </c>
      <c r="C85" s="296" t="s">
        <v>3028</v>
      </c>
      <c r="D85" s="135">
        <v>12.0</v>
      </c>
      <c r="E85" s="135" t="s">
        <v>3030</v>
      </c>
      <c r="F85" s="299">
        <v>0.2329</v>
      </c>
    </row>
    <row r="86" ht="15.75" customHeight="1">
      <c r="A86" s="296">
        <v>86.0</v>
      </c>
      <c r="B86" s="298">
        <v>44647.0</v>
      </c>
      <c r="C86" s="296" t="s">
        <v>3031</v>
      </c>
      <c r="D86" s="135">
        <v>13.0</v>
      </c>
      <c r="E86" s="135" t="s">
        <v>3030</v>
      </c>
      <c r="F86" s="299">
        <v>0.2356</v>
      </c>
    </row>
    <row r="87" ht="15.75" customHeight="1">
      <c r="A87" s="296">
        <v>87.0</v>
      </c>
      <c r="B87" s="298">
        <v>44648.0</v>
      </c>
      <c r="C87" s="296" t="s">
        <v>3032</v>
      </c>
      <c r="D87" s="135">
        <v>13.0</v>
      </c>
      <c r="E87" s="135" t="s">
        <v>3030</v>
      </c>
      <c r="F87" s="299">
        <v>0.2384</v>
      </c>
    </row>
    <row r="88" ht="15.75" customHeight="1">
      <c r="A88" s="296">
        <v>88.0</v>
      </c>
      <c r="B88" s="298">
        <v>44649.0</v>
      </c>
      <c r="C88" s="296" t="s">
        <v>3033</v>
      </c>
      <c r="D88" s="135">
        <v>13.0</v>
      </c>
      <c r="E88" s="135" t="s">
        <v>3030</v>
      </c>
      <c r="F88" s="299">
        <v>0.2411</v>
      </c>
    </row>
    <row r="89" ht="15.75" customHeight="1">
      <c r="A89" s="296">
        <v>89.0</v>
      </c>
      <c r="B89" s="298">
        <v>44650.0</v>
      </c>
      <c r="C89" s="296" t="s">
        <v>3034</v>
      </c>
      <c r="D89" s="135">
        <v>13.0</v>
      </c>
      <c r="E89" s="135" t="s">
        <v>3030</v>
      </c>
      <c r="F89" s="299">
        <v>0.2438</v>
      </c>
    </row>
    <row r="90" ht="15.75" customHeight="1">
      <c r="A90" s="296">
        <v>90.0</v>
      </c>
      <c r="B90" s="298">
        <v>44651.0</v>
      </c>
      <c r="C90" s="296" t="s">
        <v>3035</v>
      </c>
      <c r="D90" s="135">
        <v>13.0</v>
      </c>
      <c r="E90" s="135" t="s">
        <v>3030</v>
      </c>
      <c r="F90" s="299">
        <v>0.2466</v>
      </c>
    </row>
    <row r="91" ht="15.75" customHeight="1">
      <c r="A91" s="296">
        <v>91.0</v>
      </c>
      <c r="B91" s="298">
        <v>44652.0</v>
      </c>
      <c r="C91" s="296" t="s">
        <v>3036</v>
      </c>
      <c r="D91" s="135">
        <v>13.0</v>
      </c>
      <c r="E91" s="135" t="s">
        <v>3030</v>
      </c>
      <c r="F91" s="299">
        <v>0.2493</v>
      </c>
    </row>
    <row r="92" ht="15.75" customHeight="1">
      <c r="A92" s="296">
        <v>92.0</v>
      </c>
      <c r="B92" s="298">
        <v>44653.0</v>
      </c>
      <c r="C92" s="296" t="s">
        <v>3028</v>
      </c>
      <c r="D92" s="135">
        <v>13.0</v>
      </c>
      <c r="E92" s="135" t="s">
        <v>3030</v>
      </c>
      <c r="F92" s="299">
        <v>0.2521</v>
      </c>
    </row>
    <row r="93" ht="15.75" customHeight="1">
      <c r="A93" s="296">
        <v>93.0</v>
      </c>
      <c r="B93" s="298">
        <v>44654.0</v>
      </c>
      <c r="C93" s="296" t="s">
        <v>3031</v>
      </c>
      <c r="D93" s="135">
        <v>14.0</v>
      </c>
      <c r="E93" s="302" t="s">
        <v>3041</v>
      </c>
      <c r="F93" s="299">
        <v>0.2548</v>
      </c>
    </row>
    <row r="94" ht="15.75" customHeight="1">
      <c r="A94" s="296">
        <v>94.0</v>
      </c>
      <c r="B94" s="298">
        <v>44655.0</v>
      </c>
      <c r="C94" s="296" t="s">
        <v>3032</v>
      </c>
      <c r="D94" s="135">
        <v>14.0</v>
      </c>
      <c r="E94" s="135">
        <v>1.0</v>
      </c>
      <c r="F94" s="299">
        <v>0.2575</v>
      </c>
    </row>
    <row r="95" ht="15.75" customHeight="1">
      <c r="A95" s="296">
        <v>95.0</v>
      </c>
      <c r="B95" s="298">
        <v>44656.0</v>
      </c>
      <c r="C95" s="296" t="s">
        <v>3033</v>
      </c>
      <c r="D95" s="135">
        <v>14.0</v>
      </c>
      <c r="E95" s="135">
        <v>2.0</v>
      </c>
      <c r="F95" s="299">
        <v>0.2603</v>
      </c>
    </row>
    <row r="96" ht="15.75" customHeight="1">
      <c r="A96" s="296">
        <v>96.0</v>
      </c>
      <c r="B96" s="298">
        <v>44657.0</v>
      </c>
      <c r="C96" s="296" t="s">
        <v>3034</v>
      </c>
      <c r="D96" s="135">
        <v>14.0</v>
      </c>
      <c r="E96" s="135">
        <v>3.0</v>
      </c>
      <c r="F96" s="299">
        <v>0.263</v>
      </c>
    </row>
    <row r="97" ht="15.75" customHeight="1">
      <c r="A97" s="296">
        <v>97.0</v>
      </c>
      <c r="B97" s="298">
        <v>44658.0</v>
      </c>
      <c r="C97" s="296" t="s">
        <v>3035</v>
      </c>
      <c r="D97" s="135">
        <v>14.0</v>
      </c>
      <c r="E97" s="135">
        <v>4.0</v>
      </c>
      <c r="F97" s="299">
        <v>0.2658</v>
      </c>
    </row>
    <row r="98" ht="15.75" customHeight="1">
      <c r="A98" s="296">
        <v>98.0</v>
      </c>
      <c r="B98" s="298">
        <v>44659.0</v>
      </c>
      <c r="C98" s="296" t="s">
        <v>3036</v>
      </c>
      <c r="D98" s="135">
        <v>14.0</v>
      </c>
      <c r="E98" s="135">
        <v>5.0</v>
      </c>
      <c r="F98" s="299">
        <v>0.2685</v>
      </c>
    </row>
    <row r="99" ht="15.75" customHeight="1">
      <c r="A99" s="296">
        <v>99.0</v>
      </c>
      <c r="B99" s="298">
        <v>44660.0</v>
      </c>
      <c r="C99" s="296" t="s">
        <v>3028</v>
      </c>
      <c r="D99" s="135">
        <v>14.0</v>
      </c>
      <c r="E99" s="135">
        <v>6.0</v>
      </c>
      <c r="F99" s="299">
        <v>0.2712</v>
      </c>
    </row>
    <row r="100" ht="15.75" customHeight="1">
      <c r="A100" s="296">
        <v>100.0</v>
      </c>
      <c r="B100" s="298">
        <v>44661.0</v>
      </c>
      <c r="C100" s="296" t="s">
        <v>3031</v>
      </c>
      <c r="D100" s="135">
        <v>15.0</v>
      </c>
      <c r="E100" s="135">
        <v>7.0</v>
      </c>
      <c r="F100" s="299">
        <v>0.274</v>
      </c>
    </row>
    <row r="101" ht="15.75" customHeight="1">
      <c r="A101" s="296">
        <v>101.0</v>
      </c>
      <c r="B101" s="298">
        <v>44662.0</v>
      </c>
      <c r="C101" s="296" t="s">
        <v>3032</v>
      </c>
      <c r="D101" s="135">
        <v>15.0</v>
      </c>
      <c r="E101" s="135">
        <v>8.0</v>
      </c>
      <c r="F101" s="299">
        <v>0.2767</v>
      </c>
    </row>
    <row r="102" ht="15.75" customHeight="1">
      <c r="A102" s="296">
        <v>102.0</v>
      </c>
      <c r="B102" s="298">
        <v>44663.0</v>
      </c>
      <c r="C102" s="296" t="s">
        <v>3033</v>
      </c>
      <c r="D102" s="135">
        <v>15.0</v>
      </c>
      <c r="E102" s="135">
        <v>9.0</v>
      </c>
      <c r="F102" s="299">
        <v>0.2795</v>
      </c>
    </row>
    <row r="103" ht="15.75" customHeight="1">
      <c r="A103" s="296">
        <v>103.0</v>
      </c>
      <c r="B103" s="298">
        <v>44664.0</v>
      </c>
      <c r="C103" s="296" t="s">
        <v>3034</v>
      </c>
      <c r="D103" s="135">
        <v>15.0</v>
      </c>
      <c r="E103" s="135">
        <v>10.0</v>
      </c>
      <c r="F103" s="299">
        <v>0.2822</v>
      </c>
    </row>
    <row r="104" ht="15.75" customHeight="1">
      <c r="A104" s="296">
        <v>104.0</v>
      </c>
      <c r="B104" s="298">
        <v>44665.0</v>
      </c>
      <c r="C104" s="296" t="s">
        <v>3035</v>
      </c>
      <c r="D104" s="135">
        <v>15.0</v>
      </c>
      <c r="E104" s="135">
        <v>11.0</v>
      </c>
      <c r="F104" s="299">
        <v>0.2849</v>
      </c>
    </row>
    <row r="105" ht="15.75" customHeight="1">
      <c r="A105" s="296">
        <v>105.0</v>
      </c>
      <c r="B105" s="298">
        <v>44666.0</v>
      </c>
      <c r="C105" s="296" t="s">
        <v>3036</v>
      </c>
      <c r="D105" s="135">
        <v>15.0</v>
      </c>
      <c r="E105" s="135">
        <v>12.0</v>
      </c>
      <c r="F105" s="299">
        <v>0.2877</v>
      </c>
    </row>
    <row r="106" ht="15.75" customHeight="1">
      <c r="A106" s="296">
        <v>106.0</v>
      </c>
      <c r="B106" s="298">
        <v>44667.0</v>
      </c>
      <c r="C106" s="296" t="s">
        <v>3028</v>
      </c>
      <c r="D106" s="135">
        <v>15.0</v>
      </c>
      <c r="E106" s="135">
        <v>13.0</v>
      </c>
      <c r="F106" s="299">
        <v>0.2904</v>
      </c>
    </row>
    <row r="107" ht="15.75" customHeight="1">
      <c r="A107" s="296">
        <v>107.0</v>
      </c>
      <c r="B107" s="298">
        <v>44668.0</v>
      </c>
      <c r="C107" s="296" t="s">
        <v>3031</v>
      </c>
      <c r="D107" s="135">
        <v>16.0</v>
      </c>
      <c r="E107" s="135">
        <v>14.0</v>
      </c>
      <c r="F107" s="299">
        <v>0.2932</v>
      </c>
    </row>
    <row r="108" ht="15.75" customHeight="1">
      <c r="A108" s="296">
        <v>108.0</v>
      </c>
      <c r="B108" s="298">
        <v>44669.0</v>
      </c>
      <c r="C108" s="296" t="s">
        <v>3032</v>
      </c>
      <c r="D108" s="135">
        <v>16.0</v>
      </c>
      <c r="E108" s="135">
        <v>15.0</v>
      </c>
      <c r="F108" s="299">
        <v>0.2959</v>
      </c>
    </row>
    <row r="109" ht="15.75" customHeight="1">
      <c r="A109" s="296">
        <v>109.0</v>
      </c>
      <c r="B109" s="298">
        <v>44670.0</v>
      </c>
      <c r="C109" s="296" t="s">
        <v>3033</v>
      </c>
      <c r="D109" s="135">
        <v>16.0</v>
      </c>
      <c r="E109" s="135">
        <v>16.0</v>
      </c>
      <c r="F109" s="299">
        <v>0.2986</v>
      </c>
    </row>
    <row r="110" ht="15.75" customHeight="1">
      <c r="A110" s="296">
        <v>110.0</v>
      </c>
      <c r="B110" s="298">
        <v>44671.0</v>
      </c>
      <c r="C110" s="296" t="s">
        <v>3034</v>
      </c>
      <c r="D110" s="135">
        <v>16.0</v>
      </c>
      <c r="E110" s="135">
        <v>17.0</v>
      </c>
      <c r="F110" s="299">
        <v>0.3014</v>
      </c>
    </row>
    <row r="111" ht="15.75" customHeight="1">
      <c r="A111" s="296">
        <v>111.0</v>
      </c>
      <c r="B111" s="298">
        <v>44672.0</v>
      </c>
      <c r="C111" s="296" t="s">
        <v>3035</v>
      </c>
      <c r="D111" s="135">
        <v>16.0</v>
      </c>
      <c r="E111" s="135">
        <v>18.0</v>
      </c>
      <c r="F111" s="299">
        <v>0.3041</v>
      </c>
    </row>
    <row r="112" ht="15.75" customHeight="1">
      <c r="A112" s="296">
        <v>112.0</v>
      </c>
      <c r="B112" s="298">
        <v>44673.0</v>
      </c>
      <c r="C112" s="296" t="s">
        <v>3036</v>
      </c>
      <c r="D112" s="135">
        <v>16.0</v>
      </c>
      <c r="E112" s="135">
        <v>19.0</v>
      </c>
      <c r="F112" s="299">
        <v>0.3068</v>
      </c>
    </row>
    <row r="113" ht="15.75" customHeight="1">
      <c r="A113" s="296">
        <v>113.0</v>
      </c>
      <c r="B113" s="298">
        <v>44674.0</v>
      </c>
      <c r="C113" s="296" t="s">
        <v>3028</v>
      </c>
      <c r="D113" s="135">
        <v>16.0</v>
      </c>
      <c r="E113" s="135">
        <v>20.0</v>
      </c>
      <c r="F113" s="299">
        <v>0.3096</v>
      </c>
    </row>
    <row r="114" ht="15.75" customHeight="1">
      <c r="A114" s="296">
        <v>114.0</v>
      </c>
      <c r="B114" s="298">
        <v>44675.0</v>
      </c>
      <c r="C114" s="296" t="s">
        <v>3031</v>
      </c>
      <c r="D114" s="135">
        <v>17.0</v>
      </c>
      <c r="E114" s="135">
        <v>21.0</v>
      </c>
      <c r="F114" s="299">
        <v>0.3123</v>
      </c>
    </row>
    <row r="115" ht="15.75" customHeight="1">
      <c r="A115" s="296">
        <v>115.0</v>
      </c>
      <c r="B115" s="298">
        <v>44676.0</v>
      </c>
      <c r="C115" s="296" t="s">
        <v>3032</v>
      </c>
      <c r="D115" s="135">
        <v>17.0</v>
      </c>
      <c r="E115" s="135">
        <v>22.0</v>
      </c>
      <c r="F115" s="299">
        <v>0.3151</v>
      </c>
    </row>
    <row r="116" ht="15.75" customHeight="1">
      <c r="A116" s="296">
        <v>116.0</v>
      </c>
      <c r="B116" s="298">
        <v>44677.0</v>
      </c>
      <c r="C116" s="296" t="s">
        <v>3033</v>
      </c>
      <c r="D116" s="135">
        <v>17.0</v>
      </c>
      <c r="E116" s="135">
        <v>23.0</v>
      </c>
      <c r="F116" s="299">
        <v>0.3178</v>
      </c>
    </row>
    <row r="117" ht="15.75" customHeight="1">
      <c r="A117" s="296">
        <v>117.0</v>
      </c>
      <c r="B117" s="298">
        <v>44678.0</v>
      </c>
      <c r="C117" s="296" t="s">
        <v>3034</v>
      </c>
      <c r="D117" s="135">
        <v>17.0</v>
      </c>
      <c r="E117" s="135">
        <v>24.0</v>
      </c>
      <c r="F117" s="299">
        <v>0.3205</v>
      </c>
    </row>
    <row r="118" ht="15.75" customHeight="1">
      <c r="A118" s="296">
        <v>118.0</v>
      </c>
      <c r="B118" s="298">
        <v>44679.0</v>
      </c>
      <c r="C118" s="296" t="s">
        <v>3035</v>
      </c>
      <c r="D118" s="135">
        <v>17.0</v>
      </c>
      <c r="E118" s="135">
        <v>25.0</v>
      </c>
      <c r="F118" s="299">
        <v>0.3233</v>
      </c>
    </row>
    <row r="119" ht="15.75" customHeight="1">
      <c r="A119" s="296">
        <v>119.0</v>
      </c>
      <c r="B119" s="298">
        <v>44680.0</v>
      </c>
      <c r="C119" s="296" t="s">
        <v>3036</v>
      </c>
      <c r="D119" s="135">
        <v>17.0</v>
      </c>
      <c r="E119" s="135">
        <v>26.0</v>
      </c>
      <c r="F119" s="299">
        <v>0.326</v>
      </c>
    </row>
    <row r="120" ht="15.75" customHeight="1">
      <c r="A120" s="296">
        <v>120.0</v>
      </c>
      <c r="B120" s="298">
        <v>44681.0</v>
      </c>
      <c r="C120" s="296" t="s">
        <v>3028</v>
      </c>
      <c r="D120" s="135">
        <v>17.0</v>
      </c>
      <c r="E120" s="135">
        <v>27.0</v>
      </c>
      <c r="F120" s="299">
        <v>0.3288</v>
      </c>
    </row>
    <row r="121" ht="15.75" customHeight="1">
      <c r="A121" s="296">
        <v>121.0</v>
      </c>
      <c r="B121" s="298">
        <v>44682.0</v>
      </c>
      <c r="C121" s="296" t="s">
        <v>3031</v>
      </c>
      <c r="D121" s="135">
        <v>18.0</v>
      </c>
      <c r="E121" s="135">
        <v>28.0</v>
      </c>
      <c r="F121" s="299">
        <v>0.3315</v>
      </c>
    </row>
    <row r="122" ht="15.75" customHeight="1">
      <c r="A122" s="296">
        <v>122.0</v>
      </c>
      <c r="B122" s="298">
        <v>44683.0</v>
      </c>
      <c r="C122" s="296" t="s">
        <v>3032</v>
      </c>
      <c r="D122" s="135">
        <v>18.0</v>
      </c>
      <c r="E122" s="135">
        <v>29.0</v>
      </c>
      <c r="F122" s="299">
        <v>0.3342</v>
      </c>
    </row>
    <row r="123" ht="15.75" customHeight="1">
      <c r="A123" s="296">
        <v>123.0</v>
      </c>
      <c r="B123" s="298">
        <v>44684.0</v>
      </c>
      <c r="C123" s="296" t="s">
        <v>3033</v>
      </c>
      <c r="D123" s="135">
        <v>18.0</v>
      </c>
      <c r="E123" s="135">
        <v>30.0</v>
      </c>
      <c r="F123" s="299">
        <v>0.337</v>
      </c>
    </row>
    <row r="124" ht="15.75" customHeight="1">
      <c r="A124" s="296">
        <v>124.0</v>
      </c>
      <c r="B124" s="298">
        <v>44685.0</v>
      </c>
      <c r="C124" s="296" t="s">
        <v>3034</v>
      </c>
      <c r="D124" s="135">
        <v>18.0</v>
      </c>
      <c r="E124" s="135">
        <v>31.0</v>
      </c>
      <c r="F124" s="299">
        <v>0.3397</v>
      </c>
    </row>
    <row r="125" ht="15.75" customHeight="1">
      <c r="A125" s="296">
        <v>125.0</v>
      </c>
      <c r="B125" s="298">
        <v>44686.0</v>
      </c>
      <c r="C125" s="296" t="s">
        <v>3035</v>
      </c>
      <c r="D125" s="135">
        <v>18.0</v>
      </c>
      <c r="E125" s="135">
        <v>32.0</v>
      </c>
      <c r="F125" s="299">
        <v>0.3425</v>
      </c>
    </row>
    <row r="126" ht="15.75" customHeight="1">
      <c r="A126" s="296">
        <v>126.0</v>
      </c>
      <c r="B126" s="298">
        <v>44687.0</v>
      </c>
      <c r="C126" s="296" t="s">
        <v>3036</v>
      </c>
      <c r="D126" s="135">
        <v>18.0</v>
      </c>
      <c r="E126" s="135">
        <v>33.0</v>
      </c>
      <c r="F126" s="299">
        <v>0.3452</v>
      </c>
    </row>
    <row r="127" ht="15.75" customHeight="1">
      <c r="A127" s="296">
        <v>127.0</v>
      </c>
      <c r="B127" s="298">
        <v>44688.0</v>
      </c>
      <c r="C127" s="296" t="s">
        <v>3028</v>
      </c>
      <c r="D127" s="135">
        <v>18.0</v>
      </c>
      <c r="E127" s="135">
        <v>34.0</v>
      </c>
      <c r="F127" s="299">
        <v>0.3479</v>
      </c>
    </row>
    <row r="128" ht="15.75" customHeight="1">
      <c r="A128" s="296">
        <v>128.0</v>
      </c>
      <c r="B128" s="298">
        <v>44689.0</v>
      </c>
      <c r="C128" s="296" t="s">
        <v>3031</v>
      </c>
      <c r="D128" s="135">
        <v>19.0</v>
      </c>
      <c r="E128" s="135">
        <v>35.0</v>
      </c>
      <c r="F128" s="299">
        <v>0.3507</v>
      </c>
    </row>
    <row r="129" ht="15.75" customHeight="1">
      <c r="A129" s="296">
        <v>129.0</v>
      </c>
      <c r="B129" s="298">
        <v>44690.0</v>
      </c>
      <c r="C129" s="296" t="s">
        <v>3032</v>
      </c>
      <c r="D129" s="135">
        <v>19.0</v>
      </c>
      <c r="E129" s="135">
        <v>36.0</v>
      </c>
      <c r="F129" s="299">
        <v>0.3534</v>
      </c>
    </row>
    <row r="130" ht="15.75" customHeight="1">
      <c r="A130" s="296">
        <v>130.0</v>
      </c>
      <c r="B130" s="298">
        <v>44691.0</v>
      </c>
      <c r="C130" s="296" t="s">
        <v>3033</v>
      </c>
      <c r="D130" s="135">
        <v>19.0</v>
      </c>
      <c r="E130" s="135">
        <v>37.0</v>
      </c>
      <c r="F130" s="299">
        <v>0.3562</v>
      </c>
    </row>
    <row r="131" ht="15.75" customHeight="1">
      <c r="A131" s="296">
        <v>131.0</v>
      </c>
      <c r="B131" s="298">
        <v>44692.0</v>
      </c>
      <c r="C131" s="296" t="s">
        <v>3034</v>
      </c>
      <c r="D131" s="135">
        <v>19.0</v>
      </c>
      <c r="E131" s="135">
        <v>38.0</v>
      </c>
      <c r="F131" s="299">
        <v>0.3589</v>
      </c>
    </row>
    <row r="132" ht="15.75" customHeight="1">
      <c r="A132" s="296">
        <v>132.0</v>
      </c>
      <c r="B132" s="298">
        <v>44693.0</v>
      </c>
      <c r="C132" s="296" t="s">
        <v>3035</v>
      </c>
      <c r="D132" s="135">
        <v>19.0</v>
      </c>
      <c r="E132" s="135">
        <v>39.0</v>
      </c>
      <c r="F132" s="299">
        <v>0.3616</v>
      </c>
    </row>
    <row r="133" ht="15.75" customHeight="1">
      <c r="A133" s="296">
        <v>133.0</v>
      </c>
      <c r="B133" s="298">
        <v>44694.0</v>
      </c>
      <c r="C133" s="296" t="s">
        <v>3036</v>
      </c>
      <c r="D133" s="135">
        <v>19.0</v>
      </c>
      <c r="E133" s="135">
        <v>40.0</v>
      </c>
      <c r="F133" s="299">
        <v>0.3644</v>
      </c>
    </row>
    <row r="134" ht="15.75" customHeight="1">
      <c r="A134" s="296">
        <v>134.0</v>
      </c>
      <c r="B134" s="298">
        <v>44695.0</v>
      </c>
      <c r="C134" s="296" t="s">
        <v>3028</v>
      </c>
      <c r="D134" s="135">
        <v>19.0</v>
      </c>
      <c r="E134" s="135">
        <v>41.0</v>
      </c>
      <c r="F134" s="299">
        <v>0.3671</v>
      </c>
    </row>
    <row r="135" ht="15.75" customHeight="1">
      <c r="A135" s="296">
        <v>135.0</v>
      </c>
      <c r="B135" s="298">
        <v>44696.0</v>
      </c>
      <c r="C135" s="296" t="s">
        <v>3031</v>
      </c>
      <c r="D135" s="135">
        <v>20.0</v>
      </c>
      <c r="E135" s="135">
        <v>42.0</v>
      </c>
      <c r="F135" s="299">
        <v>0.3699</v>
      </c>
    </row>
    <row r="136" ht="15.75" customHeight="1">
      <c r="A136" s="296">
        <v>136.0</v>
      </c>
      <c r="B136" s="298">
        <v>44697.0</v>
      </c>
      <c r="C136" s="296" t="s">
        <v>3032</v>
      </c>
      <c r="D136" s="135">
        <v>20.0</v>
      </c>
      <c r="E136" s="135">
        <v>43.0</v>
      </c>
      <c r="F136" s="299">
        <v>0.3726</v>
      </c>
    </row>
    <row r="137" ht="15.75" customHeight="1">
      <c r="A137" s="296">
        <v>137.0</v>
      </c>
      <c r="B137" s="298">
        <v>44698.0</v>
      </c>
      <c r="C137" s="296" t="s">
        <v>3033</v>
      </c>
      <c r="D137" s="135">
        <v>20.0</v>
      </c>
      <c r="E137" s="135">
        <v>44.0</v>
      </c>
      <c r="F137" s="299">
        <v>0.3753</v>
      </c>
    </row>
    <row r="138" ht="15.75" customHeight="1">
      <c r="A138" s="296">
        <v>138.0</v>
      </c>
      <c r="B138" s="298">
        <v>44699.0</v>
      </c>
      <c r="C138" s="296" t="s">
        <v>3034</v>
      </c>
      <c r="D138" s="135">
        <v>20.0</v>
      </c>
      <c r="E138" s="135">
        <v>45.0</v>
      </c>
      <c r="F138" s="299">
        <v>0.3781</v>
      </c>
    </row>
    <row r="139" ht="15.75" customHeight="1">
      <c r="A139" s="296">
        <v>139.0</v>
      </c>
      <c r="B139" s="298">
        <v>44700.0</v>
      </c>
      <c r="C139" s="296" t="s">
        <v>3035</v>
      </c>
      <c r="D139" s="135">
        <v>20.0</v>
      </c>
      <c r="E139" s="135">
        <v>46.0</v>
      </c>
      <c r="F139" s="299">
        <v>0.3808</v>
      </c>
    </row>
    <row r="140" ht="15.75" customHeight="1">
      <c r="A140" s="296">
        <v>140.0</v>
      </c>
      <c r="B140" s="298">
        <v>44701.0</v>
      </c>
      <c r="C140" s="296" t="s">
        <v>3036</v>
      </c>
      <c r="D140" s="135">
        <v>20.0</v>
      </c>
      <c r="E140" s="135">
        <v>47.0</v>
      </c>
      <c r="F140" s="299">
        <v>0.3836</v>
      </c>
    </row>
    <row r="141" ht="15.75" customHeight="1">
      <c r="A141" s="296">
        <v>141.0</v>
      </c>
      <c r="B141" s="298">
        <v>44702.0</v>
      </c>
      <c r="C141" s="296" t="s">
        <v>3028</v>
      </c>
      <c r="D141" s="135">
        <v>20.0</v>
      </c>
      <c r="E141" s="135">
        <v>48.0</v>
      </c>
      <c r="F141" s="299">
        <v>0.3863</v>
      </c>
    </row>
    <row r="142" ht="15.75" customHeight="1">
      <c r="A142" s="296">
        <v>142.0</v>
      </c>
      <c r="B142" s="298">
        <v>44703.0</v>
      </c>
      <c r="C142" s="296" t="s">
        <v>3031</v>
      </c>
      <c r="D142" s="135">
        <v>21.0</v>
      </c>
      <c r="E142" s="135">
        <v>49.0</v>
      </c>
      <c r="F142" s="299">
        <v>0.389</v>
      </c>
    </row>
    <row r="143" ht="15.75" customHeight="1">
      <c r="A143" s="296">
        <v>143.0</v>
      </c>
      <c r="B143" s="298">
        <v>44704.0</v>
      </c>
      <c r="C143" s="296" t="s">
        <v>3032</v>
      </c>
      <c r="D143" s="135">
        <v>21.0</v>
      </c>
      <c r="E143" s="135">
        <v>50.0</v>
      </c>
      <c r="F143" s="299">
        <v>0.3918</v>
      </c>
    </row>
    <row r="144" ht="15.75" customHeight="1">
      <c r="A144" s="296">
        <v>144.0</v>
      </c>
      <c r="B144" s="298">
        <v>44705.0</v>
      </c>
      <c r="C144" s="296" t="s">
        <v>3033</v>
      </c>
      <c r="D144" s="135">
        <v>21.0</v>
      </c>
      <c r="E144" s="135">
        <v>51.0</v>
      </c>
      <c r="F144" s="299">
        <v>0.3945</v>
      </c>
    </row>
    <row r="145" ht="15.75" customHeight="1">
      <c r="A145" s="296">
        <v>145.0</v>
      </c>
      <c r="B145" s="298">
        <v>44706.0</v>
      </c>
      <c r="C145" s="296" t="s">
        <v>3034</v>
      </c>
      <c r="D145" s="135">
        <v>21.0</v>
      </c>
      <c r="E145" s="135">
        <v>52.0</v>
      </c>
      <c r="F145" s="299">
        <v>0.3973</v>
      </c>
    </row>
    <row r="146" ht="15.75" customHeight="1">
      <c r="A146" s="296">
        <v>146.0</v>
      </c>
      <c r="B146" s="298">
        <v>44707.0</v>
      </c>
      <c r="C146" s="296" t="s">
        <v>3035</v>
      </c>
      <c r="D146" s="135">
        <v>21.0</v>
      </c>
      <c r="E146" s="135">
        <v>53.0</v>
      </c>
      <c r="F146" s="299">
        <v>0.4</v>
      </c>
    </row>
    <row r="147" ht="15.75" customHeight="1">
      <c r="A147" s="296">
        <v>147.0</v>
      </c>
      <c r="B147" s="298">
        <v>44708.0</v>
      </c>
      <c r="C147" s="296" t="s">
        <v>3036</v>
      </c>
      <c r="D147" s="135">
        <v>21.0</v>
      </c>
      <c r="E147" s="135">
        <v>54.0</v>
      </c>
      <c r="F147" s="299">
        <v>0.4027</v>
      </c>
    </row>
    <row r="148" ht="15.75" customHeight="1">
      <c r="A148" s="296">
        <v>148.0</v>
      </c>
      <c r="B148" s="298">
        <v>44709.0</v>
      </c>
      <c r="C148" s="296" t="s">
        <v>3028</v>
      </c>
      <c r="D148" s="135">
        <v>21.0</v>
      </c>
      <c r="E148" s="135">
        <v>55.0</v>
      </c>
      <c r="F148" s="299">
        <v>0.4055</v>
      </c>
    </row>
    <row r="149" ht="15.75" customHeight="1">
      <c r="A149" s="296">
        <v>149.0</v>
      </c>
      <c r="B149" s="298">
        <v>44710.0</v>
      </c>
      <c r="C149" s="296" t="s">
        <v>3031</v>
      </c>
      <c r="D149" s="135">
        <v>22.0</v>
      </c>
      <c r="E149" s="135">
        <v>56.0</v>
      </c>
      <c r="F149" s="299">
        <v>0.4082</v>
      </c>
    </row>
    <row r="150" ht="15.75" customHeight="1">
      <c r="A150" s="296">
        <v>150.0</v>
      </c>
      <c r="B150" s="298">
        <v>44711.0</v>
      </c>
      <c r="C150" s="296" t="s">
        <v>3032</v>
      </c>
      <c r="D150" s="135">
        <v>22.0</v>
      </c>
      <c r="E150" s="135">
        <v>57.0</v>
      </c>
      <c r="F150" s="299">
        <v>0.411</v>
      </c>
    </row>
    <row r="151" ht="15.75" customHeight="1">
      <c r="A151" s="296">
        <v>151.0</v>
      </c>
      <c r="B151" s="298">
        <v>44712.0</v>
      </c>
      <c r="C151" s="296" t="s">
        <v>3033</v>
      </c>
      <c r="D151" s="135">
        <v>22.0</v>
      </c>
      <c r="E151" s="135">
        <v>58.0</v>
      </c>
      <c r="F151" s="299">
        <v>0.4137</v>
      </c>
    </row>
    <row r="152" ht="15.75" customHeight="1">
      <c r="A152" s="296">
        <v>152.0</v>
      </c>
      <c r="B152" s="298">
        <v>44713.0</v>
      </c>
      <c r="C152" s="296" t="s">
        <v>3034</v>
      </c>
      <c r="D152" s="135">
        <v>22.0</v>
      </c>
      <c r="E152" s="135">
        <v>59.0</v>
      </c>
      <c r="F152" s="299">
        <v>0.4164</v>
      </c>
    </row>
    <row r="153" ht="15.75" customHeight="1">
      <c r="A153" s="296">
        <v>153.0</v>
      </c>
      <c r="B153" s="298">
        <v>44714.0</v>
      </c>
      <c r="C153" s="296" t="s">
        <v>3035</v>
      </c>
      <c r="D153" s="135">
        <v>22.0</v>
      </c>
      <c r="E153" s="135">
        <v>60.0</v>
      </c>
      <c r="F153" s="299">
        <v>0.4192</v>
      </c>
    </row>
    <row r="154" ht="15.75" customHeight="1">
      <c r="A154" s="296">
        <v>154.0</v>
      </c>
      <c r="B154" s="298">
        <v>44715.0</v>
      </c>
      <c r="C154" s="296" t="s">
        <v>3036</v>
      </c>
      <c r="D154" s="135">
        <v>22.0</v>
      </c>
      <c r="E154" s="135">
        <v>61.0</v>
      </c>
      <c r="F154" s="299">
        <v>0.4219</v>
      </c>
    </row>
    <row r="155" ht="15.75" customHeight="1">
      <c r="A155" s="296">
        <v>155.0</v>
      </c>
      <c r="B155" s="298">
        <v>44716.0</v>
      </c>
      <c r="C155" s="296" t="s">
        <v>3028</v>
      </c>
      <c r="D155" s="135">
        <v>22.0</v>
      </c>
      <c r="E155" s="135">
        <v>62.0</v>
      </c>
      <c r="F155" s="299">
        <v>0.4247</v>
      </c>
    </row>
    <row r="156" ht="15.75" customHeight="1">
      <c r="A156" s="296">
        <v>156.0</v>
      </c>
      <c r="B156" s="298">
        <v>44717.0</v>
      </c>
      <c r="C156" s="296" t="s">
        <v>3031</v>
      </c>
      <c r="D156" s="135">
        <v>23.0</v>
      </c>
      <c r="E156" s="135">
        <v>63.0</v>
      </c>
      <c r="F156" s="299">
        <v>0.4274</v>
      </c>
    </row>
    <row r="157" ht="15.75" customHeight="1">
      <c r="A157" s="296">
        <v>157.0</v>
      </c>
      <c r="B157" s="298">
        <v>44718.0</v>
      </c>
      <c r="C157" s="296" t="s">
        <v>3032</v>
      </c>
      <c r="D157" s="135">
        <v>23.0</v>
      </c>
      <c r="E157" s="135">
        <v>64.0</v>
      </c>
      <c r="F157" s="299">
        <v>0.4301</v>
      </c>
    </row>
    <row r="158" ht="15.75" customHeight="1">
      <c r="A158" s="296">
        <v>158.0</v>
      </c>
      <c r="B158" s="298">
        <v>44719.0</v>
      </c>
      <c r="C158" s="296" t="s">
        <v>3033</v>
      </c>
      <c r="D158" s="135">
        <v>23.0</v>
      </c>
      <c r="E158" s="135">
        <v>65.0</v>
      </c>
      <c r="F158" s="299">
        <v>0.4329</v>
      </c>
    </row>
    <row r="159" ht="15.75" customHeight="1">
      <c r="A159" s="296">
        <v>159.0</v>
      </c>
      <c r="B159" s="298">
        <v>44720.0</v>
      </c>
      <c r="C159" s="296" t="s">
        <v>3034</v>
      </c>
      <c r="D159" s="135">
        <v>23.0</v>
      </c>
      <c r="E159" s="135">
        <v>66.0</v>
      </c>
      <c r="F159" s="299">
        <v>0.4356</v>
      </c>
    </row>
    <row r="160" ht="15.75" customHeight="1">
      <c r="A160" s="296">
        <v>160.0</v>
      </c>
      <c r="B160" s="298">
        <v>44721.0</v>
      </c>
      <c r="C160" s="296" t="s">
        <v>3035</v>
      </c>
      <c r="D160" s="135">
        <v>23.0</v>
      </c>
      <c r="E160" s="135">
        <v>67.0</v>
      </c>
      <c r="F160" s="299">
        <v>0.4384</v>
      </c>
    </row>
    <row r="161" ht="15.75" customHeight="1">
      <c r="A161" s="296">
        <v>161.0</v>
      </c>
      <c r="B161" s="298">
        <v>44722.0</v>
      </c>
      <c r="C161" s="296" t="s">
        <v>3036</v>
      </c>
      <c r="D161" s="135">
        <v>23.0</v>
      </c>
      <c r="E161" s="135">
        <v>68.0</v>
      </c>
      <c r="F161" s="299">
        <v>0.4411</v>
      </c>
    </row>
    <row r="162" ht="15.75" customHeight="1">
      <c r="A162" s="296">
        <v>162.0</v>
      </c>
      <c r="B162" s="298">
        <v>44723.0</v>
      </c>
      <c r="C162" s="296" t="s">
        <v>3028</v>
      </c>
      <c r="D162" s="135">
        <v>23.0</v>
      </c>
      <c r="E162" s="135">
        <v>69.0</v>
      </c>
      <c r="F162" s="299">
        <v>0.4438</v>
      </c>
    </row>
    <row r="163" ht="15.75" customHeight="1">
      <c r="A163" s="296">
        <v>163.0</v>
      </c>
      <c r="B163" s="298">
        <v>44724.0</v>
      </c>
      <c r="C163" s="296" t="s">
        <v>3031</v>
      </c>
      <c r="D163" s="135">
        <v>24.0</v>
      </c>
      <c r="E163" s="135">
        <v>70.0</v>
      </c>
      <c r="F163" s="299">
        <v>0.4466</v>
      </c>
    </row>
    <row r="164" ht="15.75" customHeight="1">
      <c r="A164" s="296">
        <v>164.0</v>
      </c>
      <c r="B164" s="298">
        <v>44725.0</v>
      </c>
      <c r="C164" s="296" t="s">
        <v>3032</v>
      </c>
      <c r="D164" s="135">
        <v>24.0</v>
      </c>
      <c r="E164" s="135">
        <v>71.0</v>
      </c>
      <c r="F164" s="299">
        <v>0.4493</v>
      </c>
    </row>
    <row r="165" ht="15.75" customHeight="1">
      <c r="A165" s="296">
        <v>165.0</v>
      </c>
      <c r="B165" s="298">
        <v>44726.0</v>
      </c>
      <c r="C165" s="296" t="s">
        <v>3033</v>
      </c>
      <c r="D165" s="135">
        <v>24.0</v>
      </c>
      <c r="E165" s="135">
        <v>72.0</v>
      </c>
      <c r="F165" s="299">
        <v>0.4521</v>
      </c>
    </row>
    <row r="166" ht="15.75" customHeight="1">
      <c r="A166" s="296">
        <v>166.0</v>
      </c>
      <c r="B166" s="298">
        <v>44727.0</v>
      </c>
      <c r="C166" s="296" t="s">
        <v>3034</v>
      </c>
      <c r="D166" s="135">
        <v>24.0</v>
      </c>
      <c r="E166" s="135">
        <v>73.0</v>
      </c>
      <c r="F166" s="299">
        <v>0.4548</v>
      </c>
    </row>
    <row r="167" ht="15.75" customHeight="1">
      <c r="A167" s="296">
        <v>167.0</v>
      </c>
      <c r="B167" s="298">
        <v>44728.0</v>
      </c>
      <c r="C167" s="296" t="s">
        <v>3035</v>
      </c>
      <c r="D167" s="135">
        <v>24.0</v>
      </c>
      <c r="E167" s="135">
        <v>74.0</v>
      </c>
      <c r="F167" s="299">
        <v>0.4575</v>
      </c>
    </row>
    <row r="168" ht="15.75" customHeight="1">
      <c r="A168" s="296">
        <v>168.0</v>
      </c>
      <c r="B168" s="298">
        <v>44729.0</v>
      </c>
      <c r="C168" s="296" t="s">
        <v>3036</v>
      </c>
      <c r="D168" s="135">
        <v>24.0</v>
      </c>
      <c r="E168" s="135">
        <v>75.0</v>
      </c>
      <c r="F168" s="299">
        <v>0.4603</v>
      </c>
    </row>
    <row r="169" ht="15.75" customHeight="1">
      <c r="A169" s="296">
        <v>169.0</v>
      </c>
      <c r="B169" s="298">
        <v>44730.0</v>
      </c>
      <c r="C169" s="296" t="s">
        <v>3028</v>
      </c>
      <c r="D169" s="135">
        <v>24.0</v>
      </c>
      <c r="E169" s="135">
        <v>76.0</v>
      </c>
      <c r="F169" s="299">
        <v>0.463</v>
      </c>
    </row>
    <row r="170" ht="15.75" customHeight="1">
      <c r="A170" s="296">
        <v>170.0</v>
      </c>
      <c r="B170" s="298">
        <v>44731.0</v>
      </c>
      <c r="C170" s="296" t="s">
        <v>3031</v>
      </c>
      <c r="D170" s="135">
        <v>25.0</v>
      </c>
      <c r="E170" s="135">
        <v>77.0</v>
      </c>
      <c r="F170" s="299">
        <v>0.4658</v>
      </c>
    </row>
    <row r="171" ht="15.75" customHeight="1">
      <c r="A171" s="296">
        <v>171.0</v>
      </c>
      <c r="B171" s="298">
        <v>44732.0</v>
      </c>
      <c r="C171" s="296" t="s">
        <v>3032</v>
      </c>
      <c r="D171" s="135">
        <v>25.0</v>
      </c>
      <c r="E171" s="135">
        <v>78.0</v>
      </c>
      <c r="F171" s="299">
        <v>0.4685</v>
      </c>
    </row>
    <row r="172" ht="15.75" customHeight="1">
      <c r="A172" s="296">
        <v>172.0</v>
      </c>
      <c r="B172" s="298">
        <v>44733.0</v>
      </c>
      <c r="C172" s="296" t="s">
        <v>3033</v>
      </c>
      <c r="D172" s="135">
        <v>25.0</v>
      </c>
      <c r="E172" s="135">
        <v>79.0</v>
      </c>
      <c r="F172" s="299">
        <v>0.4712</v>
      </c>
    </row>
    <row r="173" ht="15.75" customHeight="1">
      <c r="A173" s="296">
        <v>173.0</v>
      </c>
      <c r="B173" s="298">
        <v>44734.0</v>
      </c>
      <c r="C173" s="296" t="s">
        <v>3034</v>
      </c>
      <c r="D173" s="135">
        <v>25.0</v>
      </c>
      <c r="E173" s="135">
        <v>80.0</v>
      </c>
      <c r="F173" s="299">
        <v>0.474</v>
      </c>
    </row>
    <row r="174" ht="15.75" customHeight="1">
      <c r="A174" s="296">
        <v>174.0</v>
      </c>
      <c r="B174" s="298">
        <v>44735.0</v>
      </c>
      <c r="C174" s="296" t="s">
        <v>3035</v>
      </c>
      <c r="D174" s="135">
        <v>25.0</v>
      </c>
      <c r="E174" s="135">
        <v>81.0</v>
      </c>
      <c r="F174" s="299">
        <v>0.4767</v>
      </c>
    </row>
    <row r="175" ht="15.75" customHeight="1">
      <c r="A175" s="296">
        <v>175.0</v>
      </c>
      <c r="B175" s="298">
        <v>44736.0</v>
      </c>
      <c r="C175" s="296" t="s">
        <v>3036</v>
      </c>
      <c r="D175" s="135">
        <v>25.0</v>
      </c>
      <c r="E175" s="135">
        <v>82.0</v>
      </c>
      <c r="F175" s="299">
        <v>0.4795</v>
      </c>
    </row>
    <row r="176" ht="15.75" customHeight="1">
      <c r="A176" s="296">
        <v>176.0</v>
      </c>
      <c r="B176" s="298">
        <v>44737.0</v>
      </c>
      <c r="C176" s="296" t="s">
        <v>3028</v>
      </c>
      <c r="D176" s="135">
        <v>25.0</v>
      </c>
      <c r="E176" s="135">
        <v>83.0</v>
      </c>
      <c r="F176" s="299">
        <v>0.4822</v>
      </c>
    </row>
    <row r="177" ht="15.75" customHeight="1">
      <c r="A177" s="296">
        <v>177.0</v>
      </c>
      <c r="B177" s="298">
        <v>44738.0</v>
      </c>
      <c r="C177" s="296" t="s">
        <v>3031</v>
      </c>
      <c r="D177" s="135">
        <v>26.0</v>
      </c>
      <c r="E177" s="135">
        <v>84.0</v>
      </c>
      <c r="F177" s="299">
        <v>0.4849</v>
      </c>
    </row>
    <row r="178" ht="15.75" customHeight="1">
      <c r="A178" s="296">
        <v>178.0</v>
      </c>
      <c r="B178" s="298">
        <v>44739.0</v>
      </c>
      <c r="C178" s="296" t="s">
        <v>3032</v>
      </c>
      <c r="D178" s="135">
        <v>26.0</v>
      </c>
      <c r="E178" s="135">
        <v>85.0</v>
      </c>
      <c r="F178" s="299">
        <v>0.4877</v>
      </c>
    </row>
    <row r="179" ht="15.75" customHeight="1">
      <c r="A179" s="296">
        <v>179.0</v>
      </c>
      <c r="B179" s="298">
        <v>44740.0</v>
      </c>
      <c r="C179" s="296" t="s">
        <v>3033</v>
      </c>
      <c r="D179" s="135">
        <v>26.0</v>
      </c>
      <c r="E179" s="135">
        <v>86.0</v>
      </c>
      <c r="F179" s="299">
        <v>0.4904</v>
      </c>
    </row>
    <row r="180" ht="15.75" customHeight="1">
      <c r="A180" s="296">
        <v>180.0</v>
      </c>
      <c r="B180" s="298">
        <v>44741.0</v>
      </c>
      <c r="C180" s="296" t="s">
        <v>3034</v>
      </c>
      <c r="D180" s="135">
        <v>26.0</v>
      </c>
      <c r="E180" s="135">
        <v>87.0</v>
      </c>
      <c r="F180" s="299">
        <v>0.4932</v>
      </c>
    </row>
    <row r="181" ht="15.75" customHeight="1">
      <c r="A181" s="296">
        <v>181.0</v>
      </c>
      <c r="B181" s="298">
        <v>44742.0</v>
      </c>
      <c r="C181" s="296" t="s">
        <v>3035</v>
      </c>
      <c r="D181" s="135">
        <v>26.0</v>
      </c>
      <c r="E181" s="135">
        <v>88.0</v>
      </c>
      <c r="F181" s="299">
        <v>0.4959</v>
      </c>
    </row>
    <row r="182" ht="15.75" customHeight="1">
      <c r="A182" s="296">
        <v>182.0</v>
      </c>
      <c r="B182" s="298">
        <v>44743.0</v>
      </c>
      <c r="C182" s="296" t="s">
        <v>3036</v>
      </c>
      <c r="D182" s="135">
        <v>26.0</v>
      </c>
      <c r="E182" s="135">
        <v>89.0</v>
      </c>
      <c r="F182" s="299">
        <v>0.4986</v>
      </c>
    </row>
    <row r="183" ht="15.75" customHeight="1">
      <c r="A183" s="296">
        <v>183.0</v>
      </c>
      <c r="B183" s="298">
        <v>44744.0</v>
      </c>
      <c r="C183" s="296" t="s">
        <v>3028</v>
      </c>
      <c r="D183" s="135">
        <v>26.0</v>
      </c>
      <c r="E183" s="135">
        <v>90.0</v>
      </c>
      <c r="F183" s="299">
        <v>0.5014</v>
      </c>
    </row>
    <row r="184" ht="15.75" customHeight="1">
      <c r="A184" s="296">
        <v>184.0</v>
      </c>
      <c r="B184" s="298">
        <v>44745.0</v>
      </c>
      <c r="C184" s="296" t="s">
        <v>3031</v>
      </c>
      <c r="D184" s="135">
        <v>27.0</v>
      </c>
      <c r="E184" s="135">
        <v>91.0</v>
      </c>
      <c r="F184" s="299">
        <v>0.5041</v>
      </c>
    </row>
    <row r="185" ht="15.75" customHeight="1">
      <c r="A185" s="296">
        <v>185.0</v>
      </c>
      <c r="B185" s="298">
        <v>44746.0</v>
      </c>
      <c r="C185" s="296" t="s">
        <v>3032</v>
      </c>
      <c r="D185" s="135">
        <v>27.0</v>
      </c>
      <c r="E185" s="135">
        <v>92.0</v>
      </c>
      <c r="F185" s="299">
        <v>0.5068</v>
      </c>
    </row>
    <row r="186" ht="15.75" customHeight="1">
      <c r="A186" s="296">
        <v>186.0</v>
      </c>
      <c r="B186" s="298">
        <v>44747.0</v>
      </c>
      <c r="C186" s="296" t="s">
        <v>3033</v>
      </c>
      <c r="D186" s="135">
        <v>27.0</v>
      </c>
      <c r="E186" s="135">
        <v>93.0</v>
      </c>
      <c r="F186" s="299">
        <v>0.5096</v>
      </c>
    </row>
    <row r="187" ht="15.75" customHeight="1">
      <c r="A187" s="296">
        <v>187.0</v>
      </c>
      <c r="B187" s="298">
        <v>44748.0</v>
      </c>
      <c r="C187" s="296" t="s">
        <v>3034</v>
      </c>
      <c r="D187" s="135">
        <v>27.0</v>
      </c>
      <c r="E187" s="135">
        <v>94.0</v>
      </c>
      <c r="F187" s="299">
        <v>0.5123</v>
      </c>
    </row>
    <row r="188" ht="15.75" customHeight="1">
      <c r="A188" s="296">
        <v>188.0</v>
      </c>
      <c r="B188" s="298">
        <v>44749.0</v>
      </c>
      <c r="C188" s="296" t="s">
        <v>3035</v>
      </c>
      <c r="D188" s="135">
        <v>27.0</v>
      </c>
      <c r="E188" s="135">
        <v>95.0</v>
      </c>
      <c r="F188" s="299">
        <v>0.5151</v>
      </c>
    </row>
    <row r="189" ht="15.75" customHeight="1">
      <c r="A189" s="296">
        <v>189.0</v>
      </c>
      <c r="B189" s="298">
        <v>44750.0</v>
      </c>
      <c r="C189" s="296" t="s">
        <v>3036</v>
      </c>
      <c r="D189" s="135">
        <v>27.0</v>
      </c>
      <c r="E189" s="135">
        <v>96.0</v>
      </c>
      <c r="F189" s="299">
        <v>0.5178</v>
      </c>
    </row>
    <row r="190" ht="15.75" customHeight="1">
      <c r="A190" s="296">
        <v>190.0</v>
      </c>
      <c r="B190" s="298">
        <v>44751.0</v>
      </c>
      <c r="C190" s="296" t="s">
        <v>3028</v>
      </c>
      <c r="D190" s="135">
        <v>27.0</v>
      </c>
      <c r="E190" s="135">
        <v>97.0</v>
      </c>
      <c r="F190" s="299">
        <v>0.5205</v>
      </c>
    </row>
    <row r="191" ht="15.75" customHeight="1">
      <c r="A191" s="296">
        <v>191.0</v>
      </c>
      <c r="B191" s="298">
        <v>44752.0</v>
      </c>
      <c r="C191" s="296" t="s">
        <v>3031</v>
      </c>
      <c r="D191" s="135">
        <v>28.0</v>
      </c>
      <c r="E191" s="135">
        <v>98.0</v>
      </c>
      <c r="F191" s="299">
        <v>0.5233</v>
      </c>
    </row>
    <row r="192" ht="15.75" customHeight="1">
      <c r="A192" s="296">
        <v>192.0</v>
      </c>
      <c r="B192" s="298">
        <v>44753.0</v>
      </c>
      <c r="C192" s="296" t="s">
        <v>3032</v>
      </c>
      <c r="D192" s="135">
        <v>28.0</v>
      </c>
      <c r="E192" s="135">
        <v>99.0</v>
      </c>
      <c r="F192" s="299">
        <v>0.526</v>
      </c>
    </row>
    <row r="193" ht="15.75" customHeight="1">
      <c r="A193" s="296">
        <v>193.0</v>
      </c>
      <c r="B193" s="298">
        <v>44754.0</v>
      </c>
      <c r="C193" s="296" t="s">
        <v>3033</v>
      </c>
      <c r="D193" s="135">
        <v>28.0</v>
      </c>
      <c r="E193" s="135">
        <v>100.0</v>
      </c>
      <c r="F193" s="299">
        <v>0.5288</v>
      </c>
    </row>
    <row r="194" ht="15.75" customHeight="1">
      <c r="A194" s="296">
        <v>194.0</v>
      </c>
      <c r="B194" s="298">
        <v>44755.0</v>
      </c>
      <c r="C194" s="296" t="s">
        <v>3034</v>
      </c>
      <c r="D194" s="135">
        <v>28.0</v>
      </c>
      <c r="E194" s="135">
        <v>101.0</v>
      </c>
      <c r="F194" s="299">
        <v>0.5315</v>
      </c>
    </row>
    <row r="195" ht="15.75" customHeight="1">
      <c r="A195" s="296">
        <v>195.0</v>
      </c>
      <c r="B195" s="298">
        <v>44756.0</v>
      </c>
      <c r="C195" s="296" t="s">
        <v>3035</v>
      </c>
      <c r="D195" s="135">
        <v>28.0</v>
      </c>
      <c r="E195" s="135">
        <v>102.0</v>
      </c>
      <c r="F195" s="299">
        <v>0.5342</v>
      </c>
    </row>
    <row r="196" ht="15.75" customHeight="1">
      <c r="A196" s="296">
        <v>196.0</v>
      </c>
      <c r="B196" s="298">
        <v>44757.0</v>
      </c>
      <c r="C196" s="296" t="s">
        <v>3036</v>
      </c>
      <c r="D196" s="135">
        <v>28.0</v>
      </c>
      <c r="E196" s="135">
        <v>103.0</v>
      </c>
      <c r="F196" s="299">
        <v>0.537</v>
      </c>
    </row>
    <row r="197" ht="15.75" customHeight="1">
      <c r="A197" s="296">
        <v>197.0</v>
      </c>
      <c r="B197" s="298">
        <v>44758.0</v>
      </c>
      <c r="C197" s="296" t="s">
        <v>3028</v>
      </c>
      <c r="D197" s="135">
        <v>28.0</v>
      </c>
      <c r="E197" s="135">
        <v>104.0</v>
      </c>
      <c r="F197" s="299">
        <v>0.5397</v>
      </c>
    </row>
    <row r="198" ht="15.75" customHeight="1">
      <c r="A198" s="296">
        <v>198.0</v>
      </c>
      <c r="B198" s="298">
        <v>44759.0</v>
      </c>
      <c r="C198" s="296" t="s">
        <v>3031</v>
      </c>
      <c r="D198" s="135">
        <v>29.0</v>
      </c>
      <c r="E198" s="135">
        <v>105.0</v>
      </c>
      <c r="F198" s="299">
        <v>0.5425</v>
      </c>
    </row>
    <row r="199" ht="15.75" customHeight="1">
      <c r="A199" s="296">
        <v>199.0</v>
      </c>
      <c r="B199" s="298">
        <v>44760.0</v>
      </c>
      <c r="C199" s="296" t="s">
        <v>3032</v>
      </c>
      <c r="D199" s="135">
        <v>29.0</v>
      </c>
      <c r="E199" s="135">
        <v>106.0</v>
      </c>
      <c r="F199" s="299">
        <v>0.5452</v>
      </c>
    </row>
    <row r="200" ht="15.75" customHeight="1">
      <c r="A200" s="296">
        <v>200.0</v>
      </c>
      <c r="B200" s="298">
        <v>44761.0</v>
      </c>
      <c r="C200" s="296" t="s">
        <v>3033</v>
      </c>
      <c r="D200" s="135">
        <v>29.0</v>
      </c>
      <c r="E200" s="135">
        <v>107.0</v>
      </c>
      <c r="F200" s="299">
        <v>0.5479</v>
      </c>
    </row>
    <row r="201" ht="15.75" customHeight="1">
      <c r="A201" s="296">
        <v>201.0</v>
      </c>
      <c r="B201" s="298">
        <v>44762.0</v>
      </c>
      <c r="C201" s="296" t="s">
        <v>3034</v>
      </c>
      <c r="D201" s="135">
        <v>29.0</v>
      </c>
      <c r="E201" s="135">
        <v>108.0</v>
      </c>
      <c r="F201" s="299">
        <v>0.5507</v>
      </c>
    </row>
    <row r="202" ht="15.75" customHeight="1">
      <c r="A202" s="296">
        <v>202.0</v>
      </c>
      <c r="B202" s="298">
        <v>44763.0</v>
      </c>
      <c r="C202" s="296" t="s">
        <v>3035</v>
      </c>
      <c r="D202" s="135">
        <v>29.0</v>
      </c>
      <c r="E202" s="135">
        <v>109.0</v>
      </c>
      <c r="F202" s="299">
        <v>0.5534</v>
      </c>
    </row>
    <row r="203" ht="15.75" customHeight="1">
      <c r="A203" s="296">
        <v>203.0</v>
      </c>
      <c r="B203" s="298">
        <v>44764.0</v>
      </c>
      <c r="C203" s="296" t="s">
        <v>3036</v>
      </c>
      <c r="D203" s="135">
        <v>29.0</v>
      </c>
      <c r="E203" s="135">
        <v>110.0</v>
      </c>
      <c r="F203" s="299">
        <v>0.5562</v>
      </c>
    </row>
    <row r="204" ht="15.75" customHeight="1">
      <c r="A204" s="296">
        <v>204.0</v>
      </c>
      <c r="B204" s="298">
        <v>44765.0</v>
      </c>
      <c r="C204" s="296" t="s">
        <v>3028</v>
      </c>
      <c r="D204" s="135">
        <v>29.0</v>
      </c>
      <c r="E204" s="135">
        <v>111.0</v>
      </c>
      <c r="F204" s="299">
        <v>0.5589</v>
      </c>
    </row>
    <row r="205" ht="15.75" customHeight="1">
      <c r="A205" s="296">
        <v>205.0</v>
      </c>
      <c r="B205" s="298">
        <v>44766.0</v>
      </c>
      <c r="C205" s="296" t="s">
        <v>3031</v>
      </c>
      <c r="D205" s="135">
        <v>30.0</v>
      </c>
      <c r="E205" s="135">
        <v>112.0</v>
      </c>
      <c r="F205" s="299">
        <v>0.5616</v>
      </c>
    </row>
    <row r="206" ht="15.75" customHeight="1">
      <c r="A206" s="296">
        <v>206.0</v>
      </c>
      <c r="B206" s="298">
        <v>44767.0</v>
      </c>
      <c r="C206" s="296" t="s">
        <v>3032</v>
      </c>
      <c r="D206" s="135">
        <v>30.0</v>
      </c>
      <c r="E206" s="135">
        <v>113.0</v>
      </c>
      <c r="F206" s="299">
        <v>0.5644</v>
      </c>
    </row>
    <row r="207" ht="15.75" customHeight="1">
      <c r="A207" s="296">
        <v>207.0</v>
      </c>
      <c r="B207" s="298">
        <v>44768.0</v>
      </c>
      <c r="C207" s="296" t="s">
        <v>3033</v>
      </c>
      <c r="D207" s="135">
        <v>30.0</v>
      </c>
      <c r="E207" s="135">
        <v>114.0</v>
      </c>
      <c r="F207" s="299">
        <v>0.5671</v>
      </c>
    </row>
    <row r="208" ht="15.75" customHeight="1">
      <c r="A208" s="296">
        <v>208.0</v>
      </c>
      <c r="B208" s="298">
        <v>44769.0</v>
      </c>
      <c r="C208" s="296" t="s">
        <v>3034</v>
      </c>
      <c r="D208" s="135">
        <v>30.0</v>
      </c>
      <c r="E208" s="135">
        <v>115.0</v>
      </c>
      <c r="F208" s="299">
        <v>0.5699</v>
      </c>
    </row>
    <row r="209" ht="15.75" customHeight="1">
      <c r="A209" s="296">
        <v>209.0</v>
      </c>
      <c r="B209" s="298">
        <v>44770.0</v>
      </c>
      <c r="C209" s="296" t="s">
        <v>3035</v>
      </c>
      <c r="D209" s="135">
        <v>30.0</v>
      </c>
      <c r="E209" s="135">
        <v>116.0</v>
      </c>
      <c r="F209" s="299">
        <v>0.5726</v>
      </c>
    </row>
    <row r="210" ht="15.75" customHeight="1">
      <c r="A210" s="296">
        <v>210.0</v>
      </c>
      <c r="B210" s="298">
        <v>44771.0</v>
      </c>
      <c r="C210" s="296" t="s">
        <v>3036</v>
      </c>
      <c r="D210" s="135">
        <v>30.0</v>
      </c>
      <c r="E210" s="135">
        <v>117.0</v>
      </c>
      <c r="F210" s="299">
        <v>0.5753</v>
      </c>
    </row>
    <row r="211" ht="15.75" customHeight="1">
      <c r="A211" s="296">
        <v>211.0</v>
      </c>
      <c r="B211" s="298">
        <v>44772.0</v>
      </c>
      <c r="C211" s="296" t="s">
        <v>3028</v>
      </c>
      <c r="D211" s="135">
        <v>30.0</v>
      </c>
      <c r="E211" s="135">
        <v>118.0</v>
      </c>
      <c r="F211" s="299">
        <v>0.5781</v>
      </c>
    </row>
    <row r="212" ht="15.75" customHeight="1">
      <c r="A212" s="296">
        <v>212.0</v>
      </c>
      <c r="B212" s="298">
        <v>44773.0</v>
      </c>
      <c r="C212" s="296" t="s">
        <v>3031</v>
      </c>
      <c r="D212" s="135">
        <v>31.0</v>
      </c>
      <c r="E212" s="135">
        <v>119.0</v>
      </c>
      <c r="F212" s="299">
        <v>0.5808</v>
      </c>
    </row>
    <row r="213" ht="15.75" customHeight="1">
      <c r="A213" s="296">
        <v>213.0</v>
      </c>
      <c r="B213" s="298">
        <v>44774.0</v>
      </c>
      <c r="C213" s="296" t="s">
        <v>3032</v>
      </c>
      <c r="D213" s="135">
        <v>31.0</v>
      </c>
      <c r="E213" s="135">
        <v>120.0</v>
      </c>
      <c r="F213" s="299">
        <v>0.5836</v>
      </c>
    </row>
    <row r="214" ht="15.75" customHeight="1">
      <c r="A214" s="296">
        <v>214.0</v>
      </c>
      <c r="B214" s="298">
        <v>44775.0</v>
      </c>
      <c r="C214" s="296" t="s">
        <v>3033</v>
      </c>
      <c r="D214" s="135">
        <v>31.0</v>
      </c>
      <c r="E214" s="135">
        <v>121.0</v>
      </c>
      <c r="F214" s="299">
        <v>0.5863</v>
      </c>
    </row>
    <row r="215" ht="15.75" customHeight="1">
      <c r="A215" s="296">
        <v>215.0</v>
      </c>
      <c r="B215" s="298">
        <v>44776.0</v>
      </c>
      <c r="C215" s="296" t="s">
        <v>3034</v>
      </c>
      <c r="D215" s="135">
        <v>31.0</v>
      </c>
      <c r="E215" s="135">
        <v>122.0</v>
      </c>
      <c r="F215" s="299">
        <v>0.589</v>
      </c>
    </row>
    <row r="216" ht="15.75" customHeight="1">
      <c r="A216" s="296">
        <v>216.0</v>
      </c>
      <c r="B216" s="298">
        <v>44777.0</v>
      </c>
      <c r="C216" s="296" t="s">
        <v>3035</v>
      </c>
      <c r="D216" s="135">
        <v>31.0</v>
      </c>
      <c r="E216" s="135">
        <v>123.0</v>
      </c>
      <c r="F216" s="299">
        <v>0.5918</v>
      </c>
    </row>
    <row r="217" ht="15.75" customHeight="1">
      <c r="A217" s="296">
        <v>217.0</v>
      </c>
      <c r="B217" s="298">
        <v>44778.0</v>
      </c>
      <c r="C217" s="296" t="s">
        <v>3036</v>
      </c>
      <c r="D217" s="135">
        <v>31.0</v>
      </c>
      <c r="E217" s="135">
        <v>124.0</v>
      </c>
      <c r="F217" s="299">
        <v>0.5945</v>
      </c>
    </row>
    <row r="218" ht="15.75" customHeight="1">
      <c r="A218" s="296">
        <v>218.0</v>
      </c>
      <c r="B218" s="298">
        <v>44779.0</v>
      </c>
      <c r="C218" s="296" t="s">
        <v>3028</v>
      </c>
      <c r="D218" s="135">
        <v>31.0</v>
      </c>
      <c r="E218" s="135">
        <v>125.0</v>
      </c>
      <c r="F218" s="299">
        <v>0.5973</v>
      </c>
    </row>
    <row r="219" ht="15.75" customHeight="1">
      <c r="A219" s="296">
        <v>219.0</v>
      </c>
      <c r="B219" s="298">
        <v>44780.0</v>
      </c>
      <c r="C219" s="296" t="s">
        <v>3031</v>
      </c>
      <c r="D219" s="135">
        <v>32.0</v>
      </c>
      <c r="E219" s="135">
        <v>126.0</v>
      </c>
      <c r="F219" s="299">
        <v>0.6</v>
      </c>
    </row>
    <row r="220" ht="15.75" customHeight="1">
      <c r="A220" s="296">
        <v>220.0</v>
      </c>
      <c r="B220" s="298">
        <v>44781.0</v>
      </c>
      <c r="C220" s="296" t="s">
        <v>3032</v>
      </c>
      <c r="D220" s="135">
        <v>32.0</v>
      </c>
      <c r="E220" s="135">
        <v>127.0</v>
      </c>
      <c r="F220" s="299">
        <v>0.6027</v>
      </c>
    </row>
    <row r="221" ht="15.75" customHeight="1">
      <c r="A221" s="296">
        <v>221.0</v>
      </c>
      <c r="B221" s="298">
        <v>44782.0</v>
      </c>
      <c r="C221" s="296" t="s">
        <v>3033</v>
      </c>
      <c r="D221" s="135">
        <v>32.0</v>
      </c>
      <c r="E221" s="135">
        <v>128.0</v>
      </c>
      <c r="F221" s="299">
        <v>0.6055</v>
      </c>
    </row>
    <row r="222" ht="15.75" customHeight="1">
      <c r="A222" s="296">
        <v>222.0</v>
      </c>
      <c r="B222" s="298">
        <v>44783.0</v>
      </c>
      <c r="C222" s="296" t="s">
        <v>3034</v>
      </c>
      <c r="D222" s="135">
        <v>32.0</v>
      </c>
      <c r="E222" s="135">
        <v>129.0</v>
      </c>
      <c r="F222" s="299">
        <v>0.6082</v>
      </c>
    </row>
    <row r="223" ht="15.75" customHeight="1">
      <c r="A223" s="296">
        <v>223.0</v>
      </c>
      <c r="B223" s="298">
        <v>44784.0</v>
      </c>
      <c r="C223" s="296" t="s">
        <v>3035</v>
      </c>
      <c r="D223" s="135">
        <v>32.0</v>
      </c>
      <c r="E223" s="135">
        <v>130.0</v>
      </c>
      <c r="F223" s="299">
        <v>0.611</v>
      </c>
    </row>
    <row r="224" ht="15.75" customHeight="1">
      <c r="A224" s="296">
        <v>224.0</v>
      </c>
      <c r="B224" s="298">
        <v>44785.0</v>
      </c>
      <c r="C224" s="296" t="s">
        <v>3036</v>
      </c>
      <c r="D224" s="135">
        <v>32.0</v>
      </c>
      <c r="E224" s="135">
        <v>131.0</v>
      </c>
      <c r="F224" s="299">
        <v>0.6137</v>
      </c>
    </row>
    <row r="225" ht="15.75" customHeight="1">
      <c r="A225" s="296">
        <v>225.0</v>
      </c>
      <c r="B225" s="298">
        <v>44786.0</v>
      </c>
      <c r="C225" s="296" t="s">
        <v>3028</v>
      </c>
      <c r="D225" s="135">
        <v>32.0</v>
      </c>
      <c r="E225" s="135">
        <v>132.0</v>
      </c>
      <c r="F225" s="299">
        <v>0.6164</v>
      </c>
    </row>
    <row r="226" ht="15.75" customHeight="1">
      <c r="A226" s="296">
        <v>226.0</v>
      </c>
      <c r="B226" s="298">
        <v>44787.0</v>
      </c>
      <c r="C226" s="296" t="s">
        <v>3031</v>
      </c>
      <c r="D226" s="135">
        <v>33.0</v>
      </c>
      <c r="E226" s="135">
        <v>133.0</v>
      </c>
      <c r="F226" s="299">
        <v>0.6192</v>
      </c>
    </row>
    <row r="227" ht="15.75" customHeight="1">
      <c r="A227" s="296">
        <v>227.0</v>
      </c>
      <c r="B227" s="298">
        <v>44788.0</v>
      </c>
      <c r="C227" s="296" t="s">
        <v>3032</v>
      </c>
      <c r="D227" s="135">
        <v>33.0</v>
      </c>
      <c r="E227" s="135">
        <v>134.0</v>
      </c>
      <c r="F227" s="299">
        <v>0.6219</v>
      </c>
    </row>
    <row r="228" ht="15.75" customHeight="1">
      <c r="A228" s="296">
        <v>228.0</v>
      </c>
      <c r="B228" s="298">
        <v>44789.0</v>
      </c>
      <c r="C228" s="296" t="s">
        <v>3033</v>
      </c>
      <c r="D228" s="135">
        <v>33.0</v>
      </c>
      <c r="E228" s="135">
        <v>135.0</v>
      </c>
      <c r="F228" s="299">
        <v>0.6247</v>
      </c>
    </row>
    <row r="229" ht="15.75" customHeight="1">
      <c r="A229" s="296">
        <v>229.0</v>
      </c>
      <c r="B229" s="298">
        <v>44790.0</v>
      </c>
      <c r="C229" s="296" t="s">
        <v>3034</v>
      </c>
      <c r="D229" s="135">
        <v>33.0</v>
      </c>
      <c r="E229" s="135">
        <v>136.0</v>
      </c>
      <c r="F229" s="299">
        <v>0.6274</v>
      </c>
    </row>
    <row r="230" ht="15.75" customHeight="1">
      <c r="A230" s="296">
        <v>230.0</v>
      </c>
      <c r="B230" s="298">
        <v>44791.0</v>
      </c>
      <c r="C230" s="296" t="s">
        <v>3035</v>
      </c>
      <c r="D230" s="135">
        <v>33.0</v>
      </c>
      <c r="E230" s="135">
        <v>137.0</v>
      </c>
      <c r="F230" s="299">
        <v>0.6301</v>
      </c>
    </row>
    <row r="231" ht="15.75" customHeight="1">
      <c r="A231" s="296">
        <v>231.0</v>
      </c>
      <c r="B231" s="298">
        <v>44792.0</v>
      </c>
      <c r="C231" s="296" t="s">
        <v>3036</v>
      </c>
      <c r="D231" s="135">
        <v>33.0</v>
      </c>
      <c r="E231" s="135">
        <v>138.0</v>
      </c>
      <c r="F231" s="299">
        <v>0.6329</v>
      </c>
    </row>
    <row r="232" ht="15.75" customHeight="1">
      <c r="A232" s="296">
        <v>232.0</v>
      </c>
      <c r="B232" s="298">
        <v>44793.0</v>
      </c>
      <c r="C232" s="296" t="s">
        <v>3028</v>
      </c>
      <c r="D232" s="135">
        <v>33.0</v>
      </c>
      <c r="E232" s="135">
        <v>139.0</v>
      </c>
      <c r="F232" s="299">
        <v>0.6356</v>
      </c>
    </row>
    <row r="233" ht="15.75" customHeight="1">
      <c r="A233" s="296">
        <v>233.0</v>
      </c>
      <c r="B233" s="298">
        <v>44794.0</v>
      </c>
      <c r="C233" s="296" t="s">
        <v>3031</v>
      </c>
      <c r="D233" s="135">
        <v>34.0</v>
      </c>
      <c r="E233" s="135">
        <v>140.0</v>
      </c>
      <c r="F233" s="299">
        <v>0.6384</v>
      </c>
    </row>
    <row r="234" ht="15.75" customHeight="1">
      <c r="A234" s="296">
        <v>234.0</v>
      </c>
      <c r="B234" s="298">
        <v>44795.0</v>
      </c>
      <c r="C234" s="296" t="s">
        <v>3032</v>
      </c>
      <c r="D234" s="135">
        <v>34.0</v>
      </c>
      <c r="E234" s="135">
        <v>141.0</v>
      </c>
      <c r="F234" s="299">
        <v>0.6411</v>
      </c>
    </row>
    <row r="235" ht="15.75" customHeight="1">
      <c r="A235" s="296">
        <v>235.0</v>
      </c>
      <c r="B235" s="298">
        <v>44796.0</v>
      </c>
      <c r="C235" s="296" t="s">
        <v>3033</v>
      </c>
      <c r="D235" s="135">
        <v>34.0</v>
      </c>
      <c r="E235" s="135">
        <v>142.0</v>
      </c>
      <c r="F235" s="299">
        <v>0.6438</v>
      </c>
    </row>
    <row r="236" ht="15.75" customHeight="1">
      <c r="A236" s="296">
        <v>236.0</v>
      </c>
      <c r="B236" s="298">
        <v>44797.0</v>
      </c>
      <c r="C236" s="296" t="s">
        <v>3034</v>
      </c>
      <c r="D236" s="135">
        <v>34.0</v>
      </c>
      <c r="E236" s="135">
        <v>143.0</v>
      </c>
      <c r="F236" s="299">
        <v>0.6466</v>
      </c>
    </row>
    <row r="237" ht="15.75" customHeight="1">
      <c r="A237" s="296">
        <v>237.0</v>
      </c>
      <c r="B237" s="298">
        <v>44798.0</v>
      </c>
      <c r="C237" s="296" t="s">
        <v>3035</v>
      </c>
      <c r="D237" s="135">
        <v>34.0</v>
      </c>
      <c r="E237" s="135">
        <v>144.0</v>
      </c>
      <c r="F237" s="299">
        <v>0.6493</v>
      </c>
    </row>
    <row r="238" ht="15.75" customHeight="1">
      <c r="A238" s="296">
        <v>238.0</v>
      </c>
      <c r="B238" s="298">
        <v>44799.0</v>
      </c>
      <c r="C238" s="296" t="s">
        <v>3036</v>
      </c>
      <c r="D238" s="135">
        <v>34.0</v>
      </c>
      <c r="E238" s="135">
        <v>145.0</v>
      </c>
      <c r="F238" s="299">
        <v>0.6521</v>
      </c>
    </row>
    <row r="239" ht="15.75" customHeight="1">
      <c r="A239" s="296">
        <v>239.0</v>
      </c>
      <c r="B239" s="298">
        <v>44800.0</v>
      </c>
      <c r="C239" s="296" t="s">
        <v>3028</v>
      </c>
      <c r="D239" s="135">
        <v>34.0</v>
      </c>
      <c r="E239" s="135">
        <v>146.0</v>
      </c>
      <c r="F239" s="299">
        <v>0.6548</v>
      </c>
    </row>
    <row r="240" ht="15.75" customHeight="1">
      <c r="A240" s="296">
        <v>240.0</v>
      </c>
      <c r="B240" s="298">
        <v>44801.0</v>
      </c>
      <c r="C240" s="296" t="s">
        <v>3031</v>
      </c>
      <c r="D240" s="135">
        <v>35.0</v>
      </c>
      <c r="E240" s="135">
        <v>147.0</v>
      </c>
      <c r="F240" s="299">
        <v>0.6575</v>
      </c>
    </row>
    <row r="241" ht="15.75" customHeight="1">
      <c r="A241" s="296">
        <v>241.0</v>
      </c>
      <c r="B241" s="298">
        <v>44802.0</v>
      </c>
      <c r="C241" s="296" t="s">
        <v>3032</v>
      </c>
      <c r="D241" s="135">
        <v>35.0</v>
      </c>
      <c r="E241" s="135">
        <v>148.0</v>
      </c>
      <c r="F241" s="299">
        <v>0.6603</v>
      </c>
    </row>
    <row r="242" ht="15.75" customHeight="1">
      <c r="A242" s="296">
        <v>242.0</v>
      </c>
      <c r="B242" s="298">
        <v>44803.0</v>
      </c>
      <c r="C242" s="296" t="s">
        <v>3033</v>
      </c>
      <c r="D242" s="135">
        <v>35.0</v>
      </c>
      <c r="E242" s="135">
        <v>149.0</v>
      </c>
      <c r="F242" s="299">
        <v>0.663</v>
      </c>
    </row>
    <row r="243" ht="15.75" customHeight="1">
      <c r="A243" s="296">
        <v>243.0</v>
      </c>
      <c r="B243" s="298">
        <v>44804.0</v>
      </c>
      <c r="C243" s="296" t="s">
        <v>3034</v>
      </c>
      <c r="D243" s="135">
        <v>35.0</v>
      </c>
      <c r="E243" s="135">
        <v>150.0</v>
      </c>
      <c r="F243" s="299">
        <v>0.6658</v>
      </c>
    </row>
    <row r="244" ht="15.75" customHeight="1">
      <c r="A244" s="296">
        <v>244.0</v>
      </c>
      <c r="B244" s="298">
        <v>44805.0</v>
      </c>
      <c r="C244" s="296" t="s">
        <v>3035</v>
      </c>
      <c r="D244" s="135">
        <v>35.0</v>
      </c>
      <c r="E244" s="135">
        <v>151.0</v>
      </c>
      <c r="F244" s="299">
        <v>0.6685</v>
      </c>
    </row>
    <row r="245" ht="15.75" customHeight="1">
      <c r="A245" s="296">
        <v>245.0</v>
      </c>
      <c r="B245" s="298">
        <v>44806.0</v>
      </c>
      <c r="C245" s="296" t="s">
        <v>3036</v>
      </c>
      <c r="D245" s="135">
        <v>35.0</v>
      </c>
      <c r="E245" s="135">
        <v>152.0</v>
      </c>
      <c r="F245" s="299">
        <v>0.6712</v>
      </c>
    </row>
    <row r="246" ht="15.75" customHeight="1">
      <c r="A246" s="296">
        <v>246.0</v>
      </c>
      <c r="B246" s="298">
        <v>44807.0</v>
      </c>
      <c r="C246" s="296" t="s">
        <v>3028</v>
      </c>
      <c r="D246" s="135">
        <v>35.0</v>
      </c>
      <c r="E246" s="135">
        <v>153.0</v>
      </c>
      <c r="F246" s="299">
        <v>0.674</v>
      </c>
    </row>
    <row r="247" ht="15.75" customHeight="1">
      <c r="A247" s="296">
        <v>247.0</v>
      </c>
      <c r="B247" s="298">
        <v>44808.0</v>
      </c>
      <c r="C247" s="296" t="s">
        <v>3031</v>
      </c>
      <c r="D247" s="135">
        <v>36.0</v>
      </c>
      <c r="E247" s="135">
        <v>154.0</v>
      </c>
      <c r="F247" s="299">
        <v>0.6767</v>
      </c>
    </row>
    <row r="248" ht="15.75" customHeight="1">
      <c r="A248" s="296">
        <v>248.0</v>
      </c>
      <c r="B248" s="298">
        <v>44809.0</v>
      </c>
      <c r="C248" s="296" t="s">
        <v>3032</v>
      </c>
      <c r="D248" s="135">
        <v>36.0</v>
      </c>
      <c r="E248" s="135">
        <v>155.0</v>
      </c>
      <c r="F248" s="299">
        <v>0.6795</v>
      </c>
    </row>
    <row r="249" ht="15.75" customHeight="1">
      <c r="A249" s="296">
        <v>249.0</v>
      </c>
      <c r="B249" s="298">
        <v>44810.0</v>
      </c>
      <c r="C249" s="296" t="s">
        <v>3033</v>
      </c>
      <c r="D249" s="135">
        <v>36.0</v>
      </c>
      <c r="E249" s="135">
        <v>156.0</v>
      </c>
      <c r="F249" s="299">
        <v>0.6822</v>
      </c>
    </row>
    <row r="250" ht="15.75" customHeight="1">
      <c r="A250" s="296">
        <v>250.0</v>
      </c>
      <c r="B250" s="298">
        <v>44811.0</v>
      </c>
      <c r="C250" s="296" t="s">
        <v>3034</v>
      </c>
      <c r="D250" s="135">
        <v>36.0</v>
      </c>
      <c r="E250" s="135">
        <v>157.0</v>
      </c>
      <c r="F250" s="299">
        <v>0.6849</v>
      </c>
    </row>
    <row r="251" ht="15.75" customHeight="1">
      <c r="A251" s="296">
        <v>251.0</v>
      </c>
      <c r="B251" s="298">
        <v>44812.0</v>
      </c>
      <c r="C251" s="296" t="s">
        <v>3035</v>
      </c>
      <c r="D251" s="135">
        <v>36.0</v>
      </c>
      <c r="E251" s="135">
        <v>158.0</v>
      </c>
      <c r="F251" s="299">
        <v>0.6877</v>
      </c>
    </row>
    <row r="252" ht="15.75" customHeight="1">
      <c r="A252" s="296">
        <v>252.0</v>
      </c>
      <c r="B252" s="298">
        <v>44813.0</v>
      </c>
      <c r="C252" s="296" t="s">
        <v>3036</v>
      </c>
      <c r="D252" s="135">
        <v>36.0</v>
      </c>
      <c r="E252" s="135">
        <v>159.0</v>
      </c>
      <c r="F252" s="299">
        <v>0.6904</v>
      </c>
    </row>
    <row r="253" ht="15.75" customHeight="1">
      <c r="A253" s="296">
        <v>253.0</v>
      </c>
      <c r="B253" s="298">
        <v>44814.0</v>
      </c>
      <c r="C253" s="296" t="s">
        <v>3028</v>
      </c>
      <c r="D253" s="135">
        <v>36.0</v>
      </c>
      <c r="E253" s="135">
        <v>160.0</v>
      </c>
      <c r="F253" s="299">
        <v>0.6932</v>
      </c>
    </row>
    <row r="254" ht="15.75" customHeight="1">
      <c r="A254" s="296">
        <v>254.0</v>
      </c>
      <c r="B254" s="298">
        <v>44815.0</v>
      </c>
      <c r="C254" s="296" t="s">
        <v>3031</v>
      </c>
      <c r="D254" s="135">
        <v>37.0</v>
      </c>
      <c r="E254" s="135">
        <v>161.0</v>
      </c>
      <c r="F254" s="299">
        <v>0.6959</v>
      </c>
    </row>
    <row r="255" ht="15.75" customHeight="1">
      <c r="A255" s="296">
        <v>255.0</v>
      </c>
      <c r="B255" s="298">
        <v>44816.0</v>
      </c>
      <c r="C255" s="296" t="s">
        <v>3032</v>
      </c>
      <c r="D255" s="135">
        <v>37.0</v>
      </c>
      <c r="E255" s="135">
        <v>162.0</v>
      </c>
      <c r="F255" s="299">
        <v>0.6986</v>
      </c>
    </row>
    <row r="256" ht="15.75" customHeight="1">
      <c r="A256" s="296">
        <v>256.0</v>
      </c>
      <c r="B256" s="298">
        <v>44817.0</v>
      </c>
      <c r="C256" s="296" t="s">
        <v>3033</v>
      </c>
      <c r="D256" s="135">
        <v>37.0</v>
      </c>
      <c r="E256" s="135">
        <v>163.0</v>
      </c>
      <c r="F256" s="299">
        <v>0.7014</v>
      </c>
    </row>
    <row r="257" ht="15.75" customHeight="1">
      <c r="A257" s="296">
        <v>257.0</v>
      </c>
      <c r="B257" s="298">
        <v>44818.0</v>
      </c>
      <c r="C257" s="296" t="s">
        <v>3034</v>
      </c>
      <c r="D257" s="135">
        <v>37.0</v>
      </c>
      <c r="E257" s="135">
        <v>164.0</v>
      </c>
      <c r="F257" s="299">
        <v>0.7041</v>
      </c>
    </row>
    <row r="258" ht="15.75" customHeight="1">
      <c r="A258" s="296">
        <v>258.0</v>
      </c>
      <c r="B258" s="298">
        <v>44819.0</v>
      </c>
      <c r="C258" s="296" t="s">
        <v>3035</v>
      </c>
      <c r="D258" s="135">
        <v>37.0</v>
      </c>
      <c r="E258" s="135">
        <v>165.0</v>
      </c>
      <c r="F258" s="299">
        <v>0.7068</v>
      </c>
    </row>
    <row r="259" ht="15.75" customHeight="1">
      <c r="A259" s="296">
        <v>259.0</v>
      </c>
      <c r="B259" s="298">
        <v>44820.0</v>
      </c>
      <c r="C259" s="296" t="s">
        <v>3036</v>
      </c>
      <c r="D259" s="135">
        <v>37.0</v>
      </c>
      <c r="E259" s="135">
        <v>166.0</v>
      </c>
      <c r="F259" s="299">
        <v>0.7096</v>
      </c>
    </row>
    <row r="260" ht="15.75" customHeight="1">
      <c r="A260" s="296">
        <v>260.0</v>
      </c>
      <c r="B260" s="298">
        <v>44821.0</v>
      </c>
      <c r="C260" s="296" t="s">
        <v>3028</v>
      </c>
      <c r="D260" s="135">
        <v>37.0</v>
      </c>
      <c r="E260" s="135">
        <v>167.0</v>
      </c>
      <c r="F260" s="299">
        <v>0.7123</v>
      </c>
    </row>
    <row r="261" ht="15.75" customHeight="1">
      <c r="A261" s="296">
        <v>261.0</v>
      </c>
      <c r="B261" s="298">
        <v>44822.0</v>
      </c>
      <c r="C261" s="296" t="s">
        <v>3031</v>
      </c>
      <c r="D261" s="135">
        <v>38.0</v>
      </c>
      <c r="E261" s="135">
        <v>168.0</v>
      </c>
      <c r="F261" s="299">
        <v>0.7151</v>
      </c>
    </row>
    <row r="262" ht="15.75" customHeight="1">
      <c r="A262" s="296">
        <v>262.0</v>
      </c>
      <c r="B262" s="298">
        <v>44823.0</v>
      </c>
      <c r="C262" s="296" t="s">
        <v>3032</v>
      </c>
      <c r="D262" s="135">
        <v>38.0</v>
      </c>
      <c r="E262" s="135">
        <v>169.0</v>
      </c>
      <c r="F262" s="299">
        <v>0.7178</v>
      </c>
    </row>
    <row r="263" ht="15.75" customHeight="1">
      <c r="A263" s="296">
        <v>263.0</v>
      </c>
      <c r="B263" s="298">
        <v>44824.0</v>
      </c>
      <c r="C263" s="296" t="s">
        <v>3033</v>
      </c>
      <c r="D263" s="135">
        <v>38.0</v>
      </c>
      <c r="E263" s="135">
        <v>170.0</v>
      </c>
      <c r="F263" s="299">
        <v>0.7205</v>
      </c>
    </row>
    <row r="264" ht="15.75" customHeight="1">
      <c r="A264" s="296">
        <v>264.0</v>
      </c>
      <c r="B264" s="298">
        <v>44825.0</v>
      </c>
      <c r="C264" s="296" t="s">
        <v>3034</v>
      </c>
      <c r="D264" s="135">
        <v>38.0</v>
      </c>
      <c r="E264" s="135">
        <v>171.0</v>
      </c>
      <c r="F264" s="299">
        <v>0.7233</v>
      </c>
    </row>
    <row r="265" ht="15.75" customHeight="1">
      <c r="A265" s="296">
        <v>265.0</v>
      </c>
      <c r="B265" s="298">
        <v>44826.0</v>
      </c>
      <c r="C265" s="296" t="s">
        <v>3035</v>
      </c>
      <c r="D265" s="135">
        <v>38.0</v>
      </c>
      <c r="E265" s="135">
        <v>172.0</v>
      </c>
      <c r="F265" s="299">
        <v>0.726</v>
      </c>
    </row>
    <row r="266" ht="15.75" customHeight="1">
      <c r="A266" s="296">
        <v>266.0</v>
      </c>
      <c r="B266" s="298">
        <v>44827.0</v>
      </c>
      <c r="C266" s="296" t="s">
        <v>3036</v>
      </c>
      <c r="D266" s="135">
        <v>38.0</v>
      </c>
      <c r="E266" s="135">
        <v>173.0</v>
      </c>
      <c r="F266" s="299">
        <v>0.7288</v>
      </c>
    </row>
    <row r="267" ht="15.75" customHeight="1">
      <c r="A267" s="296">
        <v>267.0</v>
      </c>
      <c r="B267" s="298">
        <v>44828.0</v>
      </c>
      <c r="C267" s="296" t="s">
        <v>3028</v>
      </c>
      <c r="D267" s="135">
        <v>38.0</v>
      </c>
      <c r="E267" s="135">
        <v>174.0</v>
      </c>
      <c r="F267" s="299">
        <v>0.7315</v>
      </c>
    </row>
    <row r="268" ht="15.75" customHeight="1">
      <c r="A268" s="296">
        <v>268.0</v>
      </c>
      <c r="B268" s="298">
        <v>44829.0</v>
      </c>
      <c r="C268" s="296" t="s">
        <v>3031</v>
      </c>
      <c r="D268" s="135">
        <v>39.0</v>
      </c>
      <c r="E268" s="135">
        <v>175.0</v>
      </c>
      <c r="F268" s="299">
        <v>0.7342</v>
      </c>
    </row>
    <row r="269" ht="15.75" customHeight="1">
      <c r="A269" s="296">
        <v>269.0</v>
      </c>
      <c r="B269" s="298">
        <v>44830.0</v>
      </c>
      <c r="C269" s="296" t="s">
        <v>3032</v>
      </c>
      <c r="D269" s="135">
        <v>39.0</v>
      </c>
      <c r="E269" s="135">
        <v>176.0</v>
      </c>
      <c r="F269" s="299">
        <v>0.737</v>
      </c>
    </row>
    <row r="270" ht="15.75" customHeight="1">
      <c r="A270" s="296">
        <v>270.0</v>
      </c>
      <c r="B270" s="298">
        <v>44831.0</v>
      </c>
      <c r="C270" s="296" t="s">
        <v>3033</v>
      </c>
      <c r="D270" s="135">
        <v>39.0</v>
      </c>
      <c r="E270" s="135">
        <v>177.0</v>
      </c>
      <c r="F270" s="299">
        <v>0.7397</v>
      </c>
    </row>
    <row r="271" ht="15.75" customHeight="1">
      <c r="A271" s="296">
        <v>271.0</v>
      </c>
      <c r="B271" s="298">
        <v>44832.0</v>
      </c>
      <c r="C271" s="296" t="s">
        <v>3034</v>
      </c>
      <c r="D271" s="135">
        <v>39.0</v>
      </c>
      <c r="E271" s="135">
        <v>178.0</v>
      </c>
      <c r="F271" s="299">
        <v>0.7425</v>
      </c>
    </row>
    <row r="272" ht="15.75" customHeight="1">
      <c r="A272" s="296">
        <v>272.0</v>
      </c>
      <c r="B272" s="298">
        <v>44833.0</v>
      </c>
      <c r="C272" s="296" t="s">
        <v>3035</v>
      </c>
      <c r="D272" s="135">
        <v>39.0</v>
      </c>
      <c r="E272" s="135">
        <v>179.0</v>
      </c>
      <c r="F272" s="299">
        <v>0.7452</v>
      </c>
    </row>
    <row r="273" ht="15.75" customHeight="1">
      <c r="A273" s="296">
        <v>273.0</v>
      </c>
      <c r="B273" s="298">
        <v>44834.0</v>
      </c>
      <c r="C273" s="296" t="s">
        <v>3036</v>
      </c>
      <c r="D273" s="135">
        <v>39.0</v>
      </c>
      <c r="E273" s="135">
        <v>180.0</v>
      </c>
      <c r="F273" s="299">
        <v>0.7479</v>
      </c>
    </row>
    <row r="274" ht="15.75" customHeight="1">
      <c r="A274" s="296">
        <v>274.0</v>
      </c>
      <c r="B274" s="298">
        <v>44835.0</v>
      </c>
      <c r="C274" s="296" t="s">
        <v>3028</v>
      </c>
      <c r="D274" s="135">
        <v>39.0</v>
      </c>
      <c r="E274" s="135">
        <v>181.0</v>
      </c>
      <c r="F274" s="299">
        <v>0.7507</v>
      </c>
    </row>
    <row r="275" ht="15.75" customHeight="1">
      <c r="A275" s="296">
        <v>275.0</v>
      </c>
      <c r="B275" s="298">
        <v>44836.0</v>
      </c>
      <c r="C275" s="296" t="s">
        <v>3031</v>
      </c>
      <c r="D275" s="135">
        <v>40.0</v>
      </c>
      <c r="E275" s="135">
        <v>182.0</v>
      </c>
      <c r="F275" s="299">
        <v>0.7534</v>
      </c>
    </row>
    <row r="276" ht="15.75" customHeight="1">
      <c r="A276" s="296">
        <v>276.0</v>
      </c>
      <c r="B276" s="298">
        <v>44837.0</v>
      </c>
      <c r="C276" s="296" t="s">
        <v>3032</v>
      </c>
      <c r="D276" s="135">
        <v>40.0</v>
      </c>
      <c r="E276" s="135">
        <v>183.0</v>
      </c>
      <c r="F276" s="299">
        <v>0.7562</v>
      </c>
    </row>
    <row r="277" ht="15.75" customHeight="1">
      <c r="A277" s="296">
        <v>277.0</v>
      </c>
      <c r="B277" s="298">
        <v>44838.0</v>
      </c>
      <c r="C277" s="296" t="s">
        <v>3033</v>
      </c>
      <c r="D277" s="135">
        <v>40.0</v>
      </c>
      <c r="E277" s="135">
        <v>184.0</v>
      </c>
      <c r="F277" s="299">
        <v>0.7589</v>
      </c>
    </row>
    <row r="278" ht="15.75" customHeight="1">
      <c r="A278" s="296">
        <v>278.0</v>
      </c>
      <c r="B278" s="298">
        <v>44839.0</v>
      </c>
      <c r="C278" s="296" t="s">
        <v>3034</v>
      </c>
      <c r="D278" s="135">
        <v>40.0</v>
      </c>
      <c r="E278" s="135">
        <v>185.0</v>
      </c>
      <c r="F278" s="299">
        <v>0.7616</v>
      </c>
    </row>
    <row r="279" ht="15.75" customHeight="1">
      <c r="A279" s="296">
        <v>279.0</v>
      </c>
      <c r="B279" s="298">
        <v>44840.0</v>
      </c>
      <c r="C279" s="296" t="s">
        <v>3035</v>
      </c>
      <c r="D279" s="135">
        <v>40.0</v>
      </c>
      <c r="E279" s="135">
        <v>186.0</v>
      </c>
      <c r="F279" s="299">
        <v>0.7644</v>
      </c>
    </row>
    <row r="280" ht="15.75" customHeight="1">
      <c r="A280" s="296">
        <v>280.0</v>
      </c>
      <c r="B280" s="298">
        <v>44841.0</v>
      </c>
      <c r="C280" s="296" t="s">
        <v>3036</v>
      </c>
      <c r="D280" s="135">
        <v>40.0</v>
      </c>
      <c r="E280" s="135">
        <v>187.0</v>
      </c>
      <c r="F280" s="299">
        <v>0.7671</v>
      </c>
    </row>
    <row r="281" ht="15.75" customHeight="1">
      <c r="A281" s="296">
        <v>281.0</v>
      </c>
      <c r="B281" s="298">
        <v>44842.0</v>
      </c>
      <c r="C281" s="296" t="s">
        <v>3028</v>
      </c>
      <c r="D281" s="135">
        <v>40.0</v>
      </c>
      <c r="E281" s="135">
        <v>188.0</v>
      </c>
      <c r="F281" s="299">
        <v>0.7699</v>
      </c>
    </row>
    <row r="282" ht="15.75" customHeight="1">
      <c r="A282" s="296">
        <v>282.0</v>
      </c>
      <c r="B282" s="298">
        <v>44843.0</v>
      </c>
      <c r="C282" s="296" t="s">
        <v>3031</v>
      </c>
      <c r="D282" s="135">
        <v>41.0</v>
      </c>
      <c r="E282" s="135">
        <v>189.0</v>
      </c>
      <c r="F282" s="299">
        <v>0.7726</v>
      </c>
    </row>
    <row r="283" ht="15.75" customHeight="1">
      <c r="A283" s="296">
        <v>283.0</v>
      </c>
      <c r="B283" s="298">
        <v>44844.0</v>
      </c>
      <c r="C283" s="296" t="s">
        <v>3032</v>
      </c>
      <c r="D283" s="135">
        <v>41.0</v>
      </c>
      <c r="E283" s="135">
        <v>190.0</v>
      </c>
      <c r="F283" s="299">
        <v>0.7753</v>
      </c>
    </row>
    <row r="284" ht="15.75" customHeight="1">
      <c r="A284" s="296">
        <v>284.0</v>
      </c>
      <c r="B284" s="298">
        <v>44845.0</v>
      </c>
      <c r="C284" s="296" t="s">
        <v>3033</v>
      </c>
      <c r="D284" s="135">
        <v>41.0</v>
      </c>
      <c r="E284" s="135">
        <v>191.0</v>
      </c>
      <c r="F284" s="299">
        <v>0.7781</v>
      </c>
    </row>
    <row r="285" ht="15.75" customHeight="1">
      <c r="A285" s="296">
        <v>285.0</v>
      </c>
      <c r="B285" s="298">
        <v>44846.0</v>
      </c>
      <c r="C285" s="296" t="s">
        <v>3034</v>
      </c>
      <c r="D285" s="135">
        <v>41.0</v>
      </c>
      <c r="E285" s="135">
        <v>192.0</v>
      </c>
      <c r="F285" s="299">
        <v>0.7808</v>
      </c>
    </row>
    <row r="286" ht="15.75" customHeight="1">
      <c r="A286" s="296">
        <v>286.0</v>
      </c>
      <c r="B286" s="298">
        <v>44847.0</v>
      </c>
      <c r="C286" s="296" t="s">
        <v>3035</v>
      </c>
      <c r="D286" s="135">
        <v>41.0</v>
      </c>
      <c r="E286" s="135">
        <v>193.0</v>
      </c>
      <c r="F286" s="299">
        <v>0.7836</v>
      </c>
    </row>
    <row r="287" ht="15.75" customHeight="1">
      <c r="A287" s="296">
        <v>287.0</v>
      </c>
      <c r="B287" s="298">
        <v>44848.0</v>
      </c>
      <c r="C287" s="296" t="s">
        <v>3036</v>
      </c>
      <c r="D287" s="135">
        <v>41.0</v>
      </c>
      <c r="E287" s="135">
        <v>194.0</v>
      </c>
      <c r="F287" s="299">
        <v>0.7863</v>
      </c>
    </row>
    <row r="288" ht="15.75" customHeight="1">
      <c r="A288" s="296">
        <v>288.0</v>
      </c>
      <c r="B288" s="298">
        <v>44849.0</v>
      </c>
      <c r="C288" s="296" t="s">
        <v>3028</v>
      </c>
      <c r="D288" s="135">
        <v>41.0</v>
      </c>
      <c r="E288" s="135">
        <v>195.0</v>
      </c>
      <c r="F288" s="299">
        <v>0.789</v>
      </c>
    </row>
    <row r="289" ht="15.75" customHeight="1">
      <c r="A289" s="296">
        <v>289.0</v>
      </c>
      <c r="B289" s="298">
        <v>44850.0</v>
      </c>
      <c r="C289" s="296" t="s">
        <v>3031</v>
      </c>
      <c r="D289" s="135">
        <v>42.0</v>
      </c>
      <c r="E289" s="135">
        <v>196.0</v>
      </c>
      <c r="F289" s="299">
        <v>0.7918</v>
      </c>
    </row>
    <row r="290" ht="15.75" customHeight="1">
      <c r="A290" s="296">
        <v>290.0</v>
      </c>
      <c r="B290" s="298">
        <v>44851.0</v>
      </c>
      <c r="C290" s="296" t="s">
        <v>3032</v>
      </c>
      <c r="D290" s="135">
        <v>42.0</v>
      </c>
      <c r="E290" s="135">
        <v>197.0</v>
      </c>
      <c r="F290" s="299">
        <v>0.7945</v>
      </c>
    </row>
    <row r="291" ht="15.75" customHeight="1">
      <c r="A291" s="296">
        <v>291.0</v>
      </c>
      <c r="B291" s="298">
        <v>44852.0</v>
      </c>
      <c r="C291" s="296" t="s">
        <v>3033</v>
      </c>
      <c r="D291" s="135">
        <v>42.0</v>
      </c>
      <c r="E291" s="135">
        <v>198.0</v>
      </c>
      <c r="F291" s="299">
        <v>0.7973</v>
      </c>
    </row>
    <row r="292" ht="15.75" customHeight="1">
      <c r="A292" s="296">
        <v>292.0</v>
      </c>
      <c r="B292" s="298">
        <v>44853.0</v>
      </c>
      <c r="C292" s="296" t="s">
        <v>3034</v>
      </c>
      <c r="D292" s="135">
        <v>42.0</v>
      </c>
      <c r="E292" s="135">
        <v>199.0</v>
      </c>
      <c r="F292" s="299">
        <v>0.8</v>
      </c>
    </row>
    <row r="293" ht="15.75" customHeight="1">
      <c r="A293" s="296">
        <v>293.0</v>
      </c>
      <c r="B293" s="298">
        <v>44854.0</v>
      </c>
      <c r="C293" s="296" t="s">
        <v>3035</v>
      </c>
      <c r="D293" s="135">
        <v>42.0</v>
      </c>
      <c r="E293" s="135">
        <v>200.0</v>
      </c>
      <c r="F293" s="299">
        <v>0.8027</v>
      </c>
    </row>
    <row r="294" ht="15.75" customHeight="1">
      <c r="A294" s="296">
        <v>294.0</v>
      </c>
      <c r="B294" s="298">
        <v>44855.0</v>
      </c>
      <c r="C294" s="296" t="s">
        <v>3036</v>
      </c>
      <c r="D294" s="135">
        <v>42.0</v>
      </c>
      <c r="E294" s="135">
        <v>201.0</v>
      </c>
      <c r="F294" s="299">
        <v>0.8055</v>
      </c>
    </row>
    <row r="295" ht="15.75" customHeight="1">
      <c r="A295" s="296">
        <v>295.0</v>
      </c>
      <c r="B295" s="298">
        <v>44856.0</v>
      </c>
      <c r="C295" s="296" t="s">
        <v>3028</v>
      </c>
      <c r="D295" s="135">
        <v>42.0</v>
      </c>
      <c r="E295" s="135">
        <v>202.0</v>
      </c>
      <c r="F295" s="299">
        <v>0.8082</v>
      </c>
    </row>
    <row r="296" ht="15.75" customHeight="1">
      <c r="A296" s="296">
        <v>296.0</v>
      </c>
      <c r="B296" s="298">
        <v>44857.0</v>
      </c>
      <c r="C296" s="296" t="s">
        <v>3031</v>
      </c>
      <c r="D296" s="135">
        <v>43.0</v>
      </c>
      <c r="E296" s="135">
        <v>203.0</v>
      </c>
      <c r="F296" s="299">
        <v>0.811</v>
      </c>
    </row>
    <row r="297" ht="15.75" customHeight="1">
      <c r="A297" s="296">
        <v>297.0</v>
      </c>
      <c r="B297" s="298">
        <v>44858.0</v>
      </c>
      <c r="C297" s="296" t="s">
        <v>3032</v>
      </c>
      <c r="D297" s="135">
        <v>43.0</v>
      </c>
      <c r="E297" s="135">
        <v>204.0</v>
      </c>
      <c r="F297" s="299">
        <v>0.8137</v>
      </c>
    </row>
    <row r="298" ht="15.75" customHeight="1">
      <c r="A298" s="296">
        <v>298.0</v>
      </c>
      <c r="B298" s="298">
        <v>44859.0</v>
      </c>
      <c r="C298" s="296" t="s">
        <v>3033</v>
      </c>
      <c r="D298" s="135">
        <v>43.0</v>
      </c>
      <c r="E298" s="135">
        <v>205.0</v>
      </c>
      <c r="F298" s="299">
        <v>0.8164</v>
      </c>
    </row>
    <row r="299" ht="15.75" customHeight="1">
      <c r="A299" s="296">
        <v>299.0</v>
      </c>
      <c r="B299" s="298">
        <v>44860.0</v>
      </c>
      <c r="C299" s="296" t="s">
        <v>3034</v>
      </c>
      <c r="D299" s="135">
        <v>43.0</v>
      </c>
      <c r="E299" s="135">
        <v>206.0</v>
      </c>
      <c r="F299" s="299">
        <v>0.8192</v>
      </c>
    </row>
    <row r="300" ht="15.75" customHeight="1">
      <c r="A300" s="296">
        <v>300.0</v>
      </c>
      <c r="B300" s="298">
        <v>44861.0</v>
      </c>
      <c r="C300" s="296" t="s">
        <v>3035</v>
      </c>
      <c r="D300" s="135">
        <v>43.0</v>
      </c>
      <c r="E300" s="135">
        <v>207.0</v>
      </c>
      <c r="F300" s="299">
        <v>0.8219</v>
      </c>
    </row>
    <row r="301" ht="15.75" customHeight="1">
      <c r="A301" s="296">
        <v>301.0</v>
      </c>
      <c r="B301" s="298">
        <v>44862.0</v>
      </c>
      <c r="C301" s="296" t="s">
        <v>3036</v>
      </c>
      <c r="D301" s="135">
        <v>43.0</v>
      </c>
      <c r="E301" s="135">
        <v>208.0</v>
      </c>
      <c r="F301" s="299">
        <v>0.8247</v>
      </c>
    </row>
    <row r="302" ht="15.75" customHeight="1">
      <c r="A302" s="296">
        <v>302.0</v>
      </c>
      <c r="B302" s="298">
        <v>44863.0</v>
      </c>
      <c r="C302" s="296" t="s">
        <v>3028</v>
      </c>
      <c r="D302" s="135">
        <v>43.0</v>
      </c>
      <c r="E302" s="135">
        <v>209.0</v>
      </c>
      <c r="F302" s="299">
        <v>0.8274</v>
      </c>
    </row>
    <row r="303" ht="15.75" customHeight="1">
      <c r="A303" s="296">
        <v>303.0</v>
      </c>
      <c r="B303" s="298">
        <v>44864.0</v>
      </c>
      <c r="C303" s="296" t="s">
        <v>3031</v>
      </c>
      <c r="D303" s="135">
        <v>44.0</v>
      </c>
      <c r="E303" s="135">
        <v>210.0</v>
      </c>
      <c r="F303" s="299">
        <v>0.8301</v>
      </c>
    </row>
    <row r="304" ht="15.75" customHeight="1">
      <c r="A304" s="296">
        <v>304.0</v>
      </c>
      <c r="B304" s="298">
        <v>44865.0</v>
      </c>
      <c r="C304" s="296" t="s">
        <v>3032</v>
      </c>
      <c r="D304" s="135">
        <v>44.0</v>
      </c>
      <c r="E304" s="135">
        <v>211.0</v>
      </c>
      <c r="F304" s="299">
        <v>0.8329</v>
      </c>
    </row>
    <row r="305" ht="15.75" customHeight="1">
      <c r="A305" s="296">
        <v>305.0</v>
      </c>
      <c r="B305" s="298">
        <v>44866.0</v>
      </c>
      <c r="C305" s="296" t="s">
        <v>3033</v>
      </c>
      <c r="D305" s="135">
        <v>44.0</v>
      </c>
      <c r="E305" s="135">
        <v>212.0</v>
      </c>
      <c r="F305" s="299">
        <v>0.8356</v>
      </c>
    </row>
    <row r="306" ht="15.75" customHeight="1">
      <c r="A306" s="296">
        <v>306.0</v>
      </c>
      <c r="B306" s="298">
        <v>44867.0</v>
      </c>
      <c r="C306" s="296" t="s">
        <v>3034</v>
      </c>
      <c r="D306" s="135">
        <v>44.0</v>
      </c>
      <c r="E306" s="135">
        <v>213.0</v>
      </c>
      <c r="F306" s="299">
        <v>0.8384</v>
      </c>
    </row>
    <row r="307" ht="15.75" customHeight="1">
      <c r="A307" s="296">
        <v>307.0</v>
      </c>
      <c r="B307" s="298">
        <v>44868.0</v>
      </c>
      <c r="C307" s="296" t="s">
        <v>3035</v>
      </c>
      <c r="D307" s="135">
        <v>44.0</v>
      </c>
      <c r="E307" s="135">
        <v>214.0</v>
      </c>
      <c r="F307" s="299">
        <v>0.8411</v>
      </c>
    </row>
    <row r="308" ht="15.75" customHeight="1">
      <c r="A308" s="296">
        <v>308.0</v>
      </c>
      <c r="B308" s="298">
        <v>44869.0</v>
      </c>
      <c r="C308" s="296" t="s">
        <v>3036</v>
      </c>
      <c r="D308" s="135">
        <v>44.0</v>
      </c>
      <c r="E308" s="135">
        <v>215.0</v>
      </c>
      <c r="F308" s="299">
        <v>0.8438</v>
      </c>
    </row>
    <row r="309" ht="15.75" customHeight="1">
      <c r="A309" s="296">
        <v>309.0</v>
      </c>
      <c r="B309" s="298">
        <v>44870.0</v>
      </c>
      <c r="C309" s="296" t="s">
        <v>3028</v>
      </c>
      <c r="D309" s="135">
        <v>44.0</v>
      </c>
      <c r="E309" s="135">
        <v>216.0</v>
      </c>
      <c r="F309" s="299">
        <v>0.8466</v>
      </c>
    </row>
    <row r="310" ht="15.75" customHeight="1">
      <c r="A310" s="296">
        <v>310.0</v>
      </c>
      <c r="B310" s="298">
        <v>44871.0</v>
      </c>
      <c r="C310" s="296" t="s">
        <v>3031</v>
      </c>
      <c r="D310" s="135">
        <v>45.0</v>
      </c>
      <c r="E310" s="135">
        <v>217.0</v>
      </c>
      <c r="F310" s="299">
        <v>0.8493</v>
      </c>
    </row>
    <row r="311" ht="15.75" customHeight="1">
      <c r="A311" s="296">
        <v>311.0</v>
      </c>
      <c r="B311" s="298">
        <v>44872.0</v>
      </c>
      <c r="C311" s="296" t="s">
        <v>3032</v>
      </c>
      <c r="D311" s="135">
        <v>45.0</v>
      </c>
      <c r="E311" s="135">
        <v>218.0</v>
      </c>
      <c r="F311" s="299">
        <v>0.8521</v>
      </c>
    </row>
    <row r="312" ht="15.75" customHeight="1">
      <c r="A312" s="296">
        <v>312.0</v>
      </c>
      <c r="B312" s="298">
        <v>44873.0</v>
      </c>
      <c r="C312" s="296" t="s">
        <v>3033</v>
      </c>
      <c r="D312" s="135">
        <v>45.0</v>
      </c>
      <c r="E312" s="135">
        <v>219.0</v>
      </c>
      <c r="F312" s="299">
        <v>0.8548</v>
      </c>
    </row>
    <row r="313" ht="15.75" customHeight="1">
      <c r="A313" s="296">
        <v>313.0</v>
      </c>
      <c r="B313" s="298">
        <v>44874.0</v>
      </c>
      <c r="C313" s="296" t="s">
        <v>3034</v>
      </c>
      <c r="D313" s="135">
        <v>45.0</v>
      </c>
      <c r="E313" s="135">
        <v>220.0</v>
      </c>
      <c r="F313" s="299">
        <v>0.8575</v>
      </c>
    </row>
    <row r="314" ht="15.75" customHeight="1">
      <c r="A314" s="296">
        <v>314.0</v>
      </c>
      <c r="B314" s="298">
        <v>44875.0</v>
      </c>
      <c r="C314" s="296" t="s">
        <v>3035</v>
      </c>
      <c r="D314" s="135">
        <v>45.0</v>
      </c>
      <c r="E314" s="135">
        <v>221.0</v>
      </c>
      <c r="F314" s="299">
        <v>0.8603</v>
      </c>
    </row>
    <row r="315" ht="15.75" customHeight="1">
      <c r="A315" s="296">
        <v>315.0</v>
      </c>
      <c r="B315" s="298">
        <v>44876.0</v>
      </c>
      <c r="C315" s="296" t="s">
        <v>3036</v>
      </c>
      <c r="D315" s="135">
        <v>45.0</v>
      </c>
      <c r="E315" s="135">
        <v>222.0</v>
      </c>
      <c r="F315" s="299">
        <v>0.863</v>
      </c>
    </row>
    <row r="316" ht="15.75" customHeight="1">
      <c r="A316" s="296">
        <v>316.0</v>
      </c>
      <c r="B316" s="298">
        <v>44877.0</v>
      </c>
      <c r="C316" s="296" t="s">
        <v>3028</v>
      </c>
      <c r="D316" s="135">
        <v>45.0</v>
      </c>
      <c r="E316" s="135">
        <v>223.0</v>
      </c>
      <c r="F316" s="299">
        <v>0.8658</v>
      </c>
    </row>
    <row r="317" ht="15.75" customHeight="1">
      <c r="A317" s="296">
        <v>317.0</v>
      </c>
      <c r="B317" s="298">
        <v>44878.0</v>
      </c>
      <c r="C317" s="296" t="s">
        <v>3031</v>
      </c>
      <c r="D317" s="135">
        <v>46.0</v>
      </c>
      <c r="E317" s="135">
        <v>224.0</v>
      </c>
      <c r="F317" s="299">
        <v>0.8685</v>
      </c>
    </row>
    <row r="318" ht="15.75" customHeight="1">
      <c r="A318" s="296">
        <v>318.0</v>
      </c>
      <c r="B318" s="298">
        <v>44879.0</v>
      </c>
      <c r="C318" s="296" t="s">
        <v>3032</v>
      </c>
      <c r="D318" s="135">
        <v>46.0</v>
      </c>
      <c r="E318" s="135">
        <v>225.0</v>
      </c>
      <c r="F318" s="299">
        <v>0.8712</v>
      </c>
    </row>
    <row r="319" ht="15.75" customHeight="1">
      <c r="A319" s="296">
        <v>319.0</v>
      </c>
      <c r="B319" s="298">
        <v>44880.0</v>
      </c>
      <c r="C319" s="296" t="s">
        <v>3033</v>
      </c>
      <c r="D319" s="135">
        <v>46.0</v>
      </c>
      <c r="E319" s="135">
        <v>226.0</v>
      </c>
      <c r="F319" s="299">
        <v>0.874</v>
      </c>
    </row>
    <row r="320" ht="15.75" customHeight="1">
      <c r="A320" s="296">
        <v>320.0</v>
      </c>
      <c r="B320" s="298">
        <v>44881.0</v>
      </c>
      <c r="C320" s="296" t="s">
        <v>3034</v>
      </c>
      <c r="D320" s="135">
        <v>46.0</v>
      </c>
      <c r="E320" s="135">
        <v>227.0</v>
      </c>
      <c r="F320" s="299">
        <v>0.8767</v>
      </c>
    </row>
    <row r="321" ht="15.75" customHeight="1">
      <c r="A321" s="296">
        <v>321.0</v>
      </c>
      <c r="B321" s="298">
        <v>44882.0</v>
      </c>
      <c r="C321" s="296" t="s">
        <v>3035</v>
      </c>
      <c r="D321" s="135">
        <v>46.0</v>
      </c>
      <c r="E321" s="135">
        <v>228.0</v>
      </c>
      <c r="F321" s="299">
        <v>0.8795</v>
      </c>
    </row>
    <row r="322" ht="15.75" customHeight="1">
      <c r="A322" s="296">
        <v>322.0</v>
      </c>
      <c r="B322" s="298">
        <v>44883.0</v>
      </c>
      <c r="C322" s="296" t="s">
        <v>3036</v>
      </c>
      <c r="D322" s="135">
        <v>46.0</v>
      </c>
      <c r="E322" s="135">
        <v>229.0</v>
      </c>
      <c r="F322" s="299">
        <v>0.8822</v>
      </c>
    </row>
    <row r="323" ht="15.75" customHeight="1">
      <c r="A323" s="296">
        <v>323.0</v>
      </c>
      <c r="B323" s="298">
        <v>44884.0</v>
      </c>
      <c r="C323" s="296" t="s">
        <v>3028</v>
      </c>
      <c r="D323" s="135">
        <v>46.0</v>
      </c>
      <c r="E323" s="135">
        <v>230.0</v>
      </c>
      <c r="F323" s="299">
        <v>0.8849</v>
      </c>
    </row>
    <row r="324" ht="15.75" customHeight="1">
      <c r="A324" s="296">
        <v>324.0</v>
      </c>
      <c r="B324" s="298">
        <v>44885.0</v>
      </c>
      <c r="C324" s="296" t="s">
        <v>3031</v>
      </c>
      <c r="D324" s="135">
        <v>47.0</v>
      </c>
      <c r="E324" s="135">
        <v>231.0</v>
      </c>
      <c r="F324" s="299">
        <v>0.8877</v>
      </c>
    </row>
    <row r="325" ht="15.75" customHeight="1">
      <c r="A325" s="296">
        <v>325.0</v>
      </c>
      <c r="B325" s="298">
        <v>44886.0</v>
      </c>
      <c r="C325" s="296" t="s">
        <v>3032</v>
      </c>
      <c r="D325" s="135">
        <v>47.0</v>
      </c>
      <c r="E325" s="135">
        <v>232.0</v>
      </c>
      <c r="F325" s="299">
        <v>0.8904</v>
      </c>
    </row>
    <row r="326" ht="15.75" customHeight="1">
      <c r="A326" s="296">
        <v>326.0</v>
      </c>
      <c r="B326" s="298">
        <v>44887.0</v>
      </c>
      <c r="C326" s="296" t="s">
        <v>3033</v>
      </c>
      <c r="D326" s="135">
        <v>47.0</v>
      </c>
      <c r="E326" s="135">
        <v>233.0</v>
      </c>
      <c r="F326" s="299">
        <v>0.8932</v>
      </c>
    </row>
    <row r="327" ht="15.75" customHeight="1">
      <c r="A327" s="296">
        <v>327.0</v>
      </c>
      <c r="B327" s="298">
        <v>44888.0</v>
      </c>
      <c r="C327" s="296" t="s">
        <v>3034</v>
      </c>
      <c r="D327" s="135">
        <v>47.0</v>
      </c>
      <c r="E327" s="135">
        <v>234.0</v>
      </c>
      <c r="F327" s="299">
        <v>0.8959</v>
      </c>
    </row>
    <row r="328" ht="15.75" customHeight="1">
      <c r="A328" s="296">
        <v>328.0</v>
      </c>
      <c r="B328" s="298">
        <v>44889.0</v>
      </c>
      <c r="C328" s="296" t="s">
        <v>3035</v>
      </c>
      <c r="D328" s="135">
        <v>47.0</v>
      </c>
      <c r="E328" s="135">
        <v>235.0</v>
      </c>
      <c r="F328" s="299">
        <v>0.8986</v>
      </c>
    </row>
    <row r="329" ht="15.75" customHeight="1">
      <c r="A329" s="296">
        <v>329.0</v>
      </c>
      <c r="B329" s="298">
        <v>44890.0</v>
      </c>
      <c r="C329" s="296" t="s">
        <v>3036</v>
      </c>
      <c r="D329" s="135">
        <v>47.0</v>
      </c>
      <c r="E329" s="135">
        <v>236.0</v>
      </c>
      <c r="F329" s="299">
        <v>0.9014</v>
      </c>
    </row>
    <row r="330" ht="15.75" customHeight="1">
      <c r="A330" s="296">
        <v>330.0</v>
      </c>
      <c r="B330" s="298">
        <v>44891.0</v>
      </c>
      <c r="C330" s="296" t="s">
        <v>3028</v>
      </c>
      <c r="D330" s="135">
        <v>47.0</v>
      </c>
      <c r="E330" s="135">
        <v>237.0</v>
      </c>
      <c r="F330" s="299">
        <v>0.9041</v>
      </c>
    </row>
    <row r="331" ht="15.75" customHeight="1">
      <c r="A331" s="296">
        <v>331.0</v>
      </c>
      <c r="B331" s="298">
        <v>44892.0</v>
      </c>
      <c r="C331" s="296" t="s">
        <v>3031</v>
      </c>
      <c r="D331" s="135">
        <v>48.0</v>
      </c>
      <c r="E331" s="135">
        <v>238.0</v>
      </c>
      <c r="F331" s="299">
        <v>0.9068</v>
      </c>
    </row>
    <row r="332" ht="15.75" customHeight="1">
      <c r="A332" s="296">
        <v>332.0</v>
      </c>
      <c r="B332" s="298">
        <v>44893.0</v>
      </c>
      <c r="C332" s="296" t="s">
        <v>3032</v>
      </c>
      <c r="D332" s="135">
        <v>48.0</v>
      </c>
      <c r="E332" s="135">
        <v>239.0</v>
      </c>
      <c r="F332" s="299">
        <v>0.9096</v>
      </c>
    </row>
    <row r="333" ht="15.75" customHeight="1">
      <c r="A333" s="296">
        <v>333.0</v>
      </c>
      <c r="B333" s="298">
        <v>44894.0</v>
      </c>
      <c r="C333" s="296" t="s">
        <v>3033</v>
      </c>
      <c r="D333" s="135">
        <v>48.0</v>
      </c>
      <c r="E333" s="135">
        <v>240.0</v>
      </c>
      <c r="F333" s="299">
        <v>0.9123</v>
      </c>
    </row>
    <row r="334" ht="15.75" customHeight="1">
      <c r="A334" s="296">
        <v>334.0</v>
      </c>
      <c r="B334" s="298">
        <v>44895.0</v>
      </c>
      <c r="C334" s="296" t="s">
        <v>3034</v>
      </c>
      <c r="D334" s="135">
        <v>48.0</v>
      </c>
      <c r="E334" s="135">
        <v>241.0</v>
      </c>
      <c r="F334" s="299">
        <v>0.9151</v>
      </c>
    </row>
    <row r="335" ht="15.75" customHeight="1">
      <c r="A335" s="296">
        <v>335.0</v>
      </c>
      <c r="B335" s="298">
        <v>44896.0</v>
      </c>
      <c r="C335" s="296" t="s">
        <v>3035</v>
      </c>
      <c r="D335" s="135">
        <v>48.0</v>
      </c>
      <c r="E335" s="135">
        <v>242.0</v>
      </c>
      <c r="F335" s="299">
        <v>0.9178</v>
      </c>
    </row>
    <row r="336" ht="15.75" customHeight="1">
      <c r="A336" s="296">
        <v>336.0</v>
      </c>
      <c r="B336" s="298">
        <v>44897.0</v>
      </c>
      <c r="C336" s="296" t="s">
        <v>3036</v>
      </c>
      <c r="D336" s="135">
        <v>48.0</v>
      </c>
      <c r="E336" s="135">
        <v>243.0</v>
      </c>
      <c r="F336" s="299">
        <v>0.9205</v>
      </c>
    </row>
    <row r="337" ht="15.75" customHeight="1">
      <c r="A337" s="296">
        <v>337.0</v>
      </c>
      <c r="B337" s="298">
        <v>44898.0</v>
      </c>
      <c r="C337" s="296" t="s">
        <v>3028</v>
      </c>
      <c r="D337" s="135">
        <v>48.0</v>
      </c>
      <c r="E337" s="135">
        <v>244.0</v>
      </c>
      <c r="F337" s="299">
        <v>0.9233</v>
      </c>
    </row>
    <row r="338" ht="15.75" customHeight="1">
      <c r="A338" s="296">
        <v>338.0</v>
      </c>
      <c r="B338" s="298">
        <v>44899.0</v>
      </c>
      <c r="C338" s="296" t="s">
        <v>3031</v>
      </c>
      <c r="D338" s="135">
        <v>49.0</v>
      </c>
      <c r="E338" s="135">
        <v>245.0</v>
      </c>
      <c r="F338" s="299">
        <v>0.926</v>
      </c>
    </row>
    <row r="339" ht="15.75" customHeight="1">
      <c r="A339" s="296">
        <v>339.0</v>
      </c>
      <c r="B339" s="298">
        <v>44900.0</v>
      </c>
      <c r="C339" s="296" t="s">
        <v>3032</v>
      </c>
      <c r="D339" s="135">
        <v>49.0</v>
      </c>
      <c r="E339" s="135">
        <v>246.0</v>
      </c>
      <c r="F339" s="299">
        <v>0.9288</v>
      </c>
    </row>
    <row r="340" ht="15.75" customHeight="1">
      <c r="A340" s="296">
        <v>340.0</v>
      </c>
      <c r="B340" s="298">
        <v>44901.0</v>
      </c>
      <c r="C340" s="296" t="s">
        <v>3033</v>
      </c>
      <c r="D340" s="135">
        <v>49.0</v>
      </c>
      <c r="E340" s="135">
        <v>247.0</v>
      </c>
      <c r="F340" s="299">
        <v>0.9315</v>
      </c>
    </row>
    <row r="341" ht="15.75" customHeight="1">
      <c r="A341" s="296">
        <v>341.0</v>
      </c>
      <c r="B341" s="298">
        <v>44902.0</v>
      </c>
      <c r="C341" s="296" t="s">
        <v>3034</v>
      </c>
      <c r="D341" s="135">
        <v>49.0</v>
      </c>
      <c r="E341" s="135">
        <v>248.0</v>
      </c>
      <c r="F341" s="299">
        <v>0.9342</v>
      </c>
    </row>
    <row r="342" ht="15.75" customHeight="1">
      <c r="A342" s="296">
        <v>342.0</v>
      </c>
      <c r="B342" s="298">
        <v>44903.0</v>
      </c>
      <c r="C342" s="296" t="s">
        <v>3035</v>
      </c>
      <c r="D342" s="135">
        <v>49.0</v>
      </c>
      <c r="E342" s="135">
        <v>249.0</v>
      </c>
      <c r="F342" s="299">
        <v>0.937</v>
      </c>
    </row>
    <row r="343" ht="15.75" customHeight="1">
      <c r="A343" s="296">
        <v>343.0</v>
      </c>
      <c r="B343" s="298">
        <v>44904.0</v>
      </c>
      <c r="C343" s="296" t="s">
        <v>3036</v>
      </c>
      <c r="D343" s="135">
        <v>49.0</v>
      </c>
      <c r="E343" s="135">
        <v>250.0</v>
      </c>
      <c r="F343" s="299">
        <v>0.9397</v>
      </c>
    </row>
    <row r="344" ht="15.75" customHeight="1">
      <c r="A344" s="296">
        <v>344.0</v>
      </c>
      <c r="B344" s="298">
        <v>44905.0</v>
      </c>
      <c r="C344" s="296" t="s">
        <v>3028</v>
      </c>
      <c r="D344" s="135">
        <v>49.0</v>
      </c>
      <c r="E344" s="135">
        <v>251.0</v>
      </c>
      <c r="F344" s="299">
        <v>0.9425</v>
      </c>
    </row>
    <row r="345" ht="15.75" customHeight="1">
      <c r="A345" s="296">
        <v>345.0</v>
      </c>
      <c r="B345" s="298">
        <v>44906.0</v>
      </c>
      <c r="C345" s="296" t="s">
        <v>3031</v>
      </c>
      <c r="D345" s="135">
        <v>50.0</v>
      </c>
      <c r="E345" s="135">
        <v>252.0</v>
      </c>
      <c r="F345" s="299">
        <v>0.9452</v>
      </c>
    </row>
    <row r="346" ht="15.75" customHeight="1">
      <c r="A346" s="296">
        <v>346.0</v>
      </c>
      <c r="B346" s="298">
        <v>44907.0</v>
      </c>
      <c r="C346" s="296" t="s">
        <v>3032</v>
      </c>
      <c r="D346" s="135">
        <v>50.0</v>
      </c>
      <c r="E346" s="135">
        <v>253.0</v>
      </c>
      <c r="F346" s="299">
        <v>0.9479</v>
      </c>
    </row>
    <row r="347" ht="15.75" customHeight="1">
      <c r="A347" s="296">
        <v>347.0</v>
      </c>
      <c r="B347" s="298">
        <v>44908.0</v>
      </c>
      <c r="C347" s="296" t="s">
        <v>3033</v>
      </c>
      <c r="D347" s="135">
        <v>50.0</v>
      </c>
      <c r="E347" s="135">
        <v>254.0</v>
      </c>
      <c r="F347" s="299">
        <v>0.9507</v>
      </c>
    </row>
    <row r="348" ht="15.75" customHeight="1">
      <c r="A348" s="296">
        <v>348.0</v>
      </c>
      <c r="B348" s="298">
        <v>44909.0</v>
      </c>
      <c r="C348" s="296" t="s">
        <v>3034</v>
      </c>
      <c r="D348" s="135">
        <v>50.0</v>
      </c>
      <c r="E348" s="135">
        <v>255.0</v>
      </c>
      <c r="F348" s="299">
        <v>0.9534</v>
      </c>
    </row>
    <row r="349" ht="15.75" customHeight="1">
      <c r="A349" s="296">
        <v>349.0</v>
      </c>
      <c r="B349" s="298">
        <v>44910.0</v>
      </c>
      <c r="C349" s="296" t="s">
        <v>3035</v>
      </c>
      <c r="D349" s="135">
        <v>50.0</v>
      </c>
      <c r="E349" s="135">
        <v>256.0</v>
      </c>
      <c r="F349" s="299">
        <v>0.9562</v>
      </c>
    </row>
    <row r="350" ht="15.75" customHeight="1">
      <c r="A350" s="296">
        <v>350.0</v>
      </c>
      <c r="B350" s="298">
        <v>44911.0</v>
      </c>
      <c r="C350" s="296" t="s">
        <v>3036</v>
      </c>
      <c r="D350" s="135">
        <v>50.0</v>
      </c>
      <c r="E350" s="135">
        <v>257.0</v>
      </c>
      <c r="F350" s="299">
        <v>0.9589</v>
      </c>
    </row>
    <row r="351" ht="15.75" customHeight="1">
      <c r="A351" s="296">
        <v>351.0</v>
      </c>
      <c r="B351" s="298">
        <v>44912.0</v>
      </c>
      <c r="C351" s="296" t="s">
        <v>3028</v>
      </c>
      <c r="D351" s="135">
        <v>50.0</v>
      </c>
      <c r="E351" s="135">
        <v>258.0</v>
      </c>
      <c r="F351" s="299">
        <v>0.9616</v>
      </c>
    </row>
    <row r="352" ht="15.75" customHeight="1">
      <c r="A352" s="296">
        <v>352.0</v>
      </c>
      <c r="B352" s="298">
        <v>44913.0</v>
      </c>
      <c r="C352" s="296" t="s">
        <v>3031</v>
      </c>
      <c r="D352" s="135">
        <v>51.0</v>
      </c>
      <c r="E352" s="135">
        <v>259.0</v>
      </c>
      <c r="F352" s="299">
        <v>0.9644</v>
      </c>
    </row>
    <row r="353" ht="15.75" customHeight="1">
      <c r="A353" s="296">
        <v>353.0</v>
      </c>
      <c r="B353" s="298">
        <v>44914.0</v>
      </c>
      <c r="C353" s="296" t="s">
        <v>3032</v>
      </c>
      <c r="D353" s="135">
        <v>51.0</v>
      </c>
      <c r="E353" s="135">
        <v>260.0</v>
      </c>
      <c r="F353" s="299">
        <v>0.9671</v>
      </c>
    </row>
    <row r="354" ht="15.75" customHeight="1">
      <c r="A354" s="296">
        <v>354.0</v>
      </c>
      <c r="B354" s="298">
        <v>44915.0</v>
      </c>
      <c r="C354" s="296" t="s">
        <v>3033</v>
      </c>
      <c r="D354" s="135">
        <v>51.0</v>
      </c>
      <c r="E354" s="135">
        <v>261.0</v>
      </c>
      <c r="F354" s="299">
        <v>0.9699</v>
      </c>
    </row>
    <row r="355" ht="15.75" customHeight="1">
      <c r="A355" s="296">
        <v>355.0</v>
      </c>
      <c r="B355" s="298">
        <v>44916.0</v>
      </c>
      <c r="C355" s="296" t="s">
        <v>3034</v>
      </c>
      <c r="D355" s="135">
        <v>51.0</v>
      </c>
      <c r="E355" s="135">
        <v>262.0</v>
      </c>
      <c r="F355" s="299">
        <v>0.9726</v>
      </c>
    </row>
    <row r="356" ht="15.75" customHeight="1">
      <c r="A356" s="296">
        <v>356.0</v>
      </c>
      <c r="B356" s="298">
        <v>44917.0</v>
      </c>
      <c r="C356" s="296" t="s">
        <v>3035</v>
      </c>
      <c r="D356" s="135">
        <v>51.0</v>
      </c>
      <c r="E356" s="135">
        <v>263.0</v>
      </c>
      <c r="F356" s="299">
        <v>0.9753</v>
      </c>
    </row>
    <row r="357" ht="15.75" customHeight="1">
      <c r="A357" s="296">
        <v>357.0</v>
      </c>
      <c r="B357" s="298">
        <v>44918.0</v>
      </c>
      <c r="C357" s="296" t="s">
        <v>3036</v>
      </c>
      <c r="D357" s="135">
        <v>51.0</v>
      </c>
      <c r="E357" s="135">
        <v>264.0</v>
      </c>
      <c r="F357" s="299">
        <v>0.9781</v>
      </c>
    </row>
    <row r="358" ht="15.75" customHeight="1">
      <c r="A358" s="296">
        <v>358.0</v>
      </c>
      <c r="B358" s="298">
        <v>44919.0</v>
      </c>
      <c r="C358" s="296" t="s">
        <v>3028</v>
      </c>
      <c r="D358" s="135">
        <v>51.0</v>
      </c>
      <c r="E358" s="135">
        <v>265.0</v>
      </c>
      <c r="F358" s="299">
        <v>0.9808</v>
      </c>
    </row>
    <row r="359" ht="15.75" customHeight="1">
      <c r="A359" s="296">
        <v>359.0</v>
      </c>
      <c r="B359" s="298">
        <v>44920.0</v>
      </c>
      <c r="C359" s="296" t="s">
        <v>3031</v>
      </c>
      <c r="D359" s="135">
        <v>52.0</v>
      </c>
      <c r="E359" s="135">
        <v>266.0</v>
      </c>
      <c r="F359" s="299">
        <v>0.9836</v>
      </c>
    </row>
    <row r="360" ht="15.75" customHeight="1">
      <c r="A360" s="296">
        <v>360.0</v>
      </c>
      <c r="B360" s="298">
        <v>44921.0</v>
      </c>
      <c r="C360" s="296" t="s">
        <v>3032</v>
      </c>
      <c r="D360" s="135">
        <v>52.0</v>
      </c>
      <c r="E360" s="135">
        <v>267.0</v>
      </c>
      <c r="F360" s="299">
        <v>0.9863</v>
      </c>
    </row>
    <row r="361" ht="15.75" customHeight="1">
      <c r="A361" s="296">
        <v>361.0</v>
      </c>
      <c r="B361" s="298">
        <v>44922.0</v>
      </c>
      <c r="C361" s="296" t="s">
        <v>3033</v>
      </c>
      <c r="D361" s="135">
        <v>52.0</v>
      </c>
      <c r="E361" s="135">
        <v>268.0</v>
      </c>
      <c r="F361" s="299">
        <v>0.989</v>
      </c>
    </row>
    <row r="362" ht="15.75" customHeight="1">
      <c r="A362" s="296">
        <v>362.0</v>
      </c>
      <c r="B362" s="298">
        <v>44923.0</v>
      </c>
      <c r="C362" s="296" t="s">
        <v>3034</v>
      </c>
      <c r="D362" s="135">
        <v>52.0</v>
      </c>
      <c r="E362" s="135">
        <v>269.0</v>
      </c>
      <c r="F362" s="299">
        <v>0.9918</v>
      </c>
    </row>
    <row r="363" ht="15.75" customHeight="1">
      <c r="A363" s="296">
        <v>363.0</v>
      </c>
      <c r="B363" s="298">
        <v>44924.0</v>
      </c>
      <c r="C363" s="296" t="s">
        <v>3035</v>
      </c>
      <c r="D363" s="135">
        <v>52.0</v>
      </c>
      <c r="E363" s="135">
        <v>270.0</v>
      </c>
      <c r="F363" s="299">
        <v>0.9945</v>
      </c>
    </row>
    <row r="364" ht="15.75" customHeight="1">
      <c r="A364" s="296">
        <v>364.0</v>
      </c>
      <c r="B364" s="298">
        <v>44925.0</v>
      </c>
      <c r="C364" s="296" t="s">
        <v>3036</v>
      </c>
      <c r="D364" s="135">
        <v>52.0</v>
      </c>
      <c r="E364" s="135">
        <v>271.0</v>
      </c>
      <c r="F364" s="299">
        <v>0.9973</v>
      </c>
    </row>
    <row r="365" ht="15.75" customHeight="1">
      <c r="A365" s="296">
        <v>365.0</v>
      </c>
      <c r="B365" s="298">
        <v>44926.0</v>
      </c>
      <c r="C365" s="296" t="s">
        <v>3028</v>
      </c>
      <c r="D365" s="135">
        <v>52.0</v>
      </c>
      <c r="E365" s="135">
        <v>272.0</v>
      </c>
      <c r="F365" s="299">
        <v>1.0</v>
      </c>
    </row>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1" width="11.43"/>
    <col customWidth="1" min="12" max="13" width="15.43"/>
    <col customWidth="1" min="14" max="26" width="11.43"/>
  </cols>
  <sheetData>
    <row r="1">
      <c r="A1" s="322" t="s">
        <v>539</v>
      </c>
      <c r="B1" s="93"/>
      <c r="C1" s="93"/>
      <c r="D1" s="93"/>
      <c r="E1" s="93"/>
      <c r="F1" s="89"/>
      <c r="G1" s="323" t="s">
        <v>544</v>
      </c>
      <c r="L1" s="324"/>
    </row>
    <row r="2" ht="35.25" customHeight="1">
      <c r="A2" s="325" t="s">
        <v>3052</v>
      </c>
      <c r="B2" s="33"/>
      <c r="C2" s="33"/>
      <c r="D2" s="33"/>
      <c r="E2" s="33"/>
      <c r="F2" s="34"/>
      <c r="G2" s="326">
        <v>0.05</v>
      </c>
      <c r="L2" s="324"/>
    </row>
    <row r="3">
      <c r="A3" s="327" t="s">
        <v>561</v>
      </c>
      <c r="B3" s="33"/>
      <c r="C3" s="33"/>
      <c r="D3" s="33"/>
      <c r="E3" s="33"/>
      <c r="F3" s="34"/>
      <c r="G3" s="326">
        <v>0.0069</v>
      </c>
      <c r="L3" s="324"/>
    </row>
    <row r="4">
      <c r="A4" s="327" t="s">
        <v>569</v>
      </c>
      <c r="B4" s="33"/>
      <c r="C4" s="33"/>
      <c r="D4" s="33"/>
      <c r="E4" s="33"/>
      <c r="F4" s="34"/>
      <c r="G4" s="326">
        <v>0.02</v>
      </c>
      <c r="L4" s="324"/>
    </row>
    <row r="5">
      <c r="A5" s="327" t="s">
        <v>575</v>
      </c>
      <c r="B5" s="33"/>
      <c r="C5" s="33"/>
      <c r="D5" s="33"/>
      <c r="E5" s="33"/>
      <c r="F5" s="34"/>
      <c r="G5" s="326">
        <v>0.011</v>
      </c>
      <c r="L5" s="324"/>
    </row>
    <row r="6">
      <c r="A6" s="327" t="s">
        <v>583</v>
      </c>
      <c r="B6" s="33"/>
      <c r="C6" s="33"/>
      <c r="D6" s="33"/>
      <c r="E6" s="33"/>
      <c r="F6" s="34"/>
      <c r="G6" s="326">
        <v>0.005</v>
      </c>
      <c r="L6" s="324"/>
    </row>
    <row r="7">
      <c r="A7" s="327" t="s">
        <v>592</v>
      </c>
      <c r="B7" s="33"/>
      <c r="C7" s="33"/>
      <c r="D7" s="33"/>
      <c r="E7" s="33"/>
      <c r="F7" s="34"/>
      <c r="G7" s="326">
        <v>0.02</v>
      </c>
      <c r="L7" s="324">
        <v>6.9E8</v>
      </c>
      <c r="M7" s="324">
        <f t="shared" ref="M7:M9" si="1">(+L7*(1-$L$10))*N7</f>
        <v>455400000</v>
      </c>
      <c r="N7" s="300">
        <v>1.0</v>
      </c>
    </row>
    <row r="8">
      <c r="A8" s="327" t="s">
        <v>599</v>
      </c>
      <c r="B8" s="33"/>
      <c r="C8" s="33"/>
      <c r="D8" s="33"/>
      <c r="E8" s="33"/>
      <c r="F8" s="34"/>
      <c r="G8" s="326">
        <v>0.005</v>
      </c>
      <c r="L8" s="324">
        <v>7.05E8</v>
      </c>
      <c r="M8" s="324">
        <f t="shared" si="1"/>
        <v>465300000</v>
      </c>
      <c r="N8" s="300">
        <v>1.0</v>
      </c>
    </row>
    <row r="9">
      <c r="A9" s="327" t="s">
        <v>3054</v>
      </c>
      <c r="B9" s="33"/>
      <c r="C9" s="33"/>
      <c r="D9" s="33"/>
      <c r="E9" s="33"/>
      <c r="F9" s="34"/>
      <c r="G9" s="326">
        <v>0.004</v>
      </c>
      <c r="L9" s="324">
        <v>9.0E8</v>
      </c>
      <c r="M9" s="324">
        <f t="shared" si="1"/>
        <v>0</v>
      </c>
      <c r="N9" s="300">
        <v>0.0</v>
      </c>
    </row>
    <row r="10">
      <c r="L10" s="328">
        <v>0.34</v>
      </c>
    </row>
    <row r="11">
      <c r="L11" s="324">
        <f t="shared" ref="L11:M11" si="2">SUM(L7:L10)</f>
        <v>2295000000</v>
      </c>
      <c r="M11" s="324">
        <f t="shared" si="2"/>
        <v>920700000</v>
      </c>
    </row>
    <row r="12">
      <c r="L12" s="324">
        <v>3.124293388E9</v>
      </c>
    </row>
    <row r="13">
      <c r="L13" s="328">
        <f>+L11/L12</f>
        <v>0.7345660971</v>
      </c>
      <c r="M13" s="328">
        <f>+M11/L12</f>
        <v>0.2946906342</v>
      </c>
    </row>
    <row r="14">
      <c r="L14" s="324">
        <f>+L12*30%</f>
        <v>937288016.4</v>
      </c>
    </row>
    <row r="15">
      <c r="L15" s="324"/>
    </row>
    <row r="16">
      <c r="L16" s="324"/>
    </row>
    <row r="17">
      <c r="L17" s="324"/>
    </row>
    <row r="18">
      <c r="L18" s="324"/>
    </row>
    <row r="19">
      <c r="L19" s="324"/>
    </row>
    <row r="20">
      <c r="L20" s="324"/>
    </row>
    <row r="21" ht="15.75" customHeight="1">
      <c r="L21" s="324"/>
    </row>
    <row r="22" ht="15.75" customHeight="1">
      <c r="L22" s="324"/>
    </row>
    <row r="23" ht="15.75" customHeight="1">
      <c r="L23" s="324"/>
    </row>
    <row r="24" ht="15.75" customHeight="1">
      <c r="L24" s="324"/>
    </row>
    <row r="25" ht="15.75" customHeight="1">
      <c r="L25" s="324"/>
    </row>
    <row r="26" ht="15.75" customHeight="1">
      <c r="L26" s="324"/>
    </row>
    <row r="27" ht="15.75" customHeight="1">
      <c r="L27" s="324"/>
    </row>
    <row r="28" ht="15.75" customHeight="1">
      <c r="L28" s="324"/>
    </row>
    <row r="29" ht="15.75" customHeight="1">
      <c r="L29" s="324"/>
    </row>
    <row r="30" ht="15.75" customHeight="1">
      <c r="L30" s="324"/>
    </row>
    <row r="31" ht="15.75" customHeight="1">
      <c r="L31" s="324"/>
    </row>
    <row r="32" ht="15.75" customHeight="1">
      <c r="L32" s="324"/>
    </row>
    <row r="33" ht="15.75" customHeight="1">
      <c r="L33" s="324"/>
    </row>
    <row r="34" ht="15.75" customHeight="1">
      <c r="L34" s="324"/>
    </row>
    <row r="35" ht="15.75" customHeight="1">
      <c r="L35" s="324"/>
    </row>
    <row r="36" ht="15.75" customHeight="1">
      <c r="L36" s="324"/>
    </row>
    <row r="37" ht="15.75" customHeight="1">
      <c r="L37" s="324"/>
    </row>
    <row r="38" ht="15.75" customHeight="1">
      <c r="L38" s="324"/>
    </row>
    <row r="39" ht="15.75" customHeight="1">
      <c r="L39" s="324"/>
    </row>
    <row r="40" ht="15.75" customHeight="1">
      <c r="L40" s="324"/>
    </row>
    <row r="41" ht="15.75" customHeight="1">
      <c r="L41" s="324"/>
    </row>
    <row r="42" ht="15.75" customHeight="1">
      <c r="L42" s="324"/>
    </row>
    <row r="43" ht="15.75" customHeight="1">
      <c r="L43" s="324"/>
    </row>
    <row r="44" ht="15.75" customHeight="1">
      <c r="L44" s="324"/>
    </row>
    <row r="45" ht="15.75" customHeight="1">
      <c r="L45" s="324"/>
    </row>
    <row r="46" ht="15.75" customHeight="1">
      <c r="L46" s="324"/>
    </row>
    <row r="47" ht="15.75" customHeight="1">
      <c r="L47" s="324"/>
    </row>
    <row r="48" ht="15.75" customHeight="1">
      <c r="L48" s="324"/>
    </row>
    <row r="49" ht="15.75" customHeight="1">
      <c r="L49" s="324"/>
    </row>
    <row r="50" ht="15.75" customHeight="1">
      <c r="L50" s="324"/>
    </row>
    <row r="51" ht="15.75" customHeight="1">
      <c r="L51" s="324"/>
    </row>
    <row r="52" ht="15.75" customHeight="1">
      <c r="L52" s="324"/>
    </row>
    <row r="53" ht="15.75" customHeight="1">
      <c r="L53" s="324"/>
    </row>
    <row r="54" ht="15.75" customHeight="1">
      <c r="L54" s="324"/>
    </row>
    <row r="55" ht="15.75" customHeight="1">
      <c r="L55" s="324"/>
    </row>
    <row r="56" ht="15.75" customHeight="1">
      <c r="L56" s="324"/>
    </row>
    <row r="57" ht="15.75" customHeight="1">
      <c r="L57" s="324"/>
    </row>
    <row r="58" ht="15.75" customHeight="1">
      <c r="L58" s="324"/>
    </row>
    <row r="59" ht="15.75" customHeight="1">
      <c r="L59" s="324"/>
    </row>
    <row r="60" ht="15.75" customHeight="1">
      <c r="L60" s="324"/>
    </row>
    <row r="61" ht="15.75" customHeight="1">
      <c r="L61" s="324"/>
    </row>
    <row r="62" ht="15.75" customHeight="1">
      <c r="L62" s="324"/>
    </row>
    <row r="63" ht="15.75" customHeight="1">
      <c r="L63" s="324"/>
    </row>
    <row r="64" ht="15.75" customHeight="1">
      <c r="L64" s="324"/>
    </row>
    <row r="65" ht="15.75" customHeight="1">
      <c r="L65" s="324"/>
    </row>
    <row r="66" ht="15.75" customHeight="1">
      <c r="L66" s="324"/>
    </row>
    <row r="67" ht="15.75" customHeight="1">
      <c r="L67" s="324"/>
    </row>
    <row r="68" ht="15.75" customHeight="1">
      <c r="L68" s="324"/>
    </row>
    <row r="69" ht="15.75" customHeight="1">
      <c r="L69" s="324"/>
    </row>
    <row r="70" ht="15.75" customHeight="1">
      <c r="L70" s="324"/>
    </row>
    <row r="71" ht="15.75" customHeight="1">
      <c r="L71" s="324"/>
    </row>
    <row r="72" ht="15.75" customHeight="1">
      <c r="L72" s="324"/>
    </row>
    <row r="73" ht="15.75" customHeight="1">
      <c r="L73" s="324"/>
    </row>
    <row r="74" ht="15.75" customHeight="1">
      <c r="L74" s="324"/>
    </row>
    <row r="75" ht="15.75" customHeight="1">
      <c r="L75" s="324"/>
    </row>
    <row r="76" ht="15.75" customHeight="1">
      <c r="L76" s="324"/>
    </row>
    <row r="77" ht="15.75" customHeight="1">
      <c r="L77" s="324"/>
    </row>
    <row r="78" ht="15.75" customHeight="1">
      <c r="L78" s="324"/>
    </row>
    <row r="79" ht="15.75" customHeight="1">
      <c r="L79" s="324"/>
    </row>
    <row r="80" ht="15.75" customHeight="1">
      <c r="L80" s="324"/>
    </row>
    <row r="81" ht="15.75" customHeight="1">
      <c r="L81" s="324"/>
    </row>
    <row r="82" ht="15.75" customHeight="1">
      <c r="L82" s="324"/>
    </row>
    <row r="83" ht="15.75" customHeight="1">
      <c r="L83" s="324"/>
    </row>
    <row r="84" ht="15.75" customHeight="1">
      <c r="L84" s="324"/>
    </row>
    <row r="85" ht="15.75" customHeight="1">
      <c r="L85" s="324"/>
    </row>
    <row r="86" ht="15.75" customHeight="1">
      <c r="L86" s="324"/>
    </row>
    <row r="87" ht="15.75" customHeight="1">
      <c r="L87" s="324"/>
    </row>
    <row r="88" ht="15.75" customHeight="1">
      <c r="L88" s="324"/>
    </row>
    <row r="89" ht="15.75" customHeight="1">
      <c r="L89" s="324"/>
    </row>
    <row r="90" ht="15.75" customHeight="1">
      <c r="L90" s="324"/>
    </row>
    <row r="91" ht="15.75" customHeight="1">
      <c r="L91" s="324"/>
    </row>
    <row r="92" ht="15.75" customHeight="1">
      <c r="L92" s="324"/>
    </row>
    <row r="93" ht="15.75" customHeight="1">
      <c r="L93" s="324"/>
    </row>
    <row r="94" ht="15.75" customHeight="1">
      <c r="L94" s="324"/>
    </row>
    <row r="95" ht="15.75" customHeight="1">
      <c r="L95" s="324"/>
    </row>
    <row r="96" ht="15.75" customHeight="1">
      <c r="L96" s="324"/>
    </row>
    <row r="97" ht="15.75" customHeight="1">
      <c r="L97" s="324"/>
    </row>
    <row r="98" ht="15.75" customHeight="1">
      <c r="L98" s="324"/>
    </row>
    <row r="99" ht="15.75" customHeight="1">
      <c r="L99" s="324"/>
    </row>
    <row r="100" ht="15.75" customHeight="1">
      <c r="L100" s="324"/>
    </row>
    <row r="101" ht="15.75" customHeight="1">
      <c r="L101" s="324"/>
    </row>
    <row r="102" ht="15.75" customHeight="1">
      <c r="L102" s="324"/>
    </row>
    <row r="103" ht="15.75" customHeight="1">
      <c r="L103" s="324"/>
    </row>
    <row r="104" ht="15.75" customHeight="1">
      <c r="L104" s="324"/>
    </row>
    <row r="105" ht="15.75" customHeight="1">
      <c r="L105" s="324"/>
    </row>
    <row r="106" ht="15.75" customHeight="1">
      <c r="L106" s="324"/>
    </row>
    <row r="107" ht="15.75" customHeight="1">
      <c r="L107" s="324"/>
    </row>
    <row r="108" ht="15.75" customHeight="1">
      <c r="L108" s="324"/>
    </row>
    <row r="109" ht="15.75" customHeight="1">
      <c r="L109" s="324"/>
    </row>
    <row r="110" ht="15.75" customHeight="1">
      <c r="L110" s="324"/>
    </row>
    <row r="111" ht="15.75" customHeight="1">
      <c r="L111" s="324"/>
    </row>
    <row r="112" ht="15.75" customHeight="1">
      <c r="L112" s="324"/>
    </row>
    <row r="113" ht="15.75" customHeight="1">
      <c r="L113" s="324"/>
    </row>
    <row r="114" ht="15.75" customHeight="1">
      <c r="L114" s="324"/>
    </row>
    <row r="115" ht="15.75" customHeight="1">
      <c r="L115" s="324"/>
    </row>
    <row r="116" ht="15.75" customHeight="1">
      <c r="L116" s="324"/>
    </row>
    <row r="117" ht="15.75" customHeight="1">
      <c r="L117" s="324"/>
    </row>
    <row r="118" ht="15.75" customHeight="1">
      <c r="L118" s="324"/>
    </row>
    <row r="119" ht="15.75" customHeight="1">
      <c r="L119" s="324"/>
    </row>
    <row r="120" ht="15.75" customHeight="1">
      <c r="L120" s="324"/>
    </row>
    <row r="121" ht="15.75" customHeight="1">
      <c r="L121" s="324"/>
    </row>
    <row r="122" ht="15.75" customHeight="1">
      <c r="L122" s="324"/>
    </row>
    <row r="123" ht="15.75" customHeight="1">
      <c r="L123" s="324"/>
    </row>
    <row r="124" ht="15.75" customHeight="1">
      <c r="L124" s="324"/>
    </row>
    <row r="125" ht="15.75" customHeight="1">
      <c r="L125" s="324"/>
    </row>
    <row r="126" ht="15.75" customHeight="1">
      <c r="L126" s="324"/>
    </row>
    <row r="127" ht="15.75" customHeight="1">
      <c r="L127" s="324"/>
    </row>
    <row r="128" ht="15.75" customHeight="1">
      <c r="L128" s="324"/>
    </row>
    <row r="129" ht="15.75" customHeight="1">
      <c r="L129" s="324"/>
    </row>
    <row r="130" ht="15.75" customHeight="1">
      <c r="L130" s="324"/>
    </row>
    <row r="131" ht="15.75" customHeight="1">
      <c r="L131" s="324"/>
    </row>
    <row r="132" ht="15.75" customHeight="1">
      <c r="L132" s="324"/>
    </row>
    <row r="133" ht="15.75" customHeight="1">
      <c r="L133" s="324"/>
    </row>
    <row r="134" ht="15.75" customHeight="1">
      <c r="L134" s="324"/>
    </row>
    <row r="135" ht="15.75" customHeight="1">
      <c r="L135" s="324"/>
    </row>
    <row r="136" ht="15.75" customHeight="1">
      <c r="L136" s="324"/>
    </row>
    <row r="137" ht="15.75" customHeight="1">
      <c r="L137" s="324"/>
    </row>
    <row r="138" ht="15.75" customHeight="1">
      <c r="L138" s="324"/>
    </row>
    <row r="139" ht="15.75" customHeight="1">
      <c r="L139" s="324"/>
    </row>
    <row r="140" ht="15.75" customHeight="1">
      <c r="L140" s="324"/>
    </row>
    <row r="141" ht="15.75" customHeight="1">
      <c r="L141" s="324"/>
    </row>
    <row r="142" ht="15.75" customHeight="1">
      <c r="L142" s="324"/>
    </row>
    <row r="143" ht="15.75" customHeight="1">
      <c r="L143" s="324"/>
    </row>
    <row r="144" ht="15.75" customHeight="1">
      <c r="L144" s="324"/>
    </row>
    <row r="145" ht="15.75" customHeight="1">
      <c r="L145" s="324"/>
    </row>
    <row r="146" ht="15.75" customHeight="1">
      <c r="L146" s="324"/>
    </row>
    <row r="147" ht="15.75" customHeight="1">
      <c r="L147" s="324"/>
    </row>
    <row r="148" ht="15.75" customHeight="1">
      <c r="L148" s="324"/>
    </row>
    <row r="149" ht="15.75" customHeight="1">
      <c r="L149" s="324"/>
    </row>
    <row r="150" ht="15.75" customHeight="1">
      <c r="L150" s="324"/>
    </row>
    <row r="151" ht="15.75" customHeight="1">
      <c r="L151" s="324"/>
    </row>
    <row r="152" ht="15.75" customHeight="1">
      <c r="L152" s="324"/>
    </row>
    <row r="153" ht="15.75" customHeight="1">
      <c r="L153" s="324"/>
    </row>
    <row r="154" ht="15.75" customHeight="1">
      <c r="L154" s="324"/>
    </row>
    <row r="155" ht="15.75" customHeight="1">
      <c r="L155" s="324"/>
    </row>
    <row r="156" ht="15.75" customHeight="1">
      <c r="L156" s="324"/>
    </row>
    <row r="157" ht="15.75" customHeight="1">
      <c r="L157" s="324"/>
    </row>
    <row r="158" ht="15.75" customHeight="1">
      <c r="L158" s="324"/>
    </row>
    <row r="159" ht="15.75" customHeight="1">
      <c r="L159" s="324"/>
    </row>
    <row r="160" ht="15.75" customHeight="1">
      <c r="L160" s="324"/>
    </row>
    <row r="161" ht="15.75" customHeight="1">
      <c r="L161" s="324"/>
    </row>
    <row r="162" ht="15.75" customHeight="1">
      <c r="L162" s="324"/>
    </row>
    <row r="163" ht="15.75" customHeight="1">
      <c r="L163" s="324"/>
    </row>
    <row r="164" ht="15.75" customHeight="1">
      <c r="L164" s="324"/>
    </row>
    <row r="165" ht="15.75" customHeight="1">
      <c r="L165" s="324"/>
    </row>
    <row r="166" ht="15.75" customHeight="1">
      <c r="L166" s="324"/>
    </row>
    <row r="167" ht="15.75" customHeight="1">
      <c r="L167" s="324"/>
    </row>
    <row r="168" ht="15.75" customHeight="1">
      <c r="L168" s="324"/>
    </row>
    <row r="169" ht="15.75" customHeight="1">
      <c r="L169" s="324"/>
    </row>
    <row r="170" ht="15.75" customHeight="1">
      <c r="L170" s="324"/>
    </row>
    <row r="171" ht="15.75" customHeight="1">
      <c r="L171" s="324"/>
    </row>
    <row r="172" ht="15.75" customHeight="1">
      <c r="L172" s="324"/>
    </row>
    <row r="173" ht="15.75" customHeight="1">
      <c r="L173" s="324"/>
    </row>
    <row r="174" ht="15.75" customHeight="1">
      <c r="L174" s="324"/>
    </row>
    <row r="175" ht="15.75" customHeight="1">
      <c r="L175" s="324"/>
    </row>
    <row r="176" ht="15.75" customHeight="1">
      <c r="L176" s="324"/>
    </row>
    <row r="177" ht="15.75" customHeight="1">
      <c r="L177" s="324"/>
    </row>
    <row r="178" ht="15.75" customHeight="1">
      <c r="L178" s="324"/>
    </row>
    <row r="179" ht="15.75" customHeight="1">
      <c r="L179" s="324"/>
    </row>
    <row r="180" ht="15.75" customHeight="1">
      <c r="L180" s="324"/>
    </row>
    <row r="181" ht="15.75" customHeight="1">
      <c r="L181" s="324"/>
    </row>
    <row r="182" ht="15.75" customHeight="1">
      <c r="L182" s="324"/>
    </row>
    <row r="183" ht="15.75" customHeight="1">
      <c r="L183" s="324"/>
    </row>
    <row r="184" ht="15.75" customHeight="1">
      <c r="L184" s="324"/>
    </row>
    <row r="185" ht="15.75" customHeight="1">
      <c r="L185" s="324"/>
    </row>
    <row r="186" ht="15.75" customHeight="1">
      <c r="L186" s="324"/>
    </row>
    <row r="187" ht="15.75" customHeight="1">
      <c r="L187" s="324"/>
    </row>
    <row r="188" ht="15.75" customHeight="1">
      <c r="L188" s="324"/>
    </row>
    <row r="189" ht="15.75" customHeight="1">
      <c r="L189" s="324"/>
    </row>
    <row r="190" ht="15.75" customHeight="1">
      <c r="L190" s="324"/>
    </row>
    <row r="191" ht="15.75" customHeight="1">
      <c r="L191" s="324"/>
    </row>
    <row r="192" ht="15.75" customHeight="1">
      <c r="L192" s="324"/>
    </row>
    <row r="193" ht="15.75" customHeight="1">
      <c r="L193" s="324"/>
    </row>
    <row r="194" ht="15.75" customHeight="1">
      <c r="L194" s="324"/>
    </row>
    <row r="195" ht="15.75" customHeight="1">
      <c r="L195" s="324"/>
    </row>
    <row r="196" ht="15.75" customHeight="1">
      <c r="L196" s="324"/>
    </row>
    <row r="197" ht="15.75" customHeight="1">
      <c r="L197" s="324"/>
    </row>
    <row r="198" ht="15.75" customHeight="1">
      <c r="L198" s="324"/>
    </row>
    <row r="199" ht="15.75" customHeight="1">
      <c r="L199" s="324"/>
    </row>
    <row r="200" ht="15.75" customHeight="1">
      <c r="L200" s="324"/>
    </row>
    <row r="201" ht="15.75" customHeight="1">
      <c r="L201" s="324"/>
    </row>
    <row r="202" ht="15.75" customHeight="1">
      <c r="L202" s="324"/>
    </row>
    <row r="203" ht="15.75" customHeight="1">
      <c r="L203" s="324"/>
    </row>
    <row r="204" ht="15.75" customHeight="1">
      <c r="L204" s="324"/>
    </row>
    <row r="205" ht="15.75" customHeight="1">
      <c r="L205" s="324"/>
    </row>
    <row r="206" ht="15.75" customHeight="1">
      <c r="L206" s="324"/>
    </row>
    <row r="207" ht="15.75" customHeight="1">
      <c r="L207" s="324"/>
    </row>
    <row r="208" ht="15.75" customHeight="1">
      <c r="L208" s="324"/>
    </row>
    <row r="209" ht="15.75" customHeight="1">
      <c r="L209" s="324"/>
    </row>
    <row r="210" ht="15.75" customHeight="1">
      <c r="L210" s="324"/>
    </row>
    <row r="211" ht="15.75" customHeight="1">
      <c r="L211" s="324"/>
    </row>
    <row r="212" ht="15.75" customHeight="1">
      <c r="L212" s="324"/>
    </row>
    <row r="213" ht="15.75" customHeight="1">
      <c r="L213" s="324"/>
    </row>
    <row r="214" ht="15.75" customHeight="1">
      <c r="L214" s="324"/>
    </row>
    <row r="215" ht="15.75" customHeight="1">
      <c r="L215" s="324"/>
    </row>
    <row r="216" ht="15.75" customHeight="1">
      <c r="L216" s="324"/>
    </row>
    <row r="217" ht="15.75" customHeight="1">
      <c r="L217" s="324"/>
    </row>
    <row r="218" ht="15.75" customHeight="1">
      <c r="L218" s="324"/>
    </row>
    <row r="219" ht="15.75" customHeight="1">
      <c r="L219" s="324"/>
    </row>
    <row r="220" ht="15.75" customHeight="1">
      <c r="L220" s="324"/>
    </row>
    <row r="221" ht="15.75" customHeight="1">
      <c r="L221" s="324"/>
    </row>
    <row r="222" ht="15.75" customHeight="1">
      <c r="L222" s="324"/>
    </row>
    <row r="223" ht="15.75" customHeight="1">
      <c r="L223" s="324"/>
    </row>
    <row r="224" ht="15.75" customHeight="1">
      <c r="L224" s="324"/>
    </row>
    <row r="225" ht="15.75" customHeight="1">
      <c r="L225" s="324"/>
    </row>
    <row r="226" ht="15.75" customHeight="1">
      <c r="L226" s="324"/>
    </row>
    <row r="227" ht="15.75" customHeight="1">
      <c r="L227" s="324"/>
    </row>
    <row r="228" ht="15.75" customHeight="1">
      <c r="L228" s="324"/>
    </row>
    <row r="229" ht="15.75" customHeight="1">
      <c r="L229" s="324"/>
    </row>
    <row r="230" ht="15.75" customHeight="1">
      <c r="L230" s="324"/>
    </row>
    <row r="231" ht="15.75" customHeight="1">
      <c r="L231" s="324"/>
    </row>
    <row r="232" ht="15.75" customHeight="1">
      <c r="L232" s="324"/>
    </row>
    <row r="233" ht="15.75" customHeight="1">
      <c r="L233" s="324"/>
    </row>
    <row r="234" ht="15.75" customHeight="1">
      <c r="L234" s="324"/>
    </row>
    <row r="235" ht="15.75" customHeight="1">
      <c r="L235" s="324"/>
    </row>
    <row r="236" ht="15.75" customHeight="1">
      <c r="L236" s="324"/>
    </row>
    <row r="237" ht="15.75" customHeight="1">
      <c r="L237" s="324"/>
    </row>
    <row r="238" ht="15.75" customHeight="1">
      <c r="L238" s="324"/>
    </row>
    <row r="239" ht="15.75" customHeight="1">
      <c r="L239" s="324"/>
    </row>
    <row r="240" ht="15.75" customHeight="1">
      <c r="L240" s="324"/>
    </row>
    <row r="241" ht="15.75" customHeight="1">
      <c r="L241" s="324"/>
    </row>
    <row r="242" ht="15.75" customHeight="1">
      <c r="L242" s="324"/>
    </row>
    <row r="243" ht="15.75" customHeight="1">
      <c r="L243" s="324"/>
    </row>
    <row r="244" ht="15.75" customHeight="1">
      <c r="L244" s="324"/>
    </row>
    <row r="245" ht="15.75" customHeight="1">
      <c r="L245" s="324"/>
    </row>
    <row r="246" ht="15.75" customHeight="1">
      <c r="L246" s="324"/>
    </row>
    <row r="247" ht="15.75" customHeight="1">
      <c r="L247" s="324"/>
    </row>
    <row r="248" ht="15.75" customHeight="1">
      <c r="L248" s="324"/>
    </row>
    <row r="249" ht="15.75" customHeight="1">
      <c r="L249" s="324"/>
    </row>
    <row r="250" ht="15.75" customHeight="1">
      <c r="L250" s="324"/>
    </row>
    <row r="251" ht="15.75" customHeight="1">
      <c r="L251" s="324"/>
    </row>
    <row r="252" ht="15.75" customHeight="1">
      <c r="L252" s="324"/>
    </row>
    <row r="253" ht="15.75" customHeight="1">
      <c r="L253" s="324"/>
    </row>
    <row r="254" ht="15.75" customHeight="1">
      <c r="L254" s="324"/>
    </row>
    <row r="255" ht="15.75" customHeight="1">
      <c r="L255" s="324"/>
    </row>
    <row r="256" ht="15.75" customHeight="1">
      <c r="L256" s="324"/>
    </row>
    <row r="257" ht="15.75" customHeight="1">
      <c r="L257" s="324"/>
    </row>
    <row r="258" ht="15.75" customHeight="1">
      <c r="L258" s="324"/>
    </row>
    <row r="259" ht="15.75" customHeight="1">
      <c r="L259" s="324"/>
    </row>
    <row r="260" ht="15.75" customHeight="1">
      <c r="L260" s="324"/>
    </row>
    <row r="261" ht="15.75" customHeight="1">
      <c r="L261" s="324"/>
    </row>
    <row r="262" ht="15.75" customHeight="1">
      <c r="L262" s="324"/>
    </row>
    <row r="263" ht="15.75" customHeight="1">
      <c r="L263" s="324"/>
    </row>
    <row r="264" ht="15.75" customHeight="1">
      <c r="L264" s="324"/>
    </row>
    <row r="265" ht="15.75" customHeight="1">
      <c r="L265" s="324"/>
    </row>
    <row r="266" ht="15.75" customHeight="1">
      <c r="L266" s="324"/>
    </row>
    <row r="267" ht="15.75" customHeight="1">
      <c r="L267" s="324"/>
    </row>
    <row r="268" ht="15.75" customHeight="1">
      <c r="L268" s="324"/>
    </row>
    <row r="269" ht="15.75" customHeight="1">
      <c r="L269" s="324"/>
    </row>
    <row r="270" ht="15.75" customHeight="1">
      <c r="L270" s="324"/>
    </row>
    <row r="271" ht="15.75" customHeight="1">
      <c r="L271" s="324"/>
    </row>
    <row r="272" ht="15.75" customHeight="1">
      <c r="L272" s="324"/>
    </row>
    <row r="273" ht="15.75" customHeight="1">
      <c r="L273" s="324"/>
    </row>
    <row r="274" ht="15.75" customHeight="1">
      <c r="L274" s="324"/>
    </row>
    <row r="275" ht="15.75" customHeight="1">
      <c r="L275" s="324"/>
    </row>
    <row r="276" ht="15.75" customHeight="1">
      <c r="L276" s="324"/>
    </row>
    <row r="277" ht="15.75" customHeight="1">
      <c r="L277" s="324"/>
    </row>
    <row r="278" ht="15.75" customHeight="1">
      <c r="L278" s="324"/>
    </row>
    <row r="279" ht="15.75" customHeight="1">
      <c r="L279" s="324"/>
    </row>
    <row r="280" ht="15.75" customHeight="1">
      <c r="L280" s="324"/>
    </row>
    <row r="281" ht="15.75" customHeight="1">
      <c r="L281" s="324"/>
    </row>
    <row r="282" ht="15.75" customHeight="1">
      <c r="L282" s="324"/>
    </row>
    <row r="283" ht="15.75" customHeight="1">
      <c r="L283" s="324"/>
    </row>
    <row r="284" ht="15.75" customHeight="1">
      <c r="L284" s="324"/>
    </row>
    <row r="285" ht="15.75" customHeight="1">
      <c r="L285" s="324"/>
    </row>
    <row r="286" ht="15.75" customHeight="1">
      <c r="L286" s="324"/>
    </row>
    <row r="287" ht="15.75" customHeight="1">
      <c r="L287" s="324"/>
    </row>
    <row r="288" ht="15.75" customHeight="1">
      <c r="L288" s="324"/>
    </row>
    <row r="289" ht="15.75" customHeight="1">
      <c r="L289" s="324"/>
    </row>
    <row r="290" ht="15.75" customHeight="1">
      <c r="L290" s="324"/>
    </row>
    <row r="291" ht="15.75" customHeight="1">
      <c r="L291" s="324"/>
    </row>
    <row r="292" ht="15.75" customHeight="1">
      <c r="L292" s="324"/>
    </row>
    <row r="293" ht="15.75" customHeight="1">
      <c r="L293" s="324"/>
    </row>
    <row r="294" ht="15.75" customHeight="1">
      <c r="L294" s="324"/>
    </row>
    <row r="295" ht="15.75" customHeight="1">
      <c r="L295" s="324"/>
    </row>
    <row r="296" ht="15.75" customHeight="1">
      <c r="L296" s="324"/>
    </row>
    <row r="297" ht="15.75" customHeight="1">
      <c r="L297" s="324"/>
    </row>
    <row r="298" ht="15.75" customHeight="1">
      <c r="L298" s="324"/>
    </row>
    <row r="299" ht="15.75" customHeight="1">
      <c r="L299" s="324"/>
    </row>
    <row r="300" ht="15.75" customHeight="1">
      <c r="L300" s="324"/>
    </row>
    <row r="301" ht="15.75" customHeight="1">
      <c r="L301" s="324"/>
    </row>
    <row r="302" ht="15.75" customHeight="1">
      <c r="L302" s="324"/>
    </row>
    <row r="303" ht="15.75" customHeight="1">
      <c r="L303" s="324"/>
    </row>
    <row r="304" ht="15.75" customHeight="1">
      <c r="L304" s="324"/>
    </row>
    <row r="305" ht="15.75" customHeight="1">
      <c r="L305" s="324"/>
    </row>
    <row r="306" ht="15.75" customHeight="1">
      <c r="L306" s="324"/>
    </row>
    <row r="307" ht="15.75" customHeight="1">
      <c r="L307" s="324"/>
    </row>
    <row r="308" ht="15.75" customHeight="1">
      <c r="L308" s="324"/>
    </row>
    <row r="309" ht="15.75" customHeight="1">
      <c r="L309" s="324"/>
    </row>
    <row r="310" ht="15.75" customHeight="1">
      <c r="L310" s="324"/>
    </row>
    <row r="311" ht="15.75" customHeight="1">
      <c r="L311" s="324"/>
    </row>
    <row r="312" ht="15.75" customHeight="1">
      <c r="L312" s="324"/>
    </row>
    <row r="313" ht="15.75" customHeight="1">
      <c r="L313" s="324"/>
    </row>
    <row r="314" ht="15.75" customHeight="1">
      <c r="L314" s="324"/>
    </row>
    <row r="315" ht="15.75" customHeight="1">
      <c r="L315" s="324"/>
    </row>
    <row r="316" ht="15.75" customHeight="1">
      <c r="L316" s="324"/>
    </row>
    <row r="317" ht="15.75" customHeight="1">
      <c r="L317" s="324"/>
    </row>
    <row r="318" ht="15.75" customHeight="1">
      <c r="L318" s="324"/>
    </row>
    <row r="319" ht="15.75" customHeight="1">
      <c r="L319" s="324"/>
    </row>
    <row r="320" ht="15.75" customHeight="1">
      <c r="L320" s="324"/>
    </row>
    <row r="321" ht="15.75" customHeight="1">
      <c r="L321" s="324"/>
    </row>
    <row r="322" ht="15.75" customHeight="1">
      <c r="L322" s="324"/>
    </row>
    <row r="323" ht="15.75" customHeight="1">
      <c r="L323" s="324"/>
    </row>
    <row r="324" ht="15.75" customHeight="1">
      <c r="L324" s="324"/>
    </row>
    <row r="325" ht="15.75" customHeight="1">
      <c r="L325" s="324"/>
    </row>
    <row r="326" ht="15.75" customHeight="1">
      <c r="L326" s="324"/>
    </row>
    <row r="327" ht="15.75" customHeight="1">
      <c r="L327" s="324"/>
    </row>
    <row r="328" ht="15.75" customHeight="1">
      <c r="L328" s="324"/>
    </row>
    <row r="329" ht="15.75" customHeight="1">
      <c r="L329" s="324"/>
    </row>
    <row r="330" ht="15.75" customHeight="1">
      <c r="L330" s="324"/>
    </row>
    <row r="331" ht="15.75" customHeight="1">
      <c r="L331" s="324"/>
    </row>
    <row r="332" ht="15.75" customHeight="1">
      <c r="L332" s="324"/>
    </row>
    <row r="333" ht="15.75" customHeight="1">
      <c r="L333" s="324"/>
    </row>
    <row r="334" ht="15.75" customHeight="1">
      <c r="L334" s="324"/>
    </row>
    <row r="335" ht="15.75" customHeight="1">
      <c r="L335" s="324"/>
    </row>
    <row r="336" ht="15.75" customHeight="1">
      <c r="L336" s="324"/>
    </row>
    <row r="337" ht="15.75" customHeight="1">
      <c r="L337" s="324"/>
    </row>
    <row r="338" ht="15.75" customHeight="1">
      <c r="L338" s="324"/>
    </row>
    <row r="339" ht="15.75" customHeight="1">
      <c r="L339" s="324"/>
    </row>
    <row r="340" ht="15.75" customHeight="1">
      <c r="L340" s="324"/>
    </row>
    <row r="341" ht="15.75" customHeight="1">
      <c r="L341" s="324"/>
    </row>
    <row r="342" ht="15.75" customHeight="1">
      <c r="L342" s="324"/>
    </row>
    <row r="343" ht="15.75" customHeight="1">
      <c r="L343" s="324"/>
    </row>
    <row r="344" ht="15.75" customHeight="1">
      <c r="L344" s="324"/>
    </row>
    <row r="345" ht="15.75" customHeight="1">
      <c r="L345" s="324"/>
    </row>
    <row r="346" ht="15.75" customHeight="1">
      <c r="L346" s="324"/>
    </row>
    <row r="347" ht="15.75" customHeight="1">
      <c r="L347" s="324"/>
    </row>
    <row r="348" ht="15.75" customHeight="1">
      <c r="L348" s="324"/>
    </row>
    <row r="349" ht="15.75" customHeight="1">
      <c r="L349" s="324"/>
    </row>
    <row r="350" ht="15.75" customHeight="1">
      <c r="L350" s="324"/>
    </row>
    <row r="351" ht="15.75" customHeight="1">
      <c r="L351" s="324"/>
    </row>
    <row r="352" ht="15.75" customHeight="1">
      <c r="L352" s="324"/>
    </row>
    <row r="353" ht="15.75" customHeight="1">
      <c r="L353" s="324"/>
    </row>
    <row r="354" ht="15.75" customHeight="1">
      <c r="L354" s="324"/>
    </row>
    <row r="355" ht="15.75" customHeight="1">
      <c r="L355" s="324"/>
    </row>
    <row r="356" ht="15.75" customHeight="1">
      <c r="L356" s="324"/>
    </row>
    <row r="357" ht="15.75" customHeight="1">
      <c r="L357" s="324"/>
    </row>
    <row r="358" ht="15.75" customHeight="1">
      <c r="L358" s="324"/>
    </row>
    <row r="359" ht="15.75" customHeight="1">
      <c r="L359" s="324"/>
    </row>
    <row r="360" ht="15.75" customHeight="1">
      <c r="L360" s="324"/>
    </row>
    <row r="361" ht="15.75" customHeight="1">
      <c r="L361" s="324"/>
    </row>
    <row r="362" ht="15.75" customHeight="1">
      <c r="L362" s="324"/>
    </row>
    <row r="363" ht="15.75" customHeight="1">
      <c r="L363" s="324"/>
    </row>
    <row r="364" ht="15.75" customHeight="1">
      <c r="L364" s="324"/>
    </row>
    <row r="365" ht="15.75" customHeight="1">
      <c r="L365" s="324"/>
    </row>
    <row r="366" ht="15.75" customHeight="1">
      <c r="L366" s="324"/>
    </row>
    <row r="367" ht="15.75" customHeight="1">
      <c r="L367" s="324"/>
    </row>
    <row r="368" ht="15.75" customHeight="1">
      <c r="L368" s="324"/>
    </row>
    <row r="369" ht="15.75" customHeight="1">
      <c r="L369" s="324"/>
    </row>
    <row r="370" ht="15.75" customHeight="1">
      <c r="L370" s="324"/>
    </row>
    <row r="371" ht="15.75" customHeight="1">
      <c r="L371" s="324"/>
    </row>
    <row r="372" ht="15.75" customHeight="1">
      <c r="L372" s="324"/>
    </row>
    <row r="373" ht="15.75" customHeight="1">
      <c r="L373" s="324"/>
    </row>
    <row r="374" ht="15.75" customHeight="1">
      <c r="L374" s="324"/>
    </row>
    <row r="375" ht="15.75" customHeight="1">
      <c r="L375" s="324"/>
    </row>
    <row r="376" ht="15.75" customHeight="1">
      <c r="L376" s="324"/>
    </row>
    <row r="377" ht="15.75" customHeight="1">
      <c r="L377" s="324"/>
    </row>
    <row r="378" ht="15.75" customHeight="1">
      <c r="L378" s="324"/>
    </row>
    <row r="379" ht="15.75" customHeight="1">
      <c r="L379" s="324"/>
    </row>
    <row r="380" ht="15.75" customHeight="1">
      <c r="L380" s="324"/>
    </row>
    <row r="381" ht="15.75" customHeight="1">
      <c r="L381" s="324"/>
    </row>
    <row r="382" ht="15.75" customHeight="1">
      <c r="L382" s="324"/>
    </row>
    <row r="383" ht="15.75" customHeight="1">
      <c r="L383" s="324"/>
    </row>
    <row r="384" ht="15.75" customHeight="1">
      <c r="L384" s="324"/>
    </row>
    <row r="385" ht="15.75" customHeight="1">
      <c r="L385" s="324"/>
    </row>
    <row r="386" ht="15.75" customHeight="1">
      <c r="L386" s="324"/>
    </row>
    <row r="387" ht="15.75" customHeight="1">
      <c r="L387" s="324"/>
    </row>
    <row r="388" ht="15.75" customHeight="1">
      <c r="L388" s="324"/>
    </row>
    <row r="389" ht="15.75" customHeight="1">
      <c r="L389" s="324"/>
    </row>
    <row r="390" ht="15.75" customHeight="1">
      <c r="L390" s="324"/>
    </row>
    <row r="391" ht="15.75" customHeight="1">
      <c r="L391" s="324"/>
    </row>
    <row r="392" ht="15.75" customHeight="1">
      <c r="L392" s="324"/>
    </row>
    <row r="393" ht="15.75" customHeight="1">
      <c r="L393" s="324"/>
    </row>
    <row r="394" ht="15.75" customHeight="1">
      <c r="L394" s="324"/>
    </row>
    <row r="395" ht="15.75" customHeight="1">
      <c r="L395" s="324"/>
    </row>
    <row r="396" ht="15.75" customHeight="1">
      <c r="L396" s="324"/>
    </row>
    <row r="397" ht="15.75" customHeight="1">
      <c r="L397" s="324"/>
    </row>
    <row r="398" ht="15.75" customHeight="1">
      <c r="L398" s="324"/>
    </row>
    <row r="399" ht="15.75" customHeight="1">
      <c r="L399" s="324"/>
    </row>
    <row r="400" ht="15.75" customHeight="1">
      <c r="L400" s="324"/>
    </row>
    <row r="401" ht="15.75" customHeight="1">
      <c r="L401" s="324"/>
    </row>
    <row r="402" ht="15.75" customHeight="1">
      <c r="L402" s="324"/>
    </row>
    <row r="403" ht="15.75" customHeight="1">
      <c r="L403" s="324"/>
    </row>
    <row r="404" ht="15.75" customHeight="1">
      <c r="L404" s="324"/>
    </row>
    <row r="405" ht="15.75" customHeight="1">
      <c r="L405" s="324"/>
    </row>
    <row r="406" ht="15.75" customHeight="1">
      <c r="L406" s="324"/>
    </row>
    <row r="407" ht="15.75" customHeight="1">
      <c r="L407" s="324"/>
    </row>
    <row r="408" ht="15.75" customHeight="1">
      <c r="L408" s="324"/>
    </row>
    <row r="409" ht="15.75" customHeight="1">
      <c r="L409" s="324"/>
    </row>
    <row r="410" ht="15.75" customHeight="1">
      <c r="L410" s="324"/>
    </row>
    <row r="411" ht="15.75" customHeight="1">
      <c r="L411" s="324"/>
    </row>
    <row r="412" ht="15.75" customHeight="1">
      <c r="L412" s="324"/>
    </row>
    <row r="413" ht="15.75" customHeight="1">
      <c r="L413" s="324"/>
    </row>
    <row r="414" ht="15.75" customHeight="1">
      <c r="L414" s="324"/>
    </row>
    <row r="415" ht="15.75" customHeight="1">
      <c r="L415" s="324"/>
    </row>
    <row r="416" ht="15.75" customHeight="1">
      <c r="L416" s="324"/>
    </row>
    <row r="417" ht="15.75" customHeight="1">
      <c r="L417" s="324"/>
    </row>
    <row r="418" ht="15.75" customHeight="1">
      <c r="L418" s="324"/>
    </row>
    <row r="419" ht="15.75" customHeight="1">
      <c r="L419" s="324"/>
    </row>
    <row r="420" ht="15.75" customHeight="1">
      <c r="L420" s="324"/>
    </row>
    <row r="421" ht="15.75" customHeight="1">
      <c r="L421" s="324"/>
    </row>
    <row r="422" ht="15.75" customHeight="1">
      <c r="L422" s="324"/>
    </row>
    <row r="423" ht="15.75" customHeight="1">
      <c r="L423" s="324"/>
    </row>
    <row r="424" ht="15.75" customHeight="1">
      <c r="L424" s="324"/>
    </row>
    <row r="425" ht="15.75" customHeight="1">
      <c r="L425" s="324"/>
    </row>
    <row r="426" ht="15.75" customHeight="1">
      <c r="L426" s="324"/>
    </row>
    <row r="427" ht="15.75" customHeight="1">
      <c r="L427" s="324"/>
    </row>
    <row r="428" ht="15.75" customHeight="1">
      <c r="L428" s="324"/>
    </row>
    <row r="429" ht="15.75" customHeight="1">
      <c r="L429" s="324"/>
    </row>
    <row r="430" ht="15.75" customHeight="1">
      <c r="L430" s="324"/>
    </row>
    <row r="431" ht="15.75" customHeight="1">
      <c r="L431" s="324"/>
    </row>
    <row r="432" ht="15.75" customHeight="1">
      <c r="L432" s="324"/>
    </row>
    <row r="433" ht="15.75" customHeight="1">
      <c r="L433" s="324"/>
    </row>
    <row r="434" ht="15.75" customHeight="1">
      <c r="L434" s="324"/>
    </row>
    <row r="435" ht="15.75" customHeight="1">
      <c r="L435" s="324"/>
    </row>
    <row r="436" ht="15.75" customHeight="1">
      <c r="L436" s="324"/>
    </row>
    <row r="437" ht="15.75" customHeight="1">
      <c r="L437" s="324"/>
    </row>
    <row r="438" ht="15.75" customHeight="1">
      <c r="L438" s="324"/>
    </row>
    <row r="439" ht="15.75" customHeight="1">
      <c r="L439" s="324"/>
    </row>
    <row r="440" ht="15.75" customHeight="1">
      <c r="L440" s="324"/>
    </row>
    <row r="441" ht="15.75" customHeight="1">
      <c r="L441" s="324"/>
    </row>
    <row r="442" ht="15.75" customHeight="1">
      <c r="L442" s="324"/>
    </row>
    <row r="443" ht="15.75" customHeight="1">
      <c r="L443" s="324"/>
    </row>
    <row r="444" ht="15.75" customHeight="1">
      <c r="L444" s="324"/>
    </row>
    <row r="445" ht="15.75" customHeight="1">
      <c r="L445" s="324"/>
    </row>
    <row r="446" ht="15.75" customHeight="1">
      <c r="L446" s="324"/>
    </row>
    <row r="447" ht="15.75" customHeight="1">
      <c r="L447" s="324"/>
    </row>
    <row r="448" ht="15.75" customHeight="1">
      <c r="L448" s="324"/>
    </row>
    <row r="449" ht="15.75" customHeight="1">
      <c r="L449" s="324"/>
    </row>
    <row r="450" ht="15.75" customHeight="1">
      <c r="L450" s="324"/>
    </row>
    <row r="451" ht="15.75" customHeight="1">
      <c r="L451" s="324"/>
    </row>
    <row r="452" ht="15.75" customHeight="1">
      <c r="L452" s="324"/>
    </row>
    <row r="453" ht="15.75" customHeight="1">
      <c r="L453" s="324"/>
    </row>
    <row r="454" ht="15.75" customHeight="1">
      <c r="L454" s="324"/>
    </row>
    <row r="455" ht="15.75" customHeight="1">
      <c r="L455" s="324"/>
    </row>
    <row r="456" ht="15.75" customHeight="1">
      <c r="L456" s="324"/>
    </row>
    <row r="457" ht="15.75" customHeight="1">
      <c r="L457" s="324"/>
    </row>
    <row r="458" ht="15.75" customHeight="1">
      <c r="L458" s="324"/>
    </row>
    <row r="459" ht="15.75" customHeight="1">
      <c r="L459" s="324"/>
    </row>
    <row r="460" ht="15.75" customHeight="1">
      <c r="L460" s="324"/>
    </row>
    <row r="461" ht="15.75" customHeight="1">
      <c r="L461" s="324"/>
    </row>
    <row r="462" ht="15.75" customHeight="1">
      <c r="L462" s="324"/>
    </row>
    <row r="463" ht="15.75" customHeight="1">
      <c r="L463" s="324"/>
    </row>
    <row r="464" ht="15.75" customHeight="1">
      <c r="L464" s="324"/>
    </row>
    <row r="465" ht="15.75" customHeight="1">
      <c r="L465" s="324"/>
    </row>
    <row r="466" ht="15.75" customHeight="1">
      <c r="L466" s="324"/>
    </row>
    <row r="467" ht="15.75" customHeight="1">
      <c r="L467" s="324"/>
    </row>
    <row r="468" ht="15.75" customHeight="1">
      <c r="L468" s="324"/>
    </row>
    <row r="469" ht="15.75" customHeight="1">
      <c r="L469" s="324"/>
    </row>
    <row r="470" ht="15.75" customHeight="1">
      <c r="L470" s="324"/>
    </row>
    <row r="471" ht="15.75" customHeight="1">
      <c r="L471" s="324"/>
    </row>
    <row r="472" ht="15.75" customHeight="1">
      <c r="L472" s="324"/>
    </row>
    <row r="473" ht="15.75" customHeight="1">
      <c r="L473" s="324"/>
    </row>
    <row r="474" ht="15.75" customHeight="1">
      <c r="L474" s="324"/>
    </row>
    <row r="475" ht="15.75" customHeight="1">
      <c r="L475" s="324"/>
    </row>
    <row r="476" ht="15.75" customHeight="1">
      <c r="L476" s="324"/>
    </row>
    <row r="477" ht="15.75" customHeight="1">
      <c r="L477" s="324"/>
    </row>
    <row r="478" ht="15.75" customHeight="1">
      <c r="L478" s="324"/>
    </row>
    <row r="479" ht="15.75" customHeight="1">
      <c r="L479" s="324"/>
    </row>
    <row r="480" ht="15.75" customHeight="1">
      <c r="L480" s="324"/>
    </row>
    <row r="481" ht="15.75" customHeight="1">
      <c r="L481" s="324"/>
    </row>
    <row r="482" ht="15.75" customHeight="1">
      <c r="L482" s="324"/>
    </row>
    <row r="483" ht="15.75" customHeight="1">
      <c r="L483" s="324"/>
    </row>
    <row r="484" ht="15.75" customHeight="1">
      <c r="L484" s="324"/>
    </row>
    <row r="485" ht="15.75" customHeight="1">
      <c r="L485" s="324"/>
    </row>
    <row r="486" ht="15.75" customHeight="1">
      <c r="L486" s="324"/>
    </row>
    <row r="487" ht="15.75" customHeight="1">
      <c r="L487" s="324"/>
    </row>
    <row r="488" ht="15.75" customHeight="1">
      <c r="L488" s="324"/>
    </row>
    <row r="489" ht="15.75" customHeight="1">
      <c r="L489" s="324"/>
    </row>
    <row r="490" ht="15.75" customHeight="1">
      <c r="L490" s="324"/>
    </row>
    <row r="491" ht="15.75" customHeight="1">
      <c r="L491" s="324"/>
    </row>
    <row r="492" ht="15.75" customHeight="1">
      <c r="L492" s="324"/>
    </row>
    <row r="493" ht="15.75" customHeight="1">
      <c r="L493" s="324"/>
    </row>
    <row r="494" ht="15.75" customHeight="1">
      <c r="L494" s="324"/>
    </row>
    <row r="495" ht="15.75" customHeight="1">
      <c r="L495" s="324"/>
    </row>
    <row r="496" ht="15.75" customHeight="1">
      <c r="L496" s="324"/>
    </row>
    <row r="497" ht="15.75" customHeight="1">
      <c r="L497" s="324"/>
    </row>
    <row r="498" ht="15.75" customHeight="1">
      <c r="L498" s="324"/>
    </row>
    <row r="499" ht="15.75" customHeight="1">
      <c r="L499" s="324"/>
    </row>
    <row r="500" ht="15.75" customHeight="1">
      <c r="L500" s="324"/>
    </row>
    <row r="501" ht="15.75" customHeight="1">
      <c r="L501" s="324"/>
    </row>
    <row r="502" ht="15.75" customHeight="1">
      <c r="L502" s="324"/>
    </row>
    <row r="503" ht="15.75" customHeight="1">
      <c r="L503" s="324"/>
    </row>
    <row r="504" ht="15.75" customHeight="1">
      <c r="L504" s="324"/>
    </row>
    <row r="505" ht="15.75" customHeight="1">
      <c r="L505" s="324"/>
    </row>
    <row r="506" ht="15.75" customHeight="1">
      <c r="L506" s="324"/>
    </row>
    <row r="507" ht="15.75" customHeight="1">
      <c r="L507" s="324"/>
    </row>
    <row r="508" ht="15.75" customHeight="1">
      <c r="L508" s="324"/>
    </row>
    <row r="509" ht="15.75" customHeight="1">
      <c r="L509" s="324"/>
    </row>
    <row r="510" ht="15.75" customHeight="1">
      <c r="L510" s="324"/>
    </row>
    <row r="511" ht="15.75" customHeight="1">
      <c r="L511" s="324"/>
    </row>
    <row r="512" ht="15.75" customHeight="1">
      <c r="L512" s="324"/>
    </row>
    <row r="513" ht="15.75" customHeight="1">
      <c r="L513" s="324"/>
    </row>
    <row r="514" ht="15.75" customHeight="1">
      <c r="L514" s="324"/>
    </row>
    <row r="515" ht="15.75" customHeight="1">
      <c r="L515" s="324"/>
    </row>
    <row r="516" ht="15.75" customHeight="1">
      <c r="L516" s="324"/>
    </row>
    <row r="517" ht="15.75" customHeight="1">
      <c r="L517" s="324"/>
    </row>
    <row r="518" ht="15.75" customHeight="1">
      <c r="L518" s="324"/>
    </row>
    <row r="519" ht="15.75" customHeight="1">
      <c r="L519" s="324"/>
    </row>
    <row r="520" ht="15.75" customHeight="1">
      <c r="L520" s="324"/>
    </row>
    <row r="521" ht="15.75" customHeight="1">
      <c r="L521" s="324"/>
    </row>
    <row r="522" ht="15.75" customHeight="1">
      <c r="L522" s="324"/>
    </row>
    <row r="523" ht="15.75" customHeight="1">
      <c r="L523" s="324"/>
    </row>
    <row r="524" ht="15.75" customHeight="1">
      <c r="L524" s="324"/>
    </row>
    <row r="525" ht="15.75" customHeight="1">
      <c r="L525" s="324"/>
    </row>
    <row r="526" ht="15.75" customHeight="1">
      <c r="L526" s="324"/>
    </row>
    <row r="527" ht="15.75" customHeight="1">
      <c r="L527" s="324"/>
    </row>
    <row r="528" ht="15.75" customHeight="1">
      <c r="L528" s="324"/>
    </row>
    <row r="529" ht="15.75" customHeight="1">
      <c r="L529" s="324"/>
    </row>
    <row r="530" ht="15.75" customHeight="1">
      <c r="L530" s="324"/>
    </row>
    <row r="531" ht="15.75" customHeight="1">
      <c r="L531" s="324"/>
    </row>
    <row r="532" ht="15.75" customHeight="1">
      <c r="L532" s="324"/>
    </row>
    <row r="533" ht="15.75" customHeight="1">
      <c r="L533" s="324"/>
    </row>
    <row r="534" ht="15.75" customHeight="1">
      <c r="L534" s="324"/>
    </row>
    <row r="535" ht="15.75" customHeight="1">
      <c r="L535" s="324"/>
    </row>
    <row r="536" ht="15.75" customHeight="1">
      <c r="L536" s="324"/>
    </row>
    <row r="537" ht="15.75" customHeight="1">
      <c r="L537" s="324"/>
    </row>
    <row r="538" ht="15.75" customHeight="1">
      <c r="L538" s="324"/>
    </row>
    <row r="539" ht="15.75" customHeight="1">
      <c r="L539" s="324"/>
    </row>
    <row r="540" ht="15.75" customHeight="1">
      <c r="L540" s="324"/>
    </row>
    <row r="541" ht="15.75" customHeight="1">
      <c r="L541" s="324"/>
    </row>
    <row r="542" ht="15.75" customHeight="1">
      <c r="L542" s="324"/>
    </row>
    <row r="543" ht="15.75" customHeight="1">
      <c r="L543" s="324"/>
    </row>
    <row r="544" ht="15.75" customHeight="1">
      <c r="L544" s="324"/>
    </row>
    <row r="545" ht="15.75" customHeight="1">
      <c r="L545" s="324"/>
    </row>
    <row r="546" ht="15.75" customHeight="1">
      <c r="L546" s="324"/>
    </row>
    <row r="547" ht="15.75" customHeight="1">
      <c r="L547" s="324"/>
    </row>
    <row r="548" ht="15.75" customHeight="1">
      <c r="L548" s="324"/>
    </row>
    <row r="549" ht="15.75" customHeight="1">
      <c r="L549" s="324"/>
    </row>
    <row r="550" ht="15.75" customHeight="1">
      <c r="L550" s="324"/>
    </row>
    <row r="551" ht="15.75" customHeight="1">
      <c r="L551" s="324"/>
    </row>
    <row r="552" ht="15.75" customHeight="1">
      <c r="L552" s="324"/>
    </row>
    <row r="553" ht="15.75" customHeight="1">
      <c r="L553" s="324"/>
    </row>
    <row r="554" ht="15.75" customHeight="1">
      <c r="L554" s="324"/>
    </row>
    <row r="555" ht="15.75" customHeight="1">
      <c r="L555" s="324"/>
    </row>
    <row r="556" ht="15.75" customHeight="1">
      <c r="L556" s="324"/>
    </row>
    <row r="557" ht="15.75" customHeight="1">
      <c r="L557" s="324"/>
    </row>
    <row r="558" ht="15.75" customHeight="1">
      <c r="L558" s="324"/>
    </row>
    <row r="559" ht="15.75" customHeight="1">
      <c r="L559" s="324"/>
    </row>
    <row r="560" ht="15.75" customHeight="1">
      <c r="L560" s="324"/>
    </row>
    <row r="561" ht="15.75" customHeight="1">
      <c r="L561" s="324"/>
    </row>
    <row r="562" ht="15.75" customHeight="1">
      <c r="L562" s="324"/>
    </row>
    <row r="563" ht="15.75" customHeight="1">
      <c r="L563" s="324"/>
    </row>
    <row r="564" ht="15.75" customHeight="1">
      <c r="L564" s="324"/>
    </row>
    <row r="565" ht="15.75" customHeight="1">
      <c r="L565" s="324"/>
    </row>
    <row r="566" ht="15.75" customHeight="1">
      <c r="L566" s="324"/>
    </row>
    <row r="567" ht="15.75" customHeight="1">
      <c r="L567" s="324"/>
    </row>
    <row r="568" ht="15.75" customHeight="1">
      <c r="L568" s="324"/>
    </row>
    <row r="569" ht="15.75" customHeight="1">
      <c r="L569" s="324"/>
    </row>
    <row r="570" ht="15.75" customHeight="1">
      <c r="L570" s="324"/>
    </row>
    <row r="571" ht="15.75" customHeight="1">
      <c r="L571" s="324"/>
    </row>
    <row r="572" ht="15.75" customHeight="1">
      <c r="L572" s="324"/>
    </row>
    <row r="573" ht="15.75" customHeight="1">
      <c r="L573" s="324"/>
    </row>
    <row r="574" ht="15.75" customHeight="1">
      <c r="L574" s="324"/>
    </row>
    <row r="575" ht="15.75" customHeight="1">
      <c r="L575" s="324"/>
    </row>
    <row r="576" ht="15.75" customHeight="1">
      <c r="L576" s="324"/>
    </row>
    <row r="577" ht="15.75" customHeight="1">
      <c r="L577" s="324"/>
    </row>
    <row r="578" ht="15.75" customHeight="1">
      <c r="L578" s="324"/>
    </row>
    <row r="579" ht="15.75" customHeight="1">
      <c r="L579" s="324"/>
    </row>
    <row r="580" ht="15.75" customHeight="1">
      <c r="L580" s="324"/>
    </row>
    <row r="581" ht="15.75" customHeight="1">
      <c r="L581" s="324"/>
    </row>
    <row r="582" ht="15.75" customHeight="1">
      <c r="L582" s="324"/>
    </row>
    <row r="583" ht="15.75" customHeight="1">
      <c r="L583" s="324"/>
    </row>
    <row r="584" ht="15.75" customHeight="1">
      <c r="L584" s="324"/>
    </row>
    <row r="585" ht="15.75" customHeight="1">
      <c r="L585" s="324"/>
    </row>
    <row r="586" ht="15.75" customHeight="1">
      <c r="L586" s="324"/>
    </row>
    <row r="587" ht="15.75" customHeight="1">
      <c r="L587" s="324"/>
    </row>
    <row r="588" ht="15.75" customHeight="1">
      <c r="L588" s="324"/>
    </row>
    <row r="589" ht="15.75" customHeight="1">
      <c r="L589" s="324"/>
    </row>
    <row r="590" ht="15.75" customHeight="1">
      <c r="L590" s="324"/>
    </row>
    <row r="591" ht="15.75" customHeight="1">
      <c r="L591" s="324"/>
    </row>
    <row r="592" ht="15.75" customHeight="1">
      <c r="L592" s="324"/>
    </row>
    <row r="593" ht="15.75" customHeight="1">
      <c r="L593" s="324"/>
    </row>
    <row r="594" ht="15.75" customHeight="1">
      <c r="L594" s="324"/>
    </row>
    <row r="595" ht="15.75" customHeight="1">
      <c r="L595" s="324"/>
    </row>
    <row r="596" ht="15.75" customHeight="1">
      <c r="L596" s="324"/>
    </row>
    <row r="597" ht="15.75" customHeight="1">
      <c r="L597" s="324"/>
    </row>
    <row r="598" ht="15.75" customHeight="1">
      <c r="L598" s="324"/>
    </row>
    <row r="599" ht="15.75" customHeight="1">
      <c r="L599" s="324"/>
    </row>
    <row r="600" ht="15.75" customHeight="1">
      <c r="L600" s="324"/>
    </row>
    <row r="601" ht="15.75" customHeight="1">
      <c r="L601" s="324"/>
    </row>
    <row r="602" ht="15.75" customHeight="1">
      <c r="L602" s="324"/>
    </row>
    <row r="603" ht="15.75" customHeight="1">
      <c r="L603" s="324"/>
    </row>
    <row r="604" ht="15.75" customHeight="1">
      <c r="L604" s="324"/>
    </row>
    <row r="605" ht="15.75" customHeight="1">
      <c r="L605" s="324"/>
    </row>
    <row r="606" ht="15.75" customHeight="1">
      <c r="L606" s="324"/>
    </row>
    <row r="607" ht="15.75" customHeight="1">
      <c r="L607" s="324"/>
    </row>
    <row r="608" ht="15.75" customHeight="1">
      <c r="L608" s="324"/>
    </row>
    <row r="609" ht="15.75" customHeight="1">
      <c r="L609" s="324"/>
    </row>
    <row r="610" ht="15.75" customHeight="1">
      <c r="L610" s="324"/>
    </row>
    <row r="611" ht="15.75" customHeight="1">
      <c r="L611" s="324"/>
    </row>
    <row r="612" ht="15.75" customHeight="1">
      <c r="L612" s="324"/>
    </row>
    <row r="613" ht="15.75" customHeight="1">
      <c r="L613" s="324"/>
    </row>
    <row r="614" ht="15.75" customHeight="1">
      <c r="L614" s="324"/>
    </row>
    <row r="615" ht="15.75" customHeight="1">
      <c r="L615" s="324"/>
    </row>
    <row r="616" ht="15.75" customHeight="1">
      <c r="L616" s="324"/>
    </row>
    <row r="617" ht="15.75" customHeight="1">
      <c r="L617" s="324"/>
    </row>
    <row r="618" ht="15.75" customHeight="1">
      <c r="L618" s="324"/>
    </row>
    <row r="619" ht="15.75" customHeight="1">
      <c r="L619" s="324"/>
    </row>
    <row r="620" ht="15.75" customHeight="1">
      <c r="L620" s="324"/>
    </row>
    <row r="621" ht="15.75" customHeight="1">
      <c r="L621" s="324"/>
    </row>
    <row r="622" ht="15.75" customHeight="1">
      <c r="L622" s="324"/>
    </row>
    <row r="623" ht="15.75" customHeight="1">
      <c r="L623" s="324"/>
    </row>
    <row r="624" ht="15.75" customHeight="1">
      <c r="L624" s="324"/>
    </row>
    <row r="625" ht="15.75" customHeight="1">
      <c r="L625" s="324"/>
    </row>
    <row r="626" ht="15.75" customHeight="1">
      <c r="L626" s="324"/>
    </row>
    <row r="627" ht="15.75" customHeight="1">
      <c r="L627" s="324"/>
    </row>
    <row r="628" ht="15.75" customHeight="1">
      <c r="L628" s="324"/>
    </row>
    <row r="629" ht="15.75" customHeight="1">
      <c r="L629" s="324"/>
    </row>
    <row r="630" ht="15.75" customHeight="1">
      <c r="L630" s="324"/>
    </row>
    <row r="631" ht="15.75" customHeight="1">
      <c r="L631" s="324"/>
    </row>
    <row r="632" ht="15.75" customHeight="1">
      <c r="L632" s="324"/>
    </row>
    <row r="633" ht="15.75" customHeight="1">
      <c r="L633" s="324"/>
    </row>
    <row r="634" ht="15.75" customHeight="1">
      <c r="L634" s="324"/>
    </row>
    <row r="635" ht="15.75" customHeight="1">
      <c r="L635" s="324"/>
    </row>
    <row r="636" ht="15.75" customHeight="1">
      <c r="L636" s="324"/>
    </row>
    <row r="637" ht="15.75" customHeight="1">
      <c r="L637" s="324"/>
    </row>
    <row r="638" ht="15.75" customHeight="1">
      <c r="L638" s="324"/>
    </row>
    <row r="639" ht="15.75" customHeight="1">
      <c r="L639" s="324"/>
    </row>
    <row r="640" ht="15.75" customHeight="1">
      <c r="L640" s="324"/>
    </row>
    <row r="641" ht="15.75" customHeight="1">
      <c r="L641" s="324"/>
    </row>
    <row r="642" ht="15.75" customHeight="1">
      <c r="L642" s="324"/>
    </row>
    <row r="643" ht="15.75" customHeight="1">
      <c r="L643" s="324"/>
    </row>
    <row r="644" ht="15.75" customHeight="1">
      <c r="L644" s="324"/>
    </row>
    <row r="645" ht="15.75" customHeight="1">
      <c r="L645" s="324"/>
    </row>
    <row r="646" ht="15.75" customHeight="1">
      <c r="L646" s="324"/>
    </row>
    <row r="647" ht="15.75" customHeight="1">
      <c r="L647" s="324"/>
    </row>
    <row r="648" ht="15.75" customHeight="1">
      <c r="L648" s="324"/>
    </row>
    <row r="649" ht="15.75" customHeight="1">
      <c r="L649" s="324"/>
    </row>
    <row r="650" ht="15.75" customHeight="1">
      <c r="L650" s="324"/>
    </row>
    <row r="651" ht="15.75" customHeight="1">
      <c r="L651" s="324"/>
    </row>
    <row r="652" ht="15.75" customHeight="1">
      <c r="L652" s="324"/>
    </row>
    <row r="653" ht="15.75" customHeight="1">
      <c r="L653" s="324"/>
    </row>
    <row r="654" ht="15.75" customHeight="1">
      <c r="L654" s="324"/>
    </row>
    <row r="655" ht="15.75" customHeight="1">
      <c r="L655" s="324"/>
    </row>
    <row r="656" ht="15.75" customHeight="1">
      <c r="L656" s="324"/>
    </row>
    <row r="657" ht="15.75" customHeight="1">
      <c r="L657" s="324"/>
    </row>
    <row r="658" ht="15.75" customHeight="1">
      <c r="L658" s="324"/>
    </row>
    <row r="659" ht="15.75" customHeight="1">
      <c r="L659" s="324"/>
    </row>
    <row r="660" ht="15.75" customHeight="1">
      <c r="L660" s="324"/>
    </row>
    <row r="661" ht="15.75" customHeight="1">
      <c r="L661" s="324"/>
    </row>
    <row r="662" ht="15.75" customHeight="1">
      <c r="L662" s="324"/>
    </row>
    <row r="663" ht="15.75" customHeight="1">
      <c r="L663" s="324"/>
    </row>
    <row r="664" ht="15.75" customHeight="1">
      <c r="L664" s="324"/>
    </row>
    <row r="665" ht="15.75" customHeight="1">
      <c r="L665" s="324"/>
    </row>
    <row r="666" ht="15.75" customHeight="1">
      <c r="L666" s="324"/>
    </row>
    <row r="667" ht="15.75" customHeight="1">
      <c r="L667" s="324"/>
    </row>
    <row r="668" ht="15.75" customHeight="1">
      <c r="L668" s="324"/>
    </row>
    <row r="669" ht="15.75" customHeight="1">
      <c r="L669" s="324"/>
    </row>
    <row r="670" ht="15.75" customHeight="1">
      <c r="L670" s="324"/>
    </row>
    <row r="671" ht="15.75" customHeight="1">
      <c r="L671" s="324"/>
    </row>
    <row r="672" ht="15.75" customHeight="1">
      <c r="L672" s="324"/>
    </row>
    <row r="673" ht="15.75" customHeight="1">
      <c r="L673" s="324"/>
    </row>
    <row r="674" ht="15.75" customHeight="1">
      <c r="L674" s="324"/>
    </row>
    <row r="675" ht="15.75" customHeight="1">
      <c r="L675" s="324"/>
    </row>
    <row r="676" ht="15.75" customHeight="1">
      <c r="L676" s="324"/>
    </row>
    <row r="677" ht="15.75" customHeight="1">
      <c r="L677" s="324"/>
    </row>
    <row r="678" ht="15.75" customHeight="1">
      <c r="L678" s="324"/>
    </row>
    <row r="679" ht="15.75" customHeight="1">
      <c r="L679" s="324"/>
    </row>
    <row r="680" ht="15.75" customHeight="1">
      <c r="L680" s="324"/>
    </row>
    <row r="681" ht="15.75" customHeight="1">
      <c r="L681" s="324"/>
    </row>
    <row r="682" ht="15.75" customHeight="1">
      <c r="L682" s="324"/>
    </row>
    <row r="683" ht="15.75" customHeight="1">
      <c r="L683" s="324"/>
    </row>
    <row r="684" ht="15.75" customHeight="1">
      <c r="L684" s="324"/>
    </row>
    <row r="685" ht="15.75" customHeight="1">
      <c r="L685" s="324"/>
    </row>
    <row r="686" ht="15.75" customHeight="1">
      <c r="L686" s="324"/>
    </row>
    <row r="687" ht="15.75" customHeight="1">
      <c r="L687" s="324"/>
    </row>
    <row r="688" ht="15.75" customHeight="1">
      <c r="L688" s="324"/>
    </row>
    <row r="689" ht="15.75" customHeight="1">
      <c r="L689" s="324"/>
    </row>
    <row r="690" ht="15.75" customHeight="1">
      <c r="L690" s="324"/>
    </row>
    <row r="691" ht="15.75" customHeight="1">
      <c r="L691" s="324"/>
    </row>
    <row r="692" ht="15.75" customHeight="1">
      <c r="L692" s="324"/>
    </row>
    <row r="693" ht="15.75" customHeight="1">
      <c r="L693" s="324"/>
    </row>
    <row r="694" ht="15.75" customHeight="1">
      <c r="L694" s="324"/>
    </row>
    <row r="695" ht="15.75" customHeight="1">
      <c r="L695" s="324"/>
    </row>
    <row r="696" ht="15.75" customHeight="1">
      <c r="L696" s="324"/>
    </row>
    <row r="697" ht="15.75" customHeight="1">
      <c r="L697" s="324"/>
    </row>
    <row r="698" ht="15.75" customHeight="1">
      <c r="L698" s="324"/>
    </row>
    <row r="699" ht="15.75" customHeight="1">
      <c r="L699" s="324"/>
    </row>
    <row r="700" ht="15.75" customHeight="1">
      <c r="L700" s="324"/>
    </row>
    <row r="701" ht="15.75" customHeight="1">
      <c r="L701" s="324"/>
    </row>
    <row r="702" ht="15.75" customHeight="1">
      <c r="L702" s="324"/>
    </row>
    <row r="703" ht="15.75" customHeight="1">
      <c r="L703" s="324"/>
    </row>
    <row r="704" ht="15.75" customHeight="1">
      <c r="L704" s="324"/>
    </row>
    <row r="705" ht="15.75" customHeight="1">
      <c r="L705" s="324"/>
    </row>
    <row r="706" ht="15.75" customHeight="1">
      <c r="L706" s="324"/>
    </row>
    <row r="707" ht="15.75" customHeight="1">
      <c r="L707" s="324"/>
    </row>
    <row r="708" ht="15.75" customHeight="1">
      <c r="L708" s="324"/>
    </row>
    <row r="709" ht="15.75" customHeight="1">
      <c r="L709" s="324"/>
    </row>
    <row r="710" ht="15.75" customHeight="1">
      <c r="L710" s="324"/>
    </row>
    <row r="711" ht="15.75" customHeight="1">
      <c r="L711" s="324"/>
    </row>
    <row r="712" ht="15.75" customHeight="1">
      <c r="L712" s="324"/>
    </row>
    <row r="713" ht="15.75" customHeight="1">
      <c r="L713" s="324"/>
    </row>
    <row r="714" ht="15.75" customHeight="1">
      <c r="L714" s="324"/>
    </row>
    <row r="715" ht="15.75" customHeight="1">
      <c r="L715" s="324"/>
    </row>
    <row r="716" ht="15.75" customHeight="1">
      <c r="L716" s="324"/>
    </row>
    <row r="717" ht="15.75" customHeight="1">
      <c r="L717" s="324"/>
    </row>
    <row r="718" ht="15.75" customHeight="1">
      <c r="L718" s="324"/>
    </row>
    <row r="719" ht="15.75" customHeight="1">
      <c r="L719" s="324"/>
    </row>
    <row r="720" ht="15.75" customHeight="1">
      <c r="L720" s="324"/>
    </row>
    <row r="721" ht="15.75" customHeight="1">
      <c r="L721" s="324"/>
    </row>
    <row r="722" ht="15.75" customHeight="1">
      <c r="L722" s="324"/>
    </row>
    <row r="723" ht="15.75" customHeight="1">
      <c r="L723" s="324"/>
    </row>
    <row r="724" ht="15.75" customHeight="1">
      <c r="L724" s="324"/>
    </row>
    <row r="725" ht="15.75" customHeight="1">
      <c r="L725" s="324"/>
    </row>
    <row r="726" ht="15.75" customHeight="1">
      <c r="L726" s="324"/>
    </row>
    <row r="727" ht="15.75" customHeight="1">
      <c r="L727" s="324"/>
    </row>
    <row r="728" ht="15.75" customHeight="1">
      <c r="L728" s="324"/>
    </row>
    <row r="729" ht="15.75" customHeight="1">
      <c r="L729" s="324"/>
    </row>
    <row r="730" ht="15.75" customHeight="1">
      <c r="L730" s="324"/>
    </row>
    <row r="731" ht="15.75" customHeight="1">
      <c r="L731" s="324"/>
    </row>
    <row r="732" ht="15.75" customHeight="1">
      <c r="L732" s="324"/>
    </row>
    <row r="733" ht="15.75" customHeight="1">
      <c r="L733" s="324"/>
    </row>
    <row r="734" ht="15.75" customHeight="1">
      <c r="L734" s="324"/>
    </row>
    <row r="735" ht="15.75" customHeight="1">
      <c r="L735" s="324"/>
    </row>
    <row r="736" ht="15.75" customHeight="1">
      <c r="L736" s="324"/>
    </row>
    <row r="737" ht="15.75" customHeight="1">
      <c r="L737" s="324"/>
    </row>
    <row r="738" ht="15.75" customHeight="1">
      <c r="L738" s="324"/>
    </row>
    <row r="739" ht="15.75" customHeight="1">
      <c r="L739" s="324"/>
    </row>
    <row r="740" ht="15.75" customHeight="1">
      <c r="L740" s="324"/>
    </row>
    <row r="741" ht="15.75" customHeight="1">
      <c r="L741" s="324"/>
    </row>
    <row r="742" ht="15.75" customHeight="1">
      <c r="L742" s="324"/>
    </row>
    <row r="743" ht="15.75" customHeight="1">
      <c r="L743" s="324"/>
    </row>
    <row r="744" ht="15.75" customHeight="1">
      <c r="L744" s="324"/>
    </row>
    <row r="745" ht="15.75" customHeight="1">
      <c r="L745" s="324"/>
    </row>
    <row r="746" ht="15.75" customHeight="1">
      <c r="L746" s="324"/>
    </row>
    <row r="747" ht="15.75" customHeight="1">
      <c r="L747" s="324"/>
    </row>
    <row r="748" ht="15.75" customHeight="1">
      <c r="L748" s="324"/>
    </row>
    <row r="749" ht="15.75" customHeight="1">
      <c r="L749" s="324"/>
    </row>
    <row r="750" ht="15.75" customHeight="1">
      <c r="L750" s="324"/>
    </row>
    <row r="751" ht="15.75" customHeight="1">
      <c r="L751" s="324"/>
    </row>
    <row r="752" ht="15.75" customHeight="1">
      <c r="L752" s="324"/>
    </row>
    <row r="753" ht="15.75" customHeight="1">
      <c r="L753" s="324"/>
    </row>
    <row r="754" ht="15.75" customHeight="1">
      <c r="L754" s="324"/>
    </row>
    <row r="755" ht="15.75" customHeight="1">
      <c r="L755" s="324"/>
    </row>
    <row r="756" ht="15.75" customHeight="1">
      <c r="L756" s="324"/>
    </row>
    <row r="757" ht="15.75" customHeight="1">
      <c r="L757" s="324"/>
    </row>
    <row r="758" ht="15.75" customHeight="1">
      <c r="L758" s="324"/>
    </row>
    <row r="759" ht="15.75" customHeight="1">
      <c r="L759" s="324"/>
    </row>
    <row r="760" ht="15.75" customHeight="1">
      <c r="L760" s="324"/>
    </row>
    <row r="761" ht="15.75" customHeight="1">
      <c r="L761" s="324"/>
    </row>
    <row r="762" ht="15.75" customHeight="1">
      <c r="L762" s="324"/>
    </row>
    <row r="763" ht="15.75" customHeight="1">
      <c r="L763" s="324"/>
    </row>
    <row r="764" ht="15.75" customHeight="1">
      <c r="L764" s="324"/>
    </row>
    <row r="765" ht="15.75" customHeight="1">
      <c r="L765" s="324"/>
    </row>
    <row r="766" ht="15.75" customHeight="1">
      <c r="L766" s="324"/>
    </row>
    <row r="767" ht="15.75" customHeight="1">
      <c r="L767" s="324"/>
    </row>
    <row r="768" ht="15.75" customHeight="1">
      <c r="L768" s="324"/>
    </row>
    <row r="769" ht="15.75" customHeight="1">
      <c r="L769" s="324"/>
    </row>
    <row r="770" ht="15.75" customHeight="1">
      <c r="L770" s="324"/>
    </row>
    <row r="771" ht="15.75" customHeight="1">
      <c r="L771" s="324"/>
    </row>
    <row r="772" ht="15.75" customHeight="1">
      <c r="L772" s="324"/>
    </row>
    <row r="773" ht="15.75" customHeight="1">
      <c r="L773" s="324"/>
    </row>
    <row r="774" ht="15.75" customHeight="1">
      <c r="L774" s="324"/>
    </row>
    <row r="775" ht="15.75" customHeight="1">
      <c r="L775" s="324"/>
    </row>
    <row r="776" ht="15.75" customHeight="1">
      <c r="L776" s="324"/>
    </row>
    <row r="777" ht="15.75" customHeight="1">
      <c r="L777" s="324"/>
    </row>
    <row r="778" ht="15.75" customHeight="1">
      <c r="L778" s="324"/>
    </row>
    <row r="779" ht="15.75" customHeight="1">
      <c r="L779" s="324"/>
    </row>
    <row r="780" ht="15.75" customHeight="1">
      <c r="L780" s="324"/>
    </row>
    <row r="781" ht="15.75" customHeight="1">
      <c r="L781" s="324"/>
    </row>
    <row r="782" ht="15.75" customHeight="1">
      <c r="L782" s="324"/>
    </row>
    <row r="783" ht="15.75" customHeight="1">
      <c r="L783" s="324"/>
    </row>
    <row r="784" ht="15.75" customHeight="1">
      <c r="L784" s="324"/>
    </row>
    <row r="785" ht="15.75" customHeight="1">
      <c r="L785" s="324"/>
    </row>
    <row r="786" ht="15.75" customHeight="1">
      <c r="L786" s="324"/>
    </row>
    <row r="787" ht="15.75" customHeight="1">
      <c r="L787" s="324"/>
    </row>
    <row r="788" ht="15.75" customHeight="1">
      <c r="L788" s="324"/>
    </row>
    <row r="789" ht="15.75" customHeight="1">
      <c r="L789" s="324"/>
    </row>
    <row r="790" ht="15.75" customHeight="1">
      <c r="L790" s="324"/>
    </row>
    <row r="791" ht="15.75" customHeight="1">
      <c r="L791" s="324"/>
    </row>
    <row r="792" ht="15.75" customHeight="1">
      <c r="L792" s="324"/>
    </row>
    <row r="793" ht="15.75" customHeight="1">
      <c r="L793" s="324"/>
    </row>
    <row r="794" ht="15.75" customHeight="1">
      <c r="L794" s="324"/>
    </row>
    <row r="795" ht="15.75" customHeight="1">
      <c r="L795" s="324"/>
    </row>
    <row r="796" ht="15.75" customHeight="1">
      <c r="L796" s="324"/>
    </row>
    <row r="797" ht="15.75" customHeight="1">
      <c r="L797" s="324"/>
    </row>
    <row r="798" ht="15.75" customHeight="1">
      <c r="L798" s="324"/>
    </row>
    <row r="799" ht="15.75" customHeight="1">
      <c r="L799" s="324"/>
    </row>
    <row r="800" ht="15.75" customHeight="1">
      <c r="L800" s="324"/>
    </row>
    <row r="801" ht="15.75" customHeight="1">
      <c r="L801" s="324"/>
    </row>
    <row r="802" ht="15.75" customHeight="1">
      <c r="L802" s="324"/>
    </row>
    <row r="803" ht="15.75" customHeight="1">
      <c r="L803" s="324"/>
    </row>
    <row r="804" ht="15.75" customHeight="1">
      <c r="L804" s="324"/>
    </row>
    <row r="805" ht="15.75" customHeight="1">
      <c r="L805" s="324"/>
    </row>
    <row r="806" ht="15.75" customHeight="1">
      <c r="L806" s="324"/>
    </row>
    <row r="807" ht="15.75" customHeight="1">
      <c r="L807" s="324"/>
    </row>
    <row r="808" ht="15.75" customHeight="1">
      <c r="L808" s="324"/>
    </row>
    <row r="809" ht="15.75" customHeight="1">
      <c r="L809" s="324"/>
    </row>
    <row r="810" ht="15.75" customHeight="1">
      <c r="L810" s="324"/>
    </row>
    <row r="811" ht="15.75" customHeight="1">
      <c r="L811" s="324"/>
    </row>
    <row r="812" ht="15.75" customHeight="1">
      <c r="L812" s="324"/>
    </row>
    <row r="813" ht="15.75" customHeight="1">
      <c r="L813" s="324"/>
    </row>
    <row r="814" ht="15.75" customHeight="1">
      <c r="L814" s="324"/>
    </row>
    <row r="815" ht="15.75" customHeight="1">
      <c r="L815" s="324"/>
    </row>
    <row r="816" ht="15.75" customHeight="1">
      <c r="L816" s="324"/>
    </row>
    <row r="817" ht="15.75" customHeight="1">
      <c r="L817" s="324"/>
    </row>
    <row r="818" ht="15.75" customHeight="1">
      <c r="L818" s="324"/>
    </row>
    <row r="819" ht="15.75" customHeight="1">
      <c r="L819" s="324"/>
    </row>
    <row r="820" ht="15.75" customHeight="1">
      <c r="L820" s="324"/>
    </row>
    <row r="821" ht="15.75" customHeight="1">
      <c r="L821" s="324"/>
    </row>
    <row r="822" ht="15.75" customHeight="1">
      <c r="L822" s="324"/>
    </row>
    <row r="823" ht="15.75" customHeight="1">
      <c r="L823" s="324"/>
    </row>
    <row r="824" ht="15.75" customHeight="1">
      <c r="L824" s="324"/>
    </row>
    <row r="825" ht="15.75" customHeight="1">
      <c r="L825" s="324"/>
    </row>
    <row r="826" ht="15.75" customHeight="1">
      <c r="L826" s="324"/>
    </row>
    <row r="827" ht="15.75" customHeight="1">
      <c r="L827" s="324"/>
    </row>
    <row r="828" ht="15.75" customHeight="1">
      <c r="L828" s="324"/>
    </row>
    <row r="829" ht="15.75" customHeight="1">
      <c r="L829" s="324"/>
    </row>
    <row r="830" ht="15.75" customHeight="1">
      <c r="L830" s="324"/>
    </row>
    <row r="831" ht="15.75" customHeight="1">
      <c r="L831" s="324"/>
    </row>
    <row r="832" ht="15.75" customHeight="1">
      <c r="L832" s="324"/>
    </row>
    <row r="833" ht="15.75" customHeight="1">
      <c r="L833" s="324"/>
    </row>
    <row r="834" ht="15.75" customHeight="1">
      <c r="L834" s="324"/>
    </row>
    <row r="835" ht="15.75" customHeight="1">
      <c r="L835" s="324"/>
    </row>
    <row r="836" ht="15.75" customHeight="1">
      <c r="L836" s="324"/>
    </row>
    <row r="837" ht="15.75" customHeight="1">
      <c r="L837" s="324"/>
    </row>
    <row r="838" ht="15.75" customHeight="1">
      <c r="L838" s="324"/>
    </row>
    <row r="839" ht="15.75" customHeight="1">
      <c r="L839" s="324"/>
    </row>
    <row r="840" ht="15.75" customHeight="1">
      <c r="L840" s="324"/>
    </row>
    <row r="841" ht="15.75" customHeight="1">
      <c r="L841" s="324"/>
    </row>
    <row r="842" ht="15.75" customHeight="1">
      <c r="L842" s="324"/>
    </row>
    <row r="843" ht="15.75" customHeight="1">
      <c r="L843" s="324"/>
    </row>
    <row r="844" ht="15.75" customHeight="1">
      <c r="L844" s="324"/>
    </row>
    <row r="845" ht="15.75" customHeight="1">
      <c r="L845" s="324"/>
    </row>
    <row r="846" ht="15.75" customHeight="1">
      <c r="L846" s="324"/>
    </row>
    <row r="847" ht="15.75" customHeight="1">
      <c r="L847" s="324"/>
    </row>
    <row r="848" ht="15.75" customHeight="1">
      <c r="L848" s="324"/>
    </row>
    <row r="849" ht="15.75" customHeight="1">
      <c r="L849" s="324"/>
    </row>
    <row r="850" ht="15.75" customHeight="1">
      <c r="L850" s="324"/>
    </row>
    <row r="851" ht="15.75" customHeight="1">
      <c r="L851" s="324"/>
    </row>
    <row r="852" ht="15.75" customHeight="1">
      <c r="L852" s="324"/>
    </row>
    <row r="853" ht="15.75" customHeight="1">
      <c r="L853" s="324"/>
    </row>
    <row r="854" ht="15.75" customHeight="1">
      <c r="L854" s="324"/>
    </row>
    <row r="855" ht="15.75" customHeight="1">
      <c r="L855" s="324"/>
    </row>
    <row r="856" ht="15.75" customHeight="1">
      <c r="L856" s="324"/>
    </row>
    <row r="857" ht="15.75" customHeight="1">
      <c r="L857" s="324"/>
    </row>
    <row r="858" ht="15.75" customHeight="1">
      <c r="L858" s="324"/>
    </row>
    <row r="859" ht="15.75" customHeight="1">
      <c r="L859" s="324"/>
    </row>
    <row r="860" ht="15.75" customHeight="1">
      <c r="L860" s="324"/>
    </row>
    <row r="861" ht="15.75" customHeight="1">
      <c r="L861" s="324"/>
    </row>
    <row r="862" ht="15.75" customHeight="1">
      <c r="L862" s="324"/>
    </row>
    <row r="863" ht="15.75" customHeight="1">
      <c r="L863" s="324"/>
    </row>
    <row r="864" ht="15.75" customHeight="1">
      <c r="L864" s="324"/>
    </row>
    <row r="865" ht="15.75" customHeight="1">
      <c r="L865" s="324"/>
    </row>
    <row r="866" ht="15.75" customHeight="1">
      <c r="L866" s="324"/>
    </row>
    <row r="867" ht="15.75" customHeight="1">
      <c r="L867" s="324"/>
    </row>
    <row r="868" ht="15.75" customHeight="1">
      <c r="L868" s="324"/>
    </row>
    <row r="869" ht="15.75" customHeight="1">
      <c r="L869" s="324"/>
    </row>
    <row r="870" ht="15.75" customHeight="1">
      <c r="L870" s="324"/>
    </row>
    <row r="871" ht="15.75" customHeight="1">
      <c r="L871" s="324"/>
    </row>
    <row r="872" ht="15.75" customHeight="1">
      <c r="L872" s="324"/>
    </row>
    <row r="873" ht="15.75" customHeight="1">
      <c r="L873" s="324"/>
    </row>
    <row r="874" ht="15.75" customHeight="1">
      <c r="L874" s="324"/>
    </row>
    <row r="875" ht="15.75" customHeight="1">
      <c r="L875" s="324"/>
    </row>
    <row r="876" ht="15.75" customHeight="1">
      <c r="L876" s="324"/>
    </row>
    <row r="877" ht="15.75" customHeight="1">
      <c r="L877" s="324"/>
    </row>
    <row r="878" ht="15.75" customHeight="1">
      <c r="L878" s="324"/>
    </row>
    <row r="879" ht="15.75" customHeight="1">
      <c r="L879" s="324"/>
    </row>
    <row r="880" ht="15.75" customHeight="1">
      <c r="L880" s="324"/>
    </row>
    <row r="881" ht="15.75" customHeight="1">
      <c r="L881" s="324"/>
    </row>
    <row r="882" ht="15.75" customHeight="1">
      <c r="L882" s="324"/>
    </row>
    <row r="883" ht="15.75" customHeight="1">
      <c r="L883" s="324"/>
    </row>
    <row r="884" ht="15.75" customHeight="1">
      <c r="L884" s="324"/>
    </row>
    <row r="885" ht="15.75" customHeight="1">
      <c r="L885" s="324"/>
    </row>
    <row r="886" ht="15.75" customHeight="1">
      <c r="L886" s="324"/>
    </row>
    <row r="887" ht="15.75" customHeight="1">
      <c r="L887" s="324"/>
    </row>
    <row r="888" ht="15.75" customHeight="1">
      <c r="L888" s="324"/>
    </row>
    <row r="889" ht="15.75" customHeight="1">
      <c r="L889" s="324"/>
    </row>
    <row r="890" ht="15.75" customHeight="1">
      <c r="L890" s="324"/>
    </row>
    <row r="891" ht="15.75" customHeight="1">
      <c r="L891" s="324"/>
    </row>
    <row r="892" ht="15.75" customHeight="1">
      <c r="L892" s="324"/>
    </row>
    <row r="893" ht="15.75" customHeight="1">
      <c r="L893" s="324"/>
    </row>
    <row r="894" ht="15.75" customHeight="1">
      <c r="L894" s="324"/>
    </row>
    <row r="895" ht="15.75" customHeight="1">
      <c r="L895" s="324"/>
    </row>
    <row r="896" ht="15.75" customHeight="1">
      <c r="L896" s="324"/>
    </row>
    <row r="897" ht="15.75" customHeight="1">
      <c r="L897" s="324"/>
    </row>
    <row r="898" ht="15.75" customHeight="1">
      <c r="L898" s="324"/>
    </row>
    <row r="899" ht="15.75" customHeight="1">
      <c r="L899" s="324"/>
    </row>
    <row r="900" ht="15.75" customHeight="1">
      <c r="L900" s="324"/>
    </row>
    <row r="901" ht="15.75" customHeight="1">
      <c r="L901" s="324"/>
    </row>
    <row r="902" ht="15.75" customHeight="1">
      <c r="L902" s="324"/>
    </row>
    <row r="903" ht="15.75" customHeight="1">
      <c r="L903" s="324"/>
    </row>
    <row r="904" ht="15.75" customHeight="1">
      <c r="L904" s="324"/>
    </row>
    <row r="905" ht="15.75" customHeight="1">
      <c r="L905" s="324"/>
    </row>
    <row r="906" ht="15.75" customHeight="1">
      <c r="L906" s="324"/>
    </row>
    <row r="907" ht="15.75" customHeight="1">
      <c r="L907" s="324"/>
    </row>
    <row r="908" ht="15.75" customHeight="1">
      <c r="L908" s="324"/>
    </row>
    <row r="909" ht="15.75" customHeight="1">
      <c r="L909" s="324"/>
    </row>
    <row r="910" ht="15.75" customHeight="1">
      <c r="L910" s="324"/>
    </row>
    <row r="911" ht="15.75" customHeight="1">
      <c r="L911" s="324"/>
    </row>
    <row r="912" ht="15.75" customHeight="1">
      <c r="L912" s="324"/>
    </row>
    <row r="913" ht="15.75" customHeight="1">
      <c r="L913" s="324"/>
    </row>
    <row r="914" ht="15.75" customHeight="1">
      <c r="L914" s="324"/>
    </row>
    <row r="915" ht="15.75" customHeight="1">
      <c r="L915" s="324"/>
    </row>
    <row r="916" ht="15.75" customHeight="1">
      <c r="L916" s="324"/>
    </row>
    <row r="917" ht="15.75" customHeight="1">
      <c r="L917" s="324"/>
    </row>
    <row r="918" ht="15.75" customHeight="1">
      <c r="L918" s="324"/>
    </row>
    <row r="919" ht="15.75" customHeight="1">
      <c r="L919" s="324"/>
    </row>
    <row r="920" ht="15.75" customHeight="1">
      <c r="L920" s="324"/>
    </row>
    <row r="921" ht="15.75" customHeight="1">
      <c r="L921" s="324"/>
    </row>
    <row r="922" ht="15.75" customHeight="1">
      <c r="L922" s="324"/>
    </row>
    <row r="923" ht="15.75" customHeight="1">
      <c r="L923" s="324"/>
    </row>
    <row r="924" ht="15.75" customHeight="1">
      <c r="L924" s="324"/>
    </row>
    <row r="925" ht="15.75" customHeight="1">
      <c r="L925" s="324"/>
    </row>
    <row r="926" ht="15.75" customHeight="1">
      <c r="L926" s="324"/>
    </row>
    <row r="927" ht="15.75" customHeight="1">
      <c r="L927" s="324"/>
    </row>
    <row r="928" ht="15.75" customHeight="1">
      <c r="L928" s="324"/>
    </row>
    <row r="929" ht="15.75" customHeight="1">
      <c r="L929" s="324"/>
    </row>
    <row r="930" ht="15.75" customHeight="1">
      <c r="L930" s="324"/>
    </row>
    <row r="931" ht="15.75" customHeight="1">
      <c r="L931" s="324"/>
    </row>
    <row r="932" ht="15.75" customHeight="1">
      <c r="L932" s="324"/>
    </row>
    <row r="933" ht="15.75" customHeight="1">
      <c r="L933" s="324"/>
    </row>
    <row r="934" ht="15.75" customHeight="1">
      <c r="L934" s="324"/>
    </row>
    <row r="935" ht="15.75" customHeight="1">
      <c r="L935" s="324"/>
    </row>
    <row r="936" ht="15.75" customHeight="1">
      <c r="L936" s="324"/>
    </row>
    <row r="937" ht="15.75" customHeight="1">
      <c r="L937" s="324"/>
    </row>
    <row r="938" ht="15.75" customHeight="1">
      <c r="L938" s="324"/>
    </row>
    <row r="939" ht="15.75" customHeight="1">
      <c r="L939" s="324"/>
    </row>
    <row r="940" ht="15.75" customHeight="1">
      <c r="L940" s="324"/>
    </row>
    <row r="941" ht="15.75" customHeight="1">
      <c r="L941" s="324"/>
    </row>
    <row r="942" ht="15.75" customHeight="1">
      <c r="L942" s="324"/>
    </row>
    <row r="943" ht="15.75" customHeight="1">
      <c r="L943" s="324"/>
    </row>
    <row r="944" ht="15.75" customHeight="1">
      <c r="L944" s="324"/>
    </row>
    <row r="945" ht="15.75" customHeight="1">
      <c r="L945" s="324"/>
    </row>
    <row r="946" ht="15.75" customHeight="1">
      <c r="L946" s="324"/>
    </row>
    <row r="947" ht="15.75" customHeight="1">
      <c r="L947" s="324"/>
    </row>
    <row r="948" ht="15.75" customHeight="1">
      <c r="L948" s="324"/>
    </row>
    <row r="949" ht="15.75" customHeight="1">
      <c r="L949" s="324"/>
    </row>
    <row r="950" ht="15.75" customHeight="1">
      <c r="L950" s="324"/>
    </row>
    <row r="951" ht="15.75" customHeight="1">
      <c r="L951" s="324"/>
    </row>
    <row r="952" ht="15.75" customHeight="1">
      <c r="L952" s="324"/>
    </row>
    <row r="953" ht="15.75" customHeight="1">
      <c r="L953" s="324"/>
    </row>
    <row r="954" ht="15.75" customHeight="1">
      <c r="L954" s="324"/>
    </row>
    <row r="955" ht="15.75" customHeight="1">
      <c r="L955" s="324"/>
    </row>
    <row r="956" ht="15.75" customHeight="1">
      <c r="L956" s="324"/>
    </row>
    <row r="957" ht="15.75" customHeight="1">
      <c r="L957" s="324"/>
    </row>
    <row r="958" ht="15.75" customHeight="1">
      <c r="L958" s="324"/>
    </row>
    <row r="959" ht="15.75" customHeight="1">
      <c r="L959" s="324"/>
    </row>
    <row r="960" ht="15.75" customHeight="1">
      <c r="L960" s="324"/>
    </row>
    <row r="961" ht="15.75" customHeight="1">
      <c r="L961" s="324"/>
    </row>
    <row r="962" ht="15.75" customHeight="1">
      <c r="L962" s="324"/>
    </row>
    <row r="963" ht="15.75" customHeight="1">
      <c r="L963" s="324"/>
    </row>
    <row r="964" ht="15.75" customHeight="1">
      <c r="L964" s="324"/>
    </row>
    <row r="965" ht="15.75" customHeight="1">
      <c r="L965" s="324"/>
    </row>
    <row r="966" ht="15.75" customHeight="1">
      <c r="L966" s="324"/>
    </row>
    <row r="967" ht="15.75" customHeight="1">
      <c r="L967" s="324"/>
    </row>
    <row r="968" ht="15.75" customHeight="1">
      <c r="L968" s="324"/>
    </row>
    <row r="969" ht="15.75" customHeight="1">
      <c r="L969" s="324"/>
    </row>
    <row r="970" ht="15.75" customHeight="1">
      <c r="L970" s="324"/>
    </row>
    <row r="971" ht="15.75" customHeight="1">
      <c r="L971" s="324"/>
    </row>
    <row r="972" ht="15.75" customHeight="1">
      <c r="L972" s="324"/>
    </row>
    <row r="973" ht="15.75" customHeight="1">
      <c r="L973" s="324"/>
    </row>
    <row r="974" ht="15.75" customHeight="1">
      <c r="L974" s="324"/>
    </row>
    <row r="975" ht="15.75" customHeight="1">
      <c r="L975" s="324"/>
    </row>
    <row r="976" ht="15.75" customHeight="1">
      <c r="L976" s="324"/>
    </row>
    <row r="977" ht="15.75" customHeight="1">
      <c r="L977" s="324"/>
    </row>
    <row r="978" ht="15.75" customHeight="1">
      <c r="L978" s="324"/>
    </row>
    <row r="979" ht="15.75" customHeight="1">
      <c r="L979" s="324"/>
    </row>
    <row r="980" ht="15.75" customHeight="1">
      <c r="L980" s="324"/>
    </row>
    <row r="981" ht="15.75" customHeight="1">
      <c r="L981" s="324"/>
    </row>
    <row r="982" ht="15.75" customHeight="1">
      <c r="L982" s="324"/>
    </row>
    <row r="983" ht="15.75" customHeight="1">
      <c r="L983" s="324"/>
    </row>
    <row r="984" ht="15.75" customHeight="1">
      <c r="L984" s="324"/>
    </row>
    <row r="985" ht="15.75" customHeight="1">
      <c r="L985" s="324"/>
    </row>
    <row r="986" ht="15.75" customHeight="1">
      <c r="L986" s="324"/>
    </row>
    <row r="987" ht="15.75" customHeight="1">
      <c r="L987" s="324"/>
    </row>
    <row r="988" ht="15.75" customHeight="1">
      <c r="L988" s="324"/>
    </row>
    <row r="989" ht="15.75" customHeight="1">
      <c r="L989" s="324"/>
    </row>
    <row r="990" ht="15.75" customHeight="1">
      <c r="L990" s="324"/>
    </row>
    <row r="991" ht="15.75" customHeight="1">
      <c r="L991" s="324"/>
    </row>
    <row r="992" ht="15.75" customHeight="1">
      <c r="L992" s="324"/>
    </row>
    <row r="993" ht="15.75" customHeight="1">
      <c r="L993" s="324"/>
    </row>
    <row r="994" ht="15.75" customHeight="1">
      <c r="L994" s="324"/>
    </row>
    <row r="995" ht="15.75" customHeight="1">
      <c r="L995" s="324"/>
    </row>
    <row r="996" ht="15.75" customHeight="1">
      <c r="L996" s="324"/>
    </row>
    <row r="997" ht="15.75" customHeight="1">
      <c r="L997" s="324"/>
    </row>
    <row r="998" ht="15.75" customHeight="1">
      <c r="L998" s="324"/>
    </row>
    <row r="999" ht="15.75" customHeight="1">
      <c r="L999" s="324"/>
    </row>
    <row r="1000" ht="15.75" customHeight="1">
      <c r="L1000" s="324"/>
    </row>
  </sheetData>
  <mergeCells count="9">
    <mergeCell ref="A8:F8"/>
    <mergeCell ref="A9:F9"/>
    <mergeCell ref="A1:F1"/>
    <mergeCell ref="A2:F2"/>
    <mergeCell ref="A3:F3"/>
    <mergeCell ref="A4:F4"/>
    <mergeCell ref="A5:F5"/>
    <mergeCell ref="A6:F6"/>
    <mergeCell ref="A7:F7"/>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creator>jorge alexander orjuela vargas</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 id">
    <vt:lpwstr>e3d14987-85ce-4849-ba40-62ca2a2466de</vt:lpwstr>
  </property>
  <property fmtid="{D5CDD505-2E9C-101B-9397-08002B2CF9AE}" pid="3" name="Workbook type">
    <vt:lpwstr>Custom</vt:lpwstr>
  </property>
  <property fmtid="{D5CDD505-2E9C-101B-9397-08002B2CF9AE}" pid="4" name="Workbook version">
    <vt:lpwstr>Custom</vt:lpwstr>
  </property>
</Properties>
</file>