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OneDrive\Documentos\CORPOVALLE\DRONES\SECOP\"/>
    </mc:Choice>
  </mc:AlternateContent>
  <bookViews>
    <workbookView xWindow="0" yWindow="0" windowWidth="15345" windowHeight="4545" activeTab="1"/>
  </bookViews>
  <sheets>
    <sheet name="Resumen de Riesgos" sheetId="1" r:id="rId1"/>
    <sheet name="Matriz de Riesgos CCE" sheetId="2" r:id="rId2"/>
    <sheet name="Metodología CCE" sheetId="3" r:id="rId3"/>
  </sheets>
  <calcPr calcId="152511"/>
  <fileRecoveryPr repairLoad="1"/>
</workbook>
</file>

<file path=xl/calcChain.xml><?xml version="1.0" encoding="utf-8"?>
<calcChain xmlns="http://schemas.openxmlformats.org/spreadsheetml/2006/main">
  <c r="S19" i="2" l="1"/>
  <c r="T19" i="2" s="1"/>
  <c r="M19" i="2"/>
  <c r="N19" i="2" s="1"/>
  <c r="S18" i="2"/>
  <c r="T18" i="2" s="1"/>
  <c r="N18" i="2"/>
  <c r="M18" i="2"/>
  <c r="S17" i="2"/>
  <c r="T17" i="2" s="1"/>
  <c r="M17" i="2"/>
  <c r="N17" i="2" s="1"/>
  <c r="S16" i="2"/>
  <c r="T16" i="2" s="1"/>
  <c r="N16" i="2"/>
  <c r="M16" i="2"/>
  <c r="S15" i="2"/>
  <c r="T15" i="2" s="1"/>
  <c r="M15" i="2"/>
  <c r="N15" i="2" s="1"/>
  <c r="S14" i="2"/>
  <c r="T14" i="2" s="1"/>
  <c r="N14" i="2"/>
  <c r="M14" i="2"/>
  <c r="S13" i="2"/>
  <c r="T13" i="2" s="1"/>
  <c r="M13" i="2"/>
  <c r="N13" i="2" s="1"/>
  <c r="S12" i="2"/>
  <c r="T12" i="2" s="1"/>
  <c r="N12" i="2"/>
  <c r="M12" i="2"/>
  <c r="S11" i="2"/>
  <c r="T11" i="2" s="1"/>
  <c r="M11" i="2"/>
  <c r="N11" i="2" s="1"/>
  <c r="S10" i="2"/>
  <c r="T10" i="2" s="1"/>
  <c r="N10" i="2"/>
  <c r="M10" i="2"/>
  <c r="C22" i="1"/>
  <c r="C21" i="1"/>
  <c r="C20" i="1"/>
  <c r="C23" i="1" s="1"/>
  <c r="K6" i="1"/>
  <c r="H6" i="1"/>
  <c r="E6" i="1"/>
  <c r="E11" i="1" l="1"/>
  <c r="E12" i="1"/>
  <c r="E13" i="1"/>
  <c r="E14" i="1"/>
  <c r="C11" i="1"/>
  <c r="C13" i="1"/>
  <c r="C12" i="1"/>
  <c r="C14" i="1"/>
  <c r="D21" i="1"/>
  <c r="D22" i="1"/>
  <c r="D20" i="1"/>
  <c r="D23" i="1" s="1"/>
  <c r="C15" i="1" l="1"/>
  <c r="D12" i="1" s="1"/>
  <c r="F14" i="1"/>
  <c r="F13" i="1"/>
  <c r="D14" i="1"/>
  <c r="F12" i="1"/>
  <c r="E15" i="1"/>
  <c r="F11" i="1" s="1"/>
  <c r="F15" i="1" s="1"/>
  <c r="D11" i="1" l="1"/>
  <c r="D13" i="1"/>
  <c r="D15" i="1" l="1"/>
</calcChain>
</file>

<file path=xl/sharedStrings.xml><?xml version="1.0" encoding="utf-8"?>
<sst xmlns="http://schemas.openxmlformats.org/spreadsheetml/2006/main" count="258" uniqueCount="195">
  <si>
    <t>METODOLOGÍA DE EVALUACIÓN DE RIESGOS - COLOMBIA COMPRA EFICIENTE</t>
  </si>
  <si>
    <t>MATRIZ DE CONFIGURACIÓN Y ASIGNACIÓN DE RIESGOS (COLOMBIA COMPRA EFICIENTE)</t>
  </si>
  <si>
    <t>Manual para la Identificación y Cobertura de Riesgos en los Procesos de Contratación</t>
  </si>
  <si>
    <t>1. ESCALA DE PROBABILIDAD</t>
  </si>
  <si>
    <t>Nivel</t>
  </si>
  <si>
    <t>Entidad Contratante:</t>
  </si>
  <si>
    <t>Categoría</t>
  </si>
  <si>
    <t>Descripción</t>
  </si>
  <si>
    <t>CORPOVALLE (Corporación para el Desarrollo Social y Cultural)</t>
  </si>
  <si>
    <t>Presupuesto Oficial:</t>
  </si>
  <si>
    <t>Adquisición, configuración y entrega de kits de Drones y Sistemas Antidrón con capacitación y soporte técnico para Buenaventura</t>
  </si>
  <si>
    <t>Raro</t>
  </si>
  <si>
    <t>Puede ocurrir solo en circunstancias excepcionales (Probabilidad &lt; 10%)</t>
  </si>
  <si>
    <t>Improbable</t>
  </si>
  <si>
    <t>Puede ocurrir en algún momento (Probabilidad 10% - 30%)</t>
  </si>
  <si>
    <t>Posible</t>
  </si>
  <si>
    <t>Podría ocurrir en algún momento (Probabilidad 30% - 50%)</t>
  </si>
  <si>
    <t>1. CARACTERIZACIÓN GENERAL DEL RIESGO</t>
  </si>
  <si>
    <t>Probable</t>
  </si>
  <si>
    <t>Probablemente ocurrirá en la mayoría de circunstancias (Probabilidad 50% - 80%)</t>
  </si>
  <si>
    <t>Casi Seguro</t>
  </si>
  <si>
    <t>Se espera que ocurra en la mayoría de circunstancias (Probabilidad &gt; 80%)</t>
  </si>
  <si>
    <t>2. ESCALA DE IMPACTO</t>
  </si>
  <si>
    <t>Insignificante</t>
  </si>
  <si>
    <t>Si ocurre, no hay impacto significativo en tiempo o presupuesto.</t>
  </si>
  <si>
    <t>Menor</t>
  </si>
  <si>
    <t>Afectación menor en el cronograma o costo (&lt; 5% del presupuesto o plazo).</t>
  </si>
  <si>
    <t>2. DESCRIPCIÓN DEL RIESGO</t>
  </si>
  <si>
    <t>Moderado</t>
  </si>
  <si>
    <t>Afectación moderada renegociable (5% - 15% del presupuesto o plazo).</t>
  </si>
  <si>
    <t>Mayor</t>
  </si>
  <si>
    <t>Afectación importante al cumplimiento del objeto o sobrecostos (15% - 30%).</t>
  </si>
  <si>
    <t>Catastrófico</t>
  </si>
  <si>
    <t>Incapacidad total de cumplir el objeto contractual o pérdidas &gt; 30%.</t>
  </si>
  <si>
    <t>3. MATRIZ DE VALORACIÓN DEL RIESGO (P + I)</t>
  </si>
  <si>
    <t>Suma de Probabilidad + Impacto (Según la Guía de CCE):</t>
  </si>
  <si>
    <t>3. EVALUACIÓN INICIAL (SIN MITIGACIÓN)</t>
  </si>
  <si>
    <t>Suma (P+I)</t>
  </si>
  <si>
    <t>Categoría de Riesgo</t>
  </si>
  <si>
    <t>Criterio de Manejo</t>
  </si>
  <si>
    <t>4. ASIGNACIÓN Y TRATAMIENTO</t>
  </si>
  <si>
    <t>2 - 3</t>
  </si>
  <si>
    <t>Bajo</t>
  </si>
  <si>
    <t>5. EVALUACIÓN RESIDUAL (CON MITIGACIÓN)</t>
  </si>
  <si>
    <t>Aceptable con controles de rutina</t>
  </si>
  <si>
    <t>4 - 5</t>
  </si>
  <si>
    <t>6. MONITOREO Y CONTROL</t>
  </si>
  <si>
    <t>Medio</t>
  </si>
  <si>
    <t>Requiere monitoreo y mitigación específica</t>
  </si>
  <si>
    <t>6 - 7</t>
  </si>
  <si>
    <t>ID</t>
  </si>
  <si>
    <t>Alto</t>
  </si>
  <si>
    <t>Clase</t>
  </si>
  <si>
    <t>Fuente</t>
  </si>
  <si>
    <t>Etapa</t>
  </si>
  <si>
    <t>Tipo de Riesgo</t>
  </si>
  <si>
    <t>Requiere plan de contingencia formal y supervisión directa</t>
  </si>
  <si>
    <t>Comportamiento</t>
  </si>
  <si>
    <t>Evento (¿Qué puede ocurrir?)</t>
  </si>
  <si>
    <t>8 - 10</t>
  </si>
  <si>
    <t>Causa Raíz</t>
  </si>
  <si>
    <t>Consecuencia / Impacto</t>
  </si>
  <si>
    <t>Probabilidad (1-5)</t>
  </si>
  <si>
    <t>Extremo</t>
  </si>
  <si>
    <t>Impacto (1-5)</t>
  </si>
  <si>
    <t>Valoración (P+I)</t>
  </si>
  <si>
    <t>Categoría Inicial</t>
  </si>
  <si>
    <t>A quién se le asigna</t>
  </si>
  <si>
    <t>Requiere acción inmediata, reestructuración o pólizas ampliadas</t>
  </si>
  <si>
    <t>Tratamiento / Medidas de Mitigación</t>
  </si>
  <si>
    <t>Probabilidad Residual</t>
  </si>
  <si>
    <t>Impacto Residual</t>
  </si>
  <si>
    <t>Valoración Residual</t>
  </si>
  <si>
    <t>Categoría Residual</t>
  </si>
  <si>
    <t>Periodicidad</t>
  </si>
  <si>
    <t>Mecanismo de Monitoreo</t>
  </si>
  <si>
    <t>Responsable Monitoreo</t>
  </si>
  <si>
    <t>¿Afecta la Garantía?</t>
  </si>
  <si>
    <t>R01</t>
  </si>
  <si>
    <t>General</t>
  </si>
  <si>
    <t>Externa</t>
  </si>
  <si>
    <t>Planeación</t>
  </si>
  <si>
    <t>Regulatorio</t>
  </si>
  <si>
    <t>Sistemático</t>
  </si>
  <si>
    <t>Demora o denegación en la obtención de permisos de vuelo de drones y uso del espectro radioeléctrico (Inhibidores/Jamming) ante la Aerocivil y el MINTIC.</t>
  </si>
  <si>
    <t>Complejidad normativa en el uso de frecuencias de inhibición C-UAS y restricciones del espacio aéreo militar/civil en Buenaventura.</t>
  </si>
  <si>
    <t>Imposibilidad de realizar pruebas de campo (FAT/SAT) y retrasos en el inicio de la operación de los equipos antidrón.</t>
  </si>
  <si>
    <t>Contratista</t>
  </si>
  <si>
    <t>Gestión anticipada de trámites ante la Aerocivil y coordinación previa con el Ministerio de TIC y Fuerzas Públicas para la banda de frecuencia asignada a la inhibición.</t>
  </si>
  <si>
    <t>Mensual</t>
  </si>
  <si>
    <t>Verificación de radicación de licencias y permisos ante MINTIC/Aerocivil</t>
  </si>
  <si>
    <t>Supervisor del Contrato / Contratista</t>
  </si>
  <si>
    <t>Sí</t>
  </si>
  <si>
    <t>R02</t>
  </si>
  <si>
    <t>Específico</t>
  </si>
  <si>
    <t>Ejecución</t>
  </si>
  <si>
    <t>Operacional</t>
  </si>
  <si>
    <t>Aleatorio</t>
  </si>
  <si>
    <t>Dificultades de orden público, seguridad o accesibilidad geográfica durante la entrega, instalación o pruebas SAT en el Distrito de Buenaventura.</t>
  </si>
  <si>
    <t>Condiciones de orden público alteradas en zonas urbanas/rurales o de difícil acceso marítimo/fluvial en la jurisdicción.</t>
  </si>
  <si>
    <t>Retraso en la logística de entrega de los kits, suspensión temporal de las pruebas en campo o daño a los activos.</t>
  </si>
  <si>
    <t>Compartido</t>
  </si>
  <si>
    <t>Acompañamiento institucional con la Policía Nacional / Armada Nacional para los desplazamientos operativos y fijación de puntos seguros de entrega.</t>
  </si>
  <si>
    <t>Quincenal</t>
  </si>
  <si>
    <t>Comités de seguimiento logístico y protocolos de seguridad con Fuerza Pública</t>
  </si>
  <si>
    <t>Supervisor / Policía Nacional</t>
  </si>
  <si>
    <t>No</t>
  </si>
  <si>
    <t>R03</t>
  </si>
  <si>
    <t>Técnico</t>
  </si>
  <si>
    <t>Retrasos en la importación, nacionalización o suministro internacional de los kits de drones, sensores óptico/térmicos o equipos C-UAS.</t>
  </si>
  <si>
    <t>Restricciones en la cadena global de suministro tecnológico, regulaciones de exportación de tecnología de seguridad o demoras aduaneras (DIAN).</t>
  </si>
  <si>
    <t>Incumplimiento del plazo contractual de 4 meses y ejecución extemporánea del presupuesto asignado.</t>
  </si>
  <si>
    <t>Acreditación de alianzas con fabricantes directos con stock garantizado y tramitación preferencial de licencias de importación previa firma de contrato.</t>
  </si>
  <si>
    <t>Semanal</t>
  </si>
  <si>
    <t>Revisión de guías de embarque internacional y documentos de nacionalización DIAN</t>
  </si>
  <si>
    <t>Contratista / Supervisor</t>
  </si>
  <si>
    <t>R04</t>
  </si>
  <si>
    <t>Interna</t>
  </si>
  <si>
    <t>No conformidad técnica de los equipos recibidos frente a las especificaciones mínimas exigidas (autonomía, alcance térmico, precisión C-UAS).</t>
  </si>
  <si>
    <t>Suministro de equipos con firmware desactualizado, fallas de fábrica o inconsistencias en la integración de hardware/software de detección e inhibición.</t>
  </si>
  <si>
    <t>Rechazo de entregables en pruebas de aceptación (FAT/SAT), retrasos en los pagos parciales (40%/50%/10%) y posible sanción.</t>
  </si>
  <si>
    <t>Protocolo riguroso de pruebas FAT en fábrica/laboratorio previo al envío a Buenaventura y lista de chequeo de cumplimiento del pliego técnico.</t>
  </si>
  <si>
    <t>En entregas</t>
  </si>
  <si>
    <t>Acta de Pruebas SAT en campo con listas de verificación técnica detalladas</t>
  </si>
  <si>
    <t>Comité Técnico / Supervisor</t>
  </si>
  <si>
    <t>R05</t>
  </si>
  <si>
    <t>Económico</t>
  </si>
  <si>
    <t>Fluctuación severa en la Tasa Representativa del Mercado (TRM) que incremente sustancialmente los costos de adquisición en USD.</t>
  </si>
  <si>
    <t>Inestabilidad macroeconómica o volatilidad cambiaria durante la ejecución del proceso y la importación de insumos.</t>
  </si>
  <si>
    <t>Erosión del margen del contratista y eventual desequilibrio económico reclamado por el proveedor.</t>
  </si>
  <si>
    <t>Asignación del riesgo cambiario al contratista según el Pliego; estructuración de coberturas cambiarias (cobertura TRM/Forwards) por el proveedor.</t>
  </si>
  <si>
    <t>Monitoreo del mercado cambiario y contratos de suministro firmados</t>
  </si>
  <si>
    <t>R06</t>
  </si>
  <si>
    <t>Inadecuada o deficiente transferencia de conocimiento y capacitación técnica/operativa al personal designado por el Distrito o la Fuerza Pública.</t>
  </si>
  <si>
    <t>Falta de idoneidad del personal instructor, material pedagógico deficiente o baja asistencia del personal operativo convocado.</t>
  </si>
  <si>
    <t>Subutilización o daño operativo de la tecnología por mala manipulación, falta de certificación técnica de los pilotos.</t>
  </si>
  <si>
    <t>Plan de capacitación estructurado con horas teóricas/prácticas, simuladores de vuelo, evaluaciones rigurosas y certificación formal.</t>
  </si>
  <si>
    <t>En fase final</t>
  </si>
  <si>
    <t>Evaluación de satisfacción y listas de asistencia con certificación de competencias</t>
  </si>
  <si>
    <t>Supervisor / Enlace Distrital</t>
  </si>
  <si>
    <t>R07</t>
  </si>
  <si>
    <t>Poscontractual</t>
  </si>
  <si>
    <t>Fallas imprevistas en los componentes tecnológicos o soporte técnico extemporáneo durante el periodo de garantía extendida.</t>
  </si>
  <si>
    <t>Desgaste acelerado por condiciones climáticas de Buenaventura (humedad, salinidad) o fallas de componentes electrónicos.</t>
  </si>
  <si>
    <t>Inoperatividad temporal de la red de vigilancia aérea y sobrecostos no cubiertos.</t>
  </si>
  <si>
    <t>Exigencia de Póliza de Calidad y Correcto Funcionamiento de los Equipos por el 30% del valor contractual y SLA de soporte técnico con respuesta &lt; 48h.</t>
  </si>
  <si>
    <t>Trimestral</t>
  </si>
  <si>
    <t>Reportes de mesa de ayuda y registros de mantenimiento preventivo/correctivo</t>
  </si>
  <si>
    <t>Supervisor / Área de TI Distrital</t>
  </si>
  <si>
    <t>R08</t>
  </si>
  <si>
    <t>Selección</t>
  </si>
  <si>
    <t>Declaratoria de proceso desierto por ausencia de propuestas o por rechazo generalizado de las ofertas presentadas.</t>
  </si>
  <si>
    <t>Pliegos con condiciones de experiencia u homologaciones muy astringentes, o presupuesto desactualizado frente a precios de mercado.</t>
  </si>
  <si>
    <t>Retraso en la consecución del objetivo de fortalecimiento institucional y reestructuración del proceso.</t>
  </si>
  <si>
    <t>Entidad</t>
  </si>
  <si>
    <t>Estudio de sector exhaustivo previa publicación, solicitud de observaciones en borrador y ajuste flexible de requisitos habilitantes en pluralidad de oferentes.</t>
  </si>
  <si>
    <t>En Selección</t>
  </si>
  <si>
    <t>Monitoreo de observaciones y manifestaciones de interés en SECOP II</t>
  </si>
  <si>
    <t>Comité Estructurador / CORPOVALLE</t>
  </si>
  <si>
    <t>R09</t>
  </si>
  <si>
    <t>Financiero</t>
  </si>
  <si>
    <t>Demora en el desembolso de los pagos parciales estipulados (40% anticipo/orden, 50% entregas, 10% final) afectando el flujo de caja.</t>
  </si>
  <si>
    <t>Inconsistencias en las facturas electrónicas, mora en la verificación de seguridad social/parafiscales o trámites tesoreros de CORPOVALLE.</t>
  </si>
  <si>
    <t>Ralentización de las actividades por parte del contratista y eventuales reclamaciones de intereses moratorios.</t>
  </si>
  <si>
    <t>Establecimiento de una ruta ágil de revisión del supervisor para la expedición oportuna del Acta de Recibo a Satisfacción y programación financiera del CDP 126.</t>
  </si>
  <si>
    <t>Auditoría de tiempos de trámite de pago en Tesorería</t>
  </si>
  <si>
    <t>Gerencia Financiera CORPOVALLE</t>
  </si>
  <si>
    <t>R10</t>
  </si>
  <si>
    <t>Ambiental</t>
  </si>
  <si>
    <t>Deterioro o siniestro de los componentes tecnológicos por condiciones climáticas severas (altas lluvias, corrosión marina, tormentas electromagnéticas).</t>
  </si>
  <si>
    <t>Clima tropical húmedo severo característico del Pacífico colombiano en Buenaventura.</t>
  </si>
  <si>
    <t>Pérdida de la vida útil proyectada para las aeronaves y radares/inhibidores de superficie.</t>
  </si>
  <si>
    <r>
      <rPr>
        <sz val="9"/>
        <color rgb="FF000000"/>
        <rFont val="Quattrocento Sans"/>
      </rPr>
      <t xml:space="preserve">Especificación de norma de protección </t>
    </r>
    <r>
      <rPr>
        <sz val="9"/>
        <color rgb="FFFF0000"/>
        <rFont val="Quattrocento Sans"/>
      </rPr>
      <t>P66 o superior</t>
    </r>
    <r>
      <rPr>
        <sz val="9"/>
        <color rgb="FF000000"/>
        <rFont val="Quattrocento Sans"/>
      </rPr>
      <t xml:space="preserve"> para maletines de transporte de alto impacto, mantenimiento preventivo periódico y seguro contra todo riesgo.</t>
    </r>
  </si>
  <si>
    <t>Semestral</t>
  </si>
  <si>
    <t>Inspección física del estado de conservación del equipamiento entregado</t>
  </si>
  <si>
    <t>Supervisor / Unidad Receptora</t>
  </si>
  <si>
    <t>RESUMEN EJECUTIVO - MATRIZ DE RIESGOS DEL PROCESO</t>
  </si>
  <si>
    <t>Indicadores de Distribución y Evaluación Inicial vs. Residual</t>
  </si>
  <si>
    <t>Total Riesgos Identificados</t>
  </si>
  <si>
    <t>Riesgos Asignados al Contratista</t>
  </si>
  <si>
    <t>Riesgos Asignados a la Entidad</t>
  </si>
  <si>
    <t>Riesgos Compartidos</t>
  </si>
  <si>
    <t>COMPARATIVO DE NIVEL DE RIESGO (INICIAL VS. RESIDUAL)</t>
  </si>
  <si>
    <t>Nivel de Riesgo</t>
  </si>
  <si>
    <t>Cantidad Inicial</t>
  </si>
  <si>
    <t>Porcentaje Inicial</t>
  </si>
  <si>
    <t>Cantidad Residual</t>
  </si>
  <si>
    <t>Porcentaje Residual</t>
  </si>
  <si>
    <t>TOTAL</t>
  </si>
  <si>
    <t>DISTRIBUCIÓN DE ASIGNACIÓN DE RIESGO</t>
  </si>
  <si>
    <t>Asignación</t>
  </si>
  <si>
    <t>Número de Riesgos</t>
  </si>
  <si>
    <t>Porcentaje (%)</t>
  </si>
  <si>
    <t>PROCESO DE SELECCIÓN ABREVIADA DE MENOR CUANTÍA No. SAMC-002-2026 - CORPOVALLE</t>
  </si>
  <si>
    <t xml:space="preserve">Objeto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</si>
</sst>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$#,##0"/>
    <numFmt numFmtId="165" formatCode="0.0%"/>
  </numFmts>
  <fonts count="16">
    <font>
      <sz val="11"/>
      <color theme="1"/>
      <name val="Calibri"/>
      <scheme val="minor"/>
    </font>
    <font>
      <b/>
      <sz val="16"/>
      <color rgb="FF1B365D"/>
      <name val="Quattrocento Sans"/>
    </font>
    <font>
      <i/>
      <sz val="11"/>
      <color rgb="FF4B6B94"/>
      <name val="Quattrocento Sans"/>
    </font>
    <font>
      <b/>
      <sz val="12"/>
      <color rgb="FF1B365D"/>
      <name val="Quattrocento Sans"/>
    </font>
    <font>
      <b/>
      <sz val="10"/>
      <color rgb="FFFFFFFF"/>
      <name val="Quattrocento Sans"/>
    </font>
    <font>
      <b/>
      <sz val="10"/>
      <color rgb="FF000000"/>
      <name val="Quattrocento Sans"/>
    </font>
    <font>
      <sz val="9"/>
      <color rgb="FF000000"/>
      <name val="Quattrocento Sans"/>
    </font>
    <font>
      <sz val="11"/>
      <name val="Calibri"/>
    </font>
    <font>
      <i/>
      <sz val="9"/>
      <color rgb="FF555555"/>
      <name val="Quattrocento Sans"/>
    </font>
    <font>
      <b/>
      <sz val="9"/>
      <color rgb="FF155724"/>
      <name val="Quattrocento Sans"/>
    </font>
    <font>
      <b/>
      <sz val="9"/>
      <color rgb="FF856404"/>
      <name val="Quattrocento Sans"/>
    </font>
    <font>
      <b/>
      <sz val="9"/>
      <color rgb="FFFFFFFF"/>
      <name val="Quattrocento Sans"/>
    </font>
    <font>
      <b/>
      <sz val="9"/>
      <color rgb="FFA73A00"/>
      <name val="Quattrocento Sans"/>
    </font>
    <font>
      <b/>
      <sz val="9"/>
      <color rgb="FF721C24"/>
      <name val="Quattrocento Sans"/>
    </font>
    <font>
      <sz val="9"/>
      <color rgb="FFFF0000"/>
      <name val="Quattrocento Sans"/>
    </font>
    <font>
      <b/>
      <sz val="18"/>
      <color rgb="FF1B365D"/>
      <name val="Quattrocento Sans"/>
    </font>
  </fonts>
  <fills count="11">
    <fill>
      <patternFill patternType="none"/>
    </fill>
    <fill>
      <patternFill patternType="gray125"/>
    </fill>
    <fill>
      <patternFill patternType="solid">
        <fgColor rgb="FF1B365D"/>
        <bgColor rgb="FF1B365D"/>
      </patternFill>
    </fill>
    <fill>
      <patternFill patternType="solid">
        <fgColor rgb="FF2C4D75"/>
        <bgColor rgb="FF2C4D75"/>
      </patternFill>
    </fill>
    <fill>
      <patternFill patternType="solid">
        <fgColor rgb="FFD4EDDA"/>
        <bgColor rgb="FFD4EDDA"/>
      </patternFill>
    </fill>
    <fill>
      <patternFill patternType="solid">
        <fgColor rgb="FFFFF3CD"/>
        <bgColor rgb="FFFFF3CD"/>
      </patternFill>
    </fill>
    <fill>
      <patternFill patternType="solid">
        <fgColor rgb="FF4A709C"/>
        <bgColor rgb="FF4A709C"/>
      </patternFill>
    </fill>
    <fill>
      <patternFill patternType="solid">
        <fgColor rgb="FFFFE5D0"/>
        <bgColor rgb="FFFFE5D0"/>
      </patternFill>
    </fill>
    <fill>
      <patternFill patternType="solid">
        <fgColor rgb="FFF8D7DA"/>
        <bgColor rgb="FFF8D7DA"/>
      </patternFill>
    </fill>
    <fill>
      <patternFill patternType="solid">
        <fgColor rgb="FFF9FAFC"/>
        <bgColor rgb="FFF9FAFC"/>
      </patternFill>
    </fill>
    <fill>
      <patternFill patternType="solid">
        <fgColor rgb="FFF2F4F7"/>
        <bgColor rgb="FFF2F4F7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rgb="FFD0D5DD"/>
      </left>
      <right style="thin">
        <color rgb="FFD0D5DD"/>
      </right>
      <top style="thin">
        <color rgb="FFD0D5DD"/>
      </top>
      <bottom style="thin">
        <color rgb="FFD0D5DD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D0D5DD"/>
      </left>
      <right/>
      <top style="thin">
        <color rgb="FFD0D5DD"/>
      </top>
      <bottom style="thin">
        <color rgb="FFD0D5DD"/>
      </bottom>
      <diagonal/>
    </border>
    <border>
      <left/>
      <right style="thin">
        <color rgb="FFD0D5DD"/>
      </right>
      <top style="thin">
        <color rgb="FFD0D5DD"/>
      </top>
      <bottom style="thin">
        <color rgb="FFD0D5DD"/>
      </bottom>
      <diagonal/>
    </border>
    <border>
      <left/>
      <right/>
      <top style="thin">
        <color rgb="FFD0D5DD"/>
      </top>
      <bottom style="double">
        <color rgb="FF1B365D"/>
      </bottom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164" fontId="5" fillId="0" borderId="0" xfId="0" applyNumberFormat="1" applyFont="1"/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8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9" borderId="2" xfId="0" applyFont="1" applyFill="1" applyBorder="1" applyAlignment="1">
      <alignment horizontal="center" vertical="center" wrapText="1"/>
    </xf>
    <xf numFmtId="0" fontId="6" fillId="9" borderId="2" xfId="0" applyFont="1" applyFill="1" applyBorder="1" applyAlignment="1">
      <alignment horizontal="left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65" fontId="5" fillId="0" borderId="7" xfId="0" applyNumberFormat="1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7" fillId="0" borderId="6" xfId="0" applyFont="1" applyBorder="1"/>
    <xf numFmtId="0" fontId="11" fillId="3" borderId="5" xfId="0" applyFont="1" applyFill="1" applyBorder="1" applyAlignment="1">
      <alignment horizontal="center" vertical="center" wrapText="1"/>
    </xf>
    <xf numFmtId="0" fontId="15" fillId="10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0" borderId="4" xfId="0" applyFont="1" applyBorder="1"/>
    <xf numFmtId="0" fontId="4" fillId="3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/>
    <xf numFmtId="0" fontId="2" fillId="0" borderId="0" xfId="0" applyFont="1" applyAlignment="1">
      <alignment horizontal="left" vertical="center" wrapText="1"/>
    </xf>
    <xf numFmtId="0" fontId="6" fillId="0" borderId="0" xfId="0" applyFont="1"/>
  </cellXfs>
  <cellStyles count="1">
    <cellStyle name="Normal" xfId="0" builtinId="0"/>
  </cellStyles>
  <dxfs count="8">
    <dxf>
      <font>
        <b/>
        <sz val="9"/>
        <color rgb="FF721C24"/>
        <name val="Quattrocento Sans"/>
      </font>
      <fill>
        <patternFill patternType="solid">
          <fgColor rgb="FFF8D7DA"/>
          <bgColor rgb="FFF8D7DA"/>
        </patternFill>
      </fill>
    </dxf>
    <dxf>
      <font>
        <b/>
        <sz val="9"/>
        <color rgb="FFA73A00"/>
        <name val="Quattrocento Sans"/>
      </font>
      <fill>
        <patternFill patternType="solid">
          <fgColor rgb="FFFFE5D0"/>
          <bgColor rgb="FFFFE5D0"/>
        </patternFill>
      </fill>
    </dxf>
    <dxf>
      <font>
        <b/>
        <sz val="9"/>
        <color rgb="FF856404"/>
        <name val="Quattrocento Sans"/>
      </font>
      <fill>
        <patternFill patternType="solid">
          <fgColor rgb="FFFFF3CD"/>
          <bgColor rgb="FFFFF3CD"/>
        </patternFill>
      </fill>
    </dxf>
    <dxf>
      <font>
        <b/>
        <sz val="9"/>
        <color rgb="FF155724"/>
        <name val="Quattrocento Sans"/>
      </font>
      <fill>
        <patternFill patternType="solid">
          <fgColor rgb="FFD4EDDA"/>
          <bgColor rgb="FFD4EDDA"/>
        </patternFill>
      </fill>
    </dxf>
    <dxf>
      <font>
        <b/>
        <sz val="9"/>
        <color rgb="FF721C24"/>
        <name val="Quattrocento Sans"/>
      </font>
      <fill>
        <patternFill patternType="solid">
          <fgColor rgb="FFF8D7DA"/>
          <bgColor rgb="FFF8D7DA"/>
        </patternFill>
      </fill>
    </dxf>
    <dxf>
      <font>
        <b/>
        <sz val="9"/>
        <color rgb="FFA73A00"/>
        <name val="Quattrocento Sans"/>
      </font>
      <fill>
        <patternFill patternType="solid">
          <fgColor rgb="FFFFE5D0"/>
          <bgColor rgb="FFFFE5D0"/>
        </patternFill>
      </fill>
    </dxf>
    <dxf>
      <font>
        <b/>
        <sz val="9"/>
        <color rgb="FF856404"/>
        <name val="Quattrocento Sans"/>
      </font>
      <fill>
        <patternFill patternType="solid">
          <fgColor rgb="FFFFF3CD"/>
          <bgColor rgb="FFFFF3CD"/>
        </patternFill>
      </fill>
    </dxf>
    <dxf>
      <font>
        <b/>
        <sz val="9"/>
        <color rgb="FF155724"/>
        <name val="Quattrocento Sans"/>
      </font>
      <fill>
        <patternFill patternType="solid">
          <fgColor rgb="FFD4EDDA"/>
          <bgColor rgb="FFD4EDDA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1"/>
  <c:style val="2"/>
  <c:chart>
    <c:title>
      <c:tx>
        <c:rich>
          <a:bodyPr/>
          <a:lstStyle/>
          <a:p>
            <a:pPr lvl="0">
              <a:defRPr b="1" i="0">
                <a:solidFill>
                  <a:srgbClr val="757575"/>
                </a:solidFill>
                <a:latin typeface="+mn-lt"/>
              </a:defRPr>
            </a:pPr>
            <a:r>
              <a:rPr b="1" i="0">
                <a:solidFill>
                  <a:srgbClr val="757575"/>
                </a:solidFill>
                <a:latin typeface="+mn-lt"/>
              </a:rPr>
              <a:t>Nivel de Riesgo: Inicial vs. Residual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'Resumen de Riesgos'!$C$10</c:f>
              <c:strCache>
                <c:ptCount val="1"/>
                <c:pt idx="0">
                  <c:v>Cantidad Inicial</c:v>
                </c:pt>
              </c:strCache>
            </c:strRef>
          </c:tx>
          <c:spPr>
            <a:solidFill>
              <a:schemeClr val="accent1"/>
            </a:solidFill>
            <a:ln cmpd="sng">
              <a:noFill/>
            </a:ln>
          </c:spPr>
          <c:invertIfNegative val="1"/>
          <c:cat>
            <c:strRef>
              <c:f>'Resumen de Riesgos'!$B$11:$B$14</c:f>
              <c:strCache>
                <c:ptCount val="4"/>
                <c:pt idx="0">
                  <c:v>Bajo</c:v>
                </c:pt>
                <c:pt idx="1">
                  <c:v>Medio</c:v>
                </c:pt>
                <c:pt idx="2">
                  <c:v>Alto</c:v>
                </c:pt>
                <c:pt idx="3">
                  <c:v>Extremo</c:v>
                </c:pt>
              </c:strCache>
            </c:strRef>
          </c:cat>
          <c:val>
            <c:numRef>
              <c:f>'Resumen de Riesgos'!$C$11:$C$14</c:f>
              <c:numCache>
                <c:formatCode>General</c:formatCode>
                <c:ptCount val="4"/>
                <c:pt idx="0">
                  <c:v>0</c:v>
                </c:pt>
                <c:pt idx="1">
                  <c:v>2</c:v>
                </c:pt>
                <c:pt idx="2">
                  <c:v>7</c:v>
                </c:pt>
                <c:pt idx="3">
                  <c:v>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noFill/>
                  </a:ln>
                </c14:spPr>
              </c14:invertSolidFillFmt>
            </c:ext>
          </c:extLst>
        </c:ser>
        <c:ser>
          <c:idx val="1"/>
          <c:order val="1"/>
          <c:tx>
            <c:strRef>
              <c:f>'Resumen de Riesgos'!$D$10</c:f>
              <c:strCache>
                <c:ptCount val="1"/>
                <c:pt idx="0">
                  <c:v>Porcentaje Inicial</c:v>
                </c:pt>
              </c:strCache>
            </c:strRef>
          </c:tx>
          <c:spPr>
            <a:solidFill>
              <a:schemeClr val="accent2"/>
            </a:solidFill>
            <a:ln cmpd="sng">
              <a:noFill/>
            </a:ln>
          </c:spPr>
          <c:invertIfNegative val="1"/>
          <c:cat>
            <c:strRef>
              <c:f>'Resumen de Riesgos'!$B$11:$B$14</c:f>
              <c:strCache>
                <c:ptCount val="4"/>
                <c:pt idx="0">
                  <c:v>Bajo</c:v>
                </c:pt>
                <c:pt idx="1">
                  <c:v>Medio</c:v>
                </c:pt>
                <c:pt idx="2">
                  <c:v>Alto</c:v>
                </c:pt>
                <c:pt idx="3">
                  <c:v>Extremo</c:v>
                </c:pt>
              </c:strCache>
            </c:strRef>
          </c:cat>
          <c:val>
            <c:numRef>
              <c:f>'Resumen de Riesgos'!$D$11:$D$14</c:f>
              <c:numCache>
                <c:formatCode>0.0%</c:formatCode>
                <c:ptCount val="4"/>
                <c:pt idx="0">
                  <c:v>0</c:v>
                </c:pt>
                <c:pt idx="1">
                  <c:v>0.2</c:v>
                </c:pt>
                <c:pt idx="2">
                  <c:v>0.7</c:v>
                </c:pt>
                <c:pt idx="3">
                  <c:v>0.1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noFill/>
                  </a:ln>
                </c14:spPr>
              </c14:invertSolidFillFmt>
            </c:ext>
          </c:extLst>
        </c:ser>
        <c:ser>
          <c:idx val="2"/>
          <c:order val="2"/>
          <c:tx>
            <c:strRef>
              <c:f>'Resumen de Riesgos'!$E$10</c:f>
              <c:strCache>
                <c:ptCount val="1"/>
                <c:pt idx="0">
                  <c:v>Cantidad Residual</c:v>
                </c:pt>
              </c:strCache>
            </c:strRef>
          </c:tx>
          <c:spPr>
            <a:solidFill>
              <a:schemeClr val="accent3"/>
            </a:solidFill>
            <a:ln cmpd="sng">
              <a:noFill/>
            </a:ln>
          </c:spPr>
          <c:invertIfNegative val="1"/>
          <c:cat>
            <c:strRef>
              <c:f>'Resumen de Riesgos'!$B$11:$B$14</c:f>
              <c:strCache>
                <c:ptCount val="4"/>
                <c:pt idx="0">
                  <c:v>Bajo</c:v>
                </c:pt>
                <c:pt idx="1">
                  <c:v>Medio</c:v>
                </c:pt>
                <c:pt idx="2">
                  <c:v>Alto</c:v>
                </c:pt>
                <c:pt idx="3">
                  <c:v>Extremo</c:v>
                </c:pt>
              </c:strCache>
            </c:strRef>
          </c:cat>
          <c:val>
            <c:numRef>
              <c:f>'Resumen de Riesgos'!$E$11:$E$14</c:f>
              <c:numCache>
                <c:formatCode>General</c:formatCode>
                <c:ptCount val="4"/>
                <c:pt idx="0">
                  <c:v>6</c:v>
                </c:pt>
                <c:pt idx="1">
                  <c:v>4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noFill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718747008"/>
        <c:axId val="-718755168"/>
      </c:barChart>
      <c:catAx>
        <c:axId val="-7187470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b="1" i="0">
                    <a:solidFill>
                      <a:srgbClr val="000000"/>
                    </a:solidFill>
                    <a:latin typeface="+mn-lt"/>
                  </a:rPr>
                  <a:t>Nivel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-718755168"/>
        <c:crosses val="autoZero"/>
        <c:auto val="1"/>
        <c:lblAlgn val="ctr"/>
        <c:lblOffset val="100"/>
        <c:noMultiLvlLbl val="1"/>
      </c:catAx>
      <c:valAx>
        <c:axId val="-718755168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b="1" i="0">
                    <a:solidFill>
                      <a:srgbClr val="000000"/>
                    </a:solidFill>
                    <a:latin typeface="+mn-lt"/>
                  </a:rPr>
                  <a:t>Cantidad de Riesgos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-718747008"/>
        <c:crosses val="autoZero"/>
        <c:crossBetween val="between"/>
      </c:valAx>
    </c:plotArea>
    <c:legend>
      <c:legendPos val="r"/>
      <c:overlay val="0"/>
      <c:txPr>
        <a:bodyPr/>
        <a:lstStyle/>
        <a:p>
          <a:pPr lvl="0">
            <a:defRPr b="0" i="0">
              <a:solidFill>
                <a:srgbClr val="1A1A1A"/>
              </a:solidFill>
              <a:latin typeface="+mn-lt"/>
            </a:defRPr>
          </a:pPr>
          <a:endParaRPr lang="es-CO"/>
        </a:p>
      </c:txPr>
    </c:legend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1"/>
  <c:style val="2"/>
  <c:chart>
    <c:title>
      <c:tx>
        <c:rich>
          <a:bodyPr/>
          <a:lstStyle/>
          <a:p>
            <a:pPr lvl="0">
              <a:defRPr b="1" i="0">
                <a:solidFill>
                  <a:srgbClr val="757575"/>
                </a:solidFill>
                <a:latin typeface="+mn-lt"/>
              </a:defRPr>
            </a:pPr>
            <a:r>
              <a:rPr b="1" i="0">
                <a:solidFill>
                  <a:srgbClr val="757575"/>
                </a:solidFill>
                <a:latin typeface="+mn-lt"/>
              </a:rPr>
              <a:t>Asignación de Riesgos por Parte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'Resumen de Riesgos'!$C$19</c:f>
              <c:strCache>
                <c:ptCount val="1"/>
                <c:pt idx="0">
                  <c:v>Número de Riesgos</c:v>
                </c:pt>
              </c:strCache>
            </c:strRef>
          </c:tx>
          <c:dPt>
            <c:idx val="0"/>
            <c:bubble3D val="0"/>
            <c:spPr>
              <a:solidFill>
                <a:srgbClr val="4F81BD"/>
              </a:solidFill>
            </c:spPr>
          </c:dPt>
          <c:dPt>
            <c:idx val="1"/>
            <c:bubble3D val="0"/>
            <c:spPr>
              <a:solidFill>
                <a:srgbClr val="C0504D"/>
              </a:solidFill>
            </c:spPr>
          </c:dPt>
          <c:dPt>
            <c:idx val="2"/>
            <c:bubble3D val="0"/>
            <c:spPr>
              <a:solidFill>
                <a:srgbClr val="9BBB59"/>
              </a:solidFill>
            </c:spPr>
          </c:dPt>
          <c:cat>
            <c:strRef>
              <c:f>'Resumen de Riesgos'!$B$20:$B$22</c:f>
              <c:strCache>
                <c:ptCount val="3"/>
                <c:pt idx="0">
                  <c:v>Contratista</c:v>
                </c:pt>
                <c:pt idx="1">
                  <c:v>Entidad</c:v>
                </c:pt>
                <c:pt idx="2">
                  <c:v>Compartido</c:v>
                </c:pt>
              </c:strCache>
            </c:strRef>
          </c:cat>
          <c:val>
            <c:numRef>
              <c:f>'Resumen de Riesgos'!$C$20:$C$22</c:f>
              <c:numCache>
                <c:formatCode>General</c:formatCode>
                <c:ptCount val="3"/>
                <c:pt idx="0">
                  <c:v>6</c:v>
                </c:pt>
                <c:pt idx="1">
                  <c:v>2</c:v>
                </c:pt>
                <c:pt idx="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lvl="0">
            <a:defRPr b="0" i="0">
              <a:solidFill>
                <a:srgbClr val="1A1A1A"/>
              </a:solidFill>
              <a:latin typeface="+mn-lt"/>
            </a:defRPr>
          </a:pPr>
          <a:endParaRPr lang="es-CO"/>
        </a:p>
      </c:txPr>
    </c:legend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8</xdr:row>
      <xdr:rowOff>0</xdr:rowOff>
    </xdr:from>
    <xdr:ext cx="5753100" cy="3590925"/>
    <xdr:graphicFrame macro="">
      <xdr:nvGraphicFramePr>
        <xdr:cNvPr id="1768200136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  <xdr:oneCellAnchor>
    <xdr:from>
      <xdr:col>14</xdr:col>
      <xdr:colOff>0</xdr:colOff>
      <xdr:row>8</xdr:row>
      <xdr:rowOff>0</xdr:rowOff>
    </xdr:from>
    <xdr:ext cx="4676775" cy="3590925"/>
    <xdr:graphicFrame macro="">
      <xdr:nvGraphicFramePr>
        <xdr:cNvPr id="144540940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000"/>
  <sheetViews>
    <sheetView workbookViewId="0"/>
  </sheetViews>
  <sheetFormatPr baseColWidth="10" defaultColWidth="14.42578125" defaultRowHeight="15" customHeight="1"/>
  <cols>
    <col min="1" max="1" width="3" customWidth="1"/>
    <col min="2" max="2" width="24" customWidth="1"/>
    <col min="3" max="6" width="18" customWidth="1"/>
    <col min="7" max="7" width="4" customWidth="1"/>
    <col min="8" max="13" width="8.7109375" customWidth="1"/>
    <col min="14" max="14" width="45.42578125" customWidth="1"/>
    <col min="15" max="26" width="8.7109375" customWidth="1"/>
  </cols>
  <sheetData>
    <row r="2" spans="2:12" ht="20.25">
      <c r="B2" s="1" t="s">
        <v>176</v>
      </c>
    </row>
    <row r="3" spans="2:12">
      <c r="B3" s="2" t="s">
        <v>177</v>
      </c>
    </row>
    <row r="5" spans="2:12">
      <c r="B5" s="27" t="s">
        <v>178</v>
      </c>
      <c r="C5" s="28"/>
      <c r="E5" s="29" t="s">
        <v>179</v>
      </c>
      <c r="F5" s="28"/>
      <c r="H5" s="29" t="s">
        <v>180</v>
      </c>
      <c r="I5" s="28"/>
      <c r="K5" s="29" t="s">
        <v>181</v>
      </c>
      <c r="L5" s="28"/>
    </row>
    <row r="6" spans="2:12">
      <c r="B6" s="30">
        <v>10</v>
      </c>
      <c r="C6" s="28"/>
      <c r="E6" s="30">
        <f>COUNTIF('Matriz de Riesgos CCE'!O10:O19, "Contratista")</f>
        <v>6</v>
      </c>
      <c r="F6" s="28"/>
      <c r="H6" s="30">
        <f>COUNTIF('Matriz de Riesgos CCE'!O10:O19, "Entidad")</f>
        <v>2</v>
      </c>
      <c r="I6" s="28"/>
      <c r="K6" s="30">
        <f>COUNTIF('Matriz de Riesgos CCE'!O10:O19, "Compartido")</f>
        <v>2</v>
      </c>
      <c r="L6" s="28"/>
    </row>
    <row r="9" spans="2:12" ht="15.75">
      <c r="B9" s="3" t="s">
        <v>182</v>
      </c>
    </row>
    <row r="10" spans="2:12" ht="25.5">
      <c r="B10" s="22" t="s">
        <v>183</v>
      </c>
      <c r="C10" s="22" t="s">
        <v>184</v>
      </c>
      <c r="D10" s="22" t="s">
        <v>185</v>
      </c>
      <c r="E10" s="22" t="s">
        <v>186</v>
      </c>
      <c r="F10" s="22" t="s">
        <v>187</v>
      </c>
    </row>
    <row r="11" spans="2:12">
      <c r="B11" s="8" t="s">
        <v>42</v>
      </c>
      <c r="C11" s="8">
        <f>COUNTIF('Matriz de Riesgos CCE'!N10:N19, "Bajo")</f>
        <v>0</v>
      </c>
      <c r="D11" s="23">
        <f t="shared" ref="D11:D14" si="0">C11/$C$15</f>
        <v>0</v>
      </c>
      <c r="E11" s="8">
        <f>COUNTIF('Matriz de Riesgos CCE'!T10:T19, "Bajo")</f>
        <v>6</v>
      </c>
      <c r="F11" s="23">
        <f t="shared" ref="F11:F14" si="1">E11/$E$15</f>
        <v>0.6</v>
      </c>
    </row>
    <row r="12" spans="2:12">
      <c r="B12" s="8" t="s">
        <v>47</v>
      </c>
      <c r="C12" s="8">
        <f>COUNTIF('Matriz de Riesgos CCE'!N10:N19, "Medio")</f>
        <v>2</v>
      </c>
      <c r="D12" s="23">
        <f t="shared" si="0"/>
        <v>0.2</v>
      </c>
      <c r="E12" s="8">
        <f>COUNTIF('Matriz de Riesgos CCE'!T10:T19, "Medio")</f>
        <v>4</v>
      </c>
      <c r="F12" s="23">
        <f t="shared" si="1"/>
        <v>0.4</v>
      </c>
    </row>
    <row r="13" spans="2:12">
      <c r="B13" s="8" t="s">
        <v>51</v>
      </c>
      <c r="C13" s="8">
        <f>COUNTIF('Matriz de Riesgos CCE'!N10:N19, "Alto")</f>
        <v>7</v>
      </c>
      <c r="D13" s="23">
        <f t="shared" si="0"/>
        <v>0.7</v>
      </c>
      <c r="E13" s="8">
        <f>COUNTIF('Matriz de Riesgos CCE'!T10:T19, "Alto")</f>
        <v>0</v>
      </c>
      <c r="F13" s="23">
        <f t="shared" si="1"/>
        <v>0</v>
      </c>
    </row>
    <row r="14" spans="2:12">
      <c r="B14" s="8" t="s">
        <v>63</v>
      </c>
      <c r="C14" s="8">
        <f>COUNTIF('Matriz de Riesgos CCE'!N10:N19, "Extremo")</f>
        <v>1</v>
      </c>
      <c r="D14" s="23">
        <f t="shared" si="0"/>
        <v>0.1</v>
      </c>
      <c r="E14" s="8">
        <f>COUNTIF('Matriz de Riesgos CCE'!T10:T19, "Extremo")</f>
        <v>0</v>
      </c>
      <c r="F14" s="23">
        <f t="shared" si="1"/>
        <v>0</v>
      </c>
    </row>
    <row r="15" spans="2:12">
      <c r="B15" s="24" t="s">
        <v>188</v>
      </c>
      <c r="C15" s="24">
        <f t="shared" ref="C15:F15" si="2">SUM(C11:C14)</f>
        <v>10</v>
      </c>
      <c r="D15" s="25">
        <f t="shared" si="2"/>
        <v>0.99999999999999989</v>
      </c>
      <c r="E15" s="24">
        <f t="shared" si="2"/>
        <v>10</v>
      </c>
      <c r="F15" s="25">
        <f t="shared" si="2"/>
        <v>1</v>
      </c>
    </row>
    <row r="18" spans="2:4" ht="15.75">
      <c r="B18" s="3" t="s">
        <v>189</v>
      </c>
    </row>
    <row r="19" spans="2:4" ht="25.5">
      <c r="B19" s="26" t="s">
        <v>190</v>
      </c>
      <c r="C19" s="26" t="s">
        <v>191</v>
      </c>
      <c r="D19" s="26" t="s">
        <v>192</v>
      </c>
    </row>
    <row r="20" spans="2:4">
      <c r="B20" s="8" t="s">
        <v>87</v>
      </c>
      <c r="C20" s="8">
        <f>COUNTIF('Matriz de Riesgos CCE'!O10:O19, "Contratista")</f>
        <v>6</v>
      </c>
      <c r="D20" s="23">
        <f t="shared" ref="D20:D22" si="3">C20/$C$23</f>
        <v>0.6</v>
      </c>
    </row>
    <row r="21" spans="2:4" ht="15.75" customHeight="1">
      <c r="B21" s="8" t="s">
        <v>154</v>
      </c>
      <c r="C21" s="8">
        <f>COUNTIF('Matriz de Riesgos CCE'!O10:O19, "Entidad")</f>
        <v>2</v>
      </c>
      <c r="D21" s="23">
        <f t="shared" si="3"/>
        <v>0.2</v>
      </c>
    </row>
    <row r="22" spans="2:4" ht="15.75" customHeight="1">
      <c r="B22" s="8" t="s">
        <v>101</v>
      </c>
      <c r="C22" s="8">
        <f>COUNTIF('Matriz de Riesgos CCE'!O10:O19, "Compartido")</f>
        <v>2</v>
      </c>
      <c r="D22" s="23">
        <f t="shared" si="3"/>
        <v>0.2</v>
      </c>
    </row>
    <row r="23" spans="2:4" ht="15.75" customHeight="1">
      <c r="B23" s="24" t="s">
        <v>188</v>
      </c>
      <c r="C23" s="24">
        <f t="shared" ref="C23:D23" si="4">SUM(C20:C22)</f>
        <v>10</v>
      </c>
      <c r="D23" s="25">
        <f t="shared" si="4"/>
        <v>1</v>
      </c>
    </row>
    <row r="24" spans="2:4" ht="15.75" customHeight="1"/>
    <row r="25" spans="2:4" ht="15.75" customHeight="1"/>
    <row r="26" spans="2:4" ht="15.75" customHeight="1"/>
    <row r="27" spans="2:4" ht="15.75" customHeight="1"/>
    <row r="28" spans="2:4" ht="15.75" customHeight="1"/>
    <row r="29" spans="2:4" ht="15.75" customHeight="1"/>
    <row r="30" spans="2:4" ht="15.75" customHeight="1"/>
    <row r="31" spans="2:4" ht="15.75" customHeight="1"/>
    <row r="32" spans="2:4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8">
    <mergeCell ref="B5:C5"/>
    <mergeCell ref="E5:F5"/>
    <mergeCell ref="H5:I5"/>
    <mergeCell ref="K5:L5"/>
    <mergeCell ref="B6:C6"/>
    <mergeCell ref="E6:F6"/>
    <mergeCell ref="H6:I6"/>
    <mergeCell ref="K6:L6"/>
  </mergeCells>
  <pageMargins left="0.75" right="0.75" top="1" bottom="1" header="0" footer="0"/>
  <pageSetup paperSize="5" scale="6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1000"/>
  <sheetViews>
    <sheetView tabSelected="1" workbookViewId="0">
      <pane xSplit="7" ySplit="9" topLeftCell="H10" activePane="bottomRight" state="frozen"/>
      <selection pane="topRight" activeCell="H1" sqref="H1"/>
      <selection pane="bottomLeft" activeCell="A10" sqref="A10"/>
      <selection pane="bottomRight" activeCell="I5" sqref="I5"/>
    </sheetView>
  </sheetViews>
  <sheetFormatPr baseColWidth="10" defaultColWidth="14.42578125" defaultRowHeight="15" customHeight="1"/>
  <cols>
    <col min="1" max="1" width="3" customWidth="1"/>
    <col min="2" max="2" width="20.42578125" customWidth="1"/>
    <col min="3" max="3" width="12" customWidth="1"/>
    <col min="4" max="4" width="11" customWidth="1"/>
    <col min="5" max="5" width="14" customWidth="1"/>
    <col min="6" max="6" width="16" customWidth="1"/>
    <col min="7" max="7" width="15" customWidth="1"/>
    <col min="8" max="10" width="28" customWidth="1"/>
    <col min="11" max="13" width="13" customWidth="1"/>
    <col min="14" max="14" width="15" customWidth="1"/>
    <col min="15" max="15" width="16" customWidth="1"/>
    <col min="16" max="16" width="32" customWidth="1"/>
    <col min="17" max="19" width="13" customWidth="1"/>
    <col min="20" max="20" width="15" customWidth="1"/>
    <col min="21" max="21" width="14" customWidth="1"/>
    <col min="22" max="22" width="22" customWidth="1"/>
    <col min="23" max="23" width="18" customWidth="1"/>
    <col min="24" max="24" width="14" customWidth="1"/>
    <col min="25" max="26" width="8.7109375" customWidth="1"/>
  </cols>
  <sheetData>
    <row r="2" spans="2:24">
      <c r="B2" s="34" t="s">
        <v>1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</row>
    <row r="3" spans="2:24">
      <c r="B3" s="36" t="s">
        <v>193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</row>
    <row r="5" spans="2:24">
      <c r="B5" s="5" t="s">
        <v>5</v>
      </c>
      <c r="C5" s="6" t="s">
        <v>8</v>
      </c>
      <c r="H5" s="5" t="s">
        <v>9</v>
      </c>
      <c r="J5" s="7">
        <v>1226586671</v>
      </c>
    </row>
    <row r="6" spans="2:24">
      <c r="B6" s="5" t="s">
        <v>194</v>
      </c>
      <c r="C6" s="37" t="s">
        <v>10</v>
      </c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</row>
    <row r="8" spans="2:24">
      <c r="B8" s="31" t="s">
        <v>17</v>
      </c>
      <c r="C8" s="32"/>
      <c r="D8" s="32"/>
      <c r="E8" s="32"/>
      <c r="F8" s="32"/>
      <c r="G8" s="32"/>
      <c r="H8" s="33" t="s">
        <v>27</v>
      </c>
      <c r="I8" s="32"/>
      <c r="J8" s="32"/>
      <c r="K8" s="31" t="s">
        <v>36</v>
      </c>
      <c r="L8" s="32"/>
      <c r="M8" s="32"/>
      <c r="N8" s="32"/>
      <c r="O8" s="33" t="s">
        <v>40</v>
      </c>
      <c r="P8" s="32"/>
      <c r="Q8" s="31" t="s">
        <v>43</v>
      </c>
      <c r="R8" s="32"/>
      <c r="S8" s="32"/>
      <c r="T8" s="32"/>
      <c r="U8" s="33" t="s">
        <v>46</v>
      </c>
      <c r="V8" s="32"/>
      <c r="W8" s="32"/>
      <c r="X8" s="32"/>
    </row>
    <row r="9" spans="2:24" ht="24">
      <c r="B9" s="14" t="s">
        <v>50</v>
      </c>
      <c r="C9" s="14" t="s">
        <v>52</v>
      </c>
      <c r="D9" s="14" t="s">
        <v>53</v>
      </c>
      <c r="E9" s="14" t="s">
        <v>54</v>
      </c>
      <c r="F9" s="14" t="s">
        <v>55</v>
      </c>
      <c r="G9" s="14" t="s">
        <v>57</v>
      </c>
      <c r="H9" s="14" t="s">
        <v>58</v>
      </c>
      <c r="I9" s="14" t="s">
        <v>60</v>
      </c>
      <c r="J9" s="14" t="s">
        <v>61</v>
      </c>
      <c r="K9" s="14" t="s">
        <v>62</v>
      </c>
      <c r="L9" s="14" t="s">
        <v>64</v>
      </c>
      <c r="M9" s="14" t="s">
        <v>65</v>
      </c>
      <c r="N9" s="14" t="s">
        <v>66</v>
      </c>
      <c r="O9" s="14" t="s">
        <v>67</v>
      </c>
      <c r="P9" s="14" t="s">
        <v>69</v>
      </c>
      <c r="Q9" s="14" t="s">
        <v>70</v>
      </c>
      <c r="R9" s="14" t="s">
        <v>71</v>
      </c>
      <c r="S9" s="14" t="s">
        <v>72</v>
      </c>
      <c r="T9" s="14" t="s">
        <v>73</v>
      </c>
      <c r="U9" s="14" t="s">
        <v>74</v>
      </c>
      <c r="V9" s="14" t="s">
        <v>75</v>
      </c>
      <c r="W9" s="14" t="s">
        <v>76</v>
      </c>
      <c r="X9" s="14" t="s">
        <v>77</v>
      </c>
    </row>
    <row r="10" spans="2:24" ht="72">
      <c r="B10" s="8" t="s">
        <v>78</v>
      </c>
      <c r="C10" s="8" t="s">
        <v>79</v>
      </c>
      <c r="D10" s="8" t="s">
        <v>80</v>
      </c>
      <c r="E10" s="8" t="s">
        <v>81</v>
      </c>
      <c r="F10" s="8" t="s">
        <v>82</v>
      </c>
      <c r="G10" s="8" t="s">
        <v>83</v>
      </c>
      <c r="H10" s="9" t="s">
        <v>84</v>
      </c>
      <c r="I10" s="9" t="s">
        <v>85</v>
      </c>
      <c r="J10" s="9" t="s">
        <v>86</v>
      </c>
      <c r="K10" s="8">
        <v>3</v>
      </c>
      <c r="L10" s="8">
        <v>4</v>
      </c>
      <c r="M10" s="17">
        <f t="shared" ref="M10:M19" si="0">K10+L10</f>
        <v>7</v>
      </c>
      <c r="N10" s="17" t="str">
        <f t="shared" ref="N10:N19" si="1">IF(M10&lt;=3,"Bajo",IF(M10&lt;=5,"Medio",IF(M10&lt;=7,"Alto","Extremo")))</f>
        <v>Alto</v>
      </c>
      <c r="O10" s="8" t="s">
        <v>87</v>
      </c>
      <c r="P10" s="9" t="s">
        <v>88</v>
      </c>
      <c r="Q10" s="8">
        <v>2</v>
      </c>
      <c r="R10" s="8">
        <v>2</v>
      </c>
      <c r="S10" s="17">
        <f t="shared" ref="S10:S19" si="2">Q10+R10</f>
        <v>4</v>
      </c>
      <c r="T10" s="17" t="str">
        <f t="shared" ref="T10:T19" si="3">IF(S10&lt;=3,"Bajo",IF(S10&lt;=5,"Medio",IF(S10&lt;=7,"Alto","Extremo")))</f>
        <v>Medio</v>
      </c>
      <c r="U10" s="8" t="s">
        <v>89</v>
      </c>
      <c r="V10" s="9" t="s">
        <v>90</v>
      </c>
      <c r="W10" s="8" t="s">
        <v>91</v>
      </c>
      <c r="X10" s="8" t="s">
        <v>92</v>
      </c>
    </row>
    <row r="11" spans="2:24" ht="60">
      <c r="B11" s="18" t="s">
        <v>93</v>
      </c>
      <c r="C11" s="18" t="s">
        <v>94</v>
      </c>
      <c r="D11" s="18" t="s">
        <v>80</v>
      </c>
      <c r="E11" s="18" t="s">
        <v>95</v>
      </c>
      <c r="F11" s="18" t="s">
        <v>96</v>
      </c>
      <c r="G11" s="18" t="s">
        <v>97</v>
      </c>
      <c r="H11" s="19" t="s">
        <v>98</v>
      </c>
      <c r="I11" s="19" t="s">
        <v>99</v>
      </c>
      <c r="J11" s="19" t="s">
        <v>100</v>
      </c>
      <c r="K11" s="18">
        <v>4</v>
      </c>
      <c r="L11" s="18">
        <v>4</v>
      </c>
      <c r="M11" s="20">
        <f t="shared" si="0"/>
        <v>8</v>
      </c>
      <c r="N11" s="20" t="str">
        <f t="shared" si="1"/>
        <v>Extremo</v>
      </c>
      <c r="O11" s="18" t="s">
        <v>101</v>
      </c>
      <c r="P11" s="19" t="s">
        <v>102</v>
      </c>
      <c r="Q11" s="18">
        <v>2</v>
      </c>
      <c r="R11" s="18">
        <v>2</v>
      </c>
      <c r="S11" s="20">
        <f t="shared" si="2"/>
        <v>4</v>
      </c>
      <c r="T11" s="20" t="str">
        <f t="shared" si="3"/>
        <v>Medio</v>
      </c>
      <c r="U11" s="18" t="s">
        <v>103</v>
      </c>
      <c r="V11" s="19" t="s">
        <v>104</v>
      </c>
      <c r="W11" s="18" t="s">
        <v>105</v>
      </c>
      <c r="X11" s="18" t="s">
        <v>106</v>
      </c>
    </row>
    <row r="12" spans="2:24" ht="60">
      <c r="B12" s="8" t="s">
        <v>107</v>
      </c>
      <c r="C12" s="8" t="s">
        <v>94</v>
      </c>
      <c r="D12" s="8" t="s">
        <v>80</v>
      </c>
      <c r="E12" s="8" t="s">
        <v>95</v>
      </c>
      <c r="F12" s="8" t="s">
        <v>108</v>
      </c>
      <c r="G12" s="8" t="s">
        <v>97</v>
      </c>
      <c r="H12" s="9" t="s">
        <v>109</v>
      </c>
      <c r="I12" s="9" t="s">
        <v>110</v>
      </c>
      <c r="J12" s="9" t="s">
        <v>111</v>
      </c>
      <c r="K12" s="8">
        <v>3</v>
      </c>
      <c r="L12" s="8">
        <v>4</v>
      </c>
      <c r="M12" s="17">
        <f t="shared" si="0"/>
        <v>7</v>
      </c>
      <c r="N12" s="17" t="str">
        <f t="shared" si="1"/>
        <v>Alto</v>
      </c>
      <c r="O12" s="8" t="s">
        <v>87</v>
      </c>
      <c r="P12" s="9" t="s">
        <v>112</v>
      </c>
      <c r="Q12" s="8">
        <v>2</v>
      </c>
      <c r="R12" s="8">
        <v>2</v>
      </c>
      <c r="S12" s="17">
        <f t="shared" si="2"/>
        <v>4</v>
      </c>
      <c r="T12" s="17" t="str">
        <f t="shared" si="3"/>
        <v>Medio</v>
      </c>
      <c r="U12" s="8" t="s">
        <v>113</v>
      </c>
      <c r="V12" s="9" t="s">
        <v>114</v>
      </c>
      <c r="W12" s="8" t="s">
        <v>115</v>
      </c>
      <c r="X12" s="8" t="s">
        <v>92</v>
      </c>
    </row>
    <row r="13" spans="2:24" ht="60">
      <c r="B13" s="18" t="s">
        <v>116</v>
      </c>
      <c r="C13" s="18" t="s">
        <v>94</v>
      </c>
      <c r="D13" s="18" t="s">
        <v>117</v>
      </c>
      <c r="E13" s="18" t="s">
        <v>95</v>
      </c>
      <c r="F13" s="18" t="s">
        <v>108</v>
      </c>
      <c r="G13" s="18" t="s">
        <v>83</v>
      </c>
      <c r="H13" s="19" t="s">
        <v>118</v>
      </c>
      <c r="I13" s="19" t="s">
        <v>119</v>
      </c>
      <c r="J13" s="19" t="s">
        <v>120</v>
      </c>
      <c r="K13" s="18">
        <v>3</v>
      </c>
      <c r="L13" s="18">
        <v>4</v>
      </c>
      <c r="M13" s="20">
        <f t="shared" si="0"/>
        <v>7</v>
      </c>
      <c r="N13" s="20" t="str">
        <f t="shared" si="1"/>
        <v>Alto</v>
      </c>
      <c r="O13" s="18" t="s">
        <v>87</v>
      </c>
      <c r="P13" s="19" t="s">
        <v>121</v>
      </c>
      <c r="Q13" s="18">
        <v>1</v>
      </c>
      <c r="R13" s="18">
        <v>2</v>
      </c>
      <c r="S13" s="20">
        <f t="shared" si="2"/>
        <v>3</v>
      </c>
      <c r="T13" s="20" t="str">
        <f t="shared" si="3"/>
        <v>Bajo</v>
      </c>
      <c r="U13" s="18" t="s">
        <v>122</v>
      </c>
      <c r="V13" s="19" t="s">
        <v>123</v>
      </c>
      <c r="W13" s="18" t="s">
        <v>124</v>
      </c>
      <c r="X13" s="18" t="s">
        <v>92</v>
      </c>
    </row>
    <row r="14" spans="2:24" ht="60">
      <c r="B14" s="8" t="s">
        <v>125</v>
      </c>
      <c r="C14" s="8" t="s">
        <v>79</v>
      </c>
      <c r="D14" s="8" t="s">
        <v>80</v>
      </c>
      <c r="E14" s="8" t="s">
        <v>95</v>
      </c>
      <c r="F14" s="8" t="s">
        <v>126</v>
      </c>
      <c r="G14" s="8" t="s">
        <v>83</v>
      </c>
      <c r="H14" s="9" t="s">
        <v>127</v>
      </c>
      <c r="I14" s="9" t="s">
        <v>128</v>
      </c>
      <c r="J14" s="9" t="s">
        <v>129</v>
      </c>
      <c r="K14" s="8">
        <v>3</v>
      </c>
      <c r="L14" s="8">
        <v>3</v>
      </c>
      <c r="M14" s="17">
        <f t="shared" si="0"/>
        <v>6</v>
      </c>
      <c r="N14" s="17" t="str">
        <f t="shared" si="1"/>
        <v>Alto</v>
      </c>
      <c r="O14" s="8" t="s">
        <v>87</v>
      </c>
      <c r="P14" s="9" t="s">
        <v>130</v>
      </c>
      <c r="Q14" s="8">
        <v>2</v>
      </c>
      <c r="R14" s="8">
        <v>2</v>
      </c>
      <c r="S14" s="17">
        <f t="shared" si="2"/>
        <v>4</v>
      </c>
      <c r="T14" s="17" t="str">
        <f t="shared" si="3"/>
        <v>Medio</v>
      </c>
      <c r="U14" s="8" t="s">
        <v>89</v>
      </c>
      <c r="V14" s="9" t="s">
        <v>131</v>
      </c>
      <c r="W14" s="8" t="s">
        <v>87</v>
      </c>
      <c r="X14" s="8" t="s">
        <v>106</v>
      </c>
    </row>
    <row r="15" spans="2:24" ht="60">
      <c r="B15" s="18" t="s">
        <v>132</v>
      </c>
      <c r="C15" s="18" t="s">
        <v>94</v>
      </c>
      <c r="D15" s="18" t="s">
        <v>117</v>
      </c>
      <c r="E15" s="18" t="s">
        <v>95</v>
      </c>
      <c r="F15" s="18" t="s">
        <v>96</v>
      </c>
      <c r="G15" s="18" t="s">
        <v>83</v>
      </c>
      <c r="H15" s="19" t="s">
        <v>133</v>
      </c>
      <c r="I15" s="19" t="s">
        <v>134</v>
      </c>
      <c r="J15" s="19" t="s">
        <v>135</v>
      </c>
      <c r="K15" s="18">
        <v>2</v>
      </c>
      <c r="L15" s="18">
        <v>3</v>
      </c>
      <c r="M15" s="20">
        <f t="shared" si="0"/>
        <v>5</v>
      </c>
      <c r="N15" s="20" t="str">
        <f t="shared" si="1"/>
        <v>Medio</v>
      </c>
      <c r="O15" s="18" t="s">
        <v>87</v>
      </c>
      <c r="P15" s="19" t="s">
        <v>136</v>
      </c>
      <c r="Q15" s="18">
        <v>1</v>
      </c>
      <c r="R15" s="18">
        <v>2</v>
      </c>
      <c r="S15" s="20">
        <f t="shared" si="2"/>
        <v>3</v>
      </c>
      <c r="T15" s="20" t="str">
        <f t="shared" si="3"/>
        <v>Bajo</v>
      </c>
      <c r="U15" s="18" t="s">
        <v>137</v>
      </c>
      <c r="V15" s="19" t="s">
        <v>138</v>
      </c>
      <c r="W15" s="18" t="s">
        <v>139</v>
      </c>
      <c r="X15" s="18" t="s">
        <v>92</v>
      </c>
    </row>
    <row r="16" spans="2:24" ht="60">
      <c r="B16" s="8" t="s">
        <v>140</v>
      </c>
      <c r="C16" s="8" t="s">
        <v>94</v>
      </c>
      <c r="D16" s="8" t="s">
        <v>80</v>
      </c>
      <c r="E16" s="8" t="s">
        <v>141</v>
      </c>
      <c r="F16" s="8" t="s">
        <v>108</v>
      </c>
      <c r="G16" s="8" t="s">
        <v>97</v>
      </c>
      <c r="H16" s="9" t="s">
        <v>142</v>
      </c>
      <c r="I16" s="9" t="s">
        <v>143</v>
      </c>
      <c r="J16" s="9" t="s">
        <v>144</v>
      </c>
      <c r="K16" s="8">
        <v>3</v>
      </c>
      <c r="L16" s="8">
        <v>3</v>
      </c>
      <c r="M16" s="17">
        <f t="shared" si="0"/>
        <v>6</v>
      </c>
      <c r="N16" s="17" t="str">
        <f t="shared" si="1"/>
        <v>Alto</v>
      </c>
      <c r="O16" s="8" t="s">
        <v>87</v>
      </c>
      <c r="P16" s="21" t="s">
        <v>145</v>
      </c>
      <c r="Q16" s="8">
        <v>1</v>
      </c>
      <c r="R16" s="8">
        <v>2</v>
      </c>
      <c r="S16" s="17">
        <f t="shared" si="2"/>
        <v>3</v>
      </c>
      <c r="T16" s="17" t="str">
        <f t="shared" si="3"/>
        <v>Bajo</v>
      </c>
      <c r="U16" s="8" t="s">
        <v>146</v>
      </c>
      <c r="V16" s="9" t="s">
        <v>147</v>
      </c>
      <c r="W16" s="8" t="s">
        <v>148</v>
      </c>
      <c r="X16" s="8" t="s">
        <v>92</v>
      </c>
    </row>
    <row r="17" spans="2:24" ht="60">
      <c r="B17" s="18" t="s">
        <v>149</v>
      </c>
      <c r="C17" s="18" t="s">
        <v>79</v>
      </c>
      <c r="D17" s="18" t="s">
        <v>117</v>
      </c>
      <c r="E17" s="18" t="s">
        <v>150</v>
      </c>
      <c r="F17" s="18" t="s">
        <v>96</v>
      </c>
      <c r="G17" s="18" t="s">
        <v>83</v>
      </c>
      <c r="H17" s="19" t="s">
        <v>151</v>
      </c>
      <c r="I17" s="19" t="s">
        <v>152</v>
      </c>
      <c r="J17" s="19" t="s">
        <v>153</v>
      </c>
      <c r="K17" s="18">
        <v>2</v>
      </c>
      <c r="L17" s="18">
        <v>4</v>
      </c>
      <c r="M17" s="20">
        <f t="shared" si="0"/>
        <v>6</v>
      </c>
      <c r="N17" s="20" t="str">
        <f t="shared" si="1"/>
        <v>Alto</v>
      </c>
      <c r="O17" s="18" t="s">
        <v>154</v>
      </c>
      <c r="P17" s="19" t="s">
        <v>155</v>
      </c>
      <c r="Q17" s="18">
        <v>1</v>
      </c>
      <c r="R17" s="18">
        <v>2</v>
      </c>
      <c r="S17" s="20">
        <f t="shared" si="2"/>
        <v>3</v>
      </c>
      <c r="T17" s="20" t="str">
        <f t="shared" si="3"/>
        <v>Bajo</v>
      </c>
      <c r="U17" s="18" t="s">
        <v>156</v>
      </c>
      <c r="V17" s="19" t="s">
        <v>157</v>
      </c>
      <c r="W17" s="18" t="s">
        <v>158</v>
      </c>
      <c r="X17" s="18" t="s">
        <v>106</v>
      </c>
    </row>
    <row r="18" spans="2:24" ht="60">
      <c r="B18" s="8" t="s">
        <v>159</v>
      </c>
      <c r="C18" s="8" t="s">
        <v>79</v>
      </c>
      <c r="D18" s="8" t="s">
        <v>117</v>
      </c>
      <c r="E18" s="8" t="s">
        <v>95</v>
      </c>
      <c r="F18" s="8" t="s">
        <v>160</v>
      </c>
      <c r="G18" s="8" t="s">
        <v>83</v>
      </c>
      <c r="H18" s="9" t="s">
        <v>161</v>
      </c>
      <c r="I18" s="9" t="s">
        <v>162</v>
      </c>
      <c r="J18" s="9" t="s">
        <v>163</v>
      </c>
      <c r="K18" s="8">
        <v>2</v>
      </c>
      <c r="L18" s="8">
        <v>3</v>
      </c>
      <c r="M18" s="17">
        <f t="shared" si="0"/>
        <v>5</v>
      </c>
      <c r="N18" s="17" t="str">
        <f t="shared" si="1"/>
        <v>Medio</v>
      </c>
      <c r="O18" s="8" t="s">
        <v>154</v>
      </c>
      <c r="P18" s="9" t="s">
        <v>164</v>
      </c>
      <c r="Q18" s="8">
        <v>1</v>
      </c>
      <c r="R18" s="8">
        <v>2</v>
      </c>
      <c r="S18" s="17">
        <f t="shared" si="2"/>
        <v>3</v>
      </c>
      <c r="T18" s="17" t="str">
        <f t="shared" si="3"/>
        <v>Bajo</v>
      </c>
      <c r="U18" s="8" t="s">
        <v>89</v>
      </c>
      <c r="V18" s="9" t="s">
        <v>165</v>
      </c>
      <c r="W18" s="8" t="s">
        <v>166</v>
      </c>
      <c r="X18" s="8" t="s">
        <v>106</v>
      </c>
    </row>
    <row r="19" spans="2:24" ht="60">
      <c r="B19" s="18" t="s">
        <v>167</v>
      </c>
      <c r="C19" s="18" t="s">
        <v>79</v>
      </c>
      <c r="D19" s="18" t="s">
        <v>80</v>
      </c>
      <c r="E19" s="18" t="s">
        <v>141</v>
      </c>
      <c r="F19" s="18" t="s">
        <v>168</v>
      </c>
      <c r="G19" s="18" t="s">
        <v>97</v>
      </c>
      <c r="H19" s="19" t="s">
        <v>169</v>
      </c>
      <c r="I19" s="19" t="s">
        <v>170</v>
      </c>
      <c r="J19" s="19" t="s">
        <v>171</v>
      </c>
      <c r="K19" s="18">
        <v>3</v>
      </c>
      <c r="L19" s="18">
        <v>3</v>
      </c>
      <c r="M19" s="20">
        <f t="shared" si="0"/>
        <v>6</v>
      </c>
      <c r="N19" s="20" t="str">
        <f t="shared" si="1"/>
        <v>Alto</v>
      </c>
      <c r="O19" s="18" t="s">
        <v>101</v>
      </c>
      <c r="P19" s="19" t="s">
        <v>172</v>
      </c>
      <c r="Q19" s="18">
        <v>1</v>
      </c>
      <c r="R19" s="18">
        <v>2</v>
      </c>
      <c r="S19" s="20">
        <f t="shared" si="2"/>
        <v>3</v>
      </c>
      <c r="T19" s="20" t="str">
        <f t="shared" si="3"/>
        <v>Bajo</v>
      </c>
      <c r="U19" s="18" t="s">
        <v>173</v>
      </c>
      <c r="V19" s="19" t="s">
        <v>174</v>
      </c>
      <c r="W19" s="18" t="s">
        <v>175</v>
      </c>
      <c r="X19" s="18" t="s">
        <v>92</v>
      </c>
    </row>
    <row r="21" spans="2:24" ht="15.75" customHeight="1"/>
    <row r="22" spans="2:24" ht="15.75" customHeight="1"/>
    <row r="23" spans="2:24" ht="15.75" customHeight="1"/>
    <row r="24" spans="2:24" ht="15.75" customHeight="1"/>
    <row r="25" spans="2:24" ht="15.75" customHeight="1"/>
    <row r="26" spans="2:24" ht="15.75" customHeight="1"/>
    <row r="27" spans="2:24" ht="15.75" customHeight="1"/>
    <row r="28" spans="2:24" ht="15.75" customHeight="1"/>
    <row r="29" spans="2:24" ht="15.75" customHeight="1"/>
    <row r="30" spans="2:24" ht="15.75" customHeight="1"/>
    <row r="31" spans="2:24" ht="15.75" customHeight="1"/>
    <row r="32" spans="2:24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">
    <mergeCell ref="Q8:T8"/>
    <mergeCell ref="U8:X8"/>
    <mergeCell ref="B2:X2"/>
    <mergeCell ref="B3:X3"/>
    <mergeCell ref="C6:X6"/>
    <mergeCell ref="B8:G8"/>
    <mergeCell ref="H8:J8"/>
    <mergeCell ref="K8:N8"/>
    <mergeCell ref="O8:P8"/>
  </mergeCells>
  <conditionalFormatting sqref="N10:N19">
    <cfRule type="cellIs" dxfId="7" priority="1" stopIfTrue="1" operator="equal">
      <formula>"Bajo"</formula>
    </cfRule>
  </conditionalFormatting>
  <conditionalFormatting sqref="N10:N19">
    <cfRule type="cellIs" dxfId="6" priority="2" stopIfTrue="1" operator="equal">
      <formula>"Medio"</formula>
    </cfRule>
  </conditionalFormatting>
  <conditionalFormatting sqref="N10:N19">
    <cfRule type="cellIs" dxfId="5" priority="3" stopIfTrue="1" operator="equal">
      <formula>"Alto"</formula>
    </cfRule>
  </conditionalFormatting>
  <conditionalFormatting sqref="N10:N19">
    <cfRule type="cellIs" dxfId="4" priority="4" stopIfTrue="1" operator="equal">
      <formula>"Extremo"</formula>
    </cfRule>
  </conditionalFormatting>
  <conditionalFormatting sqref="T10:T19">
    <cfRule type="cellIs" dxfId="3" priority="5" stopIfTrue="1" operator="equal">
      <formula>"Bajo"</formula>
    </cfRule>
  </conditionalFormatting>
  <conditionalFormatting sqref="T10:T19">
    <cfRule type="cellIs" dxfId="2" priority="6" stopIfTrue="1" operator="equal">
      <formula>"Medio"</formula>
    </cfRule>
  </conditionalFormatting>
  <conditionalFormatting sqref="T10:T19">
    <cfRule type="cellIs" dxfId="1" priority="7" stopIfTrue="1" operator="equal">
      <formula>"Alto"</formula>
    </cfRule>
  </conditionalFormatting>
  <conditionalFormatting sqref="T10:T19">
    <cfRule type="cellIs" dxfId="0" priority="8" stopIfTrue="1" operator="equal">
      <formula>"Extremo"</formula>
    </cfRule>
  </conditionalFormatting>
  <pageMargins left="0.75" right="0.75" top="1" bottom="1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000"/>
  <sheetViews>
    <sheetView workbookViewId="0"/>
  </sheetViews>
  <sheetFormatPr baseColWidth="10" defaultColWidth="14.42578125" defaultRowHeight="15" customHeight="1"/>
  <cols>
    <col min="1" max="1" width="3" customWidth="1"/>
    <col min="2" max="2" width="15" customWidth="1"/>
    <col min="3" max="3" width="22" customWidth="1"/>
    <col min="4" max="4" width="65" customWidth="1"/>
    <col min="5" max="26" width="8.7109375" customWidth="1"/>
  </cols>
  <sheetData>
    <row r="2" spans="2:4" ht="20.25">
      <c r="B2" s="1" t="s">
        <v>0</v>
      </c>
    </row>
    <row r="3" spans="2:4">
      <c r="B3" s="2" t="s">
        <v>2</v>
      </c>
    </row>
    <row r="5" spans="2:4" ht="15.75">
      <c r="B5" s="3" t="s">
        <v>3</v>
      </c>
    </row>
    <row r="6" spans="2:4">
      <c r="B6" s="4" t="s">
        <v>4</v>
      </c>
      <c r="C6" s="4" t="s">
        <v>6</v>
      </c>
      <c r="D6" s="4" t="s">
        <v>7</v>
      </c>
    </row>
    <row r="7" spans="2:4">
      <c r="B7" s="8">
        <v>1</v>
      </c>
      <c r="C7" s="9" t="s">
        <v>11</v>
      </c>
      <c r="D7" s="9" t="s">
        <v>12</v>
      </c>
    </row>
    <row r="8" spans="2:4">
      <c r="B8" s="8">
        <v>2</v>
      </c>
      <c r="C8" s="9" t="s">
        <v>13</v>
      </c>
      <c r="D8" s="9" t="s">
        <v>14</v>
      </c>
    </row>
    <row r="9" spans="2:4">
      <c r="B9" s="8">
        <v>3</v>
      </c>
      <c r="C9" s="9" t="s">
        <v>15</v>
      </c>
      <c r="D9" s="9" t="s">
        <v>16</v>
      </c>
    </row>
    <row r="10" spans="2:4" ht="24">
      <c r="B10" s="8">
        <v>4</v>
      </c>
      <c r="C10" s="9" t="s">
        <v>18</v>
      </c>
      <c r="D10" s="9" t="s">
        <v>19</v>
      </c>
    </row>
    <row r="11" spans="2:4">
      <c r="B11" s="8">
        <v>5</v>
      </c>
      <c r="C11" s="9" t="s">
        <v>20</v>
      </c>
      <c r="D11" s="9" t="s">
        <v>21</v>
      </c>
    </row>
    <row r="13" spans="2:4" ht="15.75">
      <c r="B13" s="3" t="s">
        <v>22</v>
      </c>
    </row>
    <row r="14" spans="2:4">
      <c r="B14" s="4" t="s">
        <v>4</v>
      </c>
      <c r="C14" s="4" t="s">
        <v>6</v>
      </c>
      <c r="D14" s="4" t="s">
        <v>7</v>
      </c>
    </row>
    <row r="15" spans="2:4">
      <c r="B15" s="8">
        <v>1</v>
      </c>
      <c r="C15" s="9" t="s">
        <v>23</v>
      </c>
      <c r="D15" s="9" t="s">
        <v>24</v>
      </c>
    </row>
    <row r="16" spans="2:4">
      <c r="B16" s="8">
        <v>2</v>
      </c>
      <c r="C16" s="9" t="s">
        <v>25</v>
      </c>
      <c r="D16" s="9" t="s">
        <v>26</v>
      </c>
    </row>
    <row r="17" spans="2:4">
      <c r="B17" s="8">
        <v>3</v>
      </c>
      <c r="C17" s="9" t="s">
        <v>28</v>
      </c>
      <c r="D17" s="9" t="s">
        <v>29</v>
      </c>
    </row>
    <row r="18" spans="2:4">
      <c r="B18" s="8">
        <v>4</v>
      </c>
      <c r="C18" s="9" t="s">
        <v>30</v>
      </c>
      <c r="D18" s="9" t="s">
        <v>31</v>
      </c>
    </row>
    <row r="19" spans="2:4">
      <c r="B19" s="8">
        <v>5</v>
      </c>
      <c r="C19" s="9" t="s">
        <v>32</v>
      </c>
      <c r="D19" s="9" t="s">
        <v>33</v>
      </c>
    </row>
    <row r="21" spans="2:4" ht="15.75" customHeight="1">
      <c r="B21" s="3" t="s">
        <v>34</v>
      </c>
    </row>
    <row r="22" spans="2:4" ht="15.75" customHeight="1">
      <c r="B22" s="10" t="s">
        <v>35</v>
      </c>
    </row>
    <row r="23" spans="2:4" ht="15.75" customHeight="1">
      <c r="B23" s="11" t="s">
        <v>37</v>
      </c>
      <c r="C23" s="11" t="s">
        <v>38</v>
      </c>
      <c r="D23" s="11" t="s">
        <v>39</v>
      </c>
    </row>
    <row r="24" spans="2:4" ht="15.75" customHeight="1">
      <c r="B24" s="8" t="s">
        <v>41</v>
      </c>
      <c r="C24" s="12" t="s">
        <v>42</v>
      </c>
      <c r="D24" s="9" t="s">
        <v>44</v>
      </c>
    </row>
    <row r="25" spans="2:4" ht="15.75" customHeight="1">
      <c r="B25" s="8" t="s">
        <v>45</v>
      </c>
      <c r="C25" s="13" t="s">
        <v>47</v>
      </c>
      <c r="D25" s="9" t="s">
        <v>48</v>
      </c>
    </row>
    <row r="26" spans="2:4" ht="15.75" customHeight="1">
      <c r="B26" s="8" t="s">
        <v>49</v>
      </c>
      <c r="C26" s="15" t="s">
        <v>51</v>
      </c>
      <c r="D26" s="9" t="s">
        <v>56</v>
      </c>
    </row>
    <row r="27" spans="2:4" ht="15.75" customHeight="1">
      <c r="B27" s="8" t="s">
        <v>59</v>
      </c>
      <c r="C27" s="16" t="s">
        <v>63</v>
      </c>
      <c r="D27" s="9" t="s">
        <v>68</v>
      </c>
    </row>
    <row r="28" spans="2:4" ht="15.75" customHeight="1"/>
    <row r="29" spans="2:4" ht="15.75" customHeight="1"/>
    <row r="30" spans="2:4" ht="15.75" customHeight="1"/>
    <row r="31" spans="2:4" ht="15.75" customHeight="1"/>
    <row r="32" spans="2:4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5" right="0.75" top="1" bottom="1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Resumen de Riesgos</vt:lpstr>
      <vt:lpstr>Matriz de Riesgos CCE</vt:lpstr>
      <vt:lpstr>Metodología CCE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2026-10-22T02:46:44Z</dcterms:created>
  <dcterms:modified xsi:type="dcterms:W3CDTF">2026-10-22T02:46:44Z</dcterms:modified>
</cp:coreProperties>
</file>