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jefferson_ayala_gobiernobogota_gov_co/Documents/2. ALSF/1. FORMULACION 2026/2. OBRA MALLA VIAL URB/2. FORMUL/V4/"/>
    </mc:Choice>
  </mc:AlternateContent>
  <xr:revisionPtr revIDLastSave="0" documentId="8_{E42FC20E-DC26-4446-8C5F-6370348027D3}" xr6:coauthVersionLast="47" xr6:coauthVersionMax="47" xr10:uidLastSave="{00000000-0000-0000-0000-000000000000}"/>
  <bookViews>
    <workbookView xWindow="-120" yWindow="-120" windowWidth="29040" windowHeight="15720" xr2:uid="{9C0E4809-165F-41D0-A433-09C5DCF2D834}"/>
  </bookViews>
  <sheets>
    <sheet name="PRESUPUESTO OFICIAL (Entidad)" sheetId="13" r:id="rId1"/>
    <sheet name="PROPUESTA ECONOMICA(Proponente)" sheetId="14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6">#REF!</definedName>
    <definedName name="_____________EXC7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EST1">#REF!</definedName>
    <definedName name="____________EST10">#REF!</definedName>
    <definedName name="____________EST11">#REF!</definedName>
    <definedName name="____________EST12">#REF!</definedName>
    <definedName name="____________EST13">#REF!</definedName>
    <definedName name="____________EST14">#REF!</definedName>
    <definedName name="____________EST15">#REF!</definedName>
    <definedName name="____________EST16">#REF!</definedName>
    <definedName name="____________EST17">#REF!</definedName>
    <definedName name="____________EST18">#REF!</definedName>
    <definedName name="____________EST19">#REF!</definedName>
    <definedName name="____________EST2">#REF!</definedName>
    <definedName name="____________EST3">#REF!</definedName>
    <definedName name="____________EST4">#REF!</definedName>
    <definedName name="____________EST5">#REF!</definedName>
    <definedName name="____________EST6">#REF!</definedName>
    <definedName name="____________EST7">#REF!</definedName>
    <definedName name="____________EST8">#REF!</definedName>
    <definedName name="____________EST9">#REF!</definedName>
    <definedName name="____________EXC1">#REF!</definedName>
    <definedName name="____________EXC10">#REF!</definedName>
    <definedName name="____________EXC11">#REF!</definedName>
    <definedName name="____________EXC12">#REF!</definedName>
    <definedName name="____________EXC2">#REF!</definedName>
    <definedName name="____________EXC3">#REF!</definedName>
    <definedName name="____________EXC4">#REF!</definedName>
    <definedName name="____________EXC5">#REF!</definedName>
    <definedName name="____________EXC6">#REF!</definedName>
    <definedName name="____________EXC7">#REF!</definedName>
    <definedName name="____________EXC8">#REF!</definedName>
    <definedName name="____________EXC9">#REF!</definedName>
    <definedName name="___________EST1">#REF!</definedName>
    <definedName name="___________EST10">#REF!</definedName>
    <definedName name="___________EST11">#REF!</definedName>
    <definedName name="___________EST12">#REF!</definedName>
    <definedName name="___________EST13">#REF!</definedName>
    <definedName name="___________EST14">#REF!</definedName>
    <definedName name="___________EST15">#REF!</definedName>
    <definedName name="___________EST16">#REF!</definedName>
    <definedName name="___________EST17">#REF!</definedName>
    <definedName name="___________EST18">#REF!</definedName>
    <definedName name="___________EST19">#REF!</definedName>
    <definedName name="___________EST2">#REF!</definedName>
    <definedName name="___________EST3">#REF!</definedName>
    <definedName name="___________EST4">#REF!</definedName>
    <definedName name="___________EST5">#REF!</definedName>
    <definedName name="___________EST6">#REF!</definedName>
    <definedName name="___________EST7">#REF!</definedName>
    <definedName name="___________EST8">#REF!</definedName>
    <definedName name="___________EST9">#REF!</definedName>
    <definedName name="___________EXC1">#REF!</definedName>
    <definedName name="___________EXC10">#REF!</definedName>
    <definedName name="___________EXC11">#REF!</definedName>
    <definedName name="___________EXC12">#REF!</definedName>
    <definedName name="___________EXC2">#REF!</definedName>
    <definedName name="___________EXC3">#REF!</definedName>
    <definedName name="___________EXC4">#REF!</definedName>
    <definedName name="___________EXC5">#REF!</definedName>
    <definedName name="___________EXC6">#REF!</definedName>
    <definedName name="___________EXC7">#REF!</definedName>
    <definedName name="___________EXC8">#REF!</definedName>
    <definedName name="___________EXC9">#REF!</definedName>
    <definedName name="___________ORO10">#REF!</definedName>
    <definedName name="___________ORO11">#REF!</definedName>
    <definedName name="___________ORO12">#REF!</definedName>
    <definedName name="___________ORO13">#REF!</definedName>
    <definedName name="___________ORO14">#REF!</definedName>
    <definedName name="___________ORO15">#REF!</definedName>
    <definedName name="___________ORO16">#REF!</definedName>
    <definedName name="___________ORO17">#REF!</definedName>
    <definedName name="___________ORO18">#REF!</definedName>
    <definedName name="___________ORO19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MT5671">#REF!</definedName>
    <definedName name="__________PMT5805">#REF!</definedName>
    <definedName name="__________PMT5806">#REF!</definedName>
    <definedName name="__________PMT5815">#REF!</definedName>
    <definedName name="__________PMT5820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_tab1">#REF!</definedName>
    <definedName name="_________tab2">#REF!</definedName>
    <definedName name="_________tab3">#REF!</definedName>
    <definedName name="_________TAB4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XC6">#REF!</definedName>
    <definedName name="________EXC7">#REF!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r">#REF!</definedName>
    <definedName name="________SBC1">#REF!</definedName>
    <definedName name="________SBC3">#REF!</definedName>
    <definedName name="________SBC5">#REF!</definedName>
    <definedName name="________tab1">#REF!</definedName>
    <definedName name="________tab2">#REF!</definedName>
    <definedName name="________tab3">#REF!</definedName>
    <definedName name="________TAB4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AL1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AFC1">#REF!</definedName>
    <definedName name="_____AFC3">#REF!</definedName>
    <definedName name="_____AFC5">#REF!</definedName>
    <definedName name="_____ane7" localSheetId="0">#REF!</definedName>
    <definedName name="_____ane7" localSheetId="1">#REF!</definedName>
    <definedName name="_____ane7">#REF!</definedName>
    <definedName name="_____ane8" localSheetId="0">#REF!</definedName>
    <definedName name="_____ane8" localSheetId="1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AL1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 localSheetId="0">#REF!</definedName>
    <definedName name="____ane7" localSheetId="1">#REF!</definedName>
    <definedName name="____ane7">#REF!</definedName>
    <definedName name="____ane8" localSheetId="0">#REF!</definedName>
    <definedName name="____ane8" localSheetId="1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 localSheetId="0">#REF!</definedName>
    <definedName name="___ane7" localSheetId="1">#REF!</definedName>
    <definedName name="___ane7">#REF!</definedName>
    <definedName name="___ane8" localSheetId="0">#REF!</definedName>
    <definedName name="___ane8" localSheetId="1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123Graph_A" hidden="1">#REF!</definedName>
    <definedName name="__123Graph_B" hidden="1">#REF!</definedName>
    <definedName name="__1Excel_BuiltIn_Print_Area_1_1_1">#REF!</definedName>
    <definedName name="__2Excel_BuiltIn_Print_Titles_1_1_1_1">#REF!</definedName>
    <definedName name="__AFC1">#REF!</definedName>
    <definedName name="__AFC3">#REF!</definedName>
    <definedName name="__AFC5">#REF!</definedName>
    <definedName name="__ane7" localSheetId="0">#REF!</definedName>
    <definedName name="__ane7" localSheetId="1">#REF!</definedName>
    <definedName name="__ane7">#REF!</definedName>
    <definedName name="__ane8" localSheetId="0">#REF!</definedName>
    <definedName name="__ane8" localSheetId="1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ICP1">#REF!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LEY80">#REF!</definedName>
    <definedName name="__MA2">#REF!</definedName>
    <definedName name="__mun2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ef4">#REF!</definedName>
    <definedName name="__SAL1">#REF!</definedName>
    <definedName name="__SBC1">#REF!</definedName>
    <definedName name="__SBC3">#REF!</definedName>
    <definedName name="__SBC5">#REF!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>#REF!</definedName>
    <definedName name="_AND1">#REF!</definedName>
    <definedName name="_ane7" localSheetId="0">#REF!</definedName>
    <definedName name="_ane7" localSheetId="1">#REF!</definedName>
    <definedName name="_ane7">#REF!</definedName>
    <definedName name="_ane8" localSheetId="0">#REF!</definedName>
    <definedName name="_ane8" localSheetId="1">#REF!</definedName>
    <definedName name="_ane8">#REF!</definedName>
    <definedName name="_APU221">#REF!</definedName>
    <definedName name="_APU465" localSheetId="0">#REF!</definedName>
    <definedName name="_APU465" localSheetId="1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(Entidad)'!$G$14:$G$143</definedName>
    <definedName name="_xlnm._FilterDatabase" localSheetId="1" hidden="1">'PROPUESTA ECONOMICA(Proponente)'!$G$14:$G$143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>#REF!</definedName>
    <definedName name="A_impresió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1" localSheetId="0">#REF!</definedName>
    <definedName name="absc1" localSheetId="1">#REF!</definedName>
    <definedName name="absc1">#REF!</definedName>
    <definedName name="ac">#REF!</definedName>
    <definedName name="ACALZADA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#REF!,#REF!,#REF!,#REF!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>#REF!</definedName>
    <definedName name="ADMON1">#REF!</definedName>
    <definedName name="adoc1" localSheetId="0">#REF!</definedName>
    <definedName name="adoc1" localSheetId="1">#REF!</definedName>
    <definedName name="adoc1">#REF!</definedName>
    <definedName name="ADOC125" localSheetId="0">#REF!</definedName>
    <definedName name="ADOC125" localSheetId="1">#REF!</definedName>
    <definedName name="ADOC125">#REF!</definedName>
    <definedName name="adoq" localSheetId="0">#REF!</definedName>
    <definedName name="adoq" localSheetId="1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O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#REF!</definedName>
    <definedName name="alc" localSheetId="1">#REF!</definedName>
    <definedName name="alc">#REF!</definedName>
    <definedName name="AlcanceProyecto">#REF!</definedName>
    <definedName name="ALM">#REF!</definedName>
    <definedName name="ALTO">#REF!</definedName>
    <definedName name="AMBIENTAL">#REF!</definedName>
    <definedName name="Amount">#REF!</definedName>
    <definedName name="ANCLAJE">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>#REF!</definedName>
    <definedName name="APELLIDOS">#REF!</definedName>
    <definedName name="API">#REF!</definedName>
    <definedName name="APU" localSheetId="0">#REF!</definedName>
    <definedName name="APU" localSheetId="1">#REF!</definedName>
    <definedName name="APU">#REF!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(Entidad)'!$A$1:$K$158</definedName>
    <definedName name="_xlnm.Print_Area" localSheetId="1">'PROPUESTA ECONOMICA(Proponente)'!$A$1:$K$158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AU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CO">#REF!</definedName>
    <definedName name="Base">#REF!</definedName>
    <definedName name="Base_datos_IM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#REF!,#REF!,#REF!,#REF!,#REF!,#REF!,#REF!,#REF!,#REF!,#REF!,#REF!,#REF!,#REF!,#REF!,#REF!,#REF!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S_V_INDICES_CIRCUITO_CAUSA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K_PU">#REF!</definedName>
    <definedName name="CHP">#REF!</definedName>
    <definedName name="CIRCUNVALAR">#REF!</definedName>
    <definedName name="CISNEROS">#REF!</definedName>
    <definedName name="civ">#REF!</definedName>
    <definedName name="cjsa" hidden="1">#REF!</definedName>
    <definedName name="CL">#REF!</definedName>
    <definedName name="cmf">#REF!</definedName>
    <definedName name="CMIBLE">#REF!</definedName>
    <definedName name="CMIBLE1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#REF!</definedName>
    <definedName name="COLON">#REF!</definedName>
    <definedName name="ColTap">#REF!</definedName>
    <definedName name="Com">#REF!</definedName>
    <definedName name="COMIDA">#REF!</definedName>
    <definedName name="Compresores">#REF!</definedName>
    <definedName name="CONDI1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#REF!</definedName>
    <definedName name="costo2" hidden="1">#REF!</definedName>
    <definedName name="COSTODIRECTO">#REF!</definedName>
    <definedName name="Costopérdidas">#REF!</definedName>
    <definedName name="COSTO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#REF!</definedName>
    <definedName name="Customize" localSheetId="1">#REF!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FE">#REF!</definedName>
    <definedName name="desarrolladas">#REF!,#REF!,#REF!,#REF!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>#REF!</definedName>
    <definedName name="DGFG" hidden="1">{"via1",#N/A,TRUE,"general";"via2",#N/A,TRUE,"general";"via3",#N/A,TRUE,"general"}</definedName>
    <definedName name="DGFGGHF">#REF!</definedName>
    <definedName name="DGFR">#REF!</definedName>
    <definedName name="dgfsado" hidden="1">{"TAB1",#N/A,TRUE,"GENERAL";"TAB2",#N/A,TRUE,"GENERAL";"TAB3",#N/A,TRUE,"GENERAL";"TAB4",#N/A,TRUE,"GENERAL";"TAB5",#N/A,TRUE,"GENERAL"}</definedName>
    <definedName name="DGGGHHJT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iámetro">#REF!</definedName>
    <definedName name="diámetroft">#REF!</definedName>
    <definedName name="diametros">#REF!</definedName>
    <definedName name="DIC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WPRICE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studio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orCostoPotencia">#REF!</definedName>
    <definedName name="FACTURADO">#REF!</definedName>
    <definedName name="FareWellStmnt" localSheetId="0">#REF!</definedName>
    <definedName name="FareWellStmnt" localSheetId="1">#REF!</definedName>
    <definedName name="FareWellStmnt">#REF!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a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#REF!</definedName>
    <definedName name="FinePrint" localSheetId="1">#REF!</definedName>
    <definedName name="FinePrint">#REF!</definedName>
    <definedName name="FM">1.18</definedName>
    <definedName name="fnic">#REF!</definedName>
    <definedName name="FO">1.32</definedName>
    <definedName name="FORDESCR">#REF!</definedName>
    <definedName name="FORM_C3">#REF!</definedName>
    <definedName name="FORMOLT">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J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#REF!</definedName>
    <definedName name="GCI">#REF!</definedName>
    <definedName name="GCN">#REF!</definedName>
    <definedName name="GCP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#REF!</definedName>
    <definedName name="GMM_ON_DMARES">#REF!</definedName>
    <definedName name="GMM_ON_DRIO">#REF!</definedName>
    <definedName name="GOR">#REF!</definedName>
    <definedName name="GOT">#REF!</definedName>
    <definedName name="GPO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h">#REF!</definedName>
    <definedName name="H_pump">#REF!</definedName>
    <definedName name="H427.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es">#REF!,#REF!,#REF!,#REF!</definedName>
    <definedName name="Inicio">#REF!</definedName>
    <definedName name="INPU">#REF!</definedName>
    <definedName name="INPUT">#REF!</definedName>
    <definedName name="INSU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0">#REF!</definedName>
    <definedName name="INV_Payments" localSheetId="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[0]!ERR</definedName>
    <definedName name="IP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#REF!</definedName>
    <definedName name="LICITACION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#REF!</definedName>
    <definedName name="LOCA" localSheetId="1">#REF!</definedName>
    <definedName name="LOCA">#REF!</definedName>
    <definedName name="LOCA1" localSheetId="0">#REF!</definedName>
    <definedName name="LOCA1" localSheetId="1">#REF!</definedName>
    <definedName name="LOCA1">#REF!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#REF!</definedName>
    <definedName name="lv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O_H">#REF!</definedName>
    <definedName name="marina">#REF!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es1">#REF!</definedName>
    <definedName name="MaterialTub">#REF!</definedName>
    <definedName name="MATRIZ">#REF!</definedName>
    <definedName name="MATRIZ_DE_DATOS">#REF!</definedName>
    <definedName name="MAY">#REF!</definedName>
    <definedName name="MCCs">#REF!</definedName>
    <definedName name="mdd" hidden="1">{"via1",#N/A,TRUE,"general";"via2",#N/A,TRUE,"general";"via3",#N/A,TRUE,"general"}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>#REF!</definedName>
    <definedName name="Meta1">#REF!</definedName>
    <definedName name="Meta2">#REF!</definedName>
    <definedName name="Meta3">#REF!</definedName>
    <definedName name="metal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#REF!</definedName>
    <definedName name="Módulo3.anexo1" localSheetId="1">#REF!</definedName>
    <definedName name="Módulo3.anexo1">#REF!</definedName>
    <definedName name="Módulo3.anexo10" localSheetId="0">#REF!</definedName>
    <definedName name="Módulo3.anexo10" localSheetId="1">#REF!</definedName>
    <definedName name="Módulo3.anexo10">#REF!</definedName>
    <definedName name="Módulo3.anexo11" localSheetId="0">#REF!</definedName>
    <definedName name="Módulo3.anexo11" localSheetId="1">#REF!</definedName>
    <definedName name="Módulo3.anexo11">#REF!</definedName>
    <definedName name="Módulo3.anexo12" localSheetId="0">#REF!</definedName>
    <definedName name="Módulo3.anexo12" localSheetId="1">#REF!</definedName>
    <definedName name="Módulo3.anexo12">#REF!</definedName>
    <definedName name="Módulo3.anexo3" localSheetId="0">#REF!</definedName>
    <definedName name="Módulo3.anexo3" localSheetId="1">#REF!</definedName>
    <definedName name="Módulo3.anexo3">#REF!</definedName>
    <definedName name="Módulo3.anexo4" localSheetId="0">#REF!</definedName>
    <definedName name="Módulo3.anexo4" localSheetId="1">#REF!</definedName>
    <definedName name="Módulo3.anexo4">#REF!</definedName>
    <definedName name="Módulo3.anexo5" localSheetId="0">#REF!</definedName>
    <definedName name="Módulo3.anexo5" localSheetId="1">#REF!</definedName>
    <definedName name="Módulo3.anexo5">#REF!</definedName>
    <definedName name="Módulo3.anexo6" localSheetId="0">#REF!</definedName>
    <definedName name="Módulo3.anexo6" localSheetId="1">#REF!</definedName>
    <definedName name="Módulo3.anexo6">#REF!</definedName>
    <definedName name="Módulo8.anexo16" localSheetId="0">#REF!</definedName>
    <definedName name="Módulo8.anexo16" localSheetId="1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LART">#REF!</definedName>
    <definedName name="MRSUPDET">#REF!</definedName>
    <definedName name="Mtz_Avance">#REF!</definedName>
    <definedName name="MU">#REF!</definedName>
    <definedName name="Mv">#REF!</definedName>
    <definedName name="MZ">#REF!</definedName>
    <definedName name="n" hidden="1">{"via1",#N/A,TRUE,"general";"via2",#N/A,TRUE,"general";"via3",#N/A,TRUE,"general"}</definedName>
    <definedName name="Nada" localSheetId="0">#REF!</definedName>
    <definedName name="Nada" localSheetId="1">#REF!</definedName>
    <definedName name="Nada">#REF!</definedName>
    <definedName name="Nafta_2">#REF!</definedName>
    <definedName name="Nafta2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OV">#REF!</definedName>
    <definedName name="NPAGE">#REF!</definedName>
    <definedName name="NUEVO">#REF!</definedName>
    <definedName name="Num_Pmt_Per_Year">#REF!</definedName>
    <definedName name="Number_of_Payments">MATCH(0.01,End_Bal,-1)+1</definedName>
    <definedName name="NUNI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 localSheetId="1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 localSheetId="1">DATE(YEAR(#REF!),MONTH(#REF!)+Payment_Number,DAY(#REF!))</definedName>
    <definedName name="obras111">DATE(YEAR(#REF!),MONTH(#REF!)+Payment_Number,DAY(#REF!))</definedName>
    <definedName name="obser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b">#REF!</definedName>
    <definedName name="Pd">#REF!</definedName>
    <definedName name="PEPE">[0]!ERR</definedName>
    <definedName name="Periodo">#REF!</definedName>
    <definedName name="PeriodoPago">#REF!</definedName>
    <definedName name="PeriodoRepago">#REF!</definedName>
    <definedName name="PeriodoRepagoCCP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MT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UPUESTAD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#REF!</definedName>
    <definedName name="PROGDES">#REF!</definedName>
    <definedName name="Programa">#REF!</definedName>
    <definedName name="programainv">[0]!ERR</definedName>
    <definedName name="Proponente">#REF!</definedName>
    <definedName name="PROVISIONALES">#REF!</definedName>
    <definedName name="PRUEBA" localSheetId="0">#REF!</definedName>
    <definedName name="PRUEBA" localSheetId="1">#REF!</definedName>
    <definedName name="PRUEBA">#REF!</definedName>
    <definedName name="prueba1" localSheetId="0">#REF!</definedName>
    <definedName name="prueba1" localSheetId="1">#REF!</definedName>
    <definedName name="prueba1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#REF!</definedName>
    <definedName name="Recall_3">#REF!</definedName>
    <definedName name="Recorder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#REF!,#REF!,#REF!,#REF!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enciaconductor">#REF!</definedName>
    <definedName name="Resistividad">#REF!</definedName>
    <definedName name="RESU">#REF!</definedName>
    <definedName name="resu8" localSheetId="0">#REF!</definedName>
    <definedName name="resu8" localSheetId="1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#REF!</definedName>
    <definedName name="SALID1">#REF!</definedName>
    <definedName name="SalMinimo">#REF!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#REF!</definedName>
    <definedName name="SEP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I_V_INDICES_CIRCUITO_CAUSA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#REF!</definedName>
    <definedName name="SISISIS">[0]!ERR</definedName>
    <definedName name="SJ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CIAL">#REF!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(Entidad)'!$J$154</definedName>
    <definedName name="solver_lhs1" localSheetId="1" hidden="1">'PROPUESTA ECONOMICA(Proponente)'!$J$154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(Entidad)'!$J$154</definedName>
    <definedName name="solver_opt" localSheetId="1" hidden="1">'PROPUESTA ECONOMICA(Proponente)'!$J$154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(Entidad)'!$J$155</definedName>
    <definedName name="solver_rhs1" localSheetId="1" hidden="1">'PROPUESTA ECONOMICA(Proponente)'!$J$155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h">#REF!</definedName>
    <definedName name="sss" localSheetId="0">MODULO10.auto_abrir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">#REF!</definedName>
    <definedName name="SUBESTACIONES">#REF!</definedName>
    <definedName name="SUBSUELO">#REF!</definedName>
    <definedName name="Subtotal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 localSheetId="1">#REF!</definedName>
    <definedName name="t">#REF!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>#REF!</definedName>
    <definedName name="tabla1">#REF!</definedName>
    <definedName name="tabla2">#REF!</definedName>
    <definedName name="TABLEKP">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#REF!</definedName>
    <definedName name="TARIFAS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#REF!</definedName>
    <definedName name="TK_1" hidden="1">#REF!</definedName>
    <definedName name="TKSLCI07">#REF!</definedName>
    <definedName name="tld">#REF!</definedName>
    <definedName name="To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>#REF!</definedName>
    <definedName name="ut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#REF!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">#REF!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 localSheetId="0">#REF!</definedName>
    <definedName name="xxxxx" localSheetId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 localSheetId="1">#REF!</definedName>
    <definedName name="Y">#REF!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#REF!</definedName>
  </definedName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6" i="14" l="1"/>
  <c r="J141" i="14"/>
  <c r="J140" i="14"/>
  <c r="J139" i="14"/>
  <c r="J138" i="14"/>
  <c r="J137" i="14"/>
  <c r="J136" i="14"/>
  <c r="J135" i="14"/>
  <c r="J134" i="14"/>
  <c r="J133" i="14"/>
  <c r="J132" i="14"/>
  <c r="J131" i="14"/>
  <c r="J130" i="14"/>
  <c r="J129" i="14"/>
  <c r="J128" i="14"/>
  <c r="J127" i="14"/>
  <c r="J125" i="14"/>
  <c r="J124" i="14"/>
  <c r="J123" i="14"/>
  <c r="J122" i="14"/>
  <c r="J121" i="14"/>
  <c r="J120" i="14"/>
  <c r="J119" i="14"/>
  <c r="J118" i="14"/>
  <c r="J117" i="14"/>
  <c r="J116" i="14"/>
  <c r="J115" i="14"/>
  <c r="J114" i="14"/>
  <c r="J113" i="14"/>
  <c r="J112" i="14"/>
  <c r="J111" i="14"/>
  <c r="J110" i="14"/>
  <c r="J109" i="14"/>
  <c r="J108" i="14"/>
  <c r="J107" i="14"/>
  <c r="J106" i="14"/>
  <c r="J105" i="14"/>
  <c r="J104" i="14"/>
  <c r="J103" i="14"/>
  <c r="J102" i="14"/>
  <c r="J101" i="14"/>
  <c r="J100" i="14"/>
  <c r="J99" i="14"/>
  <c r="J98" i="14"/>
  <c r="J97" i="14"/>
  <c r="J96" i="14"/>
  <c r="J95" i="14"/>
  <c r="J94" i="14"/>
  <c r="J93" i="14"/>
  <c r="J92" i="14"/>
  <c r="J90" i="14"/>
  <c r="J89" i="14"/>
  <c r="J88" i="14"/>
  <c r="J87" i="14"/>
  <c r="J86" i="14"/>
  <c r="J85" i="14"/>
  <c r="J84" i="14"/>
  <c r="J83" i="14"/>
  <c r="J82" i="14"/>
  <c r="J81" i="14"/>
  <c r="J80" i="14"/>
  <c r="J79" i="14"/>
  <c r="J78" i="14"/>
  <c r="J77" i="14"/>
  <c r="J76" i="14"/>
  <c r="J75" i="14"/>
  <c r="J74" i="14"/>
  <c r="J72" i="14"/>
  <c r="J71" i="14"/>
  <c r="J70" i="14"/>
  <c r="J69" i="14"/>
  <c r="J68" i="14"/>
  <c r="J67" i="14"/>
  <c r="J66" i="14"/>
  <c r="J65" i="14"/>
  <c r="J64" i="14"/>
  <c r="J63" i="14"/>
  <c r="J62" i="14"/>
  <c r="J61" i="14"/>
  <c r="J60" i="14"/>
  <c r="J59" i="14"/>
  <c r="J58" i="14"/>
  <c r="J57" i="14"/>
  <c r="J56" i="14"/>
  <c r="J55" i="14"/>
  <c r="J54" i="14"/>
  <c r="J53" i="14"/>
  <c r="J52" i="14"/>
  <c r="J51" i="14"/>
  <c r="J50" i="14"/>
  <c r="J49" i="14"/>
  <c r="J48" i="14"/>
  <c r="J47" i="14"/>
  <c r="J46" i="14"/>
  <c r="J45" i="14"/>
  <c r="J143" i="14" s="1"/>
  <c r="J39" i="14"/>
  <c r="J38" i="14"/>
  <c r="J37" i="14"/>
  <c r="J36" i="14"/>
  <c r="J40" i="14" s="1"/>
  <c r="J31" i="14"/>
  <c r="J30" i="14"/>
  <c r="G29" i="14"/>
  <c r="J29" i="14" s="1"/>
  <c r="G28" i="14"/>
  <c r="J28" i="14" s="1"/>
  <c r="G27" i="14"/>
  <c r="J27" i="14" s="1"/>
  <c r="G26" i="14"/>
  <c r="J26" i="14" s="1"/>
  <c r="G25" i="14"/>
  <c r="J25" i="14" s="1"/>
  <c r="G24" i="14"/>
  <c r="J24" i="14" s="1"/>
  <c r="G23" i="14"/>
  <c r="J23" i="14" s="1"/>
  <c r="G22" i="14"/>
  <c r="J22" i="14" s="1"/>
  <c r="G21" i="14"/>
  <c r="J21" i="14" s="1"/>
  <c r="G20" i="14"/>
  <c r="J20" i="14" s="1"/>
  <c r="G19" i="14"/>
  <c r="J19" i="14" s="1"/>
  <c r="J18" i="14"/>
  <c r="J32" i="14" s="1"/>
  <c r="J156" i="13"/>
  <c r="I141" i="13"/>
  <c r="J141" i="13" s="1"/>
  <c r="I140" i="13"/>
  <c r="J140" i="13" s="1"/>
  <c r="I139" i="13"/>
  <c r="J139" i="13" s="1"/>
  <c r="I138" i="13"/>
  <c r="J138" i="13" s="1"/>
  <c r="I137" i="13"/>
  <c r="J137" i="13" s="1"/>
  <c r="I136" i="13"/>
  <c r="J136" i="13" s="1"/>
  <c r="I135" i="13"/>
  <c r="J135" i="13" s="1"/>
  <c r="I134" i="13"/>
  <c r="J134" i="13" s="1"/>
  <c r="I133" i="13"/>
  <c r="J133" i="13" s="1"/>
  <c r="I132" i="13"/>
  <c r="J132" i="13" s="1"/>
  <c r="I131" i="13"/>
  <c r="J131" i="13" s="1"/>
  <c r="I130" i="13"/>
  <c r="J130" i="13" s="1"/>
  <c r="I129" i="13"/>
  <c r="J129" i="13" s="1"/>
  <c r="I128" i="13"/>
  <c r="J128" i="13" s="1"/>
  <c r="I127" i="13"/>
  <c r="J127" i="13" s="1"/>
  <c r="I125" i="13"/>
  <c r="J125" i="13" s="1"/>
  <c r="I124" i="13"/>
  <c r="J124" i="13" s="1"/>
  <c r="I123" i="13"/>
  <c r="J123" i="13" s="1"/>
  <c r="I122" i="13"/>
  <c r="J122" i="13" s="1"/>
  <c r="I121" i="13"/>
  <c r="J121" i="13" s="1"/>
  <c r="I120" i="13"/>
  <c r="J120" i="13" s="1"/>
  <c r="I119" i="13"/>
  <c r="J119" i="13" s="1"/>
  <c r="I118" i="13"/>
  <c r="J118" i="13" s="1"/>
  <c r="I117" i="13"/>
  <c r="J117" i="13" s="1"/>
  <c r="I116" i="13"/>
  <c r="J116" i="13" s="1"/>
  <c r="I115" i="13"/>
  <c r="J115" i="13" s="1"/>
  <c r="I114" i="13"/>
  <c r="J114" i="13" s="1"/>
  <c r="I113" i="13"/>
  <c r="J113" i="13" s="1"/>
  <c r="I112" i="13"/>
  <c r="J112" i="13" s="1"/>
  <c r="I111" i="13"/>
  <c r="J111" i="13" s="1"/>
  <c r="I110" i="13"/>
  <c r="J110" i="13" s="1"/>
  <c r="I109" i="13"/>
  <c r="J109" i="13" s="1"/>
  <c r="I108" i="13"/>
  <c r="J108" i="13" s="1"/>
  <c r="I107" i="13"/>
  <c r="J107" i="13" s="1"/>
  <c r="I106" i="13"/>
  <c r="J106" i="13" s="1"/>
  <c r="I105" i="13"/>
  <c r="J105" i="13" s="1"/>
  <c r="I104" i="13"/>
  <c r="J104" i="13" s="1"/>
  <c r="I103" i="13"/>
  <c r="J103" i="13" s="1"/>
  <c r="I102" i="13"/>
  <c r="J102" i="13" s="1"/>
  <c r="I101" i="13"/>
  <c r="J101" i="13" s="1"/>
  <c r="I100" i="13"/>
  <c r="J100" i="13" s="1"/>
  <c r="I99" i="13"/>
  <c r="J99" i="13" s="1"/>
  <c r="I98" i="13"/>
  <c r="J98" i="13" s="1"/>
  <c r="I97" i="13"/>
  <c r="J97" i="13" s="1"/>
  <c r="I96" i="13"/>
  <c r="J96" i="13" s="1"/>
  <c r="I95" i="13"/>
  <c r="J95" i="13" s="1"/>
  <c r="I94" i="13"/>
  <c r="J94" i="13" s="1"/>
  <c r="I93" i="13"/>
  <c r="J93" i="13" s="1"/>
  <c r="I92" i="13"/>
  <c r="J92" i="13" s="1"/>
  <c r="I90" i="13"/>
  <c r="J90" i="13" s="1"/>
  <c r="I89" i="13"/>
  <c r="J89" i="13" s="1"/>
  <c r="I88" i="13"/>
  <c r="J88" i="13" s="1"/>
  <c r="I87" i="13"/>
  <c r="J87" i="13" s="1"/>
  <c r="I86" i="13"/>
  <c r="J86" i="13" s="1"/>
  <c r="I85" i="13"/>
  <c r="J85" i="13" s="1"/>
  <c r="I84" i="13"/>
  <c r="J84" i="13" s="1"/>
  <c r="I83" i="13"/>
  <c r="J83" i="13" s="1"/>
  <c r="I82" i="13"/>
  <c r="J82" i="13" s="1"/>
  <c r="I81" i="13"/>
  <c r="J81" i="13" s="1"/>
  <c r="I80" i="13"/>
  <c r="J80" i="13" s="1"/>
  <c r="I79" i="13"/>
  <c r="J79" i="13" s="1"/>
  <c r="I78" i="13"/>
  <c r="J78" i="13" s="1"/>
  <c r="I77" i="13"/>
  <c r="J77" i="13" s="1"/>
  <c r="I76" i="13"/>
  <c r="J76" i="13" s="1"/>
  <c r="I75" i="13"/>
  <c r="J75" i="13" s="1"/>
  <c r="I74" i="13"/>
  <c r="J74" i="13" s="1"/>
  <c r="I72" i="13"/>
  <c r="J72" i="13" s="1"/>
  <c r="I71" i="13"/>
  <c r="J71" i="13" s="1"/>
  <c r="I70" i="13"/>
  <c r="J70" i="13" s="1"/>
  <c r="I69" i="13"/>
  <c r="J69" i="13" s="1"/>
  <c r="I68" i="13"/>
  <c r="J68" i="13" s="1"/>
  <c r="I67" i="13"/>
  <c r="J67" i="13" s="1"/>
  <c r="I66" i="13"/>
  <c r="J66" i="13" s="1"/>
  <c r="I65" i="13"/>
  <c r="J65" i="13" s="1"/>
  <c r="I64" i="13"/>
  <c r="J64" i="13" s="1"/>
  <c r="I63" i="13"/>
  <c r="J63" i="13" s="1"/>
  <c r="I62" i="13"/>
  <c r="J62" i="13" s="1"/>
  <c r="I61" i="13"/>
  <c r="J61" i="13" s="1"/>
  <c r="I60" i="13"/>
  <c r="J60" i="13" s="1"/>
  <c r="I59" i="13"/>
  <c r="J59" i="13" s="1"/>
  <c r="I58" i="13"/>
  <c r="J58" i="13" s="1"/>
  <c r="I57" i="13"/>
  <c r="J57" i="13" s="1"/>
  <c r="I56" i="13"/>
  <c r="J56" i="13" s="1"/>
  <c r="I55" i="13"/>
  <c r="J55" i="13" s="1"/>
  <c r="I54" i="13"/>
  <c r="J54" i="13" s="1"/>
  <c r="I53" i="13"/>
  <c r="J53" i="13" s="1"/>
  <c r="I52" i="13"/>
  <c r="J52" i="13" s="1"/>
  <c r="I51" i="13"/>
  <c r="J51" i="13" s="1"/>
  <c r="I50" i="13"/>
  <c r="J50" i="13" s="1"/>
  <c r="I49" i="13"/>
  <c r="J49" i="13" s="1"/>
  <c r="I48" i="13"/>
  <c r="J48" i="13" s="1"/>
  <c r="I47" i="13"/>
  <c r="J47" i="13" s="1"/>
  <c r="I46" i="13"/>
  <c r="J46" i="13" s="1"/>
  <c r="I45" i="13"/>
  <c r="J45" i="13" s="1"/>
  <c r="J39" i="13"/>
  <c r="J38" i="13"/>
  <c r="J37" i="13"/>
  <c r="J36" i="13"/>
  <c r="J40" i="13" s="1"/>
  <c r="J31" i="13"/>
  <c r="J30" i="13"/>
  <c r="J29" i="13"/>
  <c r="G29" i="13"/>
  <c r="J28" i="13"/>
  <c r="G28" i="13"/>
  <c r="J27" i="13"/>
  <c r="G27" i="13"/>
  <c r="J26" i="13"/>
  <c r="G26" i="13"/>
  <c r="J25" i="13"/>
  <c r="G25" i="13"/>
  <c r="J24" i="13"/>
  <c r="G24" i="13"/>
  <c r="J23" i="13"/>
  <c r="G23" i="13"/>
  <c r="J22" i="13"/>
  <c r="G22" i="13"/>
  <c r="J21" i="13"/>
  <c r="G21" i="13"/>
  <c r="J20" i="13"/>
  <c r="G20" i="13"/>
  <c r="J19" i="13"/>
  <c r="G19" i="13"/>
  <c r="J18" i="13"/>
  <c r="J32" i="13" s="1"/>
  <c r="J33" i="14" l="1"/>
  <c r="J34" i="14" s="1"/>
  <c r="J42" i="14" s="1"/>
  <c r="J145" i="14" s="1"/>
  <c r="J149" i="14" s="1"/>
  <c r="N149" i="14" s="1"/>
  <c r="J33" i="13"/>
  <c r="J34" i="13" s="1"/>
  <c r="J42" i="13" s="1"/>
  <c r="J143" i="13"/>
  <c r="J145" i="13" l="1"/>
  <c r="J149" i="13" s="1"/>
  <c r="N149" i="13" s="1"/>
</calcChain>
</file>

<file path=xl/sharedStrings.xml><?xml version="1.0" encoding="utf-8"?>
<sst xmlns="http://schemas.openxmlformats.org/spreadsheetml/2006/main" count="762" uniqueCount="167">
  <si>
    <t>Formulario 1 - Propuesta económica  - Documento tipo de licitación de obra pública de infraestructura de transporte - versión 4</t>
  </si>
  <si>
    <t>Código</t>
  </si>
  <si>
    <t>CCE-EICP-FM-14</t>
  </si>
  <si>
    <t>Versión</t>
  </si>
  <si>
    <t>FORMULARIO 1</t>
  </si>
  <si>
    <t>PRESUPUESTO OFICIAL</t>
  </si>
  <si>
    <t>ALCALDIA MAYOR DE BOGOTA</t>
  </si>
  <si>
    <t>FONDO DE DESARROLLO LOCAL</t>
  </si>
  <si>
    <t>ALCALDIA LOCAL DE SANTA FE</t>
  </si>
  <si>
    <t>OBJETO DE LA LICITACION :</t>
  </si>
  <si>
    <t>"EJECUTAR A MONTO AGOTABLE POR EL SISTEMA DE PRECIOS UNITARIOS CON FORMULA DE REAJUSTE POR CAMBIO DE VIGENCIA, LAS OBRAS Y ACTIVIDADES NECESARIAS PARA LA CONSERVACIÓN DE LA MALLA VIAL Y ESPACIO PUBLICO EN LA LOCALIDAD DE SANTA FE, BOGOTA D.C."</t>
  </si>
  <si>
    <t>COD. IDU</t>
  </si>
  <si>
    <t>ÍTEM DE PAGO</t>
  </si>
  <si>
    <t>DESCRIPCIÓN</t>
  </si>
  <si>
    <t>UND.</t>
  </si>
  <si>
    <t>CANTIDAD</t>
  </si>
  <si>
    <t>VALOR UNITARIO</t>
  </si>
  <si>
    <t>VR. UNITARIO (INCLUIDO A.I.U.)</t>
  </si>
  <si>
    <t xml:space="preserve">VALOR TOTAL                                </t>
  </si>
  <si>
    <t>1. DIAGNOSTICOS Y DISEÑOS</t>
  </si>
  <si>
    <t>ACTIVIDADES DE DIAGNOSTICO QUE NO INCLUYEN IVA</t>
  </si>
  <si>
    <t>APIQUE MANUAL HASTA 2 M DE 1.5 M X 1.5 M - RELLENO Y ADECUACIÓN DEL SITIO - INCLUYE TRANSPORTE</t>
  </si>
  <si>
    <t>UN</t>
  </si>
  <si>
    <t>DETERMINACION EN EL LABORATORIO DEL CONTENIDO DE AGUA (HUMEDAD) DE MUESTRAS DE SUELO, ROCA Y MEZCLAS DE SUELO-AGREGADO. Norma técnica: INVE-122-13 NTC-1495-13 ASTM D2216-19.</t>
  </si>
  <si>
    <t>DETERMINACION DE LOS TAMAÑOS DE LAS PARTICULAS DE LOS SUELOS (GRANULOMETRIA POR TAMIZADO E HIDROMETRIA). Norma técnica: INVE-123-13 ASTM D422-63 (07)e2</t>
  </si>
  <si>
    <t>CBR DE SUELOS COMPACTADOS EN EL LABORATORIO (METODO I). Norma técnica: INVE-148-13 NTC-2122-13 ASTM D1883-21.</t>
  </si>
  <si>
    <t>CBR SOBRE MUESTRA INALTERADA (METODO II). Norma técnica: INVE-148-13 NTC-2122-13 ASTM D1883-21.</t>
  </si>
  <si>
    <t>DETERMINACION DE LOS FACTORES DE CONTRACCION DE LOS SUELOS. Norma técnica: INVE-127-13 NTC-1503-01 ASTM D427-04</t>
  </si>
  <si>
    <t>ANALISIS GRANULOMETRICO DE LOS AGREGADOS GRUESO Y FINO. Norma técnica: INVE-213-13 NTC-77-18.</t>
  </si>
  <si>
    <t>METODO DE PRUEBA ESTANDAR PARA LA DETERMINACION DE LA DENSIDAD (PESO UNITARIO) EN LABORATORIO DE ESPECIMENES DE SUELO. Norma técnica: ASTM D7263-21.</t>
  </si>
  <si>
    <t>DETERMINACION DE LA GRAVEDAD ESPECÍFICA DE LAS PARTICULAS SOLIDAS DE LOS SUELOS Y DEL LLENANTE MINERAL, EMPLEANDO UN PICNOMETRO CON AGUA. Norma técnica: INVE-128-13 ASTM D854-23</t>
  </si>
  <si>
    <t>DETERMINACION DEL CONTENIDO ORGANICO DE UN SUELO MEDIANTE EL ENSAYO DE PERDIDA POR IGNICION. Norma técnica: INVE-121-13 AASHTO T-267-22</t>
  </si>
  <si>
    <t>DETERMINACION DEL LIMITE LIQUIDO DE LOS SUELOS - LIMITE PLASTICO E INDICE DE PLASTICIDAD DE LOS SUELOS. Norma técnica: INVE-125-13 INVE-126-13 NTC-4630-99 ASTM D4318-17e1 (18).</t>
  </si>
  <si>
    <t>DETERMINACION DEL POTENCIAL DE CAMBIO VOLUMETRICO DE UN SUELO EMPLEANDO EL APARATO DE LAMBE. Norma técnica: INVE-120-13 UNE-EN-103600-96</t>
  </si>
  <si>
    <t>EQUIPO DE PRESION - SUCCION - SONDEO - LIMPIEZA - RECOLECCIÓN DE LODOS NO PELIGROSOS (No incluye agua).</t>
  </si>
  <si>
    <t>HR</t>
  </si>
  <si>
    <t>TRATAMIENTO Y DISPOSICIÓN FINAL DE LODOS NO PELIGROSOS PROVENIENTES DE ALCANTARILLADO</t>
  </si>
  <si>
    <t>KG</t>
  </si>
  <si>
    <t>A. SUBTOTAL ACTIVIDADES DE DIAGNOSTICO QUE NO INCLUYEN IVA</t>
  </si>
  <si>
    <t>B. IVA (19%)</t>
  </si>
  <si>
    <t>C. VALOR TOTAL ACTIVIDADES DE DIAGNOSTICO QUE NO INCLUYEN IVA</t>
  </si>
  <si>
    <t>ACTIVIDADES DE DIAGNOSTICO QUE INCLUYEN IVA</t>
  </si>
  <si>
    <t>INSPECCIÓN DE REDES DE ALCANTARILLADO CON SISTEMA CCTV PARA DIÁMETROS ENTRE 6" Y 36". INCL MANO DE OBRA IDÓNEA, INFORME ESCRITO DE DIAGNÓSTICO Y DVD CON VIDEO. INCL IVA</t>
  </si>
  <si>
    <t>ML</t>
  </si>
  <si>
    <t>INSPECCIÓN DE REDES DE ALCANTARILLADO CON SISTEMA CCTV  PARA DIÁMETROS MAYORES A 36". INCL MANO DE OBRA IDÓNEA, INFORME ESCRITO DE DIAGNÓSTICO Y DVD CON VIDEO. INCL IVA</t>
  </si>
  <si>
    <t>LAVADO Y SONDEO DE REDES DE ALCANTARILLADO ENTRE 6" Y 16" DE DIÁMETRO Y CON GRADO DE COLMATACIÓN MENOR DEL 30%. INCL MANO DE OBRA IDÓNEA, SEÑALIZACIÓN BÁSICA, SUMIN DE COMBUSTIBLE Y AGUA. INCL. IVA</t>
  </si>
  <si>
    <t>LAVADO Y SONDEO DE REDES DE ALCANTARILLADO ENTRE 18" Y 36" DE DIÁMETRO Y CON GRADO DE COLMATACIÓN MENOR DEL 30%. INCLUYE MANO DE OBRA IDÓNEA, SEÑALIZACIÓN BÁSICA, SUMIN DE COMBUSTIBLE Y AGUA. INCL IVA</t>
  </si>
  <si>
    <t>D.ACTIVIDADES DE DIAGNOSTICO QUE INCLUYEN IVA</t>
  </si>
  <si>
    <t>E. VALOR TOTAL COSTOS MENSUALES DE PERSONAL +  GASTOS OPERACIONALES MENSUALES EYD (INCLUYE IVA)</t>
  </si>
  <si>
    <t>F. SUBTOTAL DIAGNOSTICOS (C+D+E)</t>
  </si>
  <si>
    <t>2. RECONSTRUCCION - REHABILITACION VIA</t>
  </si>
  <si>
    <t>OK</t>
  </si>
  <si>
    <t>REPLANTEO GENERAL</t>
  </si>
  <si>
    <t>M2</t>
  </si>
  <si>
    <t>CORTE DE PAVIMENTO - INCLUYE EQUIPO: CORTADORA DE CONCRETO INCLUYE OPERARIO Y COMBUSTIBLE. INCLUYE DISCO DIAMANTADO ASFALTO-CONCRETO 350 MM, AGUA Y MANO DE OBRA</t>
  </si>
  <si>
    <t>DEMOLICION PAVIMENTO ASFALTICO (INCLUYE CARGUE). NO INCLUYE TRANSPORTE Y DISPOSICIÓN FINAL DE SOBRANTES.</t>
  </si>
  <si>
    <t>M3</t>
  </si>
  <si>
    <t>DEMOLICIÓN CONCRETO ESTRUCTURAL (INCLUYE CARGUE MANUAL). NO INCLUYE TRANSPORTE Y DISPOSICIÓN FINAL DE SOBRANTES.</t>
  </si>
  <si>
    <t>EXCAVACIÓN MECÁNICA EN MATERIAL COMÚN (INCLUYE CARGUE)</t>
  </si>
  <si>
    <t>EXCAVACION MANUAL EN MATERIAL COMUN. INCLUYE CARGUE.</t>
  </si>
  <si>
    <t>TRANSPORTE Y DISPOSICIÓN FINAL DE ESCOMBROS EN SITIO AUTORIZADO (DISTANCIA DE TRANSPORTE 21 KM). A DISTANCIA MAYOR DEL ACARREO LIBRE (90 M) EN SITIO AUTORIZADO POR LA ENTIDAD AMBIENTAL COMPETENTE.</t>
  </si>
  <si>
    <t>NIVELACION Y COMPACTACIÓN DE SUBRASANTE</t>
  </si>
  <si>
    <t>ESTABILIZACION O MEJORAMIENTO DE SUBRASANTE CON RAJON = 6" A 12" (15 - 30 cm) Y SELLO CON SUBBASE GRANULAR CLASE C - Gr1 (SBGC_Gr1). INCLUYE (SUMINISTRO, EXTENDIDO, NIVELACION Y COMPACTACIÓN MECANICA CON EXCAVADORA MEDIANA SOBRE ORUGAS Y RODILLO VIBROCOMPACTADOR TANDEM (2,5 - 3,0 TON), TRANSPORTE DEL RAJON Y SELLO HASTA 21 KM)</t>
  </si>
  <si>
    <t>GEOCELDA DE POLIETILENO DE ALTA DENSIDAD (PEAD-HDPE) CON ALTURA DE 150 MM. (INCLUYE SUMINISTRO E INSTALACION).</t>
  </si>
  <si>
    <t>GEOTEXTIL NO TEJIDO CON RESISTENCIA A LA TENSION GRAB: ENTRE 850 N Y 980 N. PARA SEPARACION SUBRASANTE/CAPAS GRANULARES. (INCLUYE SUMINISTRO E INSTALACION).</t>
  </si>
  <si>
    <t>GEOTEXTIL TEJIDO CON RESISTENCIA A LA TENSION METODO TIRA ANCHA SENTIDO LONGITUDINAL: ENTRE 90 KN/M Y 110 KN/M. PARA SEPARACION SUBRASANTE/CAPAS GRANULARES. (INCLUYE SUMINISTRO E INSTALACION).</t>
  </si>
  <si>
    <t>SUBBASE GRANULAR CLASE B (SBG_B) (SUMINISTRO, EXTENDIDO, NIVELACIÓN, HUMEDECIMIENTO Y COMPACTACIÓN CON VIBROCOMPACTADOR)</t>
  </si>
  <si>
    <t>SUBBASE GRANULAR CLASE B (SBG_B) CON RECICLADO DE CONCRETO (SUMINISTRO, EXTENDIDO, NIVELACIÓN, HUMEDECIMIENTO Y COMPACTACIÓN CON VIBROCOMPACTADOR)</t>
  </si>
  <si>
    <t>IMPRIMACION CON EMULSION ASFALTICA CRL-0 (SUMINISTRO, BARRIDO SUPERFICIE Y RIEGO MECANICO)</t>
  </si>
  <si>
    <t>RIEGO DE LIGA CON EMULSION ASFALTICA CRR-2 (SUMINISTRO, BARRIDO SUPERFICIE Y RIEGO MECANICO)</t>
  </si>
  <si>
    <t>MEZCLA DENSA EN CALIENTE MD20 ASFALTO 80-100 (SUMINISTRO, EXTENDIDO, NIVELACIÓN Y COMPACTACIÓN MECANICA)</t>
  </si>
  <si>
    <t>MEZCLA ASFÁLTICA DENSA EN CALIENTE MD12 CON CEMENTO ASFÁLTICO 60-70 (SUMINISTRO, EXTENDIDO, NIVELACIÓN Y COMPACTACIÓN MECANICA CON VIBROCOMPACTADOR Y COMPACTADOR DE LLANTAS)</t>
  </si>
  <si>
    <t>MEZCLA ASFALTICA CON ASFALTO CAUCHO (SUMINISTRO, EXTENDIDO, NIVELACIÓN Y COMPACTACIÓN MECANICA)</t>
  </si>
  <si>
    <t xml:space="preserve">ACERO DE REFUERZO FY=60000 PSI. SUMINISTRO E INSTALACIÓN.  DE ACUERDO A LO ESTIPULADO POR LA NSR-10, NORMA ASTM A-706, ICONTEC 2289 PARA EL ACERO PDR-60. INCLUYE TODOS LOS COSTOS DE SUMINISTRO DE MATERIALES (REFUERZO (G60) FIGURADO, CORRUGADO, INCLUYE EL ALAMBRE DE AMARRE), EQUIPOS, TRANSPORTES, MANEJO, ALMACENAMIENTO, DESPERDICIOS Y MANO DE OBRA. </t>
  </si>
  <si>
    <t>ACERO LISO PARA TRANSFERENCIA DE LOSAS D= 1 1/4" (NO INCLUYE CANASTILLA). SUMINISTRO E INSTALACIÓN.</t>
  </si>
  <si>
    <t>(DOVELAS) ACERO LISO PARA TRANSFERENCIA DE LOSAS D= 1 1/2" (NO INCLUYE CANASTILLA). SUMINISTRO E INSTALACIÓN.</t>
  </si>
  <si>
    <t>(DOVELAS) ACERO LISO PARA TRANSFERENCIA DE LOSAS D= 1" (NO INCLUYE CANASTILLA). SUMINISTRO E INSTALACIÓN.</t>
  </si>
  <si>
    <t>LOSA DE CONCRETO MR41 (SUMINISTRO, FORMALETEADO, COLOCACIÓN Y ACABADO. NO INCLUYE ACERO, CURADO, JUNTAS)</t>
  </si>
  <si>
    <t>LOSA DE CONCRETO MR43 (SUMINISTRO, FORMALETEADO, COLOCACIÓN Y ACABADO. NO INCLUYE ACERO, CURADO, JUNTAS)</t>
  </si>
  <si>
    <t>CURADO DE LOSAS DE CONCRETO (SUMINISTRO Y APLICACIÓN)</t>
  </si>
  <si>
    <t>SELLADO DE JUNTAS EN PAVIMENTO DE CONCRETO HIDRAULICO (INCLUYE LIMPIEZA, SUMINISTRO E INSTALACIÓN DE FONDO Y SELLANTE)</t>
  </si>
  <si>
    <t>CANASTILLA PASAJUNTAS (INCLUYE SUMINISTRO Y FIJACIÓN)</t>
  </si>
  <si>
    <t>3. ESPACIO PUBLICO</t>
  </si>
  <si>
    <t>DEMOLICIÓN PISOS DE CONCRETO (ESPESOR VARIABLE HASTA 0.10 M. INCLUYE CARGUE). NO INCLUYE TRANSPORTE Y DISPOSICIÓN FINAL DE SOBRANTES.</t>
  </si>
  <si>
    <t>DEMOLICION MANUAL SARDINEL EXISTENTE (INCLUYE CARGUE). NO INCLUYE TRANSPORTE Y DISPOSICIÓN FINAL DE SOBRANTES.</t>
  </si>
  <si>
    <t>SUBBASE GRANULAR CLASE C (SBG_C) (SUMINISTRO, EXTENDIDO, NIVELACIÓN, HUMEDECIMIENTO Y COMPACTACIÓN CON VIBROCOMPACTADOR)</t>
  </si>
  <si>
    <t>SUBBASE GRANULAR CLASE C (SBG_C) CON RECICLADO DE CONCRETO HIDRAULICO (SUMINISTRO, EXTENDIDO MANUAL, HUMEDECIMIENTO Y COMPACTACIÓN)</t>
  </si>
  <si>
    <t>ANDEN CONCRETO GRAVA COMÚN DE 3000 PSI (210 KG/CM2) PREMEZCLADO E=0.10M (INCLUYE SUMINISTRO, FORMALETEO, FUNDIDA Y CURADO)</t>
  </si>
  <si>
    <t>MALLA ELECTROSOLDADA 0.25X0.25M, D=4MM, 4MM (INCLUYE SUMINISTRO, FIJACIÓN E INSTALACIÓN)</t>
  </si>
  <si>
    <t>RAMPA TIPO A B10 INCLUYE BASE EN MORTERO 1:5, DESARROLLO: 1M.</t>
  </si>
  <si>
    <t>SARDINEL FUNDIDO EN SITIO EN CONCRETO PREMEZCLADO DE 3000PSI. SUMINISTRO Y CONSTRUCCION. (GRAVA COMÚN) E=0.20M H=0.35M (INCLUYE FORMALETA METÁLICA, ACERO DE REFUERZO Y ALAMBRE NEGRO).</t>
  </si>
  <si>
    <t>SARDINEL TIPO A10 (SUMINISTRO E INSTALACIÓN. INCLUYE 3CM MORTERO 2000 PSI)</t>
  </si>
  <si>
    <t>BORDILLO PREFABRICADO A80 (SUMINISTRO E INSTALACIÓN. INCLUYE 3CM MORTERO DE NIVELACIÓN 2000 PSI)</t>
  </si>
  <si>
    <t>NIVELACIÓN Y COMPACTACIÓN DE SUBRASANTE PARA ESPACIO PÚBLICO</t>
  </si>
  <si>
    <t>CONCRETO 3000 PSI GRAVA COMÚN PARA PIEZA REMATE TIPO HOMBROS PARA RAMPA (PREMEZCLADO. INCLUYE SUMIN., BOMBEO CON AUTOBOMBA, FORMALETEO Y COLOCACIÓN. NO INCL. REFUERZO, CURADO).</t>
  </si>
  <si>
    <t>SARDINEL BAJO A85 PARA RAMPAS (SUMINISTRO E INSTALACIÓN. INCLUYE 3CM MORTERO 1:5)</t>
  </si>
  <si>
    <t>CENEFA EN LOSETA PREFABRICADA A58 GUIA (20X20X6) CM. SUMINISTRO E INSTALACIÓN. (INCLUYE 4CM DE MORTERO 1:5 HECHO EN OBRA PARA BASE Y ARENA DE PEÑA PARA SELLO)</t>
  </si>
  <si>
    <t>4. REDES</t>
  </si>
  <si>
    <t>EXCAVACION MANUAL PARA REDES PROFUNDIDAD 0M - 2M (INCLUYE CARGUE)</t>
  </si>
  <si>
    <t>DEMOLICIÓN MANUAL DE TAPA EXISTENTE DE POZO DE INSPECCIÓN Y REPOSICIÓN TAPA PARA POZO DE D= 0.70 M. SUMINISTRO E INSTALACIÓN.</t>
  </si>
  <si>
    <t>DEMOLICION DE TUBERIAS DE ACUEDUCTO Y ALCANTARILLADO Ø &lt; 36" (INCLUYE MARTILLO NEUMÁTICO DE 60 LB Y CARGUE).</t>
  </si>
  <si>
    <t>DEMOLICION SUMIDERO EXISTENTE (INCLUYE CARGUE)</t>
  </si>
  <si>
    <t>TRANSPORTE Y DISPOSICIÓN FINAL DE ESCOMBROS EN SITIO AUTORIZADO (DISTANCIA DE TRANSPORTE 28 KM). A DISTANCIA MAYOR DEL ACARREO LIBRE (90 M) EN SITIO AUTORIZADO POR LA ENTIDAD AMBIENTAL COMPETENTE.</t>
  </si>
  <si>
    <t>RELLENO EN MATERIAL SELECCIONADO PROVENIENTE DE LA EXCAVACIÓN (EXTENDIDO MANUAL, HUMEDECIMIENTO Y COMPACTACIÓN)</t>
  </si>
  <si>
    <t>RELLENO EN TRITURADO DE 3/4`` (INCLUYE TRANSPORTE, SUMINISTRO, EXTENDIDO MANUAL Y COLOCACIÓN)</t>
  </si>
  <si>
    <t>RELLENO EN RECEBO COMUN (SUMINISTRO E INSTALACIÓN EXTENDIDO MANUAL, HUMEDECIMIENTO Y COMPACTACIÓN TRANSPORTE A 28 KM).</t>
  </si>
  <si>
    <t>RELLENO CON MEZCLA DE GRAVILLA DE 3/4" Y ARENA DE RIO (RELACIÓN 1:1) SUMINISTRO Y COLOCACIÓN. (INCLUYE TRANSPORTE, SUMINISTRO, EXTENDIDO MANUAL Y COLOCACIÓN).</t>
  </si>
  <si>
    <t>RELLENO PARA REDES EN ARENA DE PEÑA (SUMINISTRO, EXTENDIDO, HUMEDECIMIENTO Y COMPACTACIÓN)</t>
  </si>
  <si>
    <t>PLACA CUBIERTA D=1.70M POZO INSPEC. (PREFABRICADA. INCLUYE SUMINISTRO E INSTALACIÓN. INCLUYE TAPA)</t>
  </si>
  <si>
    <t>CILINDRO POZO INSP. EN MAMPOSTERIA E=0.25M (INC. SUMIN. Y CONST, ACERO PARA ESCALERAS, GEOTEXTIL NO TEJIDO CON RESISTENCIA A LA TENSION GRAB: ENTRE 450 N Y 500 N Y PAÑETE IMPERMEAB.)</t>
  </si>
  <si>
    <t>NIVELACIÓN DE POZO (HASTA RASANTE EN CONCRETO 3000 PSI HECHO EN OBRA, H=0.15M. INCLUYE SUMINISTRO Y CONSTRUCCIÓN)</t>
  </si>
  <si>
    <t>TUBERIA PVC U.M. EXT CORRUGADO/INT LISO U.M. NORMA NTC 3722-1 D=4" (INCLUYE SUMINISTRO E INSTALACIÓN)</t>
  </si>
  <si>
    <t>TUBERIA PVC U.M. EXT CORRUGADO/INT LISO U.M. NORMA NTC 3722-1 D=6" (INCLUYE SUMINISTRO E INSTALACIÓN)</t>
  </si>
  <si>
    <t>TUBERIA PVC U.M. EXT CORRUGADO/INT LISO U.M. NORMA NTC 3722-1 D=8" (INCLUYE SUMINISTRO E INSTALACIÓN)</t>
  </si>
  <si>
    <t>TUBERIA PVC U.M. EXT CORRUGADO/INT LISO U.M. NORMA NTC 3722-1 D=10" (INCLUYE SUMINISTRO E INSTALACIÓN)</t>
  </si>
  <si>
    <t>TUBERIA PVC U.M. EXT CORRUGADO/INT LISO U.M. NORMA NTC 3722-1 D=12" (INCLUYE SUMINISTRO E INSTALACIÓN)</t>
  </si>
  <si>
    <t>TUBERIA PVC U.M. EXT CORRUGADO/INT LISO U.M. NORMA NTC 3722-1 D=16" (INCLUYE SUMINISTRO E INSTALACIÓN)</t>
  </si>
  <si>
    <t>TUBERIA PVC U.M. EXT CORRUGADO/INT LISO U.M. NORMA NTC 3722-1 D=18" (INCLUYE SUMINISTRO E INSTALACIÓN)</t>
  </si>
  <si>
    <t>TUBERIA PVC U.M. EXT CORRUGADO/INT LISO U.M. NORMA NTC 3722-1 D=20" (INCLUYE SUMINISTRO E INSTALACIÓN)</t>
  </si>
  <si>
    <t>CARCAMO PROTECCIÓN DE TUBERÍA Ø 8" (TIPO PLACA) NORMA EAAB NS-090</t>
  </si>
  <si>
    <t>CARCAMO PROTECCIÓN DE TUBERÍA Ø 10" (TIPO PLACA) NORMA EAAB NS-090</t>
  </si>
  <si>
    <t>CARCAMO PROTECCIÓN DE TUBERÍA Ø 12" (TIPO PLACA) NORMA EAAB NS-090</t>
  </si>
  <si>
    <t>CARCAMO PROTECCIÓN DE TUBERÍA Ø 16" (TIPO PLACA) NORMA EAAB NS-090</t>
  </si>
  <si>
    <t>PLACA FONDO D=1.70M POZO INSPEC. (PREFABRICADA. INCL. SUMIN, INST.)</t>
  </si>
  <si>
    <t>CAJA DE INSPECCIÓN DE 0.6X0.6M (H=0.6M. INCLUYE SUMINISTRO Y CONSTRUCCIÓN. INCLUYE MARCO Y TAPA. NO INC. BASE Y CAÑUELA)</t>
  </si>
  <si>
    <t>ACOMETIDA DOMICILIARIA DE 1/2". SUMINISTRO E INSTALACIÓN. (INCLUYE TUBERIA PF D=1/2", REGISTROS Y ACCESORIOS, LOG. PROM. = 6.50M).</t>
  </si>
  <si>
    <t>CAJA DE INSPECCION 0.80X0.8M. SUMINISTRO Y CONSTRUCCION. (H=0.6M. INCLUYE MARCO Y TAPA, NO INCLUYE BASE Y CAÑUELA).</t>
  </si>
  <si>
    <t>CONEXIONES KIT SILLA YEE 200 X 160 PVC. SUMINISTRO E INSTALACIÓN.</t>
  </si>
  <si>
    <t>CONEXIONES KIT SILLA YEE 315 X 160 PVC. SUMINISTRO E INSTALACIÓN.</t>
  </si>
  <si>
    <t>CAJILLA PLASTICA Y TAPA EN POLIPROPILENO PARA MEDIDOR. SUMINISTRO E INSTALACION</t>
  </si>
  <si>
    <t>SUMIDERO ALCANTARILLADO PLUVIAL EN VIA NS-047-1V4 EAAB</t>
  </si>
  <si>
    <t>5. SEÑALIZACION</t>
  </si>
  <si>
    <t>DEMARCACION LINEA CONTINUA A=0.12M (E=2.3MM,TERMOPLÁSTICA. INC. SUMINISTRO Y APLICACIÓN CON EQUIPO. INCL. MICROESFERAS)</t>
  </si>
  <si>
    <t>FLECHA DIRECCIONAL "DE FRENTE" (E=2.3MM,TERMOPLÁSTICA. INC. SUMINISTRO Y APLICACIÓN CON EQUIPO. INC MICROESFERAS). MARCA VIAL PARA VELOCIDADES MENORES O IGUALES A 60 KM/H AREA DE LA MARCA: 1.20 M2.</t>
  </si>
  <si>
    <t>DEMARCACION PASO PEATONAL-CEBRA (E=2.3MM,TERMOPLÁSTICA. INC. SUMINISTRO Y APLICACIÓN CON EQUIPO. INC MICROESFERAS)</t>
  </si>
  <si>
    <t>DEMARCACION LINEA DISCONTINUA A=0.12M (E=15 MILS, ACRÍLICA BASE AGUA. INC. SUMIN. Y APLIC. CON EQUIPO. INC MICROESFERAS)</t>
  </si>
  <si>
    <t>FLECHA DIRECCIONAL "A LA DERECHA" (E=2.3MM,TERMOPLÁSTICA. INC. SUMINISTRO Y APLICACIÓN CON EQUIPO. INC MICROESFERAS). MARCA VIAL PARA VELOCIDADES MENORES O IGUALES A 60 KM/H AREA DE LA MARCA: 1.51M2</t>
  </si>
  <si>
    <t>FLECHA DIRECCIONAL "DE FRENTE A LA DERECHA" (E=2.3MM,TERMOPLÁSTICA. INC. SUMIN. Y APLIC. CON EQUIPO. INC. MICROESFERAS). MARCA VIAL PARA VELOCIDADES MENORES O IGUALES A 60 KM/H AREA DE LA MARCA: 2.18M2</t>
  </si>
  <si>
    <t>PINTURA TERMOPLASTICA (E=2.3MM. INCLUYE SUMINISTRO Y APLICACIÓN CON EQUIPO. INCLUYE MICROESFERAS)</t>
  </si>
  <si>
    <t>ESTOPEROLES DE 10 CM X 2.5 CM. SUMINISTRO E INSTALACION.</t>
  </si>
  <si>
    <t>PINTURA EN PLASTICO EN FRIO METILMETACRILATO DE A=12CM PARA LINEAS DE DEMARCACIÓN, CON MICROESFERAS Y ESPESOR SECO SEGÚN NORMA NTC 4744. SUMINISTRO Y APLICACIÓN.</t>
  </si>
  <si>
    <t>PINTURA DE TRÁFICO - IMPRIMANTE NEGRO A=15CM. SUMINISTRO Y APLICACIÓN.</t>
  </si>
  <si>
    <t>PINTURA DE TRÁFICO - IMPRIMANTE NEGRO A=20CM. SUMINISTRO Y APLICACIÓN.</t>
  </si>
  <si>
    <t>PINTURA DE TRÁFICO - IMPRIMANTE NEGRO. SUMINISTRO Y APLICACIÓN.</t>
  </si>
  <si>
    <t>TACHA REFLECTIVA BIDIRECCIONAL (INCLUYE SUMINISTRO E INSTALACIÓN).</t>
  </si>
  <si>
    <t>PINTURA EN PLÁSTICO EN FRÍO METILMETACRILATO PARA MARCAS VIALES, CON MICROESFERAS Y ESPESOR SECO SEGÚN NORMA NTC 4744. SUMINISTRO Y APLICACIÓN. (CEBRAS, FLECHAS, PICTOGRAMAS, LINEAS DE PARE, SENDEROS PEATONALES, ACHURADOS, ETC).</t>
  </si>
  <si>
    <t>BANDAS SONORAS REDUCTORAS DE VELOCIDAD DE 3CM DE ALTURA, CONSTRUIDA CON GRAVILLA DE 1/2", PINTURA DE LARGA DURACIÓN BLANCA Y RESINA EPÓXICA.</t>
  </si>
  <si>
    <t>G. SUBTOTAL OBRAS (INCLUYE AIU)</t>
  </si>
  <si>
    <t>H. SUBTOTAL OBRAS (INCLUYE AIU) Y DIAGNOSTICOS (INCLUYE IVA) (F+G)</t>
  </si>
  <si>
    <t>I. COSTO COMPONENTE AMBIENTAL Y SST (NO OFERTABLE)</t>
  </si>
  <si>
    <t>J. COSTO COMPONENTE SOCIAL (NO OFERTABLE)</t>
  </si>
  <si>
    <t>K. COSTO COMPONENTE PMT (NO OFERTABLE)</t>
  </si>
  <si>
    <t>VALOR TOTAL (H+I+J+K)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</si>
  <si>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</si>
  <si>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</si>
  <si>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</si>
  <si>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r>
      <rPr>
        <b/>
        <sz val="11"/>
        <rFont val="Arial"/>
        <family val="2"/>
      </rPr>
      <t>NOTA 2</t>
    </r>
    <r>
      <rPr>
        <sz val="11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</si>
  <si>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</si>
  <si>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</si>
  <si>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</si>
  <si>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>IMPREVISTO</t>
  </si>
  <si>
    <t>I=</t>
  </si>
  <si>
    <t>UTILIDAD</t>
  </si>
  <si>
    <t>U=</t>
  </si>
  <si>
    <t>TOTAL A.I.U</t>
  </si>
  <si>
    <t>A.I.U.=</t>
  </si>
  <si>
    <t>Escribir aquí el valor en pesos a ofertar para el item, no debe contener centavos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</si>
</sst>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[$$-240A]* #,##0.00_-;\-[$$-240A]* #,##0.00_-;_-[$$-240A]* &quot;-&quot;??_-;_-@_-"/>
    <numFmt numFmtId="165" formatCode="_-[$$-240A]\ * #,##0.00_ ;_-[$$-240A]\ * \-#,##0.00\ ;_-[$$-240A]\ * &quot;-&quot;??_ ;_-@_ "/>
    <numFmt numFmtId="166" formatCode="_-* #,##0.00\ &quot;Pts&quot;_-;\-* #,##0.00\ &quot;Pts&quot;_-;_-* &quot;-&quot;??\ &quot;Pts&quot;_-;_-@_-"/>
    <numFmt numFmtId="167" formatCode="_([$$-240A]\ * #,##0.00_);_([$$-240A]\ * \(#,##0.00\);_([$$-240A]\ * &quot;-&quot;??_);_(@_)"/>
    <numFmt numFmtId="168" formatCode="0.000%"/>
    <numFmt numFmtId="169" formatCode="_([$$-240A]\ * #,##0_);_([$$-240A]\ * \(#,##0\);_([$$-240A]\ * &quot;-&quot;??_);_(@_)"/>
    <numFmt numFmtId="170" formatCode="0#.00\ \L\t"/>
    <numFmt numFmtId="171" formatCode="_ [$$-240A]\ * #,##0.00_ ;_ [$$-240A]\ * \-#,##0.00_ ;_ [$$-240A]\ * &quot;-&quot;??_ ;_ @_ "/>
    <numFmt numFmtId="172" formatCode="_ * #,##0.00_ ;_ * \-#,##0.00_ ;_ * &quot;-&quot;??_ ;_ @_ "/>
    <numFmt numFmtId="173" formatCode="_ * #,##0_ ;_ * \-#,##0_ ;_ * &quot;-&quot;??_ ;_ @_ 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name val="Calibri"/>
      <family val="2"/>
    </font>
    <font>
      <sz val="11"/>
      <name val="Arial"/>
      <family val="2"/>
    </font>
    <font>
      <sz val="8"/>
      <name val="Arial Narrow"/>
      <family val="2"/>
    </font>
    <font>
      <sz val="10"/>
      <name val="Arial Narrow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166" fontId="4" fillId="0" borderId="0" applyFont="0" applyFill="0" applyBorder="0" applyAlignment="0" applyProtection="0"/>
    <xf numFmtId="0" fontId="4" fillId="0" borderId="0"/>
    <xf numFmtId="17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2" fontId="4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4" applyFont="1"/>
    <xf numFmtId="0" fontId="3" fillId="0" borderId="0" xfId="4" applyFont="1"/>
    <xf numFmtId="0" fontId="2" fillId="0" borderId="1" xfId="4" applyFont="1" applyBorder="1"/>
    <xf numFmtId="0" fontId="2" fillId="0" borderId="2" xfId="4" applyFont="1" applyBorder="1"/>
    <xf numFmtId="0" fontId="2" fillId="0" borderId="3" xfId="4" applyFont="1" applyBorder="1"/>
    <xf numFmtId="0" fontId="2" fillId="0" borderId="4" xfId="4" applyFont="1" applyBorder="1"/>
    <xf numFmtId="0" fontId="2" fillId="0" borderId="5" xfId="4" applyFont="1" applyBorder="1"/>
    <xf numFmtId="0" fontId="2" fillId="2" borderId="0" xfId="4" applyFont="1" applyFill="1"/>
    <xf numFmtId="0" fontId="2" fillId="2" borderId="8" xfId="4" applyFont="1" applyFill="1" applyBorder="1"/>
    <xf numFmtId="0" fontId="2" fillId="2" borderId="5" xfId="4" applyFont="1" applyFill="1" applyBorder="1"/>
    <xf numFmtId="0" fontId="3" fillId="2" borderId="0" xfId="4" applyFont="1" applyFill="1"/>
    <xf numFmtId="0" fontId="2" fillId="0" borderId="8" xfId="4" applyFont="1" applyBorder="1"/>
    <xf numFmtId="0" fontId="5" fillId="2" borderId="15" xfId="5" applyFont="1" applyFill="1" applyBorder="1" applyAlignment="1">
      <alignment vertical="center"/>
    </xf>
    <xf numFmtId="0" fontId="5" fillId="2" borderId="28" xfId="5" applyFont="1" applyFill="1" applyBorder="1" applyAlignment="1">
      <alignment vertical="center" wrapText="1"/>
    </xf>
    <xf numFmtId="0" fontId="5" fillId="2" borderId="29" xfId="5" applyFont="1" applyFill="1" applyBorder="1" applyAlignment="1">
      <alignment vertical="center" wrapText="1"/>
    </xf>
    <xf numFmtId="0" fontId="7" fillId="2" borderId="14" xfId="5" applyFont="1" applyFill="1" applyBorder="1" applyAlignment="1">
      <alignment horizontal="center" vertical="center" wrapText="1"/>
    </xf>
    <xf numFmtId="2" fontId="7" fillId="2" borderId="14" xfId="5" applyNumberFormat="1" applyFont="1" applyFill="1" applyBorder="1" applyAlignment="1">
      <alignment horizontal="center" vertical="center" wrapText="1"/>
    </xf>
    <xf numFmtId="44" fontId="7" fillId="2" borderId="14" xfId="1" applyFont="1" applyFill="1" applyBorder="1" applyAlignment="1">
      <alignment horizontal="center" vertical="center" wrapText="1"/>
    </xf>
    <xf numFmtId="0" fontId="5" fillId="0" borderId="14" xfId="5" applyFont="1" applyBorder="1" applyAlignment="1">
      <alignment horizontal="right" vertical="center"/>
    </xf>
    <xf numFmtId="164" fontId="5" fillId="0" borderId="14" xfId="5" applyNumberFormat="1" applyFont="1" applyBorder="1" applyAlignment="1">
      <alignment vertical="center"/>
    </xf>
    <xf numFmtId="0" fontId="5" fillId="0" borderId="26" xfId="5" applyFont="1" applyBorder="1" applyAlignment="1">
      <alignment horizontal="right" vertical="center"/>
    </xf>
    <xf numFmtId="164" fontId="5" fillId="0" borderId="26" xfId="5" applyNumberFormat="1" applyFont="1" applyBorder="1" applyAlignment="1">
      <alignment vertical="center"/>
    </xf>
    <xf numFmtId="0" fontId="5" fillId="3" borderId="34" xfId="5" applyFont="1" applyFill="1" applyBorder="1" applyAlignment="1">
      <alignment horizontal="right" vertical="center"/>
    </xf>
    <xf numFmtId="164" fontId="5" fillId="3" borderId="35" xfId="5" applyNumberFormat="1" applyFont="1" applyFill="1" applyBorder="1" applyAlignment="1">
      <alignment vertical="center"/>
    </xf>
    <xf numFmtId="0" fontId="7" fillId="2" borderId="36" xfId="5" applyFont="1" applyFill="1" applyBorder="1" applyAlignment="1">
      <alignment horizontal="center" vertical="center" wrapText="1"/>
    </xf>
    <xf numFmtId="0" fontId="7" fillId="2" borderId="37" xfId="5" applyFont="1" applyFill="1" applyBorder="1" applyAlignment="1">
      <alignment horizontal="center" vertical="center" wrapText="1"/>
    </xf>
    <xf numFmtId="2" fontId="7" fillId="2" borderId="37" xfId="5" applyNumberFormat="1" applyFont="1" applyFill="1" applyBorder="1" applyAlignment="1">
      <alignment horizontal="center" vertical="center" wrapText="1"/>
    </xf>
    <xf numFmtId="44" fontId="7" fillId="2" borderId="37" xfId="1" applyFont="1" applyFill="1" applyBorder="1" applyAlignment="1">
      <alignment horizontal="center" vertical="center" wrapText="1"/>
    </xf>
    <xf numFmtId="44" fontId="7" fillId="2" borderId="38" xfId="1" applyFont="1" applyFill="1" applyBorder="1" applyAlignment="1">
      <alignment horizontal="center" vertical="center" wrapText="1"/>
    </xf>
    <xf numFmtId="0" fontId="5" fillId="2" borderId="28" xfId="5" applyFont="1" applyFill="1" applyBorder="1" applyAlignment="1">
      <alignment vertical="center"/>
    </xf>
    <xf numFmtId="0" fontId="5" fillId="2" borderId="29" xfId="5" applyFont="1" applyFill="1" applyBorder="1" applyAlignment="1">
      <alignment vertical="center"/>
    </xf>
    <xf numFmtId="44" fontId="3" fillId="0" borderId="0" xfId="4" applyNumberFormat="1" applyFont="1"/>
    <xf numFmtId="0" fontId="5" fillId="2" borderId="15" xfId="5" applyFont="1" applyFill="1" applyBorder="1" applyAlignment="1">
      <alignment horizontal="left" vertical="center"/>
    </xf>
    <xf numFmtId="0" fontId="5" fillId="2" borderId="28" xfId="5" applyFont="1" applyFill="1" applyBorder="1" applyAlignment="1">
      <alignment horizontal="left" vertical="center"/>
    </xf>
    <xf numFmtId="0" fontId="5" fillId="2" borderId="29" xfId="5" applyFont="1" applyFill="1" applyBorder="1" applyAlignment="1">
      <alignment horizontal="left" vertical="center"/>
    </xf>
    <xf numFmtId="44" fontId="3" fillId="0" borderId="0" xfId="1" applyFont="1"/>
    <xf numFmtId="0" fontId="7" fillId="2" borderId="0" xfId="5" applyFont="1" applyFill="1" applyAlignment="1">
      <alignment horizontal="center" vertical="center" wrapText="1"/>
    </xf>
    <xf numFmtId="44" fontId="7" fillId="2" borderId="39" xfId="1" applyFont="1" applyFill="1" applyBorder="1" applyAlignment="1">
      <alignment horizontal="center" vertical="center" wrapText="1"/>
    </xf>
    <xf numFmtId="44" fontId="7" fillId="2" borderId="0" xfId="1" applyFont="1" applyFill="1" applyBorder="1" applyAlignment="1">
      <alignment horizontal="center" vertical="center" wrapText="1"/>
    </xf>
    <xf numFmtId="0" fontId="2" fillId="0" borderId="0" xfId="8" applyFont="1"/>
    <xf numFmtId="0" fontId="2" fillId="0" borderId="4" xfId="8" applyFont="1" applyBorder="1"/>
    <xf numFmtId="164" fontId="5" fillId="3" borderId="40" xfId="5" applyNumberFormat="1" applyFont="1" applyFill="1" applyBorder="1" applyAlignment="1">
      <alignment vertical="center"/>
    </xf>
    <xf numFmtId="0" fontId="2" fillId="0" borderId="5" xfId="8" applyFont="1" applyBorder="1"/>
    <xf numFmtId="0" fontId="8" fillId="0" borderId="0" xfId="8" applyFont="1"/>
    <xf numFmtId="44" fontId="9" fillId="0" borderId="0" xfId="8" applyNumberFormat="1" applyFont="1"/>
    <xf numFmtId="49" fontId="5" fillId="0" borderId="0" xfId="9" applyNumberFormat="1" applyFont="1" applyAlignment="1">
      <alignment horizontal="right" vertical="center"/>
    </xf>
    <xf numFmtId="165" fontId="5" fillId="0" borderId="0" xfId="9" applyNumberFormat="1" applyFont="1" applyAlignment="1">
      <alignment vertical="center"/>
    </xf>
    <xf numFmtId="167" fontId="7" fillId="0" borderId="16" xfId="11" applyNumberFormat="1" applyFont="1" applyBorder="1" applyAlignment="1">
      <alignment vertical="center"/>
    </xf>
    <xf numFmtId="0" fontId="8" fillId="0" borderId="0" xfId="8" applyFont="1" applyAlignment="1">
      <alignment horizontal="right"/>
    </xf>
    <xf numFmtId="168" fontId="2" fillId="0" borderId="0" xfId="3" applyNumberFormat="1" applyFont="1"/>
    <xf numFmtId="0" fontId="7" fillId="0" borderId="0" xfId="10" applyFont="1"/>
    <xf numFmtId="0" fontId="7" fillId="0" borderId="0" xfId="10" applyFont="1" applyAlignment="1">
      <alignment horizontal="center"/>
    </xf>
    <xf numFmtId="2" fontId="7" fillId="0" borderId="0" xfId="10" applyNumberFormat="1" applyFont="1"/>
    <xf numFmtId="167" fontId="7" fillId="0" borderId="0" xfId="11" applyNumberFormat="1" applyFont="1"/>
    <xf numFmtId="39" fontId="5" fillId="0" borderId="0" xfId="11" applyNumberFormat="1" applyFont="1" applyAlignment="1">
      <alignment vertical="center"/>
    </xf>
    <xf numFmtId="0" fontId="5" fillId="0" borderId="44" xfId="12" applyFont="1" applyBorder="1" applyAlignment="1">
      <alignment vertical="center"/>
    </xf>
    <xf numFmtId="169" fontId="2" fillId="0" borderId="5" xfId="8" applyNumberFormat="1" applyFont="1" applyBorder="1"/>
    <xf numFmtId="165" fontId="5" fillId="4" borderId="47" xfId="13" applyNumberFormat="1" applyFont="1" applyFill="1" applyBorder="1" applyAlignment="1">
      <alignment horizontal="center" vertical="center"/>
    </xf>
    <xf numFmtId="171" fontId="2" fillId="0" borderId="5" xfId="8" applyNumberFormat="1" applyFont="1" applyBorder="1"/>
    <xf numFmtId="10" fontId="7" fillId="5" borderId="16" xfId="14" applyNumberFormat="1" applyFont="1" applyFill="1" applyBorder="1" applyAlignment="1">
      <alignment horizontal="center" vertical="center"/>
    </xf>
    <xf numFmtId="0" fontId="7" fillId="0" borderId="48" xfId="5" applyFont="1" applyBorder="1" applyAlignment="1">
      <alignment vertical="center" wrapText="1"/>
    </xf>
    <xf numFmtId="0" fontId="9" fillId="0" borderId="0" xfId="8" applyFont="1"/>
    <xf numFmtId="0" fontId="7" fillId="0" borderId="30" xfId="5" applyFont="1" applyBorder="1" applyAlignment="1">
      <alignment vertical="center" wrapText="1"/>
    </xf>
    <xf numFmtId="0" fontId="7" fillId="0" borderId="49" xfId="5" applyFont="1" applyBorder="1" applyAlignment="1">
      <alignment vertical="center" wrapText="1"/>
    </xf>
    <xf numFmtId="0" fontId="7" fillId="0" borderId="0" xfId="5" applyFont="1" applyAlignment="1">
      <alignment vertical="center" wrapText="1"/>
    </xf>
    <xf numFmtId="0" fontId="7" fillId="0" borderId="39" xfId="5" applyFont="1" applyBorder="1" applyAlignment="1">
      <alignment vertical="center" wrapText="1"/>
    </xf>
    <xf numFmtId="0" fontId="7" fillId="0" borderId="21" xfId="5" applyFont="1" applyBorder="1" applyAlignment="1">
      <alignment vertical="center" wrapText="1"/>
    </xf>
    <xf numFmtId="0" fontId="7" fillId="0" borderId="7" xfId="5" applyFont="1" applyBorder="1" applyAlignment="1">
      <alignment vertical="center" wrapText="1"/>
    </xf>
    <xf numFmtId="0" fontId="7" fillId="0" borderId="50" xfId="5" applyFont="1" applyBorder="1" applyAlignment="1">
      <alignment vertical="center" wrapText="1"/>
    </xf>
    <xf numFmtId="0" fontId="2" fillId="0" borderId="51" xfId="8" applyFont="1" applyBorder="1"/>
    <xf numFmtId="0" fontId="2" fillId="0" borderId="52" xfId="4" applyFont="1" applyBorder="1"/>
    <xf numFmtId="173" fontId="2" fillId="0" borderId="52" xfId="15" applyNumberFormat="1" applyFont="1" applyBorder="1"/>
    <xf numFmtId="0" fontId="2" fillId="0" borderId="53" xfId="4" applyFont="1" applyBorder="1"/>
    <xf numFmtId="42" fontId="4" fillId="6" borderId="14" xfId="2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10" fontId="7" fillId="0" borderId="15" xfId="10" applyNumberFormat="1" applyFont="1" applyBorder="1" applyAlignment="1">
      <alignment horizontal="right" vertical="center"/>
    </xf>
    <xf numFmtId="0" fontId="7" fillId="0" borderId="7" xfId="10" applyFont="1" applyBorder="1" applyAlignment="1">
      <alignment vertical="center"/>
    </xf>
    <xf numFmtId="44" fontId="9" fillId="0" borderId="0" xfId="1" applyFont="1"/>
    <xf numFmtId="0" fontId="5" fillId="3" borderId="32" xfId="5" applyFont="1" applyFill="1" applyBorder="1" applyAlignment="1">
      <alignment horizontal="right" vertical="center"/>
    </xf>
    <xf numFmtId="0" fontId="10" fillId="0" borderId="54" xfId="4" applyFont="1" applyBorder="1" applyAlignment="1">
      <alignment horizontal="center" wrapText="1"/>
    </xf>
    <xf numFmtId="0" fontId="5" fillId="0" borderId="0" xfId="6" applyFont="1" applyAlignment="1">
      <alignment horizontal="center" vertical="top"/>
    </xf>
    <xf numFmtId="0" fontId="5" fillId="0" borderId="7" xfId="6" applyFont="1" applyBorder="1" applyAlignment="1">
      <alignment horizontal="center"/>
    </xf>
    <xf numFmtId="0" fontId="6" fillId="0" borderId="9" xfId="5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7" fillId="0" borderId="10" xfId="7" applyFont="1" applyBorder="1" applyAlignment="1">
      <alignment horizontal="center" vertical="center" wrapText="1"/>
    </xf>
    <xf numFmtId="0" fontId="7" fillId="0" borderId="11" xfId="7" applyFont="1" applyBorder="1" applyAlignment="1">
      <alignment horizontal="center" vertical="center" wrapText="1"/>
    </xf>
    <xf numFmtId="0" fontId="7" fillId="0" borderId="12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16" xfId="7" applyFont="1" applyBorder="1" applyAlignment="1">
      <alignment horizontal="center" vertical="center" wrapText="1"/>
    </xf>
    <xf numFmtId="0" fontId="6" fillId="0" borderId="13" xfId="5" applyFont="1" applyBorder="1" applyAlignment="1">
      <alignment horizontal="center" vertical="center" wrapText="1"/>
    </xf>
    <xf numFmtId="0" fontId="6" fillId="0" borderId="14" xfId="5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7" fillId="0" borderId="19" xfId="7" applyFont="1" applyBorder="1" applyAlignment="1">
      <alignment horizontal="center" vertical="center" wrapText="1"/>
    </xf>
    <xf numFmtId="0" fontId="7" fillId="0" borderId="20" xfId="7" applyFont="1" applyBorder="1" applyAlignment="1">
      <alignment horizontal="center" vertical="center" wrapText="1"/>
    </xf>
    <xf numFmtId="0" fontId="5" fillId="3" borderId="21" xfId="5" applyFont="1" applyFill="1" applyBorder="1" applyAlignment="1">
      <alignment horizontal="left" vertical="center"/>
    </xf>
    <xf numFmtId="0" fontId="5" fillId="3" borderId="7" xfId="5" applyFont="1" applyFill="1" applyBorder="1" applyAlignment="1">
      <alignment horizontal="left" vertical="center"/>
    </xf>
    <xf numFmtId="0" fontId="5" fillId="3" borderId="22" xfId="5" applyFont="1" applyFill="1" applyBorder="1" applyAlignment="1">
      <alignment horizontal="left" vertical="center"/>
    </xf>
    <xf numFmtId="0" fontId="5" fillId="2" borderId="9" xfId="5" applyFont="1" applyFill="1" applyBorder="1" applyAlignment="1">
      <alignment horizontal="center" vertical="center" wrapText="1"/>
    </xf>
    <xf numFmtId="0" fontId="5" fillId="2" borderId="24" xfId="5" applyFont="1" applyFill="1" applyBorder="1" applyAlignment="1">
      <alignment horizontal="center" vertical="center" wrapText="1"/>
    </xf>
    <xf numFmtId="0" fontId="5" fillId="2" borderId="23" xfId="5" applyFont="1" applyFill="1" applyBorder="1" applyAlignment="1">
      <alignment horizontal="center" vertical="center" wrapText="1"/>
    </xf>
    <xf numFmtId="0" fontId="5" fillId="2" borderId="25" xfId="5" applyFont="1" applyFill="1" applyBorder="1" applyAlignment="1">
      <alignment horizontal="center" vertical="center" wrapText="1"/>
    </xf>
    <xf numFmtId="0" fontId="5" fillId="2" borderId="10" xfId="5" applyFont="1" applyFill="1" applyBorder="1" applyAlignment="1">
      <alignment horizontal="center" vertical="center" wrapText="1"/>
    </xf>
    <xf numFmtId="0" fontId="5" fillId="2" borderId="26" xfId="5" applyFont="1" applyFill="1" applyBorder="1" applyAlignment="1">
      <alignment horizontal="center" vertical="center" wrapText="1"/>
    </xf>
    <xf numFmtId="4" fontId="5" fillId="2" borderId="10" xfId="5" applyNumberFormat="1" applyFont="1" applyFill="1" applyBorder="1" applyAlignment="1">
      <alignment horizontal="center" vertical="center" wrapText="1"/>
    </xf>
    <xf numFmtId="4" fontId="5" fillId="2" borderId="26" xfId="5" applyNumberFormat="1" applyFont="1" applyFill="1" applyBorder="1" applyAlignment="1">
      <alignment horizontal="center" vertical="center" wrapText="1"/>
    </xf>
    <xf numFmtId="0" fontId="7" fillId="0" borderId="41" xfId="10" applyFont="1" applyBorder="1" applyAlignment="1">
      <alignment horizontal="right" vertical="center" wrapText="1"/>
    </xf>
    <xf numFmtId="0" fontId="7" fillId="0" borderId="28" xfId="10" applyFont="1" applyBorder="1" applyAlignment="1">
      <alignment horizontal="right" vertical="center" wrapText="1"/>
    </xf>
    <xf numFmtId="0" fontId="7" fillId="0" borderId="29" xfId="10" applyFont="1" applyBorder="1" applyAlignment="1">
      <alignment horizontal="right" vertical="center" wrapText="1"/>
    </xf>
    <xf numFmtId="4" fontId="5" fillId="2" borderId="12" xfId="5" applyNumberFormat="1" applyFont="1" applyFill="1" applyBorder="1" applyAlignment="1">
      <alignment horizontal="center" vertical="center" wrapText="1"/>
    </xf>
    <xf numFmtId="4" fontId="5" fillId="2" borderId="27" xfId="5" applyNumberFormat="1" applyFont="1" applyFill="1" applyBorder="1" applyAlignment="1">
      <alignment horizontal="center" vertical="center" wrapText="1"/>
    </xf>
    <xf numFmtId="0" fontId="5" fillId="0" borderId="15" xfId="5" applyFont="1" applyBorder="1" applyAlignment="1">
      <alignment horizontal="right" vertical="center"/>
    </xf>
    <xf numFmtId="0" fontId="5" fillId="0" borderId="28" xfId="5" applyFont="1" applyBorder="1" applyAlignment="1">
      <alignment horizontal="right" vertical="center"/>
    </xf>
    <xf numFmtId="0" fontId="5" fillId="0" borderId="29" xfId="5" applyFont="1" applyBorder="1" applyAlignment="1">
      <alignment horizontal="right" vertical="center"/>
    </xf>
    <xf numFmtId="0" fontId="5" fillId="3" borderId="31" xfId="5" applyFont="1" applyFill="1" applyBorder="1" applyAlignment="1">
      <alignment horizontal="right" vertical="center"/>
    </xf>
    <xf numFmtId="0" fontId="5" fillId="3" borderId="32" xfId="5" applyFont="1" applyFill="1" applyBorder="1" applyAlignment="1">
      <alignment horizontal="right" vertical="center"/>
    </xf>
    <xf numFmtId="0" fontId="5" fillId="3" borderId="33" xfId="5" applyFont="1" applyFill="1" applyBorder="1" applyAlignment="1">
      <alignment horizontal="right" vertical="center"/>
    </xf>
    <xf numFmtId="0" fontId="5" fillId="0" borderId="42" xfId="10" applyFont="1" applyBorder="1" applyAlignment="1">
      <alignment horizontal="right" vertical="center"/>
    </xf>
    <xf numFmtId="0" fontId="5" fillId="0" borderId="43" xfId="10" applyFont="1" applyBorder="1" applyAlignment="1">
      <alignment horizontal="right" vertical="center"/>
    </xf>
    <xf numFmtId="0" fontId="5" fillId="0" borderId="55" xfId="10" applyFont="1" applyBorder="1" applyAlignment="1">
      <alignment horizontal="right" vertical="center"/>
    </xf>
    <xf numFmtId="0" fontId="7" fillId="0" borderId="45" xfId="12" applyFont="1" applyBorder="1" applyAlignment="1">
      <alignment horizontal="center" vertical="center"/>
    </xf>
    <xf numFmtId="0" fontId="7" fillId="0" borderId="46" xfId="12" applyFont="1" applyBorder="1" applyAlignment="1">
      <alignment horizontal="center" vertical="center"/>
    </xf>
    <xf numFmtId="0" fontId="7" fillId="4" borderId="13" xfId="6" applyFont="1" applyFill="1" applyBorder="1" applyAlignment="1">
      <alignment vertical="center" wrapText="1"/>
    </xf>
    <xf numFmtId="0" fontId="7" fillId="4" borderId="14" xfId="6" applyFont="1" applyFill="1" applyBorder="1" applyAlignment="1">
      <alignment vertical="center" wrapText="1"/>
    </xf>
    <xf numFmtId="3" fontId="5" fillId="4" borderId="15" xfId="6" applyNumberFormat="1" applyFont="1" applyFill="1" applyBorder="1" applyAlignment="1">
      <alignment horizontal="center" vertical="center" wrapText="1"/>
    </xf>
    <xf numFmtId="3" fontId="5" fillId="4" borderId="28" xfId="6" applyNumberFormat="1" applyFont="1" applyFill="1" applyBorder="1" applyAlignment="1">
      <alignment horizontal="center" vertical="center" wrapText="1"/>
    </xf>
    <xf numFmtId="3" fontId="5" fillId="4" borderId="29" xfId="6" applyNumberFormat="1" applyFont="1" applyFill="1" applyBorder="1" applyAlignment="1">
      <alignment horizontal="center" vertical="center" wrapText="1"/>
    </xf>
    <xf numFmtId="3" fontId="5" fillId="4" borderId="14" xfId="6" applyNumberFormat="1" applyFont="1" applyFill="1" applyBorder="1" applyAlignment="1">
      <alignment horizontal="center" vertical="center"/>
    </xf>
    <xf numFmtId="165" fontId="5" fillId="4" borderId="15" xfId="13" applyNumberFormat="1" applyFont="1" applyFill="1" applyBorder="1" applyAlignment="1">
      <alignment horizontal="center" vertical="center"/>
    </xf>
    <xf numFmtId="165" fontId="5" fillId="4" borderId="29" xfId="13" applyNumberFormat="1" applyFont="1" applyFill="1" applyBorder="1" applyAlignment="1">
      <alignment horizontal="center" vertical="center"/>
    </xf>
    <xf numFmtId="0" fontId="7" fillId="2" borderId="18" xfId="6" applyFont="1" applyFill="1" applyBorder="1" applyAlignment="1">
      <alignment horizontal="center" vertical="center" wrapText="1"/>
    </xf>
    <xf numFmtId="0" fontId="7" fillId="2" borderId="19" xfId="6" applyFont="1" applyFill="1" applyBorder="1" applyAlignment="1">
      <alignment horizontal="center" vertical="center" wrapText="1"/>
    </xf>
    <xf numFmtId="0" fontId="7" fillId="2" borderId="20" xfId="6" applyFont="1" applyFill="1" applyBorder="1" applyAlignment="1">
      <alignment horizontal="center" vertical="center" wrapText="1"/>
    </xf>
    <xf numFmtId="0" fontId="5" fillId="4" borderId="14" xfId="6" applyFont="1" applyFill="1" applyBorder="1" applyAlignment="1">
      <alignment horizontal="center" vertical="center" wrapText="1"/>
    </xf>
    <xf numFmtId="0" fontId="5" fillId="4" borderId="14" xfId="6" applyFont="1" applyFill="1" applyBorder="1" applyAlignment="1">
      <alignment horizontal="center" vertical="center"/>
    </xf>
    <xf numFmtId="3" fontId="5" fillId="4" borderId="14" xfId="6" applyNumberFormat="1" applyFont="1" applyFill="1" applyBorder="1" applyAlignment="1">
      <alignment horizontal="center" vertical="center" wrapText="1"/>
    </xf>
  </cellXfs>
  <cellStyles count="16">
    <cellStyle name="Millares 3" xfId="15" xr:uid="{C7AFF3CE-9052-4E5A-B735-47B26D05F98B}"/>
    <cellStyle name="Millares_FORMULARIO 4 - M-OFERENTE PPTA ECONOMICA" xfId="13" xr:uid="{F49D67A2-CC4E-485E-A235-12ED86976552}"/>
    <cellStyle name="Moneda" xfId="1" builtinId="4"/>
    <cellStyle name="Moneda [0]" xfId="2" builtinId="7"/>
    <cellStyle name="Moneda 2 2 2 2 2" xfId="11" xr:uid="{84E6DB4C-FC5E-4D09-9392-1FACF03C81C7}"/>
    <cellStyle name="Normal" xfId="0" builtinId="0"/>
    <cellStyle name="Normal 2" xfId="5" xr:uid="{C3F39BC6-9F44-498D-B7AE-0B358BB4EC13}"/>
    <cellStyle name="Normal 2 2" xfId="12" xr:uid="{46C0AA60-7095-4C56-B6A6-243AF1F45145}"/>
    <cellStyle name="Normal 3" xfId="4" xr:uid="{54F978A2-C71B-4660-8057-62D27DA91F87}"/>
    <cellStyle name="Normal 3 11" xfId="6" xr:uid="{6C1B2354-D063-49EB-BCD8-F2146DFD750A}"/>
    <cellStyle name="Normal 3 2" xfId="8" xr:uid="{45BCE148-9D5F-43BC-B6FF-158E78805B62}"/>
    <cellStyle name="Normal 3 2 2" xfId="10" xr:uid="{62FB1409-0C08-468D-9488-3D6D5F0B142C}"/>
    <cellStyle name="Normal 3 4" xfId="7" xr:uid="{E7F4E441-D11F-4C02-B990-C1DCE30207BD}"/>
    <cellStyle name="Normal_PTO OFICIAL PREPLIEGO (CORREGIDO) 2" xfId="9" xr:uid="{8A660222-C954-440C-BE51-12DCB8113C92}"/>
    <cellStyle name="Porcentaje" xfId="3" builtinId="5"/>
    <cellStyle name="Porcentaje 2" xfId="14" xr:uid="{D95B7448-E486-4540-9BDA-3FA35A0B11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1021772</xdr:colOff>
      <xdr:row>6</xdr:row>
      <xdr:rowOff>34637</xdr:rowOff>
    </xdr:from>
    <xdr:to>
      <xdr:col>7</xdr:col>
      <xdr:colOff>1588050</xdr:colOff>
      <xdr:row>8</xdr:row>
      <xdr:rowOff>167017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D42747F-E955-4E2A-A6CF-F1A9D9A03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0872" y="1453862"/>
          <a:ext cx="566278" cy="551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1021772</xdr:colOff>
      <xdr:row>6</xdr:row>
      <xdr:rowOff>34637</xdr:rowOff>
    </xdr:from>
    <xdr:to>
      <xdr:col>7</xdr:col>
      <xdr:colOff>1588050</xdr:colOff>
      <xdr:row>8</xdr:row>
      <xdr:rowOff>167017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F68C861-16BE-4392-849C-492D7BFE9F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0872" y="1453862"/>
          <a:ext cx="566278" cy="55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742699D0-590E-47BB-A07B-62006451FFA1}">
  <we:reference id="WA200010725" version="1.0.0.1" store="es-es" storeType="omex"/>
  <we:alternateReferences>
    <we:reference id="WA200010725" version="1.0.0.1" store="es-es" storeType="omex"/>
  </we:alternateReferences>
  <we:properties>
    <we:property name="claude.fileId" value="&quot;208499f6-3e72-4dd6-9e97-083e3e4edd7d&quot;"/>
  </we:properties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7D853-9BB0-41EA-8432-88F172BE54D0}">
  <sheetPr>
    <tabColor rgb="FF00B0F0"/>
  </sheetPr>
  <dimension ref="A1:R159"/>
  <sheetViews>
    <sheetView showGridLines="0" tabSelected="1" view="pageBreakPreview" topLeftCell="A128" zoomScale="55" zoomScaleNormal="100" zoomScaleSheetLayoutView="55" zoomScalePageLayoutView="55" workbookViewId="0">
      <selection activeCell="R141" sqref="R141"/>
    </sheetView>
  </sheetViews>
  <sheetFormatPr baseColWidth="10" defaultColWidth="11.42578125" defaultRowHeight="16.5" x14ac:dyDescent="0.3"/>
  <cols>
    <col min="1" max="2" width="3.42578125" style="2" customWidth="1"/>
    <col min="3" max="3" width="10" style="2" customWidth="1"/>
    <col min="4" max="4" width="15.28515625" style="2" customWidth="1"/>
    <col min="5" max="5" width="118" style="2" customWidth="1"/>
    <col min="6" max="6" width="8.7109375" style="2" customWidth="1"/>
    <col min="7" max="7" width="18.85546875" style="2" customWidth="1"/>
    <col min="8" max="9" width="23.85546875" style="2" customWidth="1"/>
    <col min="10" max="10" width="30" style="2" customWidth="1"/>
    <col min="11" max="11" width="3.28515625" style="2" customWidth="1"/>
    <col min="12" max="12" width="19.5703125" style="2" bestFit="1" customWidth="1"/>
    <col min="13" max="13" width="19.5703125" style="2" customWidth="1"/>
    <col min="14" max="15" width="22.28515625" style="2" bestFit="1" customWidth="1"/>
    <col min="16" max="16" width="18.28515625" style="2" bestFit="1" customWidth="1"/>
    <col min="17" max="17" width="18.85546875" style="2" bestFit="1" customWidth="1"/>
    <col min="18" max="18" width="19.5703125" style="2" bestFit="1" customWidth="1"/>
    <col min="19" max="16384" width="11.42578125" style="2"/>
  </cols>
  <sheetData>
    <row r="1" spans="1:11" ht="17.2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25" thickTop="1" x14ac:dyDescent="0.3">
      <c r="A2" s="1"/>
      <c r="B2" s="3"/>
      <c r="C2" s="4"/>
      <c r="D2" s="4"/>
      <c r="E2" s="4"/>
      <c r="F2" s="4"/>
      <c r="G2" s="4"/>
      <c r="H2" s="4"/>
      <c r="I2" s="4"/>
      <c r="J2" s="4"/>
      <c r="K2" s="5"/>
    </row>
    <row r="3" spans="1:11" ht="27" customHeight="1" x14ac:dyDescent="0.3">
      <c r="A3" s="1"/>
      <c r="B3" s="6"/>
      <c r="C3" s="81" t="s">
        <v>0</v>
      </c>
      <c r="D3" s="81"/>
      <c r="E3" s="81"/>
      <c r="F3" s="81"/>
      <c r="G3" s="1"/>
      <c r="H3" s="1"/>
      <c r="I3" s="1"/>
      <c r="J3" s="1"/>
      <c r="K3" s="7"/>
    </row>
    <row r="4" spans="1:11" x14ac:dyDescent="0.3">
      <c r="A4" s="1"/>
      <c r="B4" s="6"/>
      <c r="C4" s="75" t="s">
        <v>1</v>
      </c>
      <c r="D4" s="76" t="s">
        <v>2</v>
      </c>
      <c r="E4" s="75" t="s">
        <v>3</v>
      </c>
      <c r="F4" s="76">
        <v>4</v>
      </c>
      <c r="G4" s="1"/>
      <c r="H4" s="1"/>
      <c r="I4" s="1"/>
      <c r="J4" s="1"/>
      <c r="K4" s="7"/>
    </row>
    <row r="5" spans="1:11" x14ac:dyDescent="0.3">
      <c r="A5" s="1"/>
      <c r="B5" s="6"/>
      <c r="C5" s="82" t="s">
        <v>4</v>
      </c>
      <c r="D5" s="82"/>
      <c r="E5" s="82"/>
      <c r="F5" s="82"/>
      <c r="G5" s="82"/>
      <c r="H5" s="82"/>
      <c r="I5" s="82"/>
      <c r="J5" s="82"/>
      <c r="K5" s="7"/>
    </row>
    <row r="6" spans="1:11" ht="17.25" thickBot="1" x14ac:dyDescent="0.35">
      <c r="A6" s="1"/>
      <c r="B6" s="6"/>
      <c r="C6" s="83" t="s">
        <v>5</v>
      </c>
      <c r="D6" s="83"/>
      <c r="E6" s="83"/>
      <c r="F6" s="83"/>
      <c r="G6" s="83"/>
      <c r="H6" s="83"/>
      <c r="I6" s="83"/>
      <c r="J6" s="83"/>
      <c r="K6" s="7"/>
    </row>
    <row r="7" spans="1:11" s="11" customFormat="1" ht="16.5" customHeight="1" x14ac:dyDescent="0.3">
      <c r="A7" s="8"/>
      <c r="B7" s="9"/>
      <c r="C7" s="84" t="s">
        <v>6</v>
      </c>
      <c r="D7" s="85"/>
      <c r="E7" s="85"/>
      <c r="F7" s="86"/>
      <c r="G7" s="86"/>
      <c r="H7" s="86"/>
      <c r="I7" s="87"/>
      <c r="J7" s="88"/>
      <c r="K7" s="10"/>
    </row>
    <row r="8" spans="1:11" x14ac:dyDescent="0.3">
      <c r="A8" s="1"/>
      <c r="B8" s="12"/>
      <c r="C8" s="92" t="s">
        <v>7</v>
      </c>
      <c r="D8" s="93"/>
      <c r="E8" s="93"/>
      <c r="F8" s="89"/>
      <c r="G8" s="89"/>
      <c r="H8" s="89"/>
      <c r="I8" s="90"/>
      <c r="J8" s="91"/>
      <c r="K8" s="7"/>
    </row>
    <row r="9" spans="1:11" x14ac:dyDescent="0.3">
      <c r="A9" s="1"/>
      <c r="B9" s="12"/>
      <c r="C9" s="92" t="s">
        <v>8</v>
      </c>
      <c r="D9" s="93"/>
      <c r="E9" s="93"/>
      <c r="F9" s="89"/>
      <c r="G9" s="89"/>
      <c r="H9" s="89"/>
      <c r="I9" s="90"/>
      <c r="J9" s="91"/>
      <c r="K9" s="7"/>
    </row>
    <row r="10" spans="1:11" x14ac:dyDescent="0.3">
      <c r="A10" s="1"/>
      <c r="B10" s="12"/>
      <c r="C10" s="94" t="s">
        <v>9</v>
      </c>
      <c r="D10" s="89"/>
      <c r="E10" s="89" t="s">
        <v>10</v>
      </c>
      <c r="F10" s="89"/>
      <c r="G10" s="89"/>
      <c r="H10" s="89"/>
      <c r="I10" s="90"/>
      <c r="J10" s="91"/>
      <c r="K10" s="7"/>
    </row>
    <row r="11" spans="1:11" x14ac:dyDescent="0.3">
      <c r="A11" s="1"/>
      <c r="B11" s="12"/>
      <c r="C11" s="94"/>
      <c r="D11" s="89"/>
      <c r="E11" s="89"/>
      <c r="F11" s="89"/>
      <c r="G11" s="89"/>
      <c r="H11" s="89"/>
      <c r="I11" s="90"/>
      <c r="J11" s="91"/>
      <c r="K11" s="7"/>
    </row>
    <row r="12" spans="1:11" ht="17.25" thickBot="1" x14ac:dyDescent="0.35">
      <c r="A12" s="1"/>
      <c r="B12" s="12"/>
      <c r="C12" s="95"/>
      <c r="D12" s="96"/>
      <c r="E12" s="96"/>
      <c r="F12" s="96"/>
      <c r="G12" s="96"/>
      <c r="H12" s="96"/>
      <c r="I12" s="97"/>
      <c r="J12" s="98"/>
      <c r="K12" s="7"/>
    </row>
    <row r="13" spans="1:11" ht="30" customHeight="1" thickBot="1" x14ac:dyDescent="0.35">
      <c r="A13" s="1"/>
      <c r="B13" s="6"/>
      <c r="C13" s="99"/>
      <c r="D13" s="100"/>
      <c r="E13" s="100"/>
      <c r="F13" s="100"/>
      <c r="G13" s="100"/>
      <c r="H13" s="100"/>
      <c r="I13" s="100"/>
      <c r="J13" s="101"/>
      <c r="K13" s="7"/>
    </row>
    <row r="14" spans="1:11" ht="16.5" customHeight="1" x14ac:dyDescent="0.3">
      <c r="A14" s="1"/>
      <c r="B14" s="6"/>
      <c r="C14" s="102" t="s">
        <v>11</v>
      </c>
      <c r="D14" s="104" t="s">
        <v>12</v>
      </c>
      <c r="E14" s="102" t="s">
        <v>13</v>
      </c>
      <c r="F14" s="106" t="s">
        <v>14</v>
      </c>
      <c r="G14" s="106" t="s">
        <v>15</v>
      </c>
      <c r="H14" s="108" t="s">
        <v>16</v>
      </c>
      <c r="I14" s="108" t="s">
        <v>17</v>
      </c>
      <c r="J14" s="113" t="s">
        <v>18</v>
      </c>
      <c r="K14" s="7"/>
    </row>
    <row r="15" spans="1:11" ht="30" customHeight="1" x14ac:dyDescent="0.3">
      <c r="A15" s="1"/>
      <c r="B15" s="6"/>
      <c r="C15" s="103"/>
      <c r="D15" s="105"/>
      <c r="E15" s="103"/>
      <c r="F15" s="107"/>
      <c r="G15" s="107"/>
      <c r="H15" s="109"/>
      <c r="I15" s="109"/>
      <c r="J15" s="114"/>
      <c r="K15" s="7"/>
    </row>
    <row r="16" spans="1:11" ht="30" customHeight="1" x14ac:dyDescent="0.3">
      <c r="A16" s="1"/>
      <c r="B16" s="6"/>
      <c r="C16" s="13" t="s">
        <v>19</v>
      </c>
      <c r="D16" s="14"/>
      <c r="E16" s="14"/>
      <c r="F16" s="14"/>
      <c r="G16" s="14"/>
      <c r="H16" s="14"/>
      <c r="I16" s="14"/>
      <c r="J16" s="15"/>
      <c r="K16" s="7"/>
    </row>
    <row r="17" spans="1:11" ht="30" customHeight="1" x14ac:dyDescent="0.3">
      <c r="A17" s="1"/>
      <c r="B17" s="6"/>
      <c r="C17" s="13" t="s">
        <v>20</v>
      </c>
      <c r="D17" s="14"/>
      <c r="E17" s="14"/>
      <c r="F17" s="14"/>
      <c r="G17" s="14"/>
      <c r="H17" s="14"/>
      <c r="I17" s="14"/>
      <c r="J17" s="15"/>
      <c r="K17" s="7"/>
    </row>
    <row r="18" spans="1:11" ht="30" customHeight="1" x14ac:dyDescent="0.3">
      <c r="A18" s="1"/>
      <c r="B18" s="6"/>
      <c r="C18" s="16">
        <v>10996</v>
      </c>
      <c r="D18" s="16">
        <v>1001</v>
      </c>
      <c r="E18" s="16" t="s">
        <v>21</v>
      </c>
      <c r="F18" s="16" t="s">
        <v>22</v>
      </c>
      <c r="G18" s="17">
        <v>20</v>
      </c>
      <c r="H18" s="18">
        <v>476000</v>
      </c>
      <c r="I18" s="18"/>
      <c r="J18" s="18">
        <f>+ROUND(H18*G18,0)</f>
        <v>9520000</v>
      </c>
      <c r="K18" s="7"/>
    </row>
    <row r="19" spans="1:11" ht="39.75" customHeight="1" x14ac:dyDescent="0.3">
      <c r="A19" s="1"/>
      <c r="B19" s="6"/>
      <c r="C19" s="16">
        <v>7488</v>
      </c>
      <c r="D19" s="16">
        <v>1002</v>
      </c>
      <c r="E19" s="16" t="s">
        <v>23</v>
      </c>
      <c r="F19" s="16" t="s">
        <v>22</v>
      </c>
      <c r="G19" s="17">
        <f t="shared" ref="G19:G29" si="0">+$G$18/2</f>
        <v>10</v>
      </c>
      <c r="H19" s="18">
        <v>14875</v>
      </c>
      <c r="I19" s="18"/>
      <c r="J19" s="18">
        <f>+ROUND(H19*G19,0)</f>
        <v>148750</v>
      </c>
      <c r="K19" s="7"/>
    </row>
    <row r="20" spans="1:11" ht="30" customHeight="1" x14ac:dyDescent="0.3">
      <c r="A20" s="1"/>
      <c r="B20" s="6"/>
      <c r="C20" s="16">
        <v>7490</v>
      </c>
      <c r="D20" s="16">
        <v>1003</v>
      </c>
      <c r="E20" s="16" t="s">
        <v>24</v>
      </c>
      <c r="F20" s="16" t="s">
        <v>22</v>
      </c>
      <c r="G20" s="17">
        <f t="shared" si="0"/>
        <v>10</v>
      </c>
      <c r="H20" s="18">
        <v>164220</v>
      </c>
      <c r="I20" s="18"/>
      <c r="J20" s="18">
        <f t="shared" ref="J20:J38" si="1">+ROUND(H20*G20,0)</f>
        <v>1642200</v>
      </c>
      <c r="K20" s="7"/>
    </row>
    <row r="21" spans="1:11" ht="30" customHeight="1" x14ac:dyDescent="0.3">
      <c r="A21" s="1"/>
      <c r="B21" s="6"/>
      <c r="C21" s="16">
        <v>7511</v>
      </c>
      <c r="D21" s="16">
        <v>1004</v>
      </c>
      <c r="E21" s="16" t="s">
        <v>25</v>
      </c>
      <c r="F21" s="16" t="s">
        <v>22</v>
      </c>
      <c r="G21" s="17">
        <f t="shared" si="0"/>
        <v>10</v>
      </c>
      <c r="H21" s="18">
        <v>323561</v>
      </c>
      <c r="I21" s="18"/>
      <c r="J21" s="18">
        <f t="shared" si="1"/>
        <v>3235610</v>
      </c>
      <c r="K21" s="7"/>
    </row>
    <row r="22" spans="1:11" ht="30" customHeight="1" x14ac:dyDescent="0.3">
      <c r="A22" s="1"/>
      <c r="B22" s="6"/>
      <c r="C22" s="16">
        <v>8012</v>
      </c>
      <c r="D22" s="16">
        <v>1005</v>
      </c>
      <c r="E22" s="16" t="s">
        <v>26</v>
      </c>
      <c r="F22" s="16" t="s">
        <v>22</v>
      </c>
      <c r="G22" s="17">
        <f t="shared" si="0"/>
        <v>10</v>
      </c>
      <c r="H22" s="18">
        <v>186830</v>
      </c>
      <c r="I22" s="18"/>
      <c r="J22" s="18">
        <f t="shared" si="1"/>
        <v>1868300</v>
      </c>
      <c r="K22" s="7"/>
    </row>
    <row r="23" spans="1:11" ht="30" customHeight="1" x14ac:dyDescent="0.3">
      <c r="A23" s="1"/>
      <c r="B23" s="6"/>
      <c r="C23" s="16">
        <v>7496</v>
      </c>
      <c r="D23" s="16">
        <v>1006</v>
      </c>
      <c r="E23" s="16" t="s">
        <v>27</v>
      </c>
      <c r="F23" s="16" t="s">
        <v>22</v>
      </c>
      <c r="G23" s="17">
        <f t="shared" si="0"/>
        <v>10</v>
      </c>
      <c r="H23" s="18">
        <v>96390</v>
      </c>
      <c r="I23" s="18"/>
      <c r="J23" s="18">
        <f t="shared" si="1"/>
        <v>963900</v>
      </c>
      <c r="K23" s="7"/>
    </row>
    <row r="24" spans="1:11" ht="30" customHeight="1" x14ac:dyDescent="0.3">
      <c r="A24" s="1"/>
      <c r="B24" s="6"/>
      <c r="C24" s="16">
        <v>7737</v>
      </c>
      <c r="D24" s="16">
        <v>1007</v>
      </c>
      <c r="E24" s="16" t="s">
        <v>28</v>
      </c>
      <c r="F24" s="16" t="s">
        <v>22</v>
      </c>
      <c r="G24" s="17">
        <f t="shared" si="0"/>
        <v>10</v>
      </c>
      <c r="H24" s="18">
        <v>109956</v>
      </c>
      <c r="I24" s="18"/>
      <c r="J24" s="18">
        <f t="shared" si="1"/>
        <v>1099560</v>
      </c>
      <c r="K24" s="7"/>
    </row>
    <row r="25" spans="1:11" ht="30" customHeight="1" x14ac:dyDescent="0.3">
      <c r="A25" s="1"/>
      <c r="B25" s="6"/>
      <c r="C25" s="16">
        <v>7489</v>
      </c>
      <c r="D25" s="16">
        <v>1008</v>
      </c>
      <c r="E25" s="16" t="s">
        <v>29</v>
      </c>
      <c r="F25" s="16" t="s">
        <v>22</v>
      </c>
      <c r="G25" s="17">
        <f t="shared" si="0"/>
        <v>10</v>
      </c>
      <c r="H25" s="18">
        <v>39389</v>
      </c>
      <c r="I25" s="18"/>
      <c r="J25" s="18">
        <f t="shared" si="1"/>
        <v>393890</v>
      </c>
      <c r="K25" s="7"/>
    </row>
    <row r="26" spans="1:11" ht="30" customHeight="1" x14ac:dyDescent="0.3">
      <c r="A26" s="1"/>
      <c r="B26" s="6"/>
      <c r="C26" s="16">
        <v>7494</v>
      </c>
      <c r="D26" s="16">
        <v>1009</v>
      </c>
      <c r="E26" s="16" t="s">
        <v>30</v>
      </c>
      <c r="F26" s="16" t="s">
        <v>22</v>
      </c>
      <c r="G26" s="17">
        <f t="shared" si="0"/>
        <v>10</v>
      </c>
      <c r="H26" s="18">
        <v>78778</v>
      </c>
      <c r="I26" s="18"/>
      <c r="J26" s="18">
        <f t="shared" si="1"/>
        <v>787780</v>
      </c>
      <c r="K26" s="7"/>
    </row>
    <row r="27" spans="1:11" ht="30" customHeight="1" x14ac:dyDescent="0.3">
      <c r="A27" s="1"/>
      <c r="B27" s="6"/>
      <c r="C27" s="16">
        <v>7497</v>
      </c>
      <c r="D27" s="16">
        <v>1010</v>
      </c>
      <c r="E27" s="16" t="s">
        <v>31</v>
      </c>
      <c r="F27" s="16" t="s">
        <v>22</v>
      </c>
      <c r="G27" s="17">
        <f t="shared" si="0"/>
        <v>10</v>
      </c>
      <c r="H27" s="18">
        <v>93653</v>
      </c>
      <c r="I27" s="18"/>
      <c r="J27" s="18">
        <f t="shared" si="1"/>
        <v>936530</v>
      </c>
      <c r="K27" s="7"/>
    </row>
    <row r="28" spans="1:11" ht="30" customHeight="1" x14ac:dyDescent="0.3">
      <c r="A28" s="1"/>
      <c r="B28" s="6"/>
      <c r="C28" s="16">
        <v>10019</v>
      </c>
      <c r="D28" s="16">
        <v>1011</v>
      </c>
      <c r="E28" s="16" t="s">
        <v>32</v>
      </c>
      <c r="F28" s="16" t="s">
        <v>22</v>
      </c>
      <c r="G28" s="17">
        <f t="shared" si="0"/>
        <v>10</v>
      </c>
      <c r="H28" s="18">
        <v>77469</v>
      </c>
      <c r="I28" s="18"/>
      <c r="J28" s="18">
        <f t="shared" si="1"/>
        <v>774690</v>
      </c>
      <c r="K28" s="7"/>
    </row>
    <row r="29" spans="1:11" ht="30" customHeight="1" x14ac:dyDescent="0.3">
      <c r="A29" s="1"/>
      <c r="B29" s="6"/>
      <c r="C29" s="16">
        <v>10024</v>
      </c>
      <c r="D29" s="16">
        <v>1012</v>
      </c>
      <c r="E29" s="16" t="s">
        <v>33</v>
      </c>
      <c r="F29" s="16" t="s">
        <v>22</v>
      </c>
      <c r="G29" s="17">
        <f t="shared" si="0"/>
        <v>10</v>
      </c>
      <c r="H29" s="18">
        <v>276318</v>
      </c>
      <c r="I29" s="18"/>
      <c r="J29" s="18">
        <f t="shared" si="1"/>
        <v>2763180</v>
      </c>
      <c r="K29" s="7"/>
    </row>
    <row r="30" spans="1:11" ht="30" customHeight="1" x14ac:dyDescent="0.3">
      <c r="A30" s="1"/>
      <c r="B30" s="6"/>
      <c r="C30" s="16">
        <v>7892</v>
      </c>
      <c r="D30" s="16">
        <v>1013</v>
      </c>
      <c r="E30" s="16" t="s">
        <v>34</v>
      </c>
      <c r="F30" s="16" t="s">
        <v>35</v>
      </c>
      <c r="G30" s="17">
        <v>30</v>
      </c>
      <c r="H30" s="18">
        <v>380000</v>
      </c>
      <c r="I30" s="18"/>
      <c r="J30" s="18">
        <f t="shared" si="1"/>
        <v>11400000</v>
      </c>
      <c r="K30" s="7"/>
    </row>
    <row r="31" spans="1:11" ht="30" customHeight="1" x14ac:dyDescent="0.3">
      <c r="A31" s="1"/>
      <c r="B31" s="6"/>
      <c r="C31" s="16">
        <v>9434</v>
      </c>
      <c r="D31" s="16">
        <v>1014</v>
      </c>
      <c r="E31" s="16" t="s">
        <v>36</v>
      </c>
      <c r="F31" s="16" t="s">
        <v>37</v>
      </c>
      <c r="G31" s="17">
        <v>500</v>
      </c>
      <c r="H31" s="18">
        <v>453</v>
      </c>
      <c r="I31" s="18"/>
      <c r="J31" s="18">
        <f t="shared" si="1"/>
        <v>226500</v>
      </c>
      <c r="K31" s="7"/>
    </row>
    <row r="32" spans="1:11" x14ac:dyDescent="0.3">
      <c r="A32" s="1"/>
      <c r="B32" s="6"/>
      <c r="C32" s="115" t="s">
        <v>38</v>
      </c>
      <c r="D32" s="116"/>
      <c r="E32" s="116"/>
      <c r="F32" s="116"/>
      <c r="G32" s="116"/>
      <c r="H32" s="117"/>
      <c r="I32" s="19"/>
      <c r="J32" s="20">
        <f>+SUM(J18:J31)</f>
        <v>35760890</v>
      </c>
      <c r="K32" s="7"/>
    </row>
    <row r="33" spans="1:14" x14ac:dyDescent="0.3">
      <c r="A33" s="1"/>
      <c r="B33" s="6"/>
      <c r="C33" s="115" t="s">
        <v>39</v>
      </c>
      <c r="D33" s="116"/>
      <c r="E33" s="116"/>
      <c r="F33" s="116"/>
      <c r="G33" s="116"/>
      <c r="H33" s="117"/>
      <c r="I33" s="19"/>
      <c r="J33" s="20">
        <f>+ROUND(J32*0.19,0)</f>
        <v>6794569</v>
      </c>
      <c r="K33" s="7"/>
    </row>
    <row r="34" spans="1:14" x14ac:dyDescent="0.3">
      <c r="A34" s="1"/>
      <c r="B34" s="6"/>
      <c r="C34" s="115" t="s">
        <v>40</v>
      </c>
      <c r="D34" s="116"/>
      <c r="E34" s="116"/>
      <c r="F34" s="116"/>
      <c r="G34" s="116"/>
      <c r="H34" s="117"/>
      <c r="I34" s="21"/>
      <c r="J34" s="22">
        <f>+J32+J33</f>
        <v>42555459</v>
      </c>
      <c r="K34" s="7"/>
    </row>
    <row r="35" spans="1:14" ht="30" customHeight="1" x14ac:dyDescent="0.3">
      <c r="A35" s="1"/>
      <c r="B35" s="6"/>
      <c r="C35" s="13" t="s">
        <v>41</v>
      </c>
      <c r="D35" s="14"/>
      <c r="E35" s="14"/>
      <c r="F35" s="14"/>
      <c r="G35" s="14"/>
      <c r="H35" s="14"/>
      <c r="I35" s="14"/>
      <c r="J35" s="15"/>
      <c r="K35" s="7"/>
    </row>
    <row r="36" spans="1:14" ht="28.5" x14ac:dyDescent="0.3">
      <c r="A36" s="1"/>
      <c r="B36" s="6"/>
      <c r="C36" s="16">
        <v>8000</v>
      </c>
      <c r="D36" s="16">
        <v>1015</v>
      </c>
      <c r="E36" s="16" t="s">
        <v>42</v>
      </c>
      <c r="F36" s="16" t="s">
        <v>43</v>
      </c>
      <c r="G36" s="17">
        <v>150</v>
      </c>
      <c r="H36" s="18">
        <v>14999</v>
      </c>
      <c r="I36" s="18"/>
      <c r="J36" s="18">
        <f t="shared" si="1"/>
        <v>2249850</v>
      </c>
      <c r="K36" s="7"/>
    </row>
    <row r="37" spans="1:14" ht="28.5" x14ac:dyDescent="0.3">
      <c r="A37" s="1"/>
      <c r="B37" s="6"/>
      <c r="C37" s="16">
        <v>8001</v>
      </c>
      <c r="D37" s="16">
        <v>1016</v>
      </c>
      <c r="E37" s="16" t="s">
        <v>44</v>
      </c>
      <c r="F37" s="16" t="s">
        <v>43</v>
      </c>
      <c r="G37" s="17">
        <v>50</v>
      </c>
      <c r="H37" s="18">
        <v>15500</v>
      </c>
      <c r="I37" s="18"/>
      <c r="J37" s="18">
        <f t="shared" si="1"/>
        <v>775000</v>
      </c>
      <c r="K37" s="7"/>
    </row>
    <row r="38" spans="1:14" ht="42.75" x14ac:dyDescent="0.3">
      <c r="A38" s="1"/>
      <c r="B38" s="6"/>
      <c r="C38" s="16">
        <v>8002</v>
      </c>
      <c r="D38" s="16">
        <v>1017</v>
      </c>
      <c r="E38" s="16" t="s">
        <v>45</v>
      </c>
      <c r="F38" s="16" t="s">
        <v>43</v>
      </c>
      <c r="G38" s="17">
        <v>150</v>
      </c>
      <c r="H38" s="18">
        <v>39270</v>
      </c>
      <c r="I38" s="18"/>
      <c r="J38" s="18">
        <f t="shared" si="1"/>
        <v>5890500</v>
      </c>
      <c r="K38" s="7"/>
    </row>
    <row r="39" spans="1:14" ht="42.75" x14ac:dyDescent="0.3">
      <c r="A39" s="1"/>
      <c r="B39" s="6"/>
      <c r="C39" s="16">
        <v>8003</v>
      </c>
      <c r="D39" s="16">
        <v>1018</v>
      </c>
      <c r="E39" s="16" t="s">
        <v>46</v>
      </c>
      <c r="F39" s="16" t="s">
        <v>43</v>
      </c>
      <c r="G39" s="17">
        <v>37.560349402912159</v>
      </c>
      <c r="H39" s="18">
        <v>45220</v>
      </c>
      <c r="I39" s="18"/>
      <c r="J39" s="18">
        <f>+H39*G39</f>
        <v>1698478.9999996878</v>
      </c>
      <c r="K39" s="7"/>
    </row>
    <row r="40" spans="1:14" x14ac:dyDescent="0.3">
      <c r="A40" s="1"/>
      <c r="B40" s="6"/>
      <c r="C40" s="115" t="s">
        <v>47</v>
      </c>
      <c r="D40" s="116"/>
      <c r="E40" s="116"/>
      <c r="F40" s="116"/>
      <c r="G40" s="116"/>
      <c r="H40" s="117"/>
      <c r="I40" s="21"/>
      <c r="J40" s="22">
        <f>+SUM(J36:J39)</f>
        <v>10613828.999999687</v>
      </c>
      <c r="K40" s="7"/>
    </row>
    <row r="41" spans="1:14" ht="17.25" thickBot="1" x14ac:dyDescent="0.35">
      <c r="A41" s="1"/>
      <c r="B41" s="6"/>
      <c r="C41" s="115" t="s">
        <v>48</v>
      </c>
      <c r="D41" s="116"/>
      <c r="E41" s="116"/>
      <c r="F41" s="116"/>
      <c r="G41" s="116"/>
      <c r="H41" s="117"/>
      <c r="I41" s="21"/>
      <c r="J41" s="22">
        <v>36608297</v>
      </c>
      <c r="K41" s="7"/>
    </row>
    <row r="42" spans="1:14" ht="24.75" customHeight="1" thickBot="1" x14ac:dyDescent="0.35">
      <c r="A42" s="1"/>
      <c r="B42" s="6"/>
      <c r="C42" s="118" t="s">
        <v>49</v>
      </c>
      <c r="D42" s="119"/>
      <c r="E42" s="119"/>
      <c r="F42" s="119"/>
      <c r="G42" s="119"/>
      <c r="H42" s="120"/>
      <c r="I42" s="23"/>
      <c r="J42" s="24">
        <f>+J34+J40+J41</f>
        <v>89777584.999999687</v>
      </c>
      <c r="K42" s="7"/>
    </row>
    <row r="43" spans="1:14" x14ac:dyDescent="0.3">
      <c r="A43" s="1"/>
      <c r="B43" s="6"/>
      <c r="C43" s="25"/>
      <c r="D43" s="26"/>
      <c r="E43" s="26"/>
      <c r="F43" s="26"/>
      <c r="G43" s="27"/>
      <c r="H43" s="28"/>
      <c r="I43" s="28"/>
      <c r="J43" s="29"/>
      <c r="K43" s="7"/>
    </row>
    <row r="44" spans="1:14" ht="30" customHeight="1" x14ac:dyDescent="0.3">
      <c r="A44" s="1"/>
      <c r="B44" s="6"/>
      <c r="C44" s="13" t="s">
        <v>50</v>
      </c>
      <c r="D44" s="30"/>
      <c r="E44" s="30"/>
      <c r="F44" s="30"/>
      <c r="G44" s="30"/>
      <c r="H44" s="30"/>
      <c r="I44" s="30"/>
      <c r="J44" s="31"/>
      <c r="K44" s="7"/>
      <c r="L44" s="2" t="s">
        <v>51</v>
      </c>
      <c r="M44" s="32"/>
      <c r="N44" s="32"/>
    </row>
    <row r="45" spans="1:14" ht="30" customHeight="1" x14ac:dyDescent="0.3">
      <c r="A45" s="1"/>
      <c r="B45" s="6"/>
      <c r="C45" s="16">
        <v>3007</v>
      </c>
      <c r="D45" s="16">
        <v>2001</v>
      </c>
      <c r="E45" s="16" t="s">
        <v>52</v>
      </c>
      <c r="F45" s="16" t="s">
        <v>53</v>
      </c>
      <c r="G45" s="17">
        <v>2079.1499999999996</v>
      </c>
      <c r="H45" s="18">
        <v>1081</v>
      </c>
      <c r="I45" s="18">
        <f t="shared" ref="I45:I72" si="2">+ROUND(H45*(1+$J$156),0)</f>
        <v>1405</v>
      </c>
      <c r="J45" s="18">
        <f t="shared" ref="J45:J72" si="3">+ROUND(I45*G45,0)</f>
        <v>2921206</v>
      </c>
      <c r="K45" s="7"/>
      <c r="M45" s="32"/>
      <c r="N45" s="32"/>
    </row>
    <row r="46" spans="1:14" ht="30" customHeight="1" x14ac:dyDescent="0.3">
      <c r="A46" s="1"/>
      <c r="B46" s="6"/>
      <c r="C46" s="16">
        <v>3811</v>
      </c>
      <c r="D46" s="16">
        <v>2002</v>
      </c>
      <c r="E46" s="16" t="s">
        <v>54</v>
      </c>
      <c r="F46" s="16" t="s">
        <v>43</v>
      </c>
      <c r="G46" s="17">
        <v>158.12049999999999</v>
      </c>
      <c r="H46" s="18">
        <v>3156</v>
      </c>
      <c r="I46" s="18">
        <f t="shared" si="2"/>
        <v>4103</v>
      </c>
      <c r="J46" s="18">
        <f t="shared" si="3"/>
        <v>648768</v>
      </c>
      <c r="K46" s="7"/>
      <c r="M46" s="32"/>
      <c r="N46" s="32"/>
    </row>
    <row r="47" spans="1:14" ht="30" customHeight="1" x14ac:dyDescent="0.3">
      <c r="A47" s="1"/>
      <c r="B47" s="6"/>
      <c r="C47" s="16">
        <v>3010</v>
      </c>
      <c r="D47" s="16">
        <v>2003</v>
      </c>
      <c r="E47" s="16" t="s">
        <v>55</v>
      </c>
      <c r="F47" s="16" t="s">
        <v>56</v>
      </c>
      <c r="G47" s="17">
        <v>31.263000000000002</v>
      </c>
      <c r="H47" s="18">
        <v>43555</v>
      </c>
      <c r="I47" s="18">
        <f t="shared" si="2"/>
        <v>56622</v>
      </c>
      <c r="J47" s="18">
        <f t="shared" si="3"/>
        <v>1770174</v>
      </c>
      <c r="K47" s="7"/>
      <c r="M47" s="32"/>
      <c r="N47" s="32"/>
    </row>
    <row r="48" spans="1:14" ht="30" customHeight="1" x14ac:dyDescent="0.3">
      <c r="A48" s="1"/>
      <c r="B48" s="6"/>
      <c r="C48" s="16">
        <v>3486</v>
      </c>
      <c r="D48" s="16">
        <v>2004</v>
      </c>
      <c r="E48" s="16" t="s">
        <v>57</v>
      </c>
      <c r="F48" s="16" t="s">
        <v>56</v>
      </c>
      <c r="G48" s="17">
        <v>625.26</v>
      </c>
      <c r="H48" s="18">
        <v>197648</v>
      </c>
      <c r="I48" s="18">
        <f t="shared" si="2"/>
        <v>256942</v>
      </c>
      <c r="J48" s="18">
        <f t="shared" si="3"/>
        <v>160655555</v>
      </c>
      <c r="K48" s="7"/>
      <c r="M48" s="32"/>
      <c r="N48" s="32"/>
    </row>
    <row r="49" spans="1:14" x14ac:dyDescent="0.3">
      <c r="A49" s="1"/>
      <c r="B49" s="6"/>
      <c r="C49" s="16">
        <v>3710</v>
      </c>
      <c r="D49" s="16">
        <v>2005</v>
      </c>
      <c r="E49" s="16" t="s">
        <v>58</v>
      </c>
      <c r="F49" s="16" t="s">
        <v>56</v>
      </c>
      <c r="G49" s="17">
        <v>649.97199999999998</v>
      </c>
      <c r="H49" s="18">
        <v>5998</v>
      </c>
      <c r="I49" s="18">
        <f t="shared" si="2"/>
        <v>7797</v>
      </c>
      <c r="J49" s="18">
        <f t="shared" si="3"/>
        <v>5067832</v>
      </c>
      <c r="K49" s="7"/>
      <c r="M49" s="32"/>
      <c r="N49" s="32"/>
    </row>
    <row r="50" spans="1:14" ht="30" customHeight="1" x14ac:dyDescent="0.3">
      <c r="A50" s="1"/>
      <c r="B50" s="6"/>
      <c r="C50" s="16">
        <v>3464</v>
      </c>
      <c r="D50" s="16">
        <v>2006</v>
      </c>
      <c r="E50" s="16" t="s">
        <v>59</v>
      </c>
      <c r="F50" s="16" t="s">
        <v>56</v>
      </c>
      <c r="G50" s="17">
        <v>32.498600000000003</v>
      </c>
      <c r="H50" s="18">
        <v>58471</v>
      </c>
      <c r="I50" s="18">
        <f t="shared" si="2"/>
        <v>76012</v>
      </c>
      <c r="J50" s="18">
        <f t="shared" si="3"/>
        <v>2470284</v>
      </c>
      <c r="K50" s="7"/>
      <c r="M50" s="32"/>
      <c r="N50" s="32"/>
    </row>
    <row r="51" spans="1:14" ht="30" customHeight="1" x14ac:dyDescent="0.3">
      <c r="A51" s="1"/>
      <c r="B51" s="6"/>
      <c r="C51" s="16">
        <v>3017</v>
      </c>
      <c r="D51" s="16">
        <v>2007</v>
      </c>
      <c r="E51" s="16" t="s">
        <v>60</v>
      </c>
      <c r="F51" s="16" t="s">
        <v>56</v>
      </c>
      <c r="G51" s="17">
        <v>1740.6916800000001</v>
      </c>
      <c r="H51" s="18">
        <v>45734</v>
      </c>
      <c r="I51" s="18">
        <f t="shared" si="2"/>
        <v>59454</v>
      </c>
      <c r="J51" s="18">
        <f t="shared" si="3"/>
        <v>103491083</v>
      </c>
      <c r="K51" s="7"/>
      <c r="M51" s="32"/>
      <c r="N51" s="32"/>
    </row>
    <row r="52" spans="1:14" ht="30" customHeight="1" x14ac:dyDescent="0.3">
      <c r="A52" s="1"/>
      <c r="B52" s="6"/>
      <c r="C52" s="16">
        <v>3800</v>
      </c>
      <c r="D52" s="16">
        <v>2008</v>
      </c>
      <c r="E52" s="16" t="s">
        <v>61</v>
      </c>
      <c r="F52" s="16" t="s">
        <v>53</v>
      </c>
      <c r="G52" s="17">
        <v>2079.1499999999996</v>
      </c>
      <c r="H52" s="18">
        <v>1919</v>
      </c>
      <c r="I52" s="18">
        <f t="shared" si="2"/>
        <v>2495</v>
      </c>
      <c r="J52" s="18">
        <f t="shared" si="3"/>
        <v>5187479</v>
      </c>
      <c r="K52" s="7"/>
      <c r="M52" s="32"/>
      <c r="N52" s="32"/>
    </row>
    <row r="53" spans="1:14" ht="57" x14ac:dyDescent="0.3">
      <c r="A53" s="1"/>
      <c r="B53" s="6"/>
      <c r="C53" s="16">
        <v>10016</v>
      </c>
      <c r="D53" s="16">
        <v>2009</v>
      </c>
      <c r="E53" s="16" t="s">
        <v>62</v>
      </c>
      <c r="F53" s="16" t="s">
        <v>56</v>
      </c>
      <c r="G53" s="17">
        <v>623.74499999999989</v>
      </c>
      <c r="H53" s="18">
        <v>191937</v>
      </c>
      <c r="I53" s="18">
        <f t="shared" si="2"/>
        <v>249518</v>
      </c>
      <c r="J53" s="18">
        <f t="shared" si="3"/>
        <v>155635605</v>
      </c>
      <c r="K53" s="7"/>
      <c r="M53" s="32"/>
      <c r="N53" s="32"/>
    </row>
    <row r="54" spans="1:14" ht="30" customHeight="1" x14ac:dyDescent="0.3">
      <c r="A54" s="1"/>
      <c r="B54" s="6"/>
      <c r="C54" s="16">
        <v>7900</v>
      </c>
      <c r="D54" s="16">
        <v>2010</v>
      </c>
      <c r="E54" s="16" t="s">
        <v>63</v>
      </c>
      <c r="F54" s="16" t="s">
        <v>53</v>
      </c>
      <c r="G54" s="17">
        <v>100</v>
      </c>
      <c r="H54" s="18">
        <v>74534</v>
      </c>
      <c r="I54" s="18">
        <f t="shared" si="2"/>
        <v>96894</v>
      </c>
      <c r="J54" s="18">
        <f t="shared" si="3"/>
        <v>9689400</v>
      </c>
      <c r="K54" s="7"/>
      <c r="M54" s="32"/>
      <c r="N54" s="32"/>
    </row>
    <row r="55" spans="1:14" ht="58.5" customHeight="1" x14ac:dyDescent="0.3">
      <c r="A55" s="1"/>
      <c r="B55" s="6"/>
      <c r="C55" s="16">
        <v>4015</v>
      </c>
      <c r="D55" s="16">
        <v>2011</v>
      </c>
      <c r="E55" s="16" t="s">
        <v>64</v>
      </c>
      <c r="F55" s="16" t="s">
        <v>53</v>
      </c>
      <c r="G55" s="17">
        <v>2079.1499999999996</v>
      </c>
      <c r="H55" s="18">
        <v>22923</v>
      </c>
      <c r="I55" s="18">
        <f t="shared" si="2"/>
        <v>29800</v>
      </c>
      <c r="J55" s="18">
        <f t="shared" si="3"/>
        <v>61958670</v>
      </c>
      <c r="K55" s="7"/>
      <c r="M55" s="32"/>
      <c r="N55" s="32"/>
    </row>
    <row r="56" spans="1:14" ht="30" customHeight="1" x14ac:dyDescent="0.3">
      <c r="A56" s="1"/>
      <c r="B56" s="6"/>
      <c r="C56" s="16">
        <v>4034</v>
      </c>
      <c r="D56" s="16">
        <v>2012</v>
      </c>
      <c r="E56" s="16" t="s">
        <v>65</v>
      </c>
      <c r="F56" s="16" t="s">
        <v>53</v>
      </c>
      <c r="G56" s="17">
        <v>2079.1499999999996</v>
      </c>
      <c r="H56" s="18">
        <v>33278</v>
      </c>
      <c r="I56" s="18">
        <f t="shared" si="2"/>
        <v>43261</v>
      </c>
      <c r="J56" s="18">
        <f t="shared" si="3"/>
        <v>89946108</v>
      </c>
      <c r="K56" s="7"/>
      <c r="M56" s="32"/>
      <c r="N56" s="32"/>
    </row>
    <row r="57" spans="1:14" ht="30" customHeight="1" x14ac:dyDescent="0.3">
      <c r="A57" s="1"/>
      <c r="B57" s="6"/>
      <c r="C57" s="16">
        <v>4160</v>
      </c>
      <c r="D57" s="16">
        <v>2013</v>
      </c>
      <c r="E57" s="16" t="s">
        <v>66</v>
      </c>
      <c r="F57" s="16" t="s">
        <v>56</v>
      </c>
      <c r="G57" s="17">
        <v>291.08099999999996</v>
      </c>
      <c r="H57" s="18">
        <v>205820</v>
      </c>
      <c r="I57" s="18">
        <f t="shared" si="2"/>
        <v>267566</v>
      </c>
      <c r="J57" s="18">
        <f t="shared" si="3"/>
        <v>77883379</v>
      </c>
      <c r="K57" s="7"/>
      <c r="M57" s="32"/>
      <c r="N57" s="32"/>
    </row>
    <row r="58" spans="1:14" ht="30" customHeight="1" x14ac:dyDescent="0.3">
      <c r="A58" s="1"/>
      <c r="B58" s="6"/>
      <c r="C58" s="16">
        <v>4747</v>
      </c>
      <c r="D58" s="16">
        <v>2014</v>
      </c>
      <c r="E58" s="16" t="s">
        <v>67</v>
      </c>
      <c r="F58" s="16" t="s">
        <v>56</v>
      </c>
      <c r="G58" s="17">
        <v>124.749</v>
      </c>
      <c r="H58" s="18">
        <v>167179</v>
      </c>
      <c r="I58" s="18">
        <f t="shared" si="2"/>
        <v>217333</v>
      </c>
      <c r="J58" s="18">
        <f t="shared" si="3"/>
        <v>27112074</v>
      </c>
      <c r="K58" s="7"/>
      <c r="M58" s="32"/>
      <c r="N58" s="32"/>
    </row>
    <row r="59" spans="1:14" ht="30" customHeight="1" x14ac:dyDescent="0.3">
      <c r="A59" s="1"/>
      <c r="B59" s="6"/>
      <c r="C59" s="16">
        <v>3864</v>
      </c>
      <c r="D59" s="16">
        <v>2015</v>
      </c>
      <c r="E59" s="16" t="s">
        <v>68</v>
      </c>
      <c r="F59" s="16" t="s">
        <v>53</v>
      </c>
      <c r="G59" s="17">
        <v>2079.1499999999996</v>
      </c>
      <c r="H59" s="18">
        <v>3384</v>
      </c>
      <c r="I59" s="18">
        <f t="shared" si="2"/>
        <v>4399</v>
      </c>
      <c r="J59" s="18">
        <f t="shared" si="3"/>
        <v>9146181</v>
      </c>
      <c r="K59" s="7"/>
      <c r="M59" s="32"/>
      <c r="N59" s="32"/>
    </row>
    <row r="60" spans="1:14" ht="30" customHeight="1" x14ac:dyDescent="0.3">
      <c r="A60" s="1"/>
      <c r="B60" s="6"/>
      <c r="C60" s="16">
        <v>3867</v>
      </c>
      <c r="D60" s="16">
        <v>2016</v>
      </c>
      <c r="E60" s="16" t="s">
        <v>69</v>
      </c>
      <c r="F60" s="16" t="s">
        <v>53</v>
      </c>
      <c r="G60" s="17">
        <v>103.9575</v>
      </c>
      <c r="H60" s="18">
        <v>4114</v>
      </c>
      <c r="I60" s="18">
        <f t="shared" si="2"/>
        <v>5348</v>
      </c>
      <c r="J60" s="18">
        <f t="shared" si="3"/>
        <v>555965</v>
      </c>
      <c r="K60" s="7"/>
      <c r="M60" s="32"/>
      <c r="N60" s="32"/>
    </row>
    <row r="61" spans="1:14" ht="30" customHeight="1" x14ac:dyDescent="0.3">
      <c r="A61" s="1"/>
      <c r="B61" s="6"/>
      <c r="C61" s="16">
        <v>3841</v>
      </c>
      <c r="D61" s="16">
        <v>2017</v>
      </c>
      <c r="E61" s="16" t="s">
        <v>70</v>
      </c>
      <c r="F61" s="16" t="s">
        <v>56</v>
      </c>
      <c r="G61" s="17">
        <v>72.77024999999999</v>
      </c>
      <c r="H61" s="18">
        <v>1411155</v>
      </c>
      <c r="I61" s="18">
        <f t="shared" si="2"/>
        <v>1834502</v>
      </c>
      <c r="J61" s="18">
        <f t="shared" si="3"/>
        <v>133497169</v>
      </c>
      <c r="K61" s="7"/>
      <c r="M61" s="32"/>
      <c r="N61" s="32"/>
    </row>
    <row r="62" spans="1:14" ht="30" customHeight="1" x14ac:dyDescent="0.3">
      <c r="A62" s="1"/>
      <c r="B62" s="6"/>
      <c r="C62" s="16">
        <v>6313</v>
      </c>
      <c r="D62" s="16">
        <v>2018</v>
      </c>
      <c r="E62" s="16" t="s">
        <v>71</v>
      </c>
      <c r="F62" s="16" t="s">
        <v>56</v>
      </c>
      <c r="G62" s="17">
        <v>20</v>
      </c>
      <c r="H62" s="18">
        <v>1358843</v>
      </c>
      <c r="I62" s="18">
        <f t="shared" si="2"/>
        <v>1766496</v>
      </c>
      <c r="J62" s="18">
        <f t="shared" si="3"/>
        <v>35329920</v>
      </c>
      <c r="K62" s="7"/>
      <c r="M62" s="32"/>
      <c r="N62" s="32"/>
    </row>
    <row r="63" spans="1:14" ht="30" customHeight="1" x14ac:dyDescent="0.3">
      <c r="A63" s="1"/>
      <c r="B63" s="6"/>
      <c r="C63" s="16">
        <v>4712</v>
      </c>
      <c r="D63" s="16">
        <v>2019</v>
      </c>
      <c r="E63" s="16" t="s">
        <v>72</v>
      </c>
      <c r="F63" s="16" t="s">
        <v>56</v>
      </c>
      <c r="G63" s="17">
        <v>31.187249999999999</v>
      </c>
      <c r="H63" s="18">
        <v>1658667</v>
      </c>
      <c r="I63" s="18">
        <f t="shared" si="2"/>
        <v>2156267</v>
      </c>
      <c r="J63" s="18">
        <f t="shared" si="3"/>
        <v>67248038</v>
      </c>
      <c r="K63" s="7"/>
      <c r="M63" s="32"/>
      <c r="N63" s="32"/>
    </row>
    <row r="64" spans="1:14" ht="57" x14ac:dyDescent="0.3">
      <c r="A64" s="1"/>
      <c r="B64" s="6"/>
      <c r="C64" s="16">
        <v>3708</v>
      </c>
      <c r="D64" s="16">
        <v>2020</v>
      </c>
      <c r="E64" s="16" t="s">
        <v>73</v>
      </c>
      <c r="F64" s="16" t="s">
        <v>37</v>
      </c>
      <c r="G64" s="17">
        <v>32501.25</v>
      </c>
      <c r="H64" s="18">
        <v>5794</v>
      </c>
      <c r="I64" s="18">
        <f t="shared" si="2"/>
        <v>7532</v>
      </c>
      <c r="J64" s="18">
        <f t="shared" si="3"/>
        <v>244799415</v>
      </c>
      <c r="K64" s="7"/>
      <c r="M64" s="32"/>
      <c r="N64" s="32"/>
    </row>
    <row r="65" spans="1:14" ht="50.25" customHeight="1" x14ac:dyDescent="0.3">
      <c r="A65" s="1"/>
      <c r="B65" s="6"/>
      <c r="C65" s="16">
        <v>4959</v>
      </c>
      <c r="D65" s="16">
        <v>2021</v>
      </c>
      <c r="E65" s="16" t="s">
        <v>74</v>
      </c>
      <c r="F65" s="16" t="s">
        <v>37</v>
      </c>
      <c r="G65" s="17">
        <v>3008.5300500000003</v>
      </c>
      <c r="H65" s="18">
        <v>8684</v>
      </c>
      <c r="I65" s="18">
        <f t="shared" si="2"/>
        <v>11289</v>
      </c>
      <c r="J65" s="18">
        <f t="shared" si="3"/>
        <v>33963296</v>
      </c>
      <c r="K65" s="7"/>
      <c r="M65" s="32"/>
      <c r="N65" s="32"/>
    </row>
    <row r="66" spans="1:14" ht="30" customHeight="1" x14ac:dyDescent="0.3">
      <c r="A66" s="1"/>
      <c r="B66" s="6"/>
      <c r="C66" s="16">
        <v>7713</v>
      </c>
      <c r="D66" s="16">
        <v>2022</v>
      </c>
      <c r="E66" s="16" t="s">
        <v>75</v>
      </c>
      <c r="F66" s="16" t="s">
        <v>37</v>
      </c>
      <c r="G66" s="17">
        <v>3008.5300500000003</v>
      </c>
      <c r="H66" s="18">
        <v>8071</v>
      </c>
      <c r="I66" s="18">
        <f t="shared" si="2"/>
        <v>10492</v>
      </c>
      <c r="J66" s="18">
        <f t="shared" si="3"/>
        <v>31565497</v>
      </c>
      <c r="K66" s="7"/>
      <c r="M66" s="32"/>
      <c r="N66" s="32"/>
    </row>
    <row r="67" spans="1:14" ht="30" customHeight="1" x14ac:dyDescent="0.3">
      <c r="A67" s="1"/>
      <c r="B67" s="6"/>
      <c r="C67" s="16">
        <v>7714</v>
      </c>
      <c r="D67" s="16">
        <v>2023</v>
      </c>
      <c r="E67" s="16" t="s">
        <v>76</v>
      </c>
      <c r="F67" s="16" t="s">
        <v>37</v>
      </c>
      <c r="G67" s="17">
        <v>24068.240400000002</v>
      </c>
      <c r="H67" s="18">
        <v>8071</v>
      </c>
      <c r="I67" s="18">
        <f t="shared" si="2"/>
        <v>10492</v>
      </c>
      <c r="J67" s="18">
        <f t="shared" si="3"/>
        <v>252523978</v>
      </c>
      <c r="K67" s="7"/>
      <c r="M67" s="32"/>
      <c r="N67" s="32"/>
    </row>
    <row r="68" spans="1:14" ht="30" customHeight="1" x14ac:dyDescent="0.3">
      <c r="A68" s="1"/>
      <c r="B68" s="6"/>
      <c r="C68" s="16">
        <v>3394</v>
      </c>
      <c r="D68" s="16">
        <v>2024</v>
      </c>
      <c r="E68" s="16" t="s">
        <v>77</v>
      </c>
      <c r="F68" s="16" t="s">
        <v>56</v>
      </c>
      <c r="G68" s="17">
        <v>415.83</v>
      </c>
      <c r="H68" s="18">
        <v>962345</v>
      </c>
      <c r="I68" s="18">
        <f t="shared" si="2"/>
        <v>1251049</v>
      </c>
      <c r="J68" s="18">
        <f t="shared" si="3"/>
        <v>520223706</v>
      </c>
      <c r="K68" s="7"/>
      <c r="M68" s="32"/>
      <c r="N68" s="32"/>
    </row>
    <row r="69" spans="1:14" ht="30" customHeight="1" x14ac:dyDescent="0.3">
      <c r="A69" s="1"/>
      <c r="B69" s="6"/>
      <c r="C69" s="16">
        <v>3204</v>
      </c>
      <c r="D69" s="16">
        <v>2025</v>
      </c>
      <c r="E69" s="16" t="s">
        <v>78</v>
      </c>
      <c r="F69" s="16" t="s">
        <v>56</v>
      </c>
      <c r="G69" s="17">
        <v>236.67828292867827</v>
      </c>
      <c r="H69" s="18">
        <v>977648</v>
      </c>
      <c r="I69" s="18">
        <f t="shared" si="2"/>
        <v>1270942</v>
      </c>
      <c r="J69" s="18">
        <f t="shared" si="3"/>
        <v>300804370</v>
      </c>
      <c r="K69" s="7"/>
      <c r="M69" s="32"/>
      <c r="N69" s="32"/>
    </row>
    <row r="70" spans="1:14" ht="30" customHeight="1" x14ac:dyDescent="0.3">
      <c r="A70" s="1"/>
      <c r="B70" s="6"/>
      <c r="C70" s="16">
        <v>3806</v>
      </c>
      <c r="D70" s="16">
        <v>2026</v>
      </c>
      <c r="E70" s="16" t="s">
        <v>79</v>
      </c>
      <c r="F70" s="16" t="s">
        <v>53</v>
      </c>
      <c r="G70" s="17">
        <v>2079.1499999999996</v>
      </c>
      <c r="H70" s="18">
        <v>3405</v>
      </c>
      <c r="I70" s="18">
        <f t="shared" si="2"/>
        <v>4427</v>
      </c>
      <c r="J70" s="18">
        <f t="shared" si="3"/>
        <v>9204397</v>
      </c>
      <c r="K70" s="7"/>
      <c r="M70" s="32"/>
      <c r="N70" s="32"/>
    </row>
    <row r="71" spans="1:14" ht="30" customHeight="1" x14ac:dyDescent="0.3">
      <c r="A71" s="1"/>
      <c r="B71" s="6"/>
      <c r="C71" s="16">
        <v>3837</v>
      </c>
      <c r="D71" s="16">
        <v>2027</v>
      </c>
      <c r="E71" s="16" t="s">
        <v>80</v>
      </c>
      <c r="F71" s="16" t="s">
        <v>43</v>
      </c>
      <c r="G71" s="17">
        <v>774.66088888888885</v>
      </c>
      <c r="H71" s="18">
        <v>15321</v>
      </c>
      <c r="I71" s="18">
        <f t="shared" si="2"/>
        <v>19917</v>
      </c>
      <c r="J71" s="18">
        <f t="shared" si="3"/>
        <v>15428921</v>
      </c>
      <c r="K71" s="7"/>
      <c r="M71" s="32"/>
      <c r="N71" s="32"/>
    </row>
    <row r="72" spans="1:14" x14ac:dyDescent="0.3">
      <c r="A72" s="1"/>
      <c r="B72" s="6"/>
      <c r="C72" s="16">
        <v>5404</v>
      </c>
      <c r="D72" s="16">
        <v>2028</v>
      </c>
      <c r="E72" s="16" t="s">
        <v>81</v>
      </c>
      <c r="F72" s="16" t="s">
        <v>37</v>
      </c>
      <c r="G72" s="17">
        <v>831.66</v>
      </c>
      <c r="H72" s="18">
        <v>10706</v>
      </c>
      <c r="I72" s="18">
        <f t="shared" si="2"/>
        <v>13918</v>
      </c>
      <c r="J72" s="18">
        <f t="shared" si="3"/>
        <v>11575044</v>
      </c>
      <c r="K72" s="7"/>
      <c r="M72" s="32"/>
      <c r="N72" s="32"/>
    </row>
    <row r="73" spans="1:14" ht="30" customHeight="1" x14ac:dyDescent="0.3">
      <c r="A73" s="1"/>
      <c r="B73" s="6"/>
      <c r="C73" s="33" t="s">
        <v>82</v>
      </c>
      <c r="D73" s="34"/>
      <c r="E73" s="34"/>
      <c r="F73" s="34"/>
      <c r="G73" s="34"/>
      <c r="H73" s="34"/>
      <c r="I73" s="34"/>
      <c r="J73" s="35"/>
      <c r="K73" s="7"/>
      <c r="L73" s="2" t="s">
        <v>51</v>
      </c>
      <c r="M73" s="32"/>
      <c r="N73" s="32"/>
    </row>
    <row r="74" spans="1:14" ht="30" customHeight="1" x14ac:dyDescent="0.3">
      <c r="A74" s="1"/>
      <c r="B74" s="6"/>
      <c r="C74" s="16">
        <v>3012</v>
      </c>
      <c r="D74" s="16">
        <v>3001</v>
      </c>
      <c r="E74" s="16" t="s">
        <v>83</v>
      </c>
      <c r="F74" s="16" t="s">
        <v>53</v>
      </c>
      <c r="G74" s="17">
        <v>625.26</v>
      </c>
      <c r="H74" s="18">
        <v>9583</v>
      </c>
      <c r="I74" s="18">
        <f t="shared" ref="I74:I90" si="4">+ROUND(H74*(1+$J$156),0)</f>
        <v>12458</v>
      </c>
      <c r="J74" s="18">
        <f t="shared" ref="J74:J90" si="5">+ROUND(I74*G74,0)</f>
        <v>7789489</v>
      </c>
      <c r="K74" s="7"/>
      <c r="M74" s="32"/>
      <c r="N74" s="32"/>
    </row>
    <row r="75" spans="1:14" ht="30" customHeight="1" x14ac:dyDescent="0.3">
      <c r="A75" s="1"/>
      <c r="B75" s="6"/>
      <c r="C75" s="16">
        <v>3011</v>
      </c>
      <c r="D75" s="16">
        <v>3002</v>
      </c>
      <c r="E75" s="16" t="s">
        <v>84</v>
      </c>
      <c r="F75" s="16" t="s">
        <v>43</v>
      </c>
      <c r="G75" s="17">
        <v>625.26</v>
      </c>
      <c r="H75" s="18">
        <v>8176</v>
      </c>
      <c r="I75" s="18">
        <f t="shared" si="4"/>
        <v>10629</v>
      </c>
      <c r="J75" s="18">
        <f t="shared" si="5"/>
        <v>6645889</v>
      </c>
      <c r="K75" s="7"/>
      <c r="M75" s="32"/>
      <c r="N75" s="32"/>
    </row>
    <row r="76" spans="1:14" ht="30" customHeight="1" x14ac:dyDescent="0.3">
      <c r="A76" s="1"/>
      <c r="B76" s="6"/>
      <c r="C76" s="16">
        <v>3464</v>
      </c>
      <c r="D76" s="16">
        <v>3003</v>
      </c>
      <c r="E76" s="16" t="s">
        <v>59</v>
      </c>
      <c r="F76" s="16" t="s">
        <v>56</v>
      </c>
      <c r="G76" s="17">
        <v>171.94650000000001</v>
      </c>
      <c r="H76" s="18">
        <v>58471</v>
      </c>
      <c r="I76" s="18">
        <f t="shared" si="4"/>
        <v>76012</v>
      </c>
      <c r="J76" s="18">
        <f t="shared" si="5"/>
        <v>13069997</v>
      </c>
      <c r="K76" s="7"/>
      <c r="M76" s="32"/>
      <c r="N76" s="32"/>
    </row>
    <row r="77" spans="1:14" ht="30" customHeight="1" x14ac:dyDescent="0.3">
      <c r="A77" s="1"/>
      <c r="B77" s="6"/>
      <c r="C77" s="16">
        <v>3017</v>
      </c>
      <c r="D77" s="16">
        <v>3004</v>
      </c>
      <c r="E77" s="16" t="s">
        <v>60</v>
      </c>
      <c r="F77" s="16" t="s">
        <v>56</v>
      </c>
      <c r="G77" s="17">
        <v>304.81425000000002</v>
      </c>
      <c r="H77" s="18">
        <v>45734</v>
      </c>
      <c r="I77" s="18">
        <f t="shared" si="4"/>
        <v>59454</v>
      </c>
      <c r="J77" s="18">
        <f t="shared" si="5"/>
        <v>18122426</v>
      </c>
      <c r="K77" s="7"/>
      <c r="M77" s="32"/>
      <c r="N77" s="32"/>
    </row>
    <row r="78" spans="1:14" ht="30" customHeight="1" x14ac:dyDescent="0.3">
      <c r="A78" s="1"/>
      <c r="B78" s="6"/>
      <c r="C78" s="16">
        <v>4159</v>
      </c>
      <c r="D78" s="16">
        <v>3005</v>
      </c>
      <c r="E78" s="16" t="s">
        <v>85</v>
      </c>
      <c r="F78" s="16" t="s">
        <v>56</v>
      </c>
      <c r="G78" s="17">
        <v>65.652299999999997</v>
      </c>
      <c r="H78" s="18">
        <v>193444</v>
      </c>
      <c r="I78" s="18">
        <f t="shared" si="4"/>
        <v>251477</v>
      </c>
      <c r="J78" s="18">
        <f t="shared" si="5"/>
        <v>16510043</v>
      </c>
      <c r="K78" s="7"/>
      <c r="M78" s="32"/>
      <c r="N78" s="32"/>
    </row>
    <row r="79" spans="1:14" ht="30" customHeight="1" x14ac:dyDescent="0.3">
      <c r="A79" s="1"/>
      <c r="B79" s="6"/>
      <c r="C79" s="16">
        <v>4755</v>
      </c>
      <c r="D79" s="16">
        <v>3006</v>
      </c>
      <c r="E79" s="16" t="s">
        <v>86</v>
      </c>
      <c r="F79" s="16" t="s">
        <v>56</v>
      </c>
      <c r="G79" s="17">
        <v>28.136699999999994</v>
      </c>
      <c r="H79" s="18">
        <v>170187</v>
      </c>
      <c r="I79" s="18">
        <f t="shared" si="4"/>
        <v>221243</v>
      </c>
      <c r="J79" s="18">
        <f t="shared" si="5"/>
        <v>6225048</v>
      </c>
      <c r="K79" s="7"/>
      <c r="M79" s="32"/>
      <c r="N79" s="32"/>
    </row>
    <row r="80" spans="1:14" ht="30" customHeight="1" x14ac:dyDescent="0.3">
      <c r="A80" s="1"/>
      <c r="B80" s="6"/>
      <c r="C80" s="16">
        <v>3425</v>
      </c>
      <c r="D80" s="16">
        <v>3007</v>
      </c>
      <c r="E80" s="16" t="s">
        <v>87</v>
      </c>
      <c r="F80" s="16" t="s">
        <v>53</v>
      </c>
      <c r="G80" s="17">
        <v>207.91499999999999</v>
      </c>
      <c r="H80" s="18">
        <v>92879</v>
      </c>
      <c r="I80" s="18">
        <f t="shared" si="4"/>
        <v>120743</v>
      </c>
      <c r="J80" s="18">
        <f t="shared" si="5"/>
        <v>25104281</v>
      </c>
      <c r="K80" s="7"/>
      <c r="M80" s="32"/>
      <c r="N80" s="32"/>
    </row>
    <row r="81" spans="1:16" ht="30" customHeight="1" x14ac:dyDescent="0.3">
      <c r="A81" s="1"/>
      <c r="B81" s="6"/>
      <c r="C81" s="16">
        <v>4238</v>
      </c>
      <c r="D81" s="16">
        <v>3008</v>
      </c>
      <c r="E81" s="16" t="s">
        <v>88</v>
      </c>
      <c r="F81" s="16" t="s">
        <v>37</v>
      </c>
      <c r="G81" s="17">
        <v>834.09684000000004</v>
      </c>
      <c r="H81" s="18">
        <v>7569</v>
      </c>
      <c r="I81" s="18">
        <f t="shared" si="4"/>
        <v>9840</v>
      </c>
      <c r="J81" s="18">
        <f t="shared" si="5"/>
        <v>8207513</v>
      </c>
      <c r="K81" s="7"/>
      <c r="M81" s="32"/>
      <c r="N81" s="32"/>
    </row>
    <row r="82" spans="1:16" ht="59.25" customHeight="1" x14ac:dyDescent="0.3">
      <c r="A82" s="1"/>
      <c r="B82" s="6"/>
      <c r="C82" s="16">
        <v>10016</v>
      </c>
      <c r="D82" s="16">
        <v>3009</v>
      </c>
      <c r="E82" s="16" t="s">
        <v>62</v>
      </c>
      <c r="F82" s="16" t="s">
        <v>56</v>
      </c>
      <c r="G82" s="17">
        <v>187.578</v>
      </c>
      <c r="H82" s="18">
        <v>191937</v>
      </c>
      <c r="I82" s="18">
        <f t="shared" si="4"/>
        <v>249518</v>
      </c>
      <c r="J82" s="18">
        <f t="shared" si="5"/>
        <v>46804087</v>
      </c>
      <c r="K82" s="7"/>
      <c r="M82" s="32"/>
      <c r="N82" s="32"/>
    </row>
    <row r="83" spans="1:16" ht="30" customHeight="1" x14ac:dyDescent="0.3">
      <c r="A83" s="1"/>
      <c r="B83" s="6"/>
      <c r="C83" s="16">
        <v>3621</v>
      </c>
      <c r="D83" s="16">
        <v>3010</v>
      </c>
      <c r="E83" s="16" t="s">
        <v>89</v>
      </c>
      <c r="F83" s="16" t="s">
        <v>22</v>
      </c>
      <c r="G83" s="17">
        <v>31</v>
      </c>
      <c r="H83" s="18">
        <v>1108408</v>
      </c>
      <c r="I83" s="18">
        <f t="shared" si="4"/>
        <v>1440930</v>
      </c>
      <c r="J83" s="18">
        <f t="shared" si="5"/>
        <v>44668830</v>
      </c>
      <c r="K83" s="7"/>
      <c r="M83" s="32"/>
      <c r="N83" s="32"/>
    </row>
    <row r="84" spans="1:16" ht="30" customHeight="1" x14ac:dyDescent="0.3">
      <c r="A84" s="1"/>
      <c r="B84" s="6"/>
      <c r="C84" s="16">
        <v>5181</v>
      </c>
      <c r="D84" s="16">
        <v>3011</v>
      </c>
      <c r="E84" s="16" t="s">
        <v>90</v>
      </c>
      <c r="F84" s="16" t="s">
        <v>43</v>
      </c>
      <c r="G84" s="17">
        <v>434.18199999999996</v>
      </c>
      <c r="H84" s="18">
        <v>65653</v>
      </c>
      <c r="I84" s="18">
        <f t="shared" si="4"/>
        <v>85349</v>
      </c>
      <c r="J84" s="18">
        <f t="shared" si="5"/>
        <v>37057000</v>
      </c>
      <c r="K84" s="7"/>
      <c r="M84" s="32"/>
      <c r="N84" s="32"/>
    </row>
    <row r="85" spans="1:16" ht="30" customHeight="1" x14ac:dyDescent="0.3">
      <c r="A85" s="1"/>
      <c r="B85" s="6"/>
      <c r="C85" s="16">
        <v>4054</v>
      </c>
      <c r="D85" s="16">
        <v>3012</v>
      </c>
      <c r="E85" s="16" t="s">
        <v>91</v>
      </c>
      <c r="F85" s="16" t="s">
        <v>43</v>
      </c>
      <c r="G85" s="17">
        <v>124.05200000000001</v>
      </c>
      <c r="H85" s="18">
        <v>92669</v>
      </c>
      <c r="I85" s="18">
        <f t="shared" si="4"/>
        <v>120470</v>
      </c>
      <c r="J85" s="18">
        <f t="shared" si="5"/>
        <v>14944544</v>
      </c>
      <c r="K85" s="7"/>
      <c r="M85" s="32"/>
      <c r="N85" s="32"/>
    </row>
    <row r="86" spans="1:16" ht="30" customHeight="1" x14ac:dyDescent="0.3">
      <c r="A86" s="1"/>
      <c r="B86" s="6"/>
      <c r="C86" s="16">
        <v>3210</v>
      </c>
      <c r="D86" s="16">
        <v>3013</v>
      </c>
      <c r="E86" s="16" t="s">
        <v>92</v>
      </c>
      <c r="F86" s="16" t="s">
        <v>43</v>
      </c>
      <c r="G86" s="17">
        <v>62.026000000000003</v>
      </c>
      <c r="H86" s="18">
        <v>82582</v>
      </c>
      <c r="I86" s="18">
        <f t="shared" si="4"/>
        <v>107357</v>
      </c>
      <c r="J86" s="18">
        <f t="shared" si="5"/>
        <v>6658925</v>
      </c>
      <c r="K86" s="7"/>
      <c r="M86" s="32"/>
      <c r="N86" s="32"/>
    </row>
    <row r="87" spans="1:16" ht="30" customHeight="1" x14ac:dyDescent="0.3">
      <c r="A87" s="1"/>
      <c r="B87" s="6"/>
      <c r="C87" s="16">
        <v>9997</v>
      </c>
      <c r="D87" s="16">
        <v>3014</v>
      </c>
      <c r="E87" s="16" t="s">
        <v>93</v>
      </c>
      <c r="F87" s="16" t="s">
        <v>53</v>
      </c>
      <c r="G87" s="17">
        <v>625.26</v>
      </c>
      <c r="H87" s="18">
        <v>2880</v>
      </c>
      <c r="I87" s="18">
        <f t="shared" si="4"/>
        <v>3744</v>
      </c>
      <c r="J87" s="18">
        <f t="shared" si="5"/>
        <v>2340973</v>
      </c>
      <c r="K87" s="7"/>
      <c r="M87" s="32"/>
      <c r="N87" s="32"/>
    </row>
    <row r="88" spans="1:16" ht="30" customHeight="1" x14ac:dyDescent="0.3">
      <c r="A88" s="1"/>
      <c r="B88" s="6"/>
      <c r="C88" s="16">
        <v>8158</v>
      </c>
      <c r="D88" s="16">
        <v>3015</v>
      </c>
      <c r="E88" s="16" t="s">
        <v>94</v>
      </c>
      <c r="F88" s="16" t="s">
        <v>56</v>
      </c>
      <c r="G88" s="17">
        <v>62</v>
      </c>
      <c r="H88" s="18">
        <v>794297</v>
      </c>
      <c r="I88" s="18">
        <f t="shared" si="4"/>
        <v>1032586</v>
      </c>
      <c r="J88" s="18">
        <f t="shared" si="5"/>
        <v>64020332</v>
      </c>
      <c r="K88" s="7"/>
      <c r="M88" s="32"/>
      <c r="N88" s="32"/>
    </row>
    <row r="89" spans="1:16" ht="30" customHeight="1" x14ac:dyDescent="0.3">
      <c r="A89" s="1"/>
      <c r="B89" s="6"/>
      <c r="C89" s="16">
        <v>4089</v>
      </c>
      <c r="D89" s="16">
        <v>3016</v>
      </c>
      <c r="E89" s="16" t="s">
        <v>95</v>
      </c>
      <c r="F89" s="16" t="s">
        <v>43</v>
      </c>
      <c r="G89" s="17">
        <v>155</v>
      </c>
      <c r="H89" s="18">
        <v>72101</v>
      </c>
      <c r="I89" s="18">
        <f t="shared" si="4"/>
        <v>93731</v>
      </c>
      <c r="J89" s="18">
        <f t="shared" si="5"/>
        <v>14528305</v>
      </c>
      <c r="K89" s="7"/>
      <c r="M89" s="32"/>
      <c r="N89" s="32"/>
    </row>
    <row r="90" spans="1:16" ht="30" customHeight="1" x14ac:dyDescent="0.3">
      <c r="A90" s="1"/>
      <c r="B90" s="6"/>
      <c r="C90" s="16">
        <v>8166</v>
      </c>
      <c r="D90" s="16">
        <v>3017</v>
      </c>
      <c r="E90" s="16" t="s">
        <v>96</v>
      </c>
      <c r="F90" s="16" t="s">
        <v>53</v>
      </c>
      <c r="G90" s="17">
        <v>20</v>
      </c>
      <c r="H90" s="18">
        <v>137916</v>
      </c>
      <c r="I90" s="18">
        <f t="shared" si="4"/>
        <v>179291</v>
      </c>
      <c r="J90" s="18">
        <f t="shared" si="5"/>
        <v>3585820</v>
      </c>
      <c r="K90" s="7"/>
      <c r="L90" s="32"/>
      <c r="M90" s="32"/>
      <c r="N90" s="32"/>
    </row>
    <row r="91" spans="1:16" ht="30" customHeight="1" x14ac:dyDescent="0.3">
      <c r="A91" s="1"/>
      <c r="B91" s="6"/>
      <c r="C91" s="33" t="s">
        <v>97</v>
      </c>
      <c r="D91" s="34"/>
      <c r="E91" s="34"/>
      <c r="F91" s="34"/>
      <c r="G91" s="34"/>
      <c r="H91" s="34"/>
      <c r="I91" s="34"/>
      <c r="J91" s="35"/>
      <c r="K91" s="7"/>
      <c r="M91" s="32"/>
      <c r="N91" s="32"/>
    </row>
    <row r="92" spans="1:16" ht="30" customHeight="1" x14ac:dyDescent="0.3">
      <c r="A92" s="1"/>
      <c r="B92" s="6"/>
      <c r="C92" s="16">
        <v>3009</v>
      </c>
      <c r="D92" s="16">
        <v>4001</v>
      </c>
      <c r="E92" s="16" t="s">
        <v>98</v>
      </c>
      <c r="F92" s="16" t="s">
        <v>56</v>
      </c>
      <c r="G92" s="17">
        <v>300.12479999999999</v>
      </c>
      <c r="H92" s="18">
        <v>58471</v>
      </c>
      <c r="I92" s="18">
        <f t="shared" ref="I92:I125" si="6">+ROUND(H92*(1+$J$156),0)</f>
        <v>76012</v>
      </c>
      <c r="J92" s="18">
        <f t="shared" ref="J92:J125" si="7">+ROUND(I92*G92,0)</f>
        <v>22813086</v>
      </c>
      <c r="K92" s="7"/>
      <c r="M92" s="32"/>
      <c r="N92" s="32"/>
      <c r="O92" s="32"/>
      <c r="P92" s="36"/>
    </row>
    <row r="93" spans="1:16" ht="30" customHeight="1" x14ac:dyDescent="0.3">
      <c r="A93" s="1"/>
      <c r="B93" s="6"/>
      <c r="C93" s="16">
        <v>7893</v>
      </c>
      <c r="D93" s="16">
        <v>4002</v>
      </c>
      <c r="E93" s="16" t="s">
        <v>99</v>
      </c>
      <c r="F93" s="16" t="s">
        <v>22</v>
      </c>
      <c r="G93" s="17">
        <v>25</v>
      </c>
      <c r="H93" s="18">
        <v>298919</v>
      </c>
      <c r="I93" s="18">
        <f t="shared" si="6"/>
        <v>388595</v>
      </c>
      <c r="J93" s="18">
        <f t="shared" si="7"/>
        <v>9714875</v>
      </c>
      <c r="K93" s="7"/>
      <c r="M93" s="32"/>
      <c r="N93" s="32"/>
    </row>
    <row r="94" spans="1:16" ht="30" customHeight="1" x14ac:dyDescent="0.3">
      <c r="A94" s="1"/>
      <c r="B94" s="6"/>
      <c r="C94" s="16">
        <v>4848</v>
      </c>
      <c r="D94" s="16">
        <v>4003</v>
      </c>
      <c r="E94" s="16" t="s">
        <v>100</v>
      </c>
      <c r="F94" s="16" t="s">
        <v>43</v>
      </c>
      <c r="G94" s="17">
        <v>10</v>
      </c>
      <c r="H94" s="18">
        <v>13637</v>
      </c>
      <c r="I94" s="18">
        <f t="shared" si="6"/>
        <v>17728</v>
      </c>
      <c r="J94" s="18">
        <f t="shared" si="7"/>
        <v>177280</v>
      </c>
      <c r="K94" s="7"/>
      <c r="M94" s="32"/>
      <c r="N94" s="32"/>
    </row>
    <row r="95" spans="1:16" ht="30" customHeight="1" x14ac:dyDescent="0.3">
      <c r="A95" s="1"/>
      <c r="B95" s="6"/>
      <c r="C95" s="16">
        <v>3155</v>
      </c>
      <c r="D95" s="16">
        <v>4004</v>
      </c>
      <c r="E95" s="16" t="s">
        <v>101</v>
      </c>
      <c r="F95" s="16" t="s">
        <v>22</v>
      </c>
      <c r="G95" s="17">
        <v>16</v>
      </c>
      <c r="H95" s="18">
        <v>201905</v>
      </c>
      <c r="I95" s="18">
        <f t="shared" si="6"/>
        <v>262477</v>
      </c>
      <c r="J95" s="18">
        <f t="shared" si="7"/>
        <v>4199632</v>
      </c>
      <c r="K95" s="7"/>
      <c r="M95" s="32"/>
      <c r="N95" s="32"/>
    </row>
    <row r="96" spans="1:16" ht="30" customHeight="1" x14ac:dyDescent="0.3">
      <c r="A96" s="1"/>
      <c r="B96" s="6"/>
      <c r="C96" s="16">
        <v>3017</v>
      </c>
      <c r="D96" s="16">
        <v>4005</v>
      </c>
      <c r="E96" s="16" t="s">
        <v>60</v>
      </c>
      <c r="F96" s="16" t="s">
        <v>56</v>
      </c>
      <c r="G96" s="17">
        <v>390.16224</v>
      </c>
      <c r="H96" s="18">
        <v>45734</v>
      </c>
      <c r="I96" s="18">
        <f t="shared" si="6"/>
        <v>59454</v>
      </c>
      <c r="J96" s="18">
        <f t="shared" si="7"/>
        <v>23196706</v>
      </c>
      <c r="K96" s="7"/>
      <c r="M96" s="32"/>
      <c r="N96" s="32"/>
    </row>
    <row r="97" spans="1:17" ht="30" customHeight="1" x14ac:dyDescent="0.3">
      <c r="A97" s="1"/>
      <c r="B97" s="6"/>
      <c r="C97" s="16">
        <v>4613</v>
      </c>
      <c r="D97" s="16">
        <v>4006</v>
      </c>
      <c r="E97" s="16" t="s">
        <v>102</v>
      </c>
      <c r="F97" s="16" t="s">
        <v>56</v>
      </c>
      <c r="G97" s="17">
        <v>20</v>
      </c>
      <c r="H97" s="18">
        <v>58334</v>
      </c>
      <c r="I97" s="18">
        <f t="shared" si="6"/>
        <v>75834</v>
      </c>
      <c r="J97" s="18">
        <f t="shared" si="7"/>
        <v>1516680</v>
      </c>
      <c r="K97" s="7"/>
      <c r="M97" s="32"/>
      <c r="N97" s="32"/>
    </row>
    <row r="98" spans="1:17" ht="30" customHeight="1" x14ac:dyDescent="0.3">
      <c r="A98" s="1"/>
      <c r="B98" s="6"/>
      <c r="C98" s="16">
        <v>3050</v>
      </c>
      <c r="D98" s="16">
        <v>4007</v>
      </c>
      <c r="E98" s="16" t="s">
        <v>103</v>
      </c>
      <c r="F98" s="16" t="s">
        <v>56</v>
      </c>
      <c r="G98" s="17">
        <v>15</v>
      </c>
      <c r="H98" s="18">
        <v>48122</v>
      </c>
      <c r="I98" s="18">
        <f t="shared" si="6"/>
        <v>62559</v>
      </c>
      <c r="J98" s="18">
        <f t="shared" si="7"/>
        <v>938385</v>
      </c>
      <c r="K98" s="7"/>
      <c r="M98" s="32"/>
      <c r="N98" s="32"/>
    </row>
    <row r="99" spans="1:17" ht="30" customHeight="1" x14ac:dyDescent="0.3">
      <c r="A99" s="1"/>
      <c r="B99" s="6"/>
      <c r="C99" s="16">
        <v>5412</v>
      </c>
      <c r="D99" s="16">
        <v>4008</v>
      </c>
      <c r="E99" s="16" t="s">
        <v>104</v>
      </c>
      <c r="F99" s="16" t="s">
        <v>56</v>
      </c>
      <c r="G99" s="17">
        <v>75.031199999999998</v>
      </c>
      <c r="H99" s="18">
        <v>178829</v>
      </c>
      <c r="I99" s="18">
        <f t="shared" si="6"/>
        <v>232478</v>
      </c>
      <c r="J99" s="18">
        <f t="shared" si="7"/>
        <v>17443103</v>
      </c>
      <c r="K99" s="7"/>
      <c r="M99" s="32"/>
      <c r="N99" s="32"/>
    </row>
    <row r="100" spans="1:17" ht="30" customHeight="1" x14ac:dyDescent="0.3">
      <c r="A100" s="1"/>
      <c r="B100" s="6"/>
      <c r="C100" s="16">
        <v>4792</v>
      </c>
      <c r="D100" s="16">
        <v>4009</v>
      </c>
      <c r="E100" s="16" t="s">
        <v>105</v>
      </c>
      <c r="F100" s="16" t="s">
        <v>56</v>
      </c>
      <c r="G100" s="17">
        <v>75.031199999999998</v>
      </c>
      <c r="H100" s="18">
        <v>112980</v>
      </c>
      <c r="I100" s="18">
        <f t="shared" si="6"/>
        <v>146874</v>
      </c>
      <c r="J100" s="18">
        <f t="shared" si="7"/>
        <v>11020132</v>
      </c>
      <c r="K100" s="7"/>
      <c r="M100" s="32"/>
      <c r="N100" s="32"/>
    </row>
    <row r="101" spans="1:17" ht="30" customHeight="1" x14ac:dyDescent="0.3">
      <c r="A101" s="1"/>
      <c r="B101" s="6"/>
      <c r="C101" s="16">
        <v>4837</v>
      </c>
      <c r="D101" s="16">
        <v>4010</v>
      </c>
      <c r="E101" s="16" t="s">
        <v>106</v>
      </c>
      <c r="F101" s="16" t="s">
        <v>56</v>
      </c>
      <c r="G101" s="17">
        <v>15</v>
      </c>
      <c r="H101" s="18">
        <v>223097</v>
      </c>
      <c r="I101" s="18">
        <f t="shared" si="6"/>
        <v>290026</v>
      </c>
      <c r="J101" s="18">
        <f t="shared" si="7"/>
        <v>4350390</v>
      </c>
      <c r="K101" s="7"/>
      <c r="M101" s="32"/>
      <c r="N101" s="32"/>
    </row>
    <row r="102" spans="1:17" ht="30" customHeight="1" x14ac:dyDescent="0.3">
      <c r="A102" s="1"/>
      <c r="B102" s="6"/>
      <c r="C102" s="16">
        <v>3024</v>
      </c>
      <c r="D102" s="16">
        <v>4011</v>
      </c>
      <c r="E102" s="16" t="s">
        <v>107</v>
      </c>
      <c r="F102" s="16" t="s">
        <v>56</v>
      </c>
      <c r="G102" s="17">
        <v>75.031199999999998</v>
      </c>
      <c r="H102" s="18">
        <v>182185</v>
      </c>
      <c r="I102" s="18">
        <f t="shared" si="6"/>
        <v>236841</v>
      </c>
      <c r="J102" s="18">
        <f t="shared" si="7"/>
        <v>17770464</v>
      </c>
      <c r="K102" s="7"/>
      <c r="M102" s="32"/>
      <c r="N102" s="32"/>
    </row>
    <row r="103" spans="1:17" ht="30" customHeight="1" x14ac:dyDescent="0.3">
      <c r="A103" s="1"/>
      <c r="B103" s="6"/>
      <c r="C103" s="16">
        <v>3878</v>
      </c>
      <c r="D103" s="16">
        <v>4012</v>
      </c>
      <c r="E103" s="16" t="s">
        <v>108</v>
      </c>
      <c r="F103" s="16" t="s">
        <v>22</v>
      </c>
      <c r="G103" s="17">
        <v>30</v>
      </c>
      <c r="H103" s="18">
        <v>2025781</v>
      </c>
      <c r="I103" s="18">
        <f t="shared" si="6"/>
        <v>2633515</v>
      </c>
      <c r="J103" s="18">
        <f t="shared" si="7"/>
        <v>79005450</v>
      </c>
      <c r="K103" s="7"/>
      <c r="M103" s="32"/>
      <c r="N103" s="32"/>
      <c r="P103" s="32"/>
    </row>
    <row r="104" spans="1:17" ht="30" customHeight="1" x14ac:dyDescent="0.3">
      <c r="A104" s="1"/>
      <c r="B104" s="6"/>
      <c r="C104" s="16">
        <v>3471</v>
      </c>
      <c r="D104" s="16">
        <v>4013</v>
      </c>
      <c r="E104" s="16" t="s">
        <v>109</v>
      </c>
      <c r="F104" s="16" t="s">
        <v>43</v>
      </c>
      <c r="G104" s="17">
        <v>30</v>
      </c>
      <c r="H104" s="18">
        <v>907310</v>
      </c>
      <c r="I104" s="18">
        <f t="shared" si="6"/>
        <v>1179503</v>
      </c>
      <c r="J104" s="18">
        <f t="shared" si="7"/>
        <v>35385090</v>
      </c>
      <c r="K104" s="7"/>
      <c r="M104" s="32"/>
      <c r="N104" s="32"/>
    </row>
    <row r="105" spans="1:17" ht="30" customHeight="1" x14ac:dyDescent="0.3">
      <c r="A105" s="1"/>
      <c r="B105" s="6"/>
      <c r="C105" s="16">
        <v>3722</v>
      </c>
      <c r="D105" s="16">
        <v>4014</v>
      </c>
      <c r="E105" s="16" t="s">
        <v>110</v>
      </c>
      <c r="F105" s="16" t="s">
        <v>22</v>
      </c>
      <c r="G105" s="17">
        <v>30</v>
      </c>
      <c r="H105" s="18">
        <v>146651</v>
      </c>
      <c r="I105" s="18">
        <f t="shared" si="6"/>
        <v>190646</v>
      </c>
      <c r="J105" s="18">
        <f t="shared" si="7"/>
        <v>5719380</v>
      </c>
      <c r="K105" s="7"/>
      <c r="M105" s="32"/>
      <c r="N105" s="32"/>
    </row>
    <row r="106" spans="1:17" ht="30" customHeight="1" x14ac:dyDescent="0.3">
      <c r="A106" s="1"/>
      <c r="B106" s="6"/>
      <c r="C106" s="16">
        <v>3041</v>
      </c>
      <c r="D106" s="16">
        <v>4015</v>
      </c>
      <c r="E106" s="16" t="s">
        <v>111</v>
      </c>
      <c r="F106" s="16" t="s">
        <v>43</v>
      </c>
      <c r="G106" s="17">
        <v>10</v>
      </c>
      <c r="H106" s="18">
        <v>39297</v>
      </c>
      <c r="I106" s="18">
        <f t="shared" si="6"/>
        <v>51086</v>
      </c>
      <c r="J106" s="18">
        <f t="shared" si="7"/>
        <v>510860</v>
      </c>
      <c r="K106" s="7"/>
      <c r="M106" s="32"/>
      <c r="N106" s="32"/>
    </row>
    <row r="107" spans="1:17" ht="30" customHeight="1" x14ac:dyDescent="0.3">
      <c r="A107" s="1"/>
      <c r="B107" s="6"/>
      <c r="C107" s="16">
        <v>3042</v>
      </c>
      <c r="D107" s="16">
        <v>4016</v>
      </c>
      <c r="E107" s="16" t="s">
        <v>112</v>
      </c>
      <c r="F107" s="16" t="s">
        <v>43</v>
      </c>
      <c r="G107" s="17">
        <v>203</v>
      </c>
      <c r="H107" s="18">
        <v>66044</v>
      </c>
      <c r="I107" s="18">
        <f t="shared" si="6"/>
        <v>85857</v>
      </c>
      <c r="J107" s="18">
        <f t="shared" si="7"/>
        <v>17428971</v>
      </c>
      <c r="K107" s="7"/>
      <c r="M107" s="32"/>
      <c r="N107" s="32"/>
      <c r="P107" s="32"/>
      <c r="Q107" s="36"/>
    </row>
    <row r="108" spans="1:17" ht="30" customHeight="1" x14ac:dyDescent="0.3">
      <c r="A108" s="1"/>
      <c r="B108" s="6"/>
      <c r="C108" s="16">
        <v>3043</v>
      </c>
      <c r="D108" s="16">
        <v>4017</v>
      </c>
      <c r="E108" s="16" t="s">
        <v>113</v>
      </c>
      <c r="F108" s="16" t="s">
        <v>43</v>
      </c>
      <c r="G108" s="17">
        <v>312.63</v>
      </c>
      <c r="H108" s="18">
        <v>91366</v>
      </c>
      <c r="I108" s="18">
        <f t="shared" si="6"/>
        <v>118776</v>
      </c>
      <c r="J108" s="18">
        <f t="shared" si="7"/>
        <v>37132941</v>
      </c>
      <c r="K108" s="7"/>
      <c r="M108" s="32"/>
      <c r="N108" s="32"/>
    </row>
    <row r="109" spans="1:17" ht="30" customHeight="1" x14ac:dyDescent="0.3">
      <c r="A109" s="1"/>
      <c r="B109" s="6"/>
      <c r="C109" s="16">
        <v>3044</v>
      </c>
      <c r="D109" s="16">
        <v>4018</v>
      </c>
      <c r="E109" s="16" t="s">
        <v>114</v>
      </c>
      <c r="F109" s="16" t="s">
        <v>43</v>
      </c>
      <c r="G109" s="17">
        <v>10</v>
      </c>
      <c r="H109" s="18">
        <v>128594</v>
      </c>
      <c r="I109" s="18">
        <f t="shared" si="6"/>
        <v>167172</v>
      </c>
      <c r="J109" s="18">
        <f t="shared" si="7"/>
        <v>1671720</v>
      </c>
      <c r="K109" s="7"/>
      <c r="M109" s="32"/>
      <c r="N109" s="32"/>
    </row>
    <row r="110" spans="1:17" ht="30" customHeight="1" x14ac:dyDescent="0.3">
      <c r="A110" s="1"/>
      <c r="B110" s="6"/>
      <c r="C110" s="16">
        <v>3045</v>
      </c>
      <c r="D110" s="16">
        <v>4019</v>
      </c>
      <c r="E110" s="16" t="s">
        <v>115</v>
      </c>
      <c r="F110" s="16" t="s">
        <v>43</v>
      </c>
      <c r="G110" s="17">
        <v>262.63</v>
      </c>
      <c r="H110" s="18">
        <v>179457</v>
      </c>
      <c r="I110" s="18">
        <f t="shared" si="6"/>
        <v>233294</v>
      </c>
      <c r="J110" s="18">
        <f t="shared" si="7"/>
        <v>61270003</v>
      </c>
      <c r="K110" s="7"/>
      <c r="M110" s="32"/>
      <c r="N110" s="32"/>
    </row>
    <row r="111" spans="1:17" ht="30" customHeight="1" x14ac:dyDescent="0.3">
      <c r="A111" s="1"/>
      <c r="B111" s="6"/>
      <c r="C111" s="16">
        <v>3046</v>
      </c>
      <c r="D111" s="16">
        <v>4020</v>
      </c>
      <c r="E111" s="16" t="s">
        <v>116</v>
      </c>
      <c r="F111" s="16" t="s">
        <v>43</v>
      </c>
      <c r="G111" s="17">
        <v>5</v>
      </c>
      <c r="H111" s="18">
        <v>317101</v>
      </c>
      <c r="I111" s="18">
        <f t="shared" si="6"/>
        <v>412231</v>
      </c>
      <c r="J111" s="18">
        <f t="shared" si="7"/>
        <v>2061155</v>
      </c>
      <c r="K111" s="7"/>
      <c r="M111" s="32"/>
      <c r="N111" s="32"/>
    </row>
    <row r="112" spans="1:17" ht="30" customHeight="1" x14ac:dyDescent="0.3">
      <c r="A112" s="1"/>
      <c r="B112" s="6"/>
      <c r="C112" s="16">
        <v>3047</v>
      </c>
      <c r="D112" s="16">
        <v>4021</v>
      </c>
      <c r="E112" s="16" t="s">
        <v>117</v>
      </c>
      <c r="F112" s="16" t="s">
        <v>43</v>
      </c>
      <c r="G112" s="17">
        <v>5</v>
      </c>
      <c r="H112" s="18">
        <v>430046</v>
      </c>
      <c r="I112" s="18">
        <f t="shared" si="6"/>
        <v>559060</v>
      </c>
      <c r="J112" s="18">
        <f t="shared" si="7"/>
        <v>2795300</v>
      </c>
      <c r="K112" s="7"/>
      <c r="M112" s="32"/>
      <c r="N112" s="32"/>
    </row>
    <row r="113" spans="1:18" ht="30" customHeight="1" x14ac:dyDescent="0.3">
      <c r="A113" s="1"/>
      <c r="B113" s="6"/>
      <c r="C113" s="16">
        <v>3048</v>
      </c>
      <c r="D113" s="16">
        <v>4022</v>
      </c>
      <c r="E113" s="16" t="s">
        <v>118</v>
      </c>
      <c r="F113" s="16" t="s">
        <v>43</v>
      </c>
      <c r="G113" s="17">
        <v>5</v>
      </c>
      <c r="H113" s="18">
        <v>523908</v>
      </c>
      <c r="I113" s="18">
        <f t="shared" si="6"/>
        <v>681080</v>
      </c>
      <c r="J113" s="18">
        <f t="shared" si="7"/>
        <v>3405400</v>
      </c>
      <c r="K113" s="7"/>
      <c r="M113" s="32"/>
      <c r="N113" s="32"/>
      <c r="P113" s="32"/>
      <c r="Q113" s="32"/>
      <c r="R113" s="36"/>
    </row>
    <row r="114" spans="1:18" ht="30" customHeight="1" x14ac:dyDescent="0.3">
      <c r="A114" s="1"/>
      <c r="B114" s="6"/>
      <c r="C114" s="16">
        <v>4611</v>
      </c>
      <c r="D114" s="16">
        <v>4023</v>
      </c>
      <c r="E114" s="16" t="s">
        <v>119</v>
      </c>
      <c r="F114" s="16" t="s">
        <v>43</v>
      </c>
      <c r="G114" s="17">
        <v>20</v>
      </c>
      <c r="H114" s="18">
        <v>254780</v>
      </c>
      <c r="I114" s="18">
        <f t="shared" si="6"/>
        <v>331214</v>
      </c>
      <c r="J114" s="18">
        <f t="shared" si="7"/>
        <v>6624280</v>
      </c>
      <c r="K114" s="7"/>
      <c r="M114" s="32"/>
      <c r="N114" s="32"/>
    </row>
    <row r="115" spans="1:18" ht="30" customHeight="1" x14ac:dyDescent="0.3">
      <c r="A115" s="1"/>
      <c r="B115" s="6"/>
      <c r="C115" s="16">
        <v>4612</v>
      </c>
      <c r="D115" s="16">
        <v>4024</v>
      </c>
      <c r="E115" s="16" t="s">
        <v>120</v>
      </c>
      <c r="F115" s="16" t="s">
        <v>43</v>
      </c>
      <c r="G115" s="17">
        <v>5</v>
      </c>
      <c r="H115" s="18">
        <v>254780</v>
      </c>
      <c r="I115" s="18">
        <f t="shared" si="6"/>
        <v>331214</v>
      </c>
      <c r="J115" s="18">
        <f t="shared" si="7"/>
        <v>1656070</v>
      </c>
      <c r="K115" s="7"/>
      <c r="M115" s="32"/>
      <c r="N115" s="32"/>
    </row>
    <row r="116" spans="1:18" ht="30" customHeight="1" x14ac:dyDescent="0.3">
      <c r="A116" s="1"/>
      <c r="B116" s="6"/>
      <c r="C116" s="16">
        <v>4614</v>
      </c>
      <c r="D116" s="16">
        <v>4025</v>
      </c>
      <c r="E116" s="16" t="s">
        <v>121</v>
      </c>
      <c r="F116" s="16" t="s">
        <v>43</v>
      </c>
      <c r="G116" s="17">
        <v>262.63</v>
      </c>
      <c r="H116" s="18">
        <v>257166</v>
      </c>
      <c r="I116" s="18">
        <f t="shared" si="6"/>
        <v>334316</v>
      </c>
      <c r="J116" s="18">
        <f t="shared" si="7"/>
        <v>87801411</v>
      </c>
      <c r="K116" s="7"/>
      <c r="M116" s="32"/>
      <c r="N116" s="32"/>
    </row>
    <row r="117" spans="1:18" ht="30" customHeight="1" x14ac:dyDescent="0.3">
      <c r="A117" s="1"/>
      <c r="B117" s="6"/>
      <c r="C117" s="16">
        <v>4615</v>
      </c>
      <c r="D117" s="16">
        <v>4026</v>
      </c>
      <c r="E117" s="16" t="s">
        <v>122</v>
      </c>
      <c r="F117" s="16" t="s">
        <v>43</v>
      </c>
      <c r="G117" s="17">
        <v>5</v>
      </c>
      <c r="H117" s="18">
        <v>322170</v>
      </c>
      <c r="I117" s="18">
        <f t="shared" si="6"/>
        <v>418821</v>
      </c>
      <c r="J117" s="18">
        <f t="shared" si="7"/>
        <v>2094105</v>
      </c>
      <c r="K117" s="7"/>
      <c r="M117" s="32"/>
      <c r="N117" s="32"/>
    </row>
    <row r="118" spans="1:18" ht="30" customHeight="1" x14ac:dyDescent="0.3">
      <c r="A118" s="1"/>
      <c r="B118" s="6"/>
      <c r="C118" s="16">
        <v>3879</v>
      </c>
      <c r="D118" s="16">
        <v>4027</v>
      </c>
      <c r="E118" s="16" t="s">
        <v>123</v>
      </c>
      <c r="F118" s="16" t="s">
        <v>22</v>
      </c>
      <c r="G118" s="17">
        <v>5</v>
      </c>
      <c r="H118" s="18">
        <v>1195280</v>
      </c>
      <c r="I118" s="18">
        <f t="shared" si="6"/>
        <v>1553864</v>
      </c>
      <c r="J118" s="18">
        <f t="shared" si="7"/>
        <v>7769320</v>
      </c>
      <c r="K118" s="7"/>
      <c r="M118" s="32"/>
      <c r="N118" s="32"/>
    </row>
    <row r="119" spans="1:18" ht="30" customHeight="1" x14ac:dyDescent="0.3">
      <c r="A119" s="1"/>
      <c r="B119" s="6"/>
      <c r="C119" s="16">
        <v>3779</v>
      </c>
      <c r="D119" s="16">
        <v>4028</v>
      </c>
      <c r="E119" s="16" t="s">
        <v>124</v>
      </c>
      <c r="F119" s="16" t="s">
        <v>22</v>
      </c>
      <c r="G119" s="17">
        <v>5</v>
      </c>
      <c r="H119" s="18">
        <v>622929</v>
      </c>
      <c r="I119" s="18">
        <f t="shared" si="6"/>
        <v>809808</v>
      </c>
      <c r="J119" s="18">
        <f t="shared" si="7"/>
        <v>4049040</v>
      </c>
      <c r="K119" s="7"/>
      <c r="M119" s="32"/>
      <c r="N119" s="32"/>
    </row>
    <row r="120" spans="1:18" ht="30" customHeight="1" x14ac:dyDescent="0.3">
      <c r="A120" s="1"/>
      <c r="B120" s="6"/>
      <c r="C120" s="16">
        <v>4982</v>
      </c>
      <c r="D120" s="16">
        <v>4029</v>
      </c>
      <c r="E120" s="16" t="s">
        <v>125</v>
      </c>
      <c r="F120" s="16" t="s">
        <v>22</v>
      </c>
      <c r="G120" s="17">
        <v>61</v>
      </c>
      <c r="H120" s="18">
        <v>196267</v>
      </c>
      <c r="I120" s="18">
        <f t="shared" si="6"/>
        <v>255147</v>
      </c>
      <c r="J120" s="18">
        <f t="shared" si="7"/>
        <v>15563967</v>
      </c>
      <c r="K120" s="7"/>
      <c r="M120" s="32"/>
      <c r="N120" s="32"/>
    </row>
    <row r="121" spans="1:18" ht="30" customHeight="1" x14ac:dyDescent="0.3">
      <c r="A121" s="1"/>
      <c r="B121" s="6"/>
      <c r="C121" s="16">
        <v>5015</v>
      </c>
      <c r="D121" s="16">
        <v>4030</v>
      </c>
      <c r="E121" s="16" t="s">
        <v>126</v>
      </c>
      <c r="F121" s="16" t="s">
        <v>22</v>
      </c>
      <c r="G121" s="17">
        <v>61</v>
      </c>
      <c r="H121" s="18">
        <v>729363</v>
      </c>
      <c r="I121" s="18">
        <f t="shared" si="6"/>
        <v>948172</v>
      </c>
      <c r="J121" s="18">
        <f t="shared" si="7"/>
        <v>57838492</v>
      </c>
      <c r="K121" s="7"/>
      <c r="M121" s="32"/>
      <c r="N121" s="32"/>
    </row>
    <row r="122" spans="1:18" ht="30" customHeight="1" x14ac:dyDescent="0.3">
      <c r="A122" s="1"/>
      <c r="B122" s="6"/>
      <c r="C122" s="16">
        <v>4878</v>
      </c>
      <c r="D122" s="16">
        <v>4031</v>
      </c>
      <c r="E122" s="16" t="s">
        <v>127</v>
      </c>
      <c r="F122" s="16" t="s">
        <v>22</v>
      </c>
      <c r="G122" s="17">
        <v>61</v>
      </c>
      <c r="H122" s="18">
        <v>222961</v>
      </c>
      <c r="I122" s="18">
        <f t="shared" si="6"/>
        <v>289849</v>
      </c>
      <c r="J122" s="18">
        <f t="shared" si="7"/>
        <v>17680789</v>
      </c>
      <c r="K122" s="7"/>
      <c r="M122" s="32"/>
      <c r="N122" s="32"/>
    </row>
    <row r="123" spans="1:18" ht="30" customHeight="1" x14ac:dyDescent="0.3">
      <c r="A123" s="1"/>
      <c r="B123" s="6"/>
      <c r="C123" s="16">
        <v>4879</v>
      </c>
      <c r="D123" s="16">
        <v>4032</v>
      </c>
      <c r="E123" s="16" t="s">
        <v>128</v>
      </c>
      <c r="F123" s="16" t="s">
        <v>22</v>
      </c>
      <c r="G123" s="17">
        <v>4</v>
      </c>
      <c r="H123" s="18">
        <v>375450</v>
      </c>
      <c r="I123" s="18">
        <f t="shared" si="6"/>
        <v>488085</v>
      </c>
      <c r="J123" s="18">
        <f t="shared" si="7"/>
        <v>1952340</v>
      </c>
      <c r="K123" s="7"/>
      <c r="M123" s="32"/>
      <c r="N123" s="32"/>
    </row>
    <row r="124" spans="1:18" ht="30" customHeight="1" x14ac:dyDescent="0.3">
      <c r="A124" s="1"/>
      <c r="B124" s="6"/>
      <c r="C124" s="16">
        <v>8970</v>
      </c>
      <c r="D124" s="16">
        <v>4033</v>
      </c>
      <c r="E124" s="16" t="s">
        <v>129</v>
      </c>
      <c r="F124" s="16" t="s">
        <v>22</v>
      </c>
      <c r="G124" s="17">
        <v>61</v>
      </c>
      <c r="H124" s="18">
        <v>425210</v>
      </c>
      <c r="I124" s="18">
        <f t="shared" si="6"/>
        <v>552773</v>
      </c>
      <c r="J124" s="18">
        <f t="shared" si="7"/>
        <v>33719153</v>
      </c>
      <c r="K124" s="7"/>
      <c r="M124" s="32"/>
      <c r="N124" s="32"/>
      <c r="P124" s="32"/>
    </row>
    <row r="125" spans="1:18" ht="30" customHeight="1" x14ac:dyDescent="0.3">
      <c r="A125" s="1"/>
      <c r="B125" s="6"/>
      <c r="C125" s="16">
        <v>4558</v>
      </c>
      <c r="D125" s="16">
        <v>4034</v>
      </c>
      <c r="E125" s="16" t="s">
        <v>130</v>
      </c>
      <c r="F125" s="16" t="s">
        <v>22</v>
      </c>
      <c r="G125" s="17">
        <v>11</v>
      </c>
      <c r="H125" s="18">
        <v>8015596</v>
      </c>
      <c r="I125" s="18">
        <f t="shared" si="6"/>
        <v>10420275</v>
      </c>
      <c r="J125" s="18">
        <f t="shared" si="7"/>
        <v>114623025</v>
      </c>
      <c r="K125" s="7"/>
      <c r="M125" s="32"/>
      <c r="N125" s="32"/>
    </row>
    <row r="126" spans="1:18" ht="30" customHeight="1" x14ac:dyDescent="0.3">
      <c r="A126" s="1"/>
      <c r="B126" s="6"/>
      <c r="C126" s="33" t="s">
        <v>131</v>
      </c>
      <c r="D126" s="34"/>
      <c r="E126" s="34"/>
      <c r="F126" s="34"/>
      <c r="G126" s="34"/>
      <c r="H126" s="34"/>
      <c r="I126" s="34"/>
      <c r="J126" s="35"/>
      <c r="K126" s="7"/>
      <c r="L126" s="2" t="s">
        <v>51</v>
      </c>
      <c r="M126" s="32"/>
      <c r="N126" s="32"/>
    </row>
    <row r="127" spans="1:18" ht="30" customHeight="1" x14ac:dyDescent="0.3">
      <c r="A127" s="1"/>
      <c r="B127" s="6"/>
      <c r="C127" s="16">
        <v>4240</v>
      </c>
      <c r="D127" s="16">
        <v>5001</v>
      </c>
      <c r="E127" s="16" t="s">
        <v>132</v>
      </c>
      <c r="F127" s="16" t="s">
        <v>43</v>
      </c>
      <c r="G127" s="17">
        <v>625.26</v>
      </c>
      <c r="H127" s="18">
        <v>20621</v>
      </c>
      <c r="I127" s="18">
        <f t="shared" ref="I127:I141" si="8">+ROUND(H127*(1+$J$156),0)</f>
        <v>26807</v>
      </c>
      <c r="J127" s="18">
        <f t="shared" ref="J127:J141" si="9">+ROUND(I127*G127,0)</f>
        <v>16761345</v>
      </c>
      <c r="K127" s="7"/>
      <c r="M127" s="32"/>
      <c r="N127" s="32"/>
    </row>
    <row r="128" spans="1:18" ht="30" customHeight="1" x14ac:dyDescent="0.3">
      <c r="A128" s="1"/>
      <c r="B128" s="6"/>
      <c r="C128" s="16">
        <v>4246</v>
      </c>
      <c r="D128" s="16">
        <v>5002</v>
      </c>
      <c r="E128" s="16" t="s">
        <v>133</v>
      </c>
      <c r="F128" s="16" t="s">
        <v>22</v>
      </c>
      <c r="G128" s="17">
        <v>8</v>
      </c>
      <c r="H128" s="18">
        <v>206205</v>
      </c>
      <c r="I128" s="18">
        <f t="shared" si="8"/>
        <v>268067</v>
      </c>
      <c r="J128" s="18">
        <f t="shared" si="9"/>
        <v>2144536</v>
      </c>
      <c r="K128" s="7"/>
      <c r="M128" s="32"/>
      <c r="N128" s="32"/>
    </row>
    <row r="129" spans="1:16" ht="30" customHeight="1" x14ac:dyDescent="0.3">
      <c r="A129" s="1"/>
      <c r="B129" s="6"/>
      <c r="C129" s="16">
        <v>4248</v>
      </c>
      <c r="D129" s="16">
        <v>5003</v>
      </c>
      <c r="E129" s="16" t="s">
        <v>134</v>
      </c>
      <c r="F129" s="16" t="s">
        <v>53</v>
      </c>
      <c r="G129" s="17">
        <v>160.59</v>
      </c>
      <c r="H129" s="18">
        <v>171837</v>
      </c>
      <c r="I129" s="18">
        <f t="shared" si="8"/>
        <v>223388</v>
      </c>
      <c r="J129" s="18">
        <f t="shared" si="9"/>
        <v>35873879</v>
      </c>
      <c r="K129" s="7"/>
      <c r="M129" s="32"/>
      <c r="N129" s="32"/>
    </row>
    <row r="130" spans="1:16" ht="30" customHeight="1" x14ac:dyDescent="0.3">
      <c r="A130" s="1"/>
      <c r="B130" s="6"/>
      <c r="C130" s="16">
        <v>3872</v>
      </c>
      <c r="D130" s="16">
        <v>5004</v>
      </c>
      <c r="E130" s="16" t="s">
        <v>135</v>
      </c>
      <c r="F130" s="16" t="s">
        <v>43</v>
      </c>
      <c r="G130" s="17">
        <v>312.63</v>
      </c>
      <c r="H130" s="18">
        <v>2711</v>
      </c>
      <c r="I130" s="18">
        <f t="shared" si="8"/>
        <v>3524</v>
      </c>
      <c r="J130" s="18">
        <f t="shared" si="9"/>
        <v>1101708</v>
      </c>
      <c r="K130" s="7"/>
      <c r="M130" s="32"/>
      <c r="N130" s="32"/>
    </row>
    <row r="131" spans="1:16" ht="30" customHeight="1" x14ac:dyDescent="0.3">
      <c r="A131" s="1"/>
      <c r="B131" s="6"/>
      <c r="C131" s="16">
        <v>4244</v>
      </c>
      <c r="D131" s="16">
        <v>5005</v>
      </c>
      <c r="E131" s="16" t="s">
        <v>136</v>
      </c>
      <c r="F131" s="16" t="s">
        <v>22</v>
      </c>
      <c r="G131" s="17">
        <v>8</v>
      </c>
      <c r="H131" s="18">
        <v>259474</v>
      </c>
      <c r="I131" s="18">
        <f t="shared" si="8"/>
        <v>337316</v>
      </c>
      <c r="J131" s="18">
        <f t="shared" si="9"/>
        <v>2698528</v>
      </c>
      <c r="K131" s="7"/>
      <c r="M131" s="32"/>
      <c r="N131" s="32"/>
    </row>
    <row r="132" spans="1:16" ht="30" customHeight="1" x14ac:dyDescent="0.3">
      <c r="A132" s="1"/>
      <c r="B132" s="6"/>
      <c r="C132" s="16">
        <v>4245</v>
      </c>
      <c r="D132" s="16">
        <v>5006</v>
      </c>
      <c r="E132" s="16" t="s">
        <v>137</v>
      </c>
      <c r="F132" s="16" t="s">
        <v>22</v>
      </c>
      <c r="G132" s="17">
        <v>8</v>
      </c>
      <c r="H132" s="18">
        <v>374605</v>
      </c>
      <c r="I132" s="18">
        <f t="shared" si="8"/>
        <v>486987</v>
      </c>
      <c r="J132" s="18">
        <f t="shared" si="9"/>
        <v>3895896</v>
      </c>
      <c r="K132" s="7"/>
      <c r="M132" s="32"/>
      <c r="N132" s="32"/>
    </row>
    <row r="133" spans="1:16" ht="30" customHeight="1" x14ac:dyDescent="0.3">
      <c r="A133" s="1"/>
      <c r="B133" s="6"/>
      <c r="C133" s="16">
        <v>4247</v>
      </c>
      <c r="D133" s="16">
        <v>5007</v>
      </c>
      <c r="E133" s="16" t="s">
        <v>138</v>
      </c>
      <c r="F133" s="16" t="s">
        <v>53</v>
      </c>
      <c r="G133" s="17">
        <v>46.894500000000001</v>
      </c>
      <c r="H133" s="18">
        <v>171837</v>
      </c>
      <c r="I133" s="18">
        <f t="shared" si="8"/>
        <v>223388</v>
      </c>
      <c r="J133" s="18">
        <f t="shared" si="9"/>
        <v>10475669</v>
      </c>
      <c r="K133" s="7"/>
      <c r="M133" s="32"/>
      <c r="N133" s="32"/>
    </row>
    <row r="134" spans="1:16" ht="30" customHeight="1" x14ac:dyDescent="0.3">
      <c r="A134" s="1"/>
      <c r="B134" s="6"/>
      <c r="C134" s="16">
        <v>4569</v>
      </c>
      <c r="D134" s="16">
        <v>5008</v>
      </c>
      <c r="E134" s="16" t="s">
        <v>139</v>
      </c>
      <c r="F134" s="16" t="s">
        <v>22</v>
      </c>
      <c r="G134" s="17">
        <v>400</v>
      </c>
      <c r="H134" s="18">
        <v>13435</v>
      </c>
      <c r="I134" s="18">
        <f t="shared" si="8"/>
        <v>17466</v>
      </c>
      <c r="J134" s="18">
        <f t="shared" si="9"/>
        <v>6986400</v>
      </c>
      <c r="K134" s="7"/>
      <c r="M134" s="32"/>
      <c r="N134" s="32"/>
    </row>
    <row r="135" spans="1:16" ht="30" customHeight="1" x14ac:dyDescent="0.3">
      <c r="A135" s="1"/>
      <c r="B135" s="6"/>
      <c r="C135" s="16">
        <v>5220</v>
      </c>
      <c r="D135" s="16">
        <v>5009</v>
      </c>
      <c r="E135" s="16" t="s">
        <v>140</v>
      </c>
      <c r="F135" s="16" t="s">
        <v>43</v>
      </c>
      <c r="G135" s="17">
        <v>312.63</v>
      </c>
      <c r="H135" s="18">
        <v>19195</v>
      </c>
      <c r="I135" s="18">
        <f t="shared" si="8"/>
        <v>24954</v>
      </c>
      <c r="J135" s="18">
        <f t="shared" si="9"/>
        <v>7801369</v>
      </c>
      <c r="K135" s="7"/>
      <c r="M135" s="32"/>
      <c r="N135" s="32"/>
    </row>
    <row r="136" spans="1:16" ht="30" customHeight="1" x14ac:dyDescent="0.3">
      <c r="A136" s="1"/>
      <c r="B136" s="6"/>
      <c r="C136" s="16">
        <v>5225</v>
      </c>
      <c r="D136" s="16">
        <v>5010</v>
      </c>
      <c r="E136" s="16" t="s">
        <v>141</v>
      </c>
      <c r="F136" s="16" t="s">
        <v>43</v>
      </c>
      <c r="G136" s="17">
        <v>312.63</v>
      </c>
      <c r="H136" s="18">
        <v>4735</v>
      </c>
      <c r="I136" s="18">
        <f t="shared" si="8"/>
        <v>6156</v>
      </c>
      <c r="J136" s="18">
        <f t="shared" si="9"/>
        <v>1924550</v>
      </c>
      <c r="K136" s="7"/>
      <c r="M136" s="32"/>
      <c r="N136" s="32"/>
    </row>
    <row r="137" spans="1:16" ht="30" customHeight="1" x14ac:dyDescent="0.3">
      <c r="A137" s="1"/>
      <c r="B137" s="6"/>
      <c r="C137" s="16">
        <v>5226</v>
      </c>
      <c r="D137" s="16">
        <v>5011</v>
      </c>
      <c r="E137" s="16" t="s">
        <v>142</v>
      </c>
      <c r="F137" s="16" t="s">
        <v>43</v>
      </c>
      <c r="G137" s="17">
        <v>312.63</v>
      </c>
      <c r="H137" s="18">
        <v>6426</v>
      </c>
      <c r="I137" s="18">
        <f t="shared" si="8"/>
        <v>8354</v>
      </c>
      <c r="J137" s="18">
        <f t="shared" si="9"/>
        <v>2611711</v>
      </c>
      <c r="K137" s="7"/>
      <c r="M137" s="32"/>
      <c r="N137" s="32"/>
    </row>
    <row r="138" spans="1:16" ht="30" customHeight="1" x14ac:dyDescent="0.3">
      <c r="A138" s="1"/>
      <c r="B138" s="6"/>
      <c r="C138" s="16">
        <v>5227</v>
      </c>
      <c r="D138" s="16">
        <v>5012</v>
      </c>
      <c r="E138" s="16" t="s">
        <v>143</v>
      </c>
      <c r="F138" s="16" t="s">
        <v>53</v>
      </c>
      <c r="G138" s="17">
        <v>312.63</v>
      </c>
      <c r="H138" s="18">
        <v>29829</v>
      </c>
      <c r="I138" s="18">
        <f t="shared" si="8"/>
        <v>38778</v>
      </c>
      <c r="J138" s="18">
        <f t="shared" si="9"/>
        <v>12123166</v>
      </c>
      <c r="K138" s="7"/>
      <c r="M138" s="32"/>
      <c r="N138" s="32"/>
    </row>
    <row r="139" spans="1:16" ht="30" customHeight="1" x14ac:dyDescent="0.3">
      <c r="A139" s="1"/>
      <c r="B139" s="6"/>
      <c r="C139" s="16">
        <v>5241</v>
      </c>
      <c r="D139" s="16">
        <v>5013</v>
      </c>
      <c r="E139" s="16" t="s">
        <v>144</v>
      </c>
      <c r="F139" s="16" t="s">
        <v>22</v>
      </c>
      <c r="G139" s="17">
        <v>16</v>
      </c>
      <c r="H139" s="18">
        <v>21787</v>
      </c>
      <c r="I139" s="18">
        <f t="shared" si="8"/>
        <v>28323</v>
      </c>
      <c r="J139" s="18">
        <f t="shared" si="9"/>
        <v>453168</v>
      </c>
      <c r="K139" s="7"/>
      <c r="M139" s="32"/>
      <c r="N139" s="32"/>
    </row>
    <row r="140" spans="1:16" ht="42.75" x14ac:dyDescent="0.3">
      <c r="A140" s="1"/>
      <c r="B140" s="6"/>
      <c r="C140" s="16">
        <v>8566</v>
      </c>
      <c r="D140" s="16">
        <v>5014</v>
      </c>
      <c r="E140" s="16" t="s">
        <v>145</v>
      </c>
      <c r="F140" s="16" t="s">
        <v>53</v>
      </c>
      <c r="G140" s="17">
        <v>80.295000000000002</v>
      </c>
      <c r="H140" s="18">
        <v>148233</v>
      </c>
      <c r="I140" s="18">
        <f t="shared" si="8"/>
        <v>192703</v>
      </c>
      <c r="J140" s="18">
        <f t="shared" si="9"/>
        <v>15473087</v>
      </c>
      <c r="K140" s="7"/>
      <c r="M140" s="32"/>
      <c r="N140" s="32"/>
    </row>
    <row r="141" spans="1:16" ht="30" customHeight="1" x14ac:dyDescent="0.3">
      <c r="A141" s="1"/>
      <c r="B141" s="6"/>
      <c r="C141" s="16">
        <v>10264</v>
      </c>
      <c r="D141" s="16">
        <v>5015</v>
      </c>
      <c r="E141" s="16" t="s">
        <v>146</v>
      </c>
      <c r="F141" s="16" t="s">
        <v>53</v>
      </c>
      <c r="G141" s="17">
        <v>26.765000000000004</v>
      </c>
      <c r="H141" s="18">
        <v>252298</v>
      </c>
      <c r="I141" s="18">
        <f t="shared" si="8"/>
        <v>327987</v>
      </c>
      <c r="J141" s="18">
        <f t="shared" si="9"/>
        <v>8778572</v>
      </c>
      <c r="K141" s="7"/>
      <c r="M141" s="32"/>
      <c r="N141" s="32"/>
    </row>
    <row r="142" spans="1:16" ht="30" customHeight="1" thickBot="1" x14ac:dyDescent="0.35">
      <c r="A142" s="1"/>
      <c r="B142" s="6"/>
      <c r="C142" s="37"/>
      <c r="D142" s="37"/>
      <c r="E142" s="37"/>
      <c r="F142" s="37"/>
      <c r="G142" s="37"/>
      <c r="H142" s="38"/>
      <c r="I142" s="39"/>
      <c r="J142" s="39"/>
      <c r="K142" s="7"/>
    </row>
    <row r="143" spans="1:16" s="44" customFormat="1" ht="30" customHeight="1" thickBot="1" x14ac:dyDescent="0.3">
      <c r="A143" s="40"/>
      <c r="B143" s="41"/>
      <c r="C143" s="118" t="s">
        <v>147</v>
      </c>
      <c r="D143" s="119"/>
      <c r="E143" s="119"/>
      <c r="F143" s="119"/>
      <c r="G143" s="119"/>
      <c r="H143" s="120"/>
      <c r="I143" s="80"/>
      <c r="J143" s="42">
        <f>+SUM(J44:J141)</f>
        <v>3546589595</v>
      </c>
      <c r="K143" s="43"/>
      <c r="M143" s="44">
        <v>3546589595</v>
      </c>
      <c r="N143" s="45"/>
      <c r="O143" s="45"/>
      <c r="P143" s="45"/>
    </row>
    <row r="144" spans="1:16" s="44" customFormat="1" ht="15.75" x14ac:dyDescent="0.25">
      <c r="A144" s="40"/>
      <c r="B144" s="41"/>
      <c r="C144" s="46"/>
      <c r="D144" s="46"/>
      <c r="E144" s="46"/>
      <c r="F144" s="46"/>
      <c r="G144" s="46"/>
      <c r="H144" s="46"/>
      <c r="I144" s="46"/>
      <c r="J144" s="47"/>
      <c r="K144" s="43"/>
    </row>
    <row r="145" spans="1:17" s="44" customFormat="1" ht="15.75" x14ac:dyDescent="0.25">
      <c r="A145" s="40"/>
      <c r="B145" s="41"/>
      <c r="C145" s="46"/>
      <c r="D145" s="46"/>
      <c r="E145" s="110" t="s">
        <v>148</v>
      </c>
      <c r="F145" s="111"/>
      <c r="G145" s="111"/>
      <c r="H145" s="112"/>
      <c r="I145" s="77"/>
      <c r="J145" s="48">
        <f>+J143+J42</f>
        <v>3636367179.9999995</v>
      </c>
      <c r="K145" s="43"/>
      <c r="L145" s="49"/>
      <c r="M145" s="49"/>
      <c r="N145" s="45"/>
    </row>
    <row r="146" spans="1:17" s="44" customFormat="1" ht="15.75" customHeight="1" x14ac:dyDescent="0.25">
      <c r="A146" s="40"/>
      <c r="B146" s="41"/>
      <c r="C146" s="46"/>
      <c r="D146" s="46"/>
      <c r="E146" s="110" t="s">
        <v>149</v>
      </c>
      <c r="F146" s="111"/>
      <c r="G146" s="111"/>
      <c r="H146" s="112"/>
      <c r="I146" s="77"/>
      <c r="J146" s="48">
        <v>89294766</v>
      </c>
      <c r="K146" s="43">
        <v>0</v>
      </c>
      <c r="L146" s="50"/>
      <c r="M146" s="50"/>
      <c r="N146" s="45"/>
      <c r="O146" s="45"/>
      <c r="P146" s="45"/>
      <c r="Q146" s="45"/>
    </row>
    <row r="147" spans="1:17" s="44" customFormat="1" ht="15.75" x14ac:dyDescent="0.25">
      <c r="A147" s="40"/>
      <c r="B147" s="41"/>
      <c r="C147" s="46"/>
      <c r="D147" s="46"/>
      <c r="E147" s="110" t="s">
        <v>150</v>
      </c>
      <c r="F147" s="111"/>
      <c r="G147" s="111"/>
      <c r="H147" s="112"/>
      <c r="I147" s="77"/>
      <c r="J147" s="48">
        <v>53760077</v>
      </c>
      <c r="K147" s="43"/>
      <c r="L147" s="50"/>
      <c r="M147" s="50"/>
      <c r="N147" s="45"/>
      <c r="O147" s="45"/>
      <c r="P147" s="45"/>
      <c r="Q147" s="45"/>
    </row>
    <row r="148" spans="1:17" s="44" customFormat="1" thickBot="1" x14ac:dyDescent="0.3">
      <c r="A148" s="40"/>
      <c r="B148" s="41"/>
      <c r="C148" s="46"/>
      <c r="D148" s="46"/>
      <c r="E148" s="110" t="s">
        <v>151</v>
      </c>
      <c r="F148" s="111"/>
      <c r="G148" s="111"/>
      <c r="H148" s="112"/>
      <c r="I148" s="77"/>
      <c r="J148" s="48">
        <v>47066702</v>
      </c>
      <c r="K148" s="43"/>
      <c r="L148" s="50"/>
      <c r="M148" s="50"/>
      <c r="N148" s="45"/>
      <c r="O148" s="45"/>
      <c r="P148" s="45"/>
      <c r="Q148" s="45"/>
    </row>
    <row r="149" spans="1:17" s="44" customFormat="1" ht="30" customHeight="1" thickBot="1" x14ac:dyDescent="0.3">
      <c r="A149" s="40"/>
      <c r="B149" s="41"/>
      <c r="C149" s="51"/>
      <c r="D149" s="52"/>
      <c r="E149" s="121" t="s">
        <v>152</v>
      </c>
      <c r="F149" s="122"/>
      <c r="G149" s="122"/>
      <c r="H149" s="123"/>
      <c r="I149" s="78"/>
      <c r="J149" s="42">
        <f>+SUM(J145:J148)</f>
        <v>3826488724.9999995</v>
      </c>
      <c r="K149" s="43"/>
      <c r="M149" s="79">
        <v>3826488725</v>
      </c>
      <c r="N149" s="45">
        <f>+M149-J149</f>
        <v>0</v>
      </c>
      <c r="O149" s="45"/>
      <c r="P149" s="45"/>
      <c r="Q149" s="45"/>
    </row>
    <row r="150" spans="1:17" s="44" customFormat="1" thickBot="1" x14ac:dyDescent="0.3">
      <c r="A150" s="40"/>
      <c r="B150" s="41"/>
      <c r="C150" s="51"/>
      <c r="D150" s="52"/>
      <c r="E150" s="51"/>
      <c r="F150" s="51"/>
      <c r="G150" s="53"/>
      <c r="H150" s="54"/>
      <c r="I150" s="54"/>
      <c r="J150" s="55"/>
      <c r="K150" s="43"/>
      <c r="N150" s="45"/>
      <c r="O150" s="45"/>
      <c r="P150" s="45"/>
      <c r="Q150" s="45"/>
    </row>
    <row r="151" spans="1:17" s="44" customFormat="1" ht="15.75" x14ac:dyDescent="0.25">
      <c r="A151" s="40"/>
      <c r="B151" s="41"/>
      <c r="C151" s="56"/>
      <c r="D151" s="124"/>
      <c r="E151" s="124"/>
      <c r="F151" s="124"/>
      <c r="G151" s="124"/>
      <c r="H151" s="124"/>
      <c r="I151" s="124"/>
      <c r="J151" s="125"/>
      <c r="K151" s="57"/>
      <c r="N151" s="45"/>
      <c r="O151" s="45"/>
      <c r="P151" s="45"/>
      <c r="Q151" s="45"/>
    </row>
    <row r="152" spans="1:17" s="44" customFormat="1" ht="46.5" customHeight="1" x14ac:dyDescent="0.25">
      <c r="A152" s="40"/>
      <c r="B152" s="41"/>
      <c r="C152" s="126" t="s">
        <v>153</v>
      </c>
      <c r="D152" s="127"/>
      <c r="E152" s="127"/>
      <c r="F152" s="128" t="s">
        <v>154</v>
      </c>
      <c r="G152" s="129"/>
      <c r="H152" s="129"/>
      <c r="I152" s="130"/>
      <c r="J152" s="58" t="s">
        <v>155</v>
      </c>
      <c r="K152" s="59"/>
      <c r="N152" s="45"/>
      <c r="O152" s="45"/>
      <c r="P152" s="45"/>
      <c r="Q152" s="45"/>
    </row>
    <row r="153" spans="1:17" s="44" customFormat="1" ht="47.25" customHeight="1" x14ac:dyDescent="0.25">
      <c r="A153" s="40"/>
      <c r="B153" s="41"/>
      <c r="C153" s="126" t="s">
        <v>156</v>
      </c>
      <c r="D153" s="127"/>
      <c r="E153" s="127"/>
      <c r="F153" s="131" t="s">
        <v>157</v>
      </c>
      <c r="G153" s="131"/>
      <c r="H153" s="132" t="s">
        <v>158</v>
      </c>
      <c r="I153" s="133"/>
      <c r="J153" s="60">
        <v>0.24</v>
      </c>
      <c r="K153" s="59"/>
    </row>
    <row r="154" spans="1:17" s="44" customFormat="1" ht="30" customHeight="1" x14ac:dyDescent="0.25">
      <c r="A154" s="40"/>
      <c r="B154" s="41"/>
      <c r="C154" s="126" t="s">
        <v>159</v>
      </c>
      <c r="D154" s="127"/>
      <c r="E154" s="127"/>
      <c r="F154" s="137" t="s">
        <v>160</v>
      </c>
      <c r="G154" s="138"/>
      <c r="H154" s="132" t="s">
        <v>161</v>
      </c>
      <c r="I154" s="133"/>
      <c r="J154" s="60">
        <v>0.01</v>
      </c>
      <c r="K154" s="59"/>
    </row>
    <row r="155" spans="1:17" s="62" customFormat="1" ht="33" customHeight="1" x14ac:dyDescent="0.25">
      <c r="A155" s="40"/>
      <c r="B155" s="41"/>
      <c r="C155" s="61"/>
      <c r="E155" s="63"/>
      <c r="F155" s="139" t="s">
        <v>162</v>
      </c>
      <c r="G155" s="131"/>
      <c r="H155" s="132" t="s">
        <v>163</v>
      </c>
      <c r="I155" s="133"/>
      <c r="J155" s="60">
        <v>0.05</v>
      </c>
      <c r="K155" s="43"/>
    </row>
    <row r="156" spans="1:17" ht="40.5" customHeight="1" x14ac:dyDescent="0.3">
      <c r="A156" s="1"/>
      <c r="B156" s="6"/>
      <c r="C156" s="64"/>
      <c r="D156" s="65"/>
      <c r="E156" s="66"/>
      <c r="F156" s="131" t="s">
        <v>164</v>
      </c>
      <c r="G156" s="131"/>
      <c r="H156" s="132" t="s">
        <v>165</v>
      </c>
      <c r="I156" s="133"/>
      <c r="J156" s="60">
        <f>+J153+J154+J155</f>
        <v>0.3</v>
      </c>
      <c r="K156" s="7"/>
    </row>
    <row r="157" spans="1:17" ht="17.25" thickBot="1" x14ac:dyDescent="0.35">
      <c r="A157" s="1"/>
      <c r="B157" s="6"/>
      <c r="C157" s="67"/>
      <c r="D157" s="68"/>
      <c r="E157" s="69"/>
      <c r="F157" s="134"/>
      <c r="G157" s="134"/>
      <c r="H157" s="134"/>
      <c r="I157" s="135"/>
      <c r="J157" s="136"/>
      <c r="K157" s="7"/>
    </row>
    <row r="158" spans="1:17" ht="17.25" thickBot="1" x14ac:dyDescent="0.35">
      <c r="A158" s="1"/>
      <c r="B158" s="70"/>
      <c r="C158" s="71"/>
      <c r="D158" s="71"/>
      <c r="E158" s="72"/>
      <c r="F158" s="71"/>
      <c r="G158" s="71"/>
      <c r="H158" s="71"/>
      <c r="I158" s="71"/>
      <c r="J158" s="71"/>
      <c r="K158" s="73"/>
    </row>
    <row r="159" spans="1:17" ht="17.25" thickTop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</sheetData>
  <mergeCells count="44">
    <mergeCell ref="F157:J157"/>
    <mergeCell ref="C154:E154"/>
    <mergeCell ref="F154:G154"/>
    <mergeCell ref="H154:I154"/>
    <mergeCell ref="F155:G155"/>
    <mergeCell ref="H155:I155"/>
    <mergeCell ref="F156:G156"/>
    <mergeCell ref="H156:I156"/>
    <mergeCell ref="E149:H149"/>
    <mergeCell ref="D151:J151"/>
    <mergeCell ref="C152:E152"/>
    <mergeCell ref="F152:I152"/>
    <mergeCell ref="C153:E153"/>
    <mergeCell ref="F153:G153"/>
    <mergeCell ref="H153:I153"/>
    <mergeCell ref="C42:H42"/>
    <mergeCell ref="C143:H143"/>
    <mergeCell ref="E145:H145"/>
    <mergeCell ref="E146:H146"/>
    <mergeCell ref="E147:H147"/>
    <mergeCell ref="E148:H148"/>
    <mergeCell ref="J14:J15"/>
    <mergeCell ref="C32:H32"/>
    <mergeCell ref="C33:H33"/>
    <mergeCell ref="C34:H34"/>
    <mergeCell ref="C40:H40"/>
    <mergeCell ref="C41:H41"/>
    <mergeCell ref="C10:D12"/>
    <mergeCell ref="E10:J12"/>
    <mergeCell ref="C13:J13"/>
    <mergeCell ref="C14:C15"/>
    <mergeCell ref="D14:D15"/>
    <mergeCell ref="E14:E15"/>
    <mergeCell ref="F14:F15"/>
    <mergeCell ref="G14:G15"/>
    <mergeCell ref="H14:H15"/>
    <mergeCell ref="I14:I15"/>
    <mergeCell ref="C3:F3"/>
    <mergeCell ref="C5:J5"/>
    <mergeCell ref="C6:J6"/>
    <mergeCell ref="C7:E7"/>
    <mergeCell ref="F7:J9"/>
    <mergeCell ref="C8:E8"/>
    <mergeCell ref="C9:E9"/>
  </mergeCells>
  <pageMargins left="0.11811023622047245" right="0.11811023622047245" top="0.15748031496062992" bottom="0.15748031496062992" header="0.31496062992125984" footer="0.31496062992125984"/>
  <pageSetup scale="4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2F0B0-B23B-459D-8BB1-F8176352027B}">
  <sheetPr>
    <tabColor rgb="FFFFC000"/>
  </sheetPr>
  <dimension ref="A1:R159"/>
  <sheetViews>
    <sheetView showGridLines="0" view="pageBreakPreview" topLeftCell="A133" zoomScale="55" zoomScaleNormal="100" zoomScaleSheetLayoutView="55" zoomScalePageLayoutView="55" workbookViewId="0">
      <selection activeCell="R141" sqref="R141"/>
    </sheetView>
  </sheetViews>
  <sheetFormatPr baseColWidth="10" defaultColWidth="11.42578125" defaultRowHeight="16.5" x14ac:dyDescent="0.3"/>
  <cols>
    <col min="1" max="2" width="3.42578125" style="2" customWidth="1"/>
    <col min="3" max="3" width="10" style="2" customWidth="1"/>
    <col min="4" max="4" width="15.28515625" style="2" customWidth="1"/>
    <col min="5" max="5" width="118" style="2" customWidth="1"/>
    <col min="6" max="6" width="8.7109375" style="2" customWidth="1"/>
    <col min="7" max="7" width="18.85546875" style="2" customWidth="1"/>
    <col min="8" max="9" width="23.85546875" style="2" customWidth="1"/>
    <col min="10" max="10" width="30" style="2" customWidth="1"/>
    <col min="11" max="11" width="3.28515625" style="2" customWidth="1"/>
    <col min="12" max="12" width="19.5703125" style="2" bestFit="1" customWidth="1"/>
    <col min="13" max="13" width="19.5703125" style="2" customWidth="1"/>
    <col min="14" max="15" width="22.28515625" style="2" bestFit="1" customWidth="1"/>
    <col min="16" max="16" width="18.28515625" style="2" bestFit="1" customWidth="1"/>
    <col min="17" max="17" width="18.85546875" style="2" bestFit="1" customWidth="1"/>
    <col min="18" max="18" width="19.5703125" style="2" bestFit="1" customWidth="1"/>
    <col min="19" max="16384" width="11.42578125" style="2"/>
  </cols>
  <sheetData>
    <row r="1" spans="1:11" ht="17.25" thickBo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7.25" thickTop="1" x14ac:dyDescent="0.3">
      <c r="A2" s="1"/>
      <c r="B2" s="3"/>
      <c r="C2" s="4"/>
      <c r="D2" s="4"/>
      <c r="E2" s="4"/>
      <c r="F2" s="4"/>
      <c r="G2" s="4"/>
      <c r="H2" s="4"/>
      <c r="I2" s="4"/>
      <c r="J2" s="4"/>
      <c r="K2" s="5"/>
    </row>
    <row r="3" spans="1:11" ht="27" customHeight="1" x14ac:dyDescent="0.3">
      <c r="A3" s="1"/>
      <c r="B3" s="6"/>
      <c r="C3" s="81" t="s">
        <v>0</v>
      </c>
      <c r="D3" s="81"/>
      <c r="E3" s="81"/>
      <c r="F3" s="81"/>
      <c r="G3" s="1"/>
      <c r="H3" s="1"/>
      <c r="I3" s="1"/>
      <c r="J3" s="1"/>
      <c r="K3" s="7"/>
    </row>
    <row r="4" spans="1:11" x14ac:dyDescent="0.3">
      <c r="A4" s="1"/>
      <c r="B4" s="6"/>
      <c r="C4" s="75" t="s">
        <v>1</v>
      </c>
      <c r="D4" s="76" t="s">
        <v>2</v>
      </c>
      <c r="E4" s="75" t="s">
        <v>3</v>
      </c>
      <c r="F4" s="76">
        <v>4</v>
      </c>
      <c r="G4" s="1"/>
      <c r="H4" s="1"/>
      <c r="I4" s="1"/>
      <c r="J4" s="1"/>
      <c r="K4" s="7"/>
    </row>
    <row r="5" spans="1:11" x14ac:dyDescent="0.3">
      <c r="A5" s="1"/>
      <c r="B5" s="6"/>
      <c r="C5" s="82" t="s">
        <v>4</v>
      </c>
      <c r="D5" s="82"/>
      <c r="E5" s="82"/>
      <c r="F5" s="82"/>
      <c r="G5" s="82"/>
      <c r="H5" s="82"/>
      <c r="I5" s="82"/>
      <c r="J5" s="82"/>
      <c r="K5" s="7"/>
    </row>
    <row r="6" spans="1:11" ht="17.25" thickBot="1" x14ac:dyDescent="0.35">
      <c r="A6" s="1"/>
      <c r="B6" s="6"/>
      <c r="C6" s="83" t="s">
        <v>5</v>
      </c>
      <c r="D6" s="83"/>
      <c r="E6" s="83"/>
      <c r="F6" s="83"/>
      <c r="G6" s="83"/>
      <c r="H6" s="83"/>
      <c r="I6" s="83"/>
      <c r="J6" s="83"/>
      <c r="K6" s="7"/>
    </row>
    <row r="7" spans="1:11" s="11" customFormat="1" ht="16.5" customHeight="1" x14ac:dyDescent="0.3">
      <c r="A7" s="8"/>
      <c r="B7" s="9"/>
      <c r="C7" s="84" t="s">
        <v>6</v>
      </c>
      <c r="D7" s="85"/>
      <c r="E7" s="85"/>
      <c r="F7" s="86"/>
      <c r="G7" s="86"/>
      <c r="H7" s="86"/>
      <c r="I7" s="87"/>
      <c r="J7" s="88"/>
      <c r="K7" s="10"/>
    </row>
    <row r="8" spans="1:11" x14ac:dyDescent="0.3">
      <c r="A8" s="1"/>
      <c r="B8" s="12"/>
      <c r="C8" s="92" t="s">
        <v>7</v>
      </c>
      <c r="D8" s="93"/>
      <c r="E8" s="93"/>
      <c r="F8" s="89"/>
      <c r="G8" s="89"/>
      <c r="H8" s="89"/>
      <c r="I8" s="90"/>
      <c r="J8" s="91"/>
      <c r="K8" s="7"/>
    </row>
    <row r="9" spans="1:11" x14ac:dyDescent="0.3">
      <c r="A9" s="1"/>
      <c r="B9" s="12"/>
      <c r="C9" s="92" t="s">
        <v>8</v>
      </c>
      <c r="D9" s="93"/>
      <c r="E9" s="93"/>
      <c r="F9" s="89"/>
      <c r="G9" s="89"/>
      <c r="H9" s="89"/>
      <c r="I9" s="90"/>
      <c r="J9" s="91"/>
      <c r="K9" s="7"/>
    </row>
    <row r="10" spans="1:11" x14ac:dyDescent="0.3">
      <c r="A10" s="1"/>
      <c r="B10" s="12"/>
      <c r="C10" s="94" t="s">
        <v>9</v>
      </c>
      <c r="D10" s="89"/>
      <c r="E10" s="89" t="s">
        <v>10</v>
      </c>
      <c r="F10" s="89"/>
      <c r="G10" s="89"/>
      <c r="H10" s="89"/>
      <c r="I10" s="90"/>
      <c r="J10" s="91"/>
      <c r="K10" s="7"/>
    </row>
    <row r="11" spans="1:11" x14ac:dyDescent="0.3">
      <c r="A11" s="1"/>
      <c r="B11" s="12"/>
      <c r="C11" s="94"/>
      <c r="D11" s="89"/>
      <c r="E11" s="89"/>
      <c r="F11" s="89"/>
      <c r="G11" s="89"/>
      <c r="H11" s="89"/>
      <c r="I11" s="90"/>
      <c r="J11" s="91"/>
      <c r="K11" s="7"/>
    </row>
    <row r="12" spans="1:11" ht="17.25" thickBot="1" x14ac:dyDescent="0.35">
      <c r="A12" s="1"/>
      <c r="B12" s="12"/>
      <c r="C12" s="95"/>
      <c r="D12" s="96"/>
      <c r="E12" s="96"/>
      <c r="F12" s="96"/>
      <c r="G12" s="96"/>
      <c r="H12" s="96"/>
      <c r="I12" s="97"/>
      <c r="J12" s="98"/>
      <c r="K12" s="7"/>
    </row>
    <row r="13" spans="1:11" ht="30" customHeight="1" thickBot="1" x14ac:dyDescent="0.35">
      <c r="A13" s="1"/>
      <c r="B13" s="6"/>
      <c r="C13" s="99"/>
      <c r="D13" s="100"/>
      <c r="E13" s="100"/>
      <c r="F13" s="100"/>
      <c r="G13" s="100"/>
      <c r="H13" s="100"/>
      <c r="I13" s="100"/>
      <c r="J13" s="101"/>
      <c r="K13" s="7"/>
    </row>
    <row r="14" spans="1:11" ht="16.5" customHeight="1" x14ac:dyDescent="0.3">
      <c r="A14" s="1"/>
      <c r="B14" s="6"/>
      <c r="C14" s="102" t="s">
        <v>11</v>
      </c>
      <c r="D14" s="104" t="s">
        <v>12</v>
      </c>
      <c r="E14" s="102" t="s">
        <v>13</v>
      </c>
      <c r="F14" s="106" t="s">
        <v>14</v>
      </c>
      <c r="G14" s="106" t="s">
        <v>15</v>
      </c>
      <c r="H14" s="108" t="s">
        <v>16</v>
      </c>
      <c r="I14" s="108" t="s">
        <v>17</v>
      </c>
      <c r="J14" s="113" t="s">
        <v>18</v>
      </c>
      <c r="K14" s="7"/>
    </row>
    <row r="15" spans="1:11" ht="30" customHeight="1" x14ac:dyDescent="0.3">
      <c r="A15" s="1"/>
      <c r="B15" s="6"/>
      <c r="C15" s="103"/>
      <c r="D15" s="105"/>
      <c r="E15" s="103"/>
      <c r="F15" s="107"/>
      <c r="G15" s="107"/>
      <c r="H15" s="109"/>
      <c r="I15" s="109"/>
      <c r="J15" s="114"/>
      <c r="K15" s="7"/>
    </row>
    <row r="16" spans="1:11" ht="30" customHeight="1" x14ac:dyDescent="0.3">
      <c r="A16" s="1"/>
      <c r="B16" s="6"/>
      <c r="C16" s="13" t="s">
        <v>19</v>
      </c>
      <c r="D16" s="14"/>
      <c r="E16" s="14"/>
      <c r="F16" s="14"/>
      <c r="G16" s="14"/>
      <c r="H16" s="14"/>
      <c r="I16" s="14"/>
      <c r="J16" s="15"/>
      <c r="K16" s="7"/>
    </row>
    <row r="17" spans="1:11" ht="30" customHeight="1" x14ac:dyDescent="0.3">
      <c r="A17" s="1"/>
      <c r="B17" s="6"/>
      <c r="C17" s="13" t="s">
        <v>20</v>
      </c>
      <c r="D17" s="14"/>
      <c r="E17" s="14"/>
      <c r="F17" s="14"/>
      <c r="G17" s="14"/>
      <c r="H17" s="14"/>
      <c r="I17" s="14"/>
      <c r="J17" s="15"/>
      <c r="K17" s="7"/>
    </row>
    <row r="18" spans="1:11" ht="51" x14ac:dyDescent="0.3">
      <c r="A18" s="1"/>
      <c r="B18" s="6"/>
      <c r="C18" s="16">
        <v>10996</v>
      </c>
      <c r="D18" s="16">
        <v>1001</v>
      </c>
      <c r="E18" s="16" t="s">
        <v>21</v>
      </c>
      <c r="F18" s="16" t="s">
        <v>22</v>
      </c>
      <c r="G18" s="17">
        <v>20</v>
      </c>
      <c r="H18" s="74" t="s">
        <v>166</v>
      </c>
      <c r="I18" s="18"/>
      <c r="J18" s="18" t="e">
        <f>+ROUND(H18*G18,0)</f>
        <v>#VALUE!</v>
      </c>
      <c r="K18" s="7"/>
    </row>
    <row r="19" spans="1:11" ht="51" x14ac:dyDescent="0.3">
      <c r="A19" s="1"/>
      <c r="B19" s="6"/>
      <c r="C19" s="16">
        <v>7488</v>
      </c>
      <c r="D19" s="16">
        <v>1002</v>
      </c>
      <c r="E19" s="16" t="s">
        <v>23</v>
      </c>
      <c r="F19" s="16" t="s">
        <v>22</v>
      </c>
      <c r="G19" s="17">
        <f t="shared" ref="G19:G29" si="0">+$G$18/2</f>
        <v>10</v>
      </c>
      <c r="H19" s="74" t="s">
        <v>166</v>
      </c>
      <c r="I19" s="18"/>
      <c r="J19" s="18" t="e">
        <f>+ROUND(H19*G19,0)</f>
        <v>#VALUE!</v>
      </c>
      <c r="K19" s="7"/>
    </row>
    <row r="20" spans="1:11" ht="51" x14ac:dyDescent="0.3">
      <c r="A20" s="1"/>
      <c r="B20" s="6"/>
      <c r="C20" s="16">
        <v>7490</v>
      </c>
      <c r="D20" s="16">
        <v>1003</v>
      </c>
      <c r="E20" s="16" t="s">
        <v>24</v>
      </c>
      <c r="F20" s="16" t="s">
        <v>22</v>
      </c>
      <c r="G20" s="17">
        <f t="shared" si="0"/>
        <v>10</v>
      </c>
      <c r="H20" s="74" t="s">
        <v>166</v>
      </c>
      <c r="I20" s="18"/>
      <c r="J20" s="18" t="e">
        <f t="shared" ref="J20:J38" si="1">+ROUND(H20*G20,0)</f>
        <v>#VALUE!</v>
      </c>
      <c r="K20" s="7"/>
    </row>
    <row r="21" spans="1:11" ht="51" x14ac:dyDescent="0.3">
      <c r="A21" s="1"/>
      <c r="B21" s="6"/>
      <c r="C21" s="16">
        <v>7511</v>
      </c>
      <c r="D21" s="16">
        <v>1004</v>
      </c>
      <c r="E21" s="16" t="s">
        <v>25</v>
      </c>
      <c r="F21" s="16" t="s">
        <v>22</v>
      </c>
      <c r="G21" s="17">
        <f t="shared" si="0"/>
        <v>10</v>
      </c>
      <c r="H21" s="74" t="s">
        <v>166</v>
      </c>
      <c r="I21" s="18"/>
      <c r="J21" s="18" t="e">
        <f t="shared" si="1"/>
        <v>#VALUE!</v>
      </c>
      <c r="K21" s="7"/>
    </row>
    <row r="22" spans="1:11" ht="51" x14ac:dyDescent="0.3">
      <c r="A22" s="1"/>
      <c r="B22" s="6"/>
      <c r="C22" s="16">
        <v>8012</v>
      </c>
      <c r="D22" s="16">
        <v>1005</v>
      </c>
      <c r="E22" s="16" t="s">
        <v>26</v>
      </c>
      <c r="F22" s="16" t="s">
        <v>22</v>
      </c>
      <c r="G22" s="17">
        <f t="shared" si="0"/>
        <v>10</v>
      </c>
      <c r="H22" s="74" t="s">
        <v>166</v>
      </c>
      <c r="I22" s="18"/>
      <c r="J22" s="18" t="e">
        <f t="shared" si="1"/>
        <v>#VALUE!</v>
      </c>
      <c r="K22" s="7"/>
    </row>
    <row r="23" spans="1:11" ht="51" x14ac:dyDescent="0.3">
      <c r="A23" s="1"/>
      <c r="B23" s="6"/>
      <c r="C23" s="16">
        <v>7496</v>
      </c>
      <c r="D23" s="16">
        <v>1006</v>
      </c>
      <c r="E23" s="16" t="s">
        <v>27</v>
      </c>
      <c r="F23" s="16" t="s">
        <v>22</v>
      </c>
      <c r="G23" s="17">
        <f t="shared" si="0"/>
        <v>10</v>
      </c>
      <c r="H23" s="74" t="s">
        <v>166</v>
      </c>
      <c r="I23" s="18"/>
      <c r="J23" s="18" t="e">
        <f t="shared" si="1"/>
        <v>#VALUE!</v>
      </c>
      <c r="K23" s="7"/>
    </row>
    <row r="24" spans="1:11" ht="51" x14ac:dyDescent="0.3">
      <c r="A24" s="1"/>
      <c r="B24" s="6"/>
      <c r="C24" s="16">
        <v>7737</v>
      </c>
      <c r="D24" s="16">
        <v>1007</v>
      </c>
      <c r="E24" s="16" t="s">
        <v>28</v>
      </c>
      <c r="F24" s="16" t="s">
        <v>22</v>
      </c>
      <c r="G24" s="17">
        <f t="shared" si="0"/>
        <v>10</v>
      </c>
      <c r="H24" s="74" t="s">
        <v>166</v>
      </c>
      <c r="I24" s="18"/>
      <c r="J24" s="18" t="e">
        <f t="shared" si="1"/>
        <v>#VALUE!</v>
      </c>
      <c r="K24" s="7"/>
    </row>
    <row r="25" spans="1:11" ht="51" x14ac:dyDescent="0.3">
      <c r="A25" s="1"/>
      <c r="B25" s="6"/>
      <c r="C25" s="16">
        <v>7489</v>
      </c>
      <c r="D25" s="16">
        <v>1008</v>
      </c>
      <c r="E25" s="16" t="s">
        <v>29</v>
      </c>
      <c r="F25" s="16" t="s">
        <v>22</v>
      </c>
      <c r="G25" s="17">
        <f t="shared" si="0"/>
        <v>10</v>
      </c>
      <c r="H25" s="74" t="s">
        <v>166</v>
      </c>
      <c r="I25" s="18"/>
      <c r="J25" s="18" t="e">
        <f t="shared" si="1"/>
        <v>#VALUE!</v>
      </c>
      <c r="K25" s="7"/>
    </row>
    <row r="26" spans="1:11" ht="51" x14ac:dyDescent="0.3">
      <c r="A26" s="1"/>
      <c r="B26" s="6"/>
      <c r="C26" s="16">
        <v>7494</v>
      </c>
      <c r="D26" s="16">
        <v>1009</v>
      </c>
      <c r="E26" s="16" t="s">
        <v>30</v>
      </c>
      <c r="F26" s="16" t="s">
        <v>22</v>
      </c>
      <c r="G26" s="17">
        <f t="shared" si="0"/>
        <v>10</v>
      </c>
      <c r="H26" s="74" t="s">
        <v>166</v>
      </c>
      <c r="I26" s="18"/>
      <c r="J26" s="18" t="e">
        <f t="shared" si="1"/>
        <v>#VALUE!</v>
      </c>
      <c r="K26" s="7"/>
    </row>
    <row r="27" spans="1:11" ht="51" x14ac:dyDescent="0.3">
      <c r="A27" s="1"/>
      <c r="B27" s="6"/>
      <c r="C27" s="16">
        <v>7497</v>
      </c>
      <c r="D27" s="16">
        <v>1010</v>
      </c>
      <c r="E27" s="16" t="s">
        <v>31</v>
      </c>
      <c r="F27" s="16" t="s">
        <v>22</v>
      </c>
      <c r="G27" s="17">
        <f t="shared" si="0"/>
        <v>10</v>
      </c>
      <c r="H27" s="74" t="s">
        <v>166</v>
      </c>
      <c r="I27" s="18"/>
      <c r="J27" s="18" t="e">
        <f t="shared" si="1"/>
        <v>#VALUE!</v>
      </c>
      <c r="K27" s="7"/>
    </row>
    <row r="28" spans="1:11" ht="51" x14ac:dyDescent="0.3">
      <c r="A28" s="1"/>
      <c r="B28" s="6"/>
      <c r="C28" s="16">
        <v>10019</v>
      </c>
      <c r="D28" s="16">
        <v>1011</v>
      </c>
      <c r="E28" s="16" t="s">
        <v>32</v>
      </c>
      <c r="F28" s="16" t="s">
        <v>22</v>
      </c>
      <c r="G28" s="17">
        <f t="shared" si="0"/>
        <v>10</v>
      </c>
      <c r="H28" s="74" t="s">
        <v>166</v>
      </c>
      <c r="I28" s="18"/>
      <c r="J28" s="18" t="e">
        <f t="shared" si="1"/>
        <v>#VALUE!</v>
      </c>
      <c r="K28" s="7"/>
    </row>
    <row r="29" spans="1:11" ht="51" x14ac:dyDescent="0.3">
      <c r="A29" s="1"/>
      <c r="B29" s="6"/>
      <c r="C29" s="16">
        <v>10024</v>
      </c>
      <c r="D29" s="16">
        <v>1012</v>
      </c>
      <c r="E29" s="16" t="s">
        <v>33</v>
      </c>
      <c r="F29" s="16" t="s">
        <v>22</v>
      </c>
      <c r="G29" s="17">
        <f t="shared" si="0"/>
        <v>10</v>
      </c>
      <c r="H29" s="74" t="s">
        <v>166</v>
      </c>
      <c r="I29" s="18"/>
      <c r="J29" s="18" t="e">
        <f t="shared" si="1"/>
        <v>#VALUE!</v>
      </c>
      <c r="K29" s="7"/>
    </row>
    <row r="30" spans="1:11" ht="51" x14ac:dyDescent="0.3">
      <c r="A30" s="1"/>
      <c r="B30" s="6"/>
      <c r="C30" s="16">
        <v>7892</v>
      </c>
      <c r="D30" s="16">
        <v>1013</v>
      </c>
      <c r="E30" s="16" t="s">
        <v>34</v>
      </c>
      <c r="F30" s="16" t="s">
        <v>35</v>
      </c>
      <c r="G30" s="17">
        <v>30</v>
      </c>
      <c r="H30" s="74" t="s">
        <v>166</v>
      </c>
      <c r="I30" s="18"/>
      <c r="J30" s="18" t="e">
        <f t="shared" si="1"/>
        <v>#VALUE!</v>
      </c>
      <c r="K30" s="7"/>
    </row>
    <row r="31" spans="1:11" ht="51" x14ac:dyDescent="0.3">
      <c r="A31" s="1"/>
      <c r="B31" s="6"/>
      <c r="C31" s="16">
        <v>9434</v>
      </c>
      <c r="D31" s="16">
        <v>1014</v>
      </c>
      <c r="E31" s="16" t="s">
        <v>36</v>
      </c>
      <c r="F31" s="16" t="s">
        <v>37</v>
      </c>
      <c r="G31" s="17">
        <v>500</v>
      </c>
      <c r="H31" s="74" t="s">
        <v>166</v>
      </c>
      <c r="I31" s="18"/>
      <c r="J31" s="18" t="e">
        <f t="shared" si="1"/>
        <v>#VALUE!</v>
      </c>
      <c r="K31" s="7"/>
    </row>
    <row r="32" spans="1:11" x14ac:dyDescent="0.3">
      <c r="A32" s="1"/>
      <c r="B32" s="6"/>
      <c r="C32" s="115" t="s">
        <v>38</v>
      </c>
      <c r="D32" s="116"/>
      <c r="E32" s="116"/>
      <c r="F32" s="116"/>
      <c r="G32" s="116"/>
      <c r="H32" s="117"/>
      <c r="I32" s="19"/>
      <c r="J32" s="20" t="e">
        <f>+SUM(J18:J31)</f>
        <v>#VALUE!</v>
      </c>
      <c r="K32" s="7"/>
    </row>
    <row r="33" spans="1:14" x14ac:dyDescent="0.3">
      <c r="A33" s="1"/>
      <c r="B33" s="6"/>
      <c r="C33" s="115" t="s">
        <v>39</v>
      </c>
      <c r="D33" s="116"/>
      <c r="E33" s="116"/>
      <c r="F33" s="116"/>
      <c r="G33" s="116"/>
      <c r="H33" s="117"/>
      <c r="I33" s="19"/>
      <c r="J33" s="20" t="e">
        <f>+ROUND(J32*0.19,0)</f>
        <v>#VALUE!</v>
      </c>
      <c r="K33" s="7"/>
    </row>
    <row r="34" spans="1:14" x14ac:dyDescent="0.3">
      <c r="A34" s="1"/>
      <c r="B34" s="6"/>
      <c r="C34" s="115" t="s">
        <v>40</v>
      </c>
      <c r="D34" s="116"/>
      <c r="E34" s="116"/>
      <c r="F34" s="116"/>
      <c r="G34" s="116"/>
      <c r="H34" s="117"/>
      <c r="I34" s="21"/>
      <c r="J34" s="22" t="e">
        <f>+J32+J33</f>
        <v>#VALUE!</v>
      </c>
      <c r="K34" s="7"/>
    </row>
    <row r="35" spans="1:14" ht="30" customHeight="1" x14ac:dyDescent="0.3">
      <c r="A35" s="1"/>
      <c r="B35" s="6"/>
      <c r="C35" s="13" t="s">
        <v>41</v>
      </c>
      <c r="D35" s="14"/>
      <c r="E35" s="14"/>
      <c r="F35" s="14"/>
      <c r="G35" s="14"/>
      <c r="H35" s="14"/>
      <c r="I35" s="14"/>
      <c r="J35" s="15"/>
      <c r="K35" s="7"/>
    </row>
    <row r="36" spans="1:14" ht="51" x14ac:dyDescent="0.3">
      <c r="A36" s="1"/>
      <c r="B36" s="6"/>
      <c r="C36" s="16">
        <v>8000</v>
      </c>
      <c r="D36" s="16">
        <v>1015</v>
      </c>
      <c r="E36" s="16" t="s">
        <v>42</v>
      </c>
      <c r="F36" s="16" t="s">
        <v>43</v>
      </c>
      <c r="G36" s="17">
        <v>150</v>
      </c>
      <c r="H36" s="74" t="s">
        <v>166</v>
      </c>
      <c r="I36" s="18"/>
      <c r="J36" s="18" t="e">
        <f t="shared" si="1"/>
        <v>#VALUE!</v>
      </c>
      <c r="K36" s="7"/>
    </row>
    <row r="37" spans="1:14" ht="51" x14ac:dyDescent="0.3">
      <c r="A37" s="1"/>
      <c r="B37" s="6"/>
      <c r="C37" s="16">
        <v>8001</v>
      </c>
      <c r="D37" s="16">
        <v>1016</v>
      </c>
      <c r="E37" s="16" t="s">
        <v>44</v>
      </c>
      <c r="F37" s="16" t="s">
        <v>43</v>
      </c>
      <c r="G37" s="17">
        <v>50</v>
      </c>
      <c r="H37" s="74" t="s">
        <v>166</v>
      </c>
      <c r="I37" s="18"/>
      <c r="J37" s="18" t="e">
        <f t="shared" si="1"/>
        <v>#VALUE!</v>
      </c>
      <c r="K37" s="7"/>
    </row>
    <row r="38" spans="1:14" ht="51" x14ac:dyDescent="0.3">
      <c r="A38" s="1"/>
      <c r="B38" s="6"/>
      <c r="C38" s="16">
        <v>8002</v>
      </c>
      <c r="D38" s="16">
        <v>1017</v>
      </c>
      <c r="E38" s="16" t="s">
        <v>45</v>
      </c>
      <c r="F38" s="16" t="s">
        <v>43</v>
      </c>
      <c r="G38" s="17">
        <v>150</v>
      </c>
      <c r="H38" s="74" t="s">
        <v>166</v>
      </c>
      <c r="I38" s="18"/>
      <c r="J38" s="18" t="e">
        <f t="shared" si="1"/>
        <v>#VALUE!</v>
      </c>
      <c r="K38" s="7"/>
    </row>
    <row r="39" spans="1:14" ht="51" x14ac:dyDescent="0.3">
      <c r="A39" s="1"/>
      <c r="B39" s="6"/>
      <c r="C39" s="16">
        <v>8003</v>
      </c>
      <c r="D39" s="16">
        <v>1018</v>
      </c>
      <c r="E39" s="16" t="s">
        <v>46</v>
      </c>
      <c r="F39" s="16" t="s">
        <v>43</v>
      </c>
      <c r="G39" s="17">
        <v>37.560349402912159</v>
      </c>
      <c r="H39" s="74" t="s">
        <v>166</v>
      </c>
      <c r="I39" s="18"/>
      <c r="J39" s="18" t="e">
        <f>+H39*G39</f>
        <v>#VALUE!</v>
      </c>
      <c r="K39" s="7"/>
    </row>
    <row r="40" spans="1:14" x14ac:dyDescent="0.3">
      <c r="A40" s="1"/>
      <c r="B40" s="6"/>
      <c r="C40" s="115" t="s">
        <v>47</v>
      </c>
      <c r="D40" s="116"/>
      <c r="E40" s="116"/>
      <c r="F40" s="116"/>
      <c r="G40" s="116"/>
      <c r="H40" s="117"/>
      <c r="I40" s="21"/>
      <c r="J40" s="22" t="e">
        <f>+SUM(J36:J39)</f>
        <v>#VALUE!</v>
      </c>
      <c r="K40" s="7"/>
    </row>
    <row r="41" spans="1:14" ht="17.25" thickBot="1" x14ac:dyDescent="0.35">
      <c r="A41" s="1"/>
      <c r="B41" s="6"/>
      <c r="C41" s="115" t="s">
        <v>48</v>
      </c>
      <c r="D41" s="116"/>
      <c r="E41" s="116"/>
      <c r="F41" s="116"/>
      <c r="G41" s="116"/>
      <c r="H41" s="117"/>
      <c r="I41" s="21"/>
      <c r="J41" s="22">
        <v>36608297</v>
      </c>
      <c r="K41" s="7"/>
    </row>
    <row r="42" spans="1:14" ht="24.75" customHeight="1" thickBot="1" x14ac:dyDescent="0.35">
      <c r="A42" s="1"/>
      <c r="B42" s="6"/>
      <c r="C42" s="118" t="s">
        <v>49</v>
      </c>
      <c r="D42" s="119"/>
      <c r="E42" s="119"/>
      <c r="F42" s="119"/>
      <c r="G42" s="119"/>
      <c r="H42" s="120"/>
      <c r="I42" s="23"/>
      <c r="J42" s="24" t="e">
        <f>+J34+J40+J41</f>
        <v>#VALUE!</v>
      </c>
      <c r="K42" s="7"/>
    </row>
    <row r="43" spans="1:14" x14ac:dyDescent="0.3">
      <c r="A43" s="1"/>
      <c r="B43" s="6"/>
      <c r="C43" s="25"/>
      <c r="D43" s="26"/>
      <c r="E43" s="26"/>
      <c r="F43" s="26"/>
      <c r="G43" s="27"/>
      <c r="H43" s="28"/>
      <c r="I43" s="28"/>
      <c r="J43" s="29"/>
      <c r="K43" s="7"/>
    </row>
    <row r="44" spans="1:14" ht="30" customHeight="1" x14ac:dyDescent="0.3">
      <c r="A44" s="1"/>
      <c r="B44" s="6"/>
      <c r="C44" s="13" t="s">
        <v>50</v>
      </c>
      <c r="D44" s="30"/>
      <c r="E44" s="30"/>
      <c r="F44" s="30"/>
      <c r="G44" s="30"/>
      <c r="H44" s="30"/>
      <c r="I44" s="30"/>
      <c r="J44" s="31"/>
      <c r="K44" s="7"/>
      <c r="L44" s="2" t="s">
        <v>51</v>
      </c>
      <c r="M44" s="32"/>
      <c r="N44" s="32"/>
    </row>
    <row r="45" spans="1:14" ht="51" x14ac:dyDescent="0.3">
      <c r="A45" s="1"/>
      <c r="B45" s="6"/>
      <c r="C45" s="16">
        <v>3007</v>
      </c>
      <c r="D45" s="16">
        <v>2001</v>
      </c>
      <c r="E45" s="16" t="s">
        <v>52</v>
      </c>
      <c r="F45" s="16" t="s">
        <v>53</v>
      </c>
      <c r="G45" s="17">
        <v>2079.1499999999996</v>
      </c>
      <c r="H45" s="74" t="s">
        <v>166</v>
      </c>
      <c r="I45" s="74" t="s">
        <v>166</v>
      </c>
      <c r="J45" s="18" t="e">
        <f t="shared" ref="J45:J72" si="2">+ROUND(I45*G45,0)</f>
        <v>#VALUE!</v>
      </c>
      <c r="K45" s="7"/>
      <c r="M45" s="32"/>
      <c r="N45" s="32"/>
    </row>
    <row r="46" spans="1:14" ht="51" x14ac:dyDescent="0.3">
      <c r="A46" s="1"/>
      <c r="B46" s="6"/>
      <c r="C46" s="16">
        <v>3811</v>
      </c>
      <c r="D46" s="16">
        <v>2002</v>
      </c>
      <c r="E46" s="16" t="s">
        <v>54</v>
      </c>
      <c r="F46" s="16" t="s">
        <v>43</v>
      </c>
      <c r="G46" s="17">
        <v>158.12049999999999</v>
      </c>
      <c r="H46" s="74" t="s">
        <v>166</v>
      </c>
      <c r="I46" s="74" t="s">
        <v>166</v>
      </c>
      <c r="J46" s="18" t="e">
        <f t="shared" si="2"/>
        <v>#VALUE!</v>
      </c>
      <c r="K46" s="7"/>
      <c r="M46" s="32"/>
      <c r="N46" s="32"/>
    </row>
    <row r="47" spans="1:14" ht="51" x14ac:dyDescent="0.3">
      <c r="A47" s="1"/>
      <c r="B47" s="6"/>
      <c r="C47" s="16">
        <v>3010</v>
      </c>
      <c r="D47" s="16">
        <v>2003</v>
      </c>
      <c r="E47" s="16" t="s">
        <v>55</v>
      </c>
      <c r="F47" s="16" t="s">
        <v>56</v>
      </c>
      <c r="G47" s="17">
        <v>31.263000000000002</v>
      </c>
      <c r="H47" s="74" t="s">
        <v>166</v>
      </c>
      <c r="I47" s="74" t="s">
        <v>166</v>
      </c>
      <c r="J47" s="18" t="e">
        <f t="shared" si="2"/>
        <v>#VALUE!</v>
      </c>
      <c r="K47" s="7"/>
      <c r="M47" s="32"/>
      <c r="N47" s="32"/>
    </row>
    <row r="48" spans="1:14" ht="51" x14ac:dyDescent="0.3">
      <c r="A48" s="1"/>
      <c r="B48" s="6"/>
      <c r="C48" s="16">
        <v>3486</v>
      </c>
      <c r="D48" s="16">
        <v>2004</v>
      </c>
      <c r="E48" s="16" t="s">
        <v>57</v>
      </c>
      <c r="F48" s="16" t="s">
        <v>56</v>
      </c>
      <c r="G48" s="17">
        <v>625.26</v>
      </c>
      <c r="H48" s="74" t="s">
        <v>166</v>
      </c>
      <c r="I48" s="74" t="s">
        <v>166</v>
      </c>
      <c r="J48" s="18" t="e">
        <f t="shared" si="2"/>
        <v>#VALUE!</v>
      </c>
      <c r="K48" s="7"/>
      <c r="M48" s="32"/>
      <c r="N48" s="32"/>
    </row>
    <row r="49" spans="1:14" ht="51" x14ac:dyDescent="0.3">
      <c r="A49" s="1"/>
      <c r="B49" s="6"/>
      <c r="C49" s="16">
        <v>3710</v>
      </c>
      <c r="D49" s="16">
        <v>2005</v>
      </c>
      <c r="E49" s="16" t="s">
        <v>58</v>
      </c>
      <c r="F49" s="16" t="s">
        <v>56</v>
      </c>
      <c r="G49" s="17">
        <v>649.97199999999998</v>
      </c>
      <c r="H49" s="74" t="s">
        <v>166</v>
      </c>
      <c r="I49" s="74" t="s">
        <v>166</v>
      </c>
      <c r="J49" s="18" t="e">
        <f t="shared" si="2"/>
        <v>#VALUE!</v>
      </c>
      <c r="K49" s="7"/>
      <c r="M49" s="32"/>
      <c r="N49" s="32"/>
    </row>
    <row r="50" spans="1:14" ht="51" x14ac:dyDescent="0.3">
      <c r="A50" s="1"/>
      <c r="B50" s="6"/>
      <c r="C50" s="16">
        <v>3464</v>
      </c>
      <c r="D50" s="16">
        <v>2006</v>
      </c>
      <c r="E50" s="16" t="s">
        <v>59</v>
      </c>
      <c r="F50" s="16" t="s">
        <v>56</v>
      </c>
      <c r="G50" s="17">
        <v>32.498600000000003</v>
      </c>
      <c r="H50" s="74" t="s">
        <v>166</v>
      </c>
      <c r="I50" s="74" t="s">
        <v>166</v>
      </c>
      <c r="J50" s="18" t="e">
        <f t="shared" si="2"/>
        <v>#VALUE!</v>
      </c>
      <c r="K50" s="7"/>
      <c r="M50" s="32"/>
      <c r="N50" s="32"/>
    </row>
    <row r="51" spans="1:14" ht="51" x14ac:dyDescent="0.3">
      <c r="A51" s="1"/>
      <c r="B51" s="6"/>
      <c r="C51" s="16">
        <v>3017</v>
      </c>
      <c r="D51" s="16">
        <v>2007</v>
      </c>
      <c r="E51" s="16" t="s">
        <v>60</v>
      </c>
      <c r="F51" s="16" t="s">
        <v>56</v>
      </c>
      <c r="G51" s="17">
        <v>1740.6916800000001</v>
      </c>
      <c r="H51" s="74" t="s">
        <v>166</v>
      </c>
      <c r="I51" s="74" t="s">
        <v>166</v>
      </c>
      <c r="J51" s="18" t="e">
        <f t="shared" si="2"/>
        <v>#VALUE!</v>
      </c>
      <c r="K51" s="7"/>
      <c r="M51" s="32"/>
      <c r="N51" s="32"/>
    </row>
    <row r="52" spans="1:14" ht="51" x14ac:dyDescent="0.3">
      <c r="A52" s="1"/>
      <c r="B52" s="6"/>
      <c r="C52" s="16">
        <v>3800</v>
      </c>
      <c r="D52" s="16">
        <v>2008</v>
      </c>
      <c r="E52" s="16" t="s">
        <v>61</v>
      </c>
      <c r="F52" s="16" t="s">
        <v>53</v>
      </c>
      <c r="G52" s="17">
        <v>2079.1499999999996</v>
      </c>
      <c r="H52" s="74" t="s">
        <v>166</v>
      </c>
      <c r="I52" s="74" t="s">
        <v>166</v>
      </c>
      <c r="J52" s="18" t="e">
        <f t="shared" si="2"/>
        <v>#VALUE!</v>
      </c>
      <c r="K52" s="7"/>
      <c r="M52" s="32"/>
      <c r="N52" s="32"/>
    </row>
    <row r="53" spans="1:14" ht="57" x14ac:dyDescent="0.3">
      <c r="A53" s="1"/>
      <c r="B53" s="6"/>
      <c r="C53" s="16">
        <v>10016</v>
      </c>
      <c r="D53" s="16">
        <v>2009</v>
      </c>
      <c r="E53" s="16" t="s">
        <v>62</v>
      </c>
      <c r="F53" s="16" t="s">
        <v>56</v>
      </c>
      <c r="G53" s="17">
        <v>623.74499999999989</v>
      </c>
      <c r="H53" s="74" t="s">
        <v>166</v>
      </c>
      <c r="I53" s="74" t="s">
        <v>166</v>
      </c>
      <c r="J53" s="18" t="e">
        <f t="shared" si="2"/>
        <v>#VALUE!</v>
      </c>
      <c r="K53" s="7"/>
      <c r="M53" s="32"/>
      <c r="N53" s="32"/>
    </row>
    <row r="54" spans="1:14" ht="51" x14ac:dyDescent="0.3">
      <c r="A54" s="1"/>
      <c r="B54" s="6"/>
      <c r="C54" s="16">
        <v>7900</v>
      </c>
      <c r="D54" s="16">
        <v>2010</v>
      </c>
      <c r="E54" s="16" t="s">
        <v>63</v>
      </c>
      <c r="F54" s="16" t="s">
        <v>53</v>
      </c>
      <c r="G54" s="17">
        <v>100</v>
      </c>
      <c r="H54" s="74" t="s">
        <v>166</v>
      </c>
      <c r="I54" s="74" t="s">
        <v>166</v>
      </c>
      <c r="J54" s="18" t="e">
        <f t="shared" si="2"/>
        <v>#VALUE!</v>
      </c>
      <c r="K54" s="7"/>
      <c r="M54" s="32"/>
      <c r="N54" s="32"/>
    </row>
    <row r="55" spans="1:14" ht="51" x14ac:dyDescent="0.3">
      <c r="A55" s="1"/>
      <c r="B55" s="6"/>
      <c r="C55" s="16">
        <v>4015</v>
      </c>
      <c r="D55" s="16">
        <v>2011</v>
      </c>
      <c r="E55" s="16" t="s">
        <v>64</v>
      </c>
      <c r="F55" s="16" t="s">
        <v>53</v>
      </c>
      <c r="G55" s="17">
        <v>2079.1499999999996</v>
      </c>
      <c r="H55" s="74" t="s">
        <v>166</v>
      </c>
      <c r="I55" s="74" t="s">
        <v>166</v>
      </c>
      <c r="J55" s="18" t="e">
        <f t="shared" si="2"/>
        <v>#VALUE!</v>
      </c>
      <c r="K55" s="7"/>
      <c r="M55" s="32"/>
      <c r="N55" s="32"/>
    </row>
    <row r="56" spans="1:14" ht="51" x14ac:dyDescent="0.3">
      <c r="A56" s="1"/>
      <c r="B56" s="6"/>
      <c r="C56" s="16">
        <v>4034</v>
      </c>
      <c r="D56" s="16">
        <v>2012</v>
      </c>
      <c r="E56" s="16" t="s">
        <v>65</v>
      </c>
      <c r="F56" s="16" t="s">
        <v>53</v>
      </c>
      <c r="G56" s="17">
        <v>2079.1499999999996</v>
      </c>
      <c r="H56" s="74" t="s">
        <v>166</v>
      </c>
      <c r="I56" s="74" t="s">
        <v>166</v>
      </c>
      <c r="J56" s="18" t="e">
        <f t="shared" si="2"/>
        <v>#VALUE!</v>
      </c>
      <c r="K56" s="7"/>
      <c r="M56" s="32"/>
      <c r="N56" s="32"/>
    </row>
    <row r="57" spans="1:14" ht="51" x14ac:dyDescent="0.3">
      <c r="A57" s="1"/>
      <c r="B57" s="6"/>
      <c r="C57" s="16">
        <v>4160</v>
      </c>
      <c r="D57" s="16">
        <v>2013</v>
      </c>
      <c r="E57" s="16" t="s">
        <v>66</v>
      </c>
      <c r="F57" s="16" t="s">
        <v>56</v>
      </c>
      <c r="G57" s="17">
        <v>291.08099999999996</v>
      </c>
      <c r="H57" s="74" t="s">
        <v>166</v>
      </c>
      <c r="I57" s="74" t="s">
        <v>166</v>
      </c>
      <c r="J57" s="18" t="e">
        <f t="shared" si="2"/>
        <v>#VALUE!</v>
      </c>
      <c r="K57" s="7"/>
      <c r="M57" s="32"/>
      <c r="N57" s="32"/>
    </row>
    <row r="58" spans="1:14" ht="51" x14ac:dyDescent="0.3">
      <c r="A58" s="1"/>
      <c r="B58" s="6"/>
      <c r="C58" s="16">
        <v>4747</v>
      </c>
      <c r="D58" s="16">
        <v>2014</v>
      </c>
      <c r="E58" s="16" t="s">
        <v>67</v>
      </c>
      <c r="F58" s="16" t="s">
        <v>56</v>
      </c>
      <c r="G58" s="17">
        <v>124.749</v>
      </c>
      <c r="H58" s="74" t="s">
        <v>166</v>
      </c>
      <c r="I58" s="74" t="s">
        <v>166</v>
      </c>
      <c r="J58" s="18" t="e">
        <f t="shared" si="2"/>
        <v>#VALUE!</v>
      </c>
      <c r="K58" s="7"/>
      <c r="M58" s="32"/>
      <c r="N58" s="32"/>
    </row>
    <row r="59" spans="1:14" ht="51" x14ac:dyDescent="0.3">
      <c r="A59" s="1"/>
      <c r="B59" s="6"/>
      <c r="C59" s="16">
        <v>3864</v>
      </c>
      <c r="D59" s="16">
        <v>2015</v>
      </c>
      <c r="E59" s="16" t="s">
        <v>68</v>
      </c>
      <c r="F59" s="16" t="s">
        <v>53</v>
      </c>
      <c r="G59" s="17">
        <v>2079.1499999999996</v>
      </c>
      <c r="H59" s="74" t="s">
        <v>166</v>
      </c>
      <c r="I59" s="74" t="s">
        <v>166</v>
      </c>
      <c r="J59" s="18" t="e">
        <f t="shared" si="2"/>
        <v>#VALUE!</v>
      </c>
      <c r="K59" s="7"/>
      <c r="M59" s="32"/>
      <c r="N59" s="32"/>
    </row>
    <row r="60" spans="1:14" ht="51" x14ac:dyDescent="0.3">
      <c r="A60" s="1"/>
      <c r="B60" s="6"/>
      <c r="C60" s="16">
        <v>3867</v>
      </c>
      <c r="D60" s="16">
        <v>2016</v>
      </c>
      <c r="E60" s="16" t="s">
        <v>69</v>
      </c>
      <c r="F60" s="16" t="s">
        <v>53</v>
      </c>
      <c r="G60" s="17">
        <v>103.9575</v>
      </c>
      <c r="H60" s="74" t="s">
        <v>166</v>
      </c>
      <c r="I60" s="74" t="s">
        <v>166</v>
      </c>
      <c r="J60" s="18" t="e">
        <f t="shared" si="2"/>
        <v>#VALUE!</v>
      </c>
      <c r="K60" s="7"/>
      <c r="M60" s="32"/>
      <c r="N60" s="32"/>
    </row>
    <row r="61" spans="1:14" ht="51" x14ac:dyDescent="0.3">
      <c r="A61" s="1"/>
      <c r="B61" s="6"/>
      <c r="C61" s="16">
        <v>3841</v>
      </c>
      <c r="D61" s="16">
        <v>2017</v>
      </c>
      <c r="E61" s="16" t="s">
        <v>70</v>
      </c>
      <c r="F61" s="16" t="s">
        <v>56</v>
      </c>
      <c r="G61" s="17">
        <v>72.77024999999999</v>
      </c>
      <c r="H61" s="74" t="s">
        <v>166</v>
      </c>
      <c r="I61" s="74" t="s">
        <v>166</v>
      </c>
      <c r="J61" s="18" t="e">
        <f t="shared" si="2"/>
        <v>#VALUE!</v>
      </c>
      <c r="K61" s="7"/>
      <c r="M61" s="32"/>
      <c r="N61" s="32"/>
    </row>
    <row r="62" spans="1:14" ht="51" x14ac:dyDescent="0.3">
      <c r="A62" s="1"/>
      <c r="B62" s="6"/>
      <c r="C62" s="16">
        <v>6313</v>
      </c>
      <c r="D62" s="16">
        <v>2018</v>
      </c>
      <c r="E62" s="16" t="s">
        <v>71</v>
      </c>
      <c r="F62" s="16" t="s">
        <v>56</v>
      </c>
      <c r="G62" s="17">
        <v>20</v>
      </c>
      <c r="H62" s="74" t="s">
        <v>166</v>
      </c>
      <c r="I62" s="74" t="s">
        <v>166</v>
      </c>
      <c r="J62" s="18" t="e">
        <f t="shared" si="2"/>
        <v>#VALUE!</v>
      </c>
      <c r="K62" s="7"/>
      <c r="M62" s="32"/>
      <c r="N62" s="32"/>
    </row>
    <row r="63" spans="1:14" ht="51" x14ac:dyDescent="0.3">
      <c r="A63" s="1"/>
      <c r="B63" s="6"/>
      <c r="C63" s="16">
        <v>4712</v>
      </c>
      <c r="D63" s="16">
        <v>2019</v>
      </c>
      <c r="E63" s="16" t="s">
        <v>72</v>
      </c>
      <c r="F63" s="16" t="s">
        <v>56</v>
      </c>
      <c r="G63" s="17">
        <v>31.187249999999999</v>
      </c>
      <c r="H63" s="74" t="s">
        <v>166</v>
      </c>
      <c r="I63" s="74" t="s">
        <v>166</v>
      </c>
      <c r="J63" s="18" t="e">
        <f t="shared" si="2"/>
        <v>#VALUE!</v>
      </c>
      <c r="K63" s="7"/>
      <c r="M63" s="32"/>
      <c r="N63" s="32"/>
    </row>
    <row r="64" spans="1:14" ht="57" x14ac:dyDescent="0.3">
      <c r="A64" s="1"/>
      <c r="B64" s="6"/>
      <c r="C64" s="16">
        <v>3708</v>
      </c>
      <c r="D64" s="16">
        <v>2020</v>
      </c>
      <c r="E64" s="16" t="s">
        <v>73</v>
      </c>
      <c r="F64" s="16" t="s">
        <v>37</v>
      </c>
      <c r="G64" s="17">
        <v>32501.25</v>
      </c>
      <c r="H64" s="74" t="s">
        <v>166</v>
      </c>
      <c r="I64" s="74" t="s">
        <v>166</v>
      </c>
      <c r="J64" s="18" t="e">
        <f t="shared" si="2"/>
        <v>#VALUE!</v>
      </c>
      <c r="K64" s="7"/>
      <c r="M64" s="32"/>
      <c r="N64" s="32"/>
    </row>
    <row r="65" spans="1:14" ht="51" x14ac:dyDescent="0.3">
      <c r="A65" s="1"/>
      <c r="B65" s="6"/>
      <c r="C65" s="16">
        <v>4959</v>
      </c>
      <c r="D65" s="16">
        <v>2021</v>
      </c>
      <c r="E65" s="16" t="s">
        <v>74</v>
      </c>
      <c r="F65" s="16" t="s">
        <v>37</v>
      </c>
      <c r="G65" s="17">
        <v>3008.5300500000003</v>
      </c>
      <c r="H65" s="74" t="s">
        <v>166</v>
      </c>
      <c r="I65" s="74" t="s">
        <v>166</v>
      </c>
      <c r="J65" s="18" t="e">
        <f t="shared" si="2"/>
        <v>#VALUE!</v>
      </c>
      <c r="K65" s="7"/>
      <c r="M65" s="32"/>
      <c r="N65" s="32"/>
    </row>
    <row r="66" spans="1:14" ht="51" x14ac:dyDescent="0.3">
      <c r="A66" s="1"/>
      <c r="B66" s="6"/>
      <c r="C66" s="16">
        <v>7713</v>
      </c>
      <c r="D66" s="16">
        <v>2022</v>
      </c>
      <c r="E66" s="16" t="s">
        <v>75</v>
      </c>
      <c r="F66" s="16" t="s">
        <v>37</v>
      </c>
      <c r="G66" s="17">
        <v>3008.5300500000003</v>
      </c>
      <c r="H66" s="74" t="s">
        <v>166</v>
      </c>
      <c r="I66" s="74" t="s">
        <v>166</v>
      </c>
      <c r="J66" s="18" t="e">
        <f t="shared" si="2"/>
        <v>#VALUE!</v>
      </c>
      <c r="K66" s="7"/>
      <c r="M66" s="32"/>
      <c r="N66" s="32"/>
    </row>
    <row r="67" spans="1:14" ht="51" x14ac:dyDescent="0.3">
      <c r="A67" s="1"/>
      <c r="B67" s="6"/>
      <c r="C67" s="16">
        <v>7714</v>
      </c>
      <c r="D67" s="16">
        <v>2023</v>
      </c>
      <c r="E67" s="16" t="s">
        <v>76</v>
      </c>
      <c r="F67" s="16" t="s">
        <v>37</v>
      </c>
      <c r="G67" s="17">
        <v>24068.240400000002</v>
      </c>
      <c r="H67" s="74" t="s">
        <v>166</v>
      </c>
      <c r="I67" s="74" t="s">
        <v>166</v>
      </c>
      <c r="J67" s="18" t="e">
        <f t="shared" si="2"/>
        <v>#VALUE!</v>
      </c>
      <c r="K67" s="7"/>
      <c r="M67" s="32"/>
      <c r="N67" s="32"/>
    </row>
    <row r="68" spans="1:14" ht="51" x14ac:dyDescent="0.3">
      <c r="A68" s="1"/>
      <c r="B68" s="6"/>
      <c r="C68" s="16">
        <v>3394</v>
      </c>
      <c r="D68" s="16">
        <v>2024</v>
      </c>
      <c r="E68" s="16" t="s">
        <v>77</v>
      </c>
      <c r="F68" s="16" t="s">
        <v>56</v>
      </c>
      <c r="G68" s="17">
        <v>415.83</v>
      </c>
      <c r="H68" s="74" t="s">
        <v>166</v>
      </c>
      <c r="I68" s="74" t="s">
        <v>166</v>
      </c>
      <c r="J68" s="18" t="e">
        <f t="shared" si="2"/>
        <v>#VALUE!</v>
      </c>
      <c r="K68" s="7"/>
      <c r="M68" s="32"/>
      <c r="N68" s="32"/>
    </row>
    <row r="69" spans="1:14" ht="51" x14ac:dyDescent="0.3">
      <c r="A69" s="1"/>
      <c r="B69" s="6"/>
      <c r="C69" s="16">
        <v>3204</v>
      </c>
      <c r="D69" s="16">
        <v>2025</v>
      </c>
      <c r="E69" s="16" t="s">
        <v>78</v>
      </c>
      <c r="F69" s="16" t="s">
        <v>56</v>
      </c>
      <c r="G69" s="17">
        <v>236.67828292867827</v>
      </c>
      <c r="H69" s="74" t="s">
        <v>166</v>
      </c>
      <c r="I69" s="74" t="s">
        <v>166</v>
      </c>
      <c r="J69" s="18" t="e">
        <f t="shared" si="2"/>
        <v>#VALUE!</v>
      </c>
      <c r="K69" s="7"/>
      <c r="M69" s="32"/>
      <c r="N69" s="32"/>
    </row>
    <row r="70" spans="1:14" ht="51" x14ac:dyDescent="0.3">
      <c r="A70" s="1"/>
      <c r="B70" s="6"/>
      <c r="C70" s="16">
        <v>3806</v>
      </c>
      <c r="D70" s="16">
        <v>2026</v>
      </c>
      <c r="E70" s="16" t="s">
        <v>79</v>
      </c>
      <c r="F70" s="16" t="s">
        <v>53</v>
      </c>
      <c r="G70" s="17">
        <v>2079.1499999999996</v>
      </c>
      <c r="H70" s="74" t="s">
        <v>166</v>
      </c>
      <c r="I70" s="74" t="s">
        <v>166</v>
      </c>
      <c r="J70" s="18" t="e">
        <f t="shared" si="2"/>
        <v>#VALUE!</v>
      </c>
      <c r="K70" s="7"/>
      <c r="M70" s="32"/>
      <c r="N70" s="32"/>
    </row>
    <row r="71" spans="1:14" ht="51" x14ac:dyDescent="0.3">
      <c r="A71" s="1"/>
      <c r="B71" s="6"/>
      <c r="C71" s="16">
        <v>3837</v>
      </c>
      <c r="D71" s="16">
        <v>2027</v>
      </c>
      <c r="E71" s="16" t="s">
        <v>80</v>
      </c>
      <c r="F71" s="16" t="s">
        <v>43</v>
      </c>
      <c r="G71" s="17">
        <v>774.66088888888885</v>
      </c>
      <c r="H71" s="74" t="s">
        <v>166</v>
      </c>
      <c r="I71" s="74" t="s">
        <v>166</v>
      </c>
      <c r="J71" s="18" t="e">
        <f t="shared" si="2"/>
        <v>#VALUE!</v>
      </c>
      <c r="K71" s="7"/>
      <c r="M71" s="32"/>
      <c r="N71" s="32"/>
    </row>
    <row r="72" spans="1:14" ht="51" x14ac:dyDescent="0.3">
      <c r="A72" s="1"/>
      <c r="B72" s="6"/>
      <c r="C72" s="16">
        <v>5404</v>
      </c>
      <c r="D72" s="16">
        <v>2028</v>
      </c>
      <c r="E72" s="16" t="s">
        <v>81</v>
      </c>
      <c r="F72" s="16" t="s">
        <v>37</v>
      </c>
      <c r="G72" s="17">
        <v>831.66</v>
      </c>
      <c r="H72" s="74" t="s">
        <v>166</v>
      </c>
      <c r="I72" s="74" t="s">
        <v>166</v>
      </c>
      <c r="J72" s="18" t="e">
        <f t="shared" si="2"/>
        <v>#VALUE!</v>
      </c>
      <c r="K72" s="7"/>
      <c r="M72" s="32"/>
      <c r="N72" s="32"/>
    </row>
    <row r="73" spans="1:14" ht="30" customHeight="1" x14ac:dyDescent="0.3">
      <c r="A73" s="1"/>
      <c r="B73" s="6"/>
      <c r="C73" s="33" t="s">
        <v>82</v>
      </c>
      <c r="D73" s="34"/>
      <c r="E73" s="34"/>
      <c r="F73" s="34"/>
      <c r="G73" s="34"/>
      <c r="H73" s="34"/>
      <c r="I73" s="34"/>
      <c r="J73" s="35"/>
      <c r="K73" s="7"/>
      <c r="L73" s="2" t="s">
        <v>51</v>
      </c>
      <c r="M73" s="32"/>
      <c r="N73" s="32"/>
    </row>
    <row r="74" spans="1:14" ht="51" x14ac:dyDescent="0.3">
      <c r="A74" s="1"/>
      <c r="B74" s="6"/>
      <c r="C74" s="16">
        <v>3012</v>
      </c>
      <c r="D74" s="16">
        <v>3001</v>
      </c>
      <c r="E74" s="16" t="s">
        <v>83</v>
      </c>
      <c r="F74" s="16" t="s">
        <v>53</v>
      </c>
      <c r="G74" s="17">
        <v>625.26</v>
      </c>
      <c r="H74" s="74" t="s">
        <v>166</v>
      </c>
      <c r="I74" s="74" t="s">
        <v>166</v>
      </c>
      <c r="J74" s="18" t="e">
        <f t="shared" ref="J74:J90" si="3">+ROUND(I74*G74,0)</f>
        <v>#VALUE!</v>
      </c>
      <c r="K74" s="7"/>
      <c r="M74" s="32"/>
      <c r="N74" s="32"/>
    </row>
    <row r="75" spans="1:14" ht="51" x14ac:dyDescent="0.3">
      <c r="A75" s="1"/>
      <c r="B75" s="6"/>
      <c r="C75" s="16">
        <v>3011</v>
      </c>
      <c r="D75" s="16">
        <v>3002</v>
      </c>
      <c r="E75" s="16" t="s">
        <v>84</v>
      </c>
      <c r="F75" s="16" t="s">
        <v>43</v>
      </c>
      <c r="G75" s="17">
        <v>625.26</v>
      </c>
      <c r="H75" s="74" t="s">
        <v>166</v>
      </c>
      <c r="I75" s="74" t="s">
        <v>166</v>
      </c>
      <c r="J75" s="18" t="e">
        <f t="shared" si="3"/>
        <v>#VALUE!</v>
      </c>
      <c r="K75" s="7"/>
      <c r="M75" s="32"/>
      <c r="N75" s="32"/>
    </row>
    <row r="76" spans="1:14" ht="51" x14ac:dyDescent="0.3">
      <c r="A76" s="1"/>
      <c r="B76" s="6"/>
      <c r="C76" s="16">
        <v>3464</v>
      </c>
      <c r="D76" s="16">
        <v>3003</v>
      </c>
      <c r="E76" s="16" t="s">
        <v>59</v>
      </c>
      <c r="F76" s="16" t="s">
        <v>56</v>
      </c>
      <c r="G76" s="17">
        <v>171.94650000000001</v>
      </c>
      <c r="H76" s="74" t="s">
        <v>166</v>
      </c>
      <c r="I76" s="74" t="s">
        <v>166</v>
      </c>
      <c r="J76" s="18" t="e">
        <f t="shared" si="3"/>
        <v>#VALUE!</v>
      </c>
      <c r="K76" s="7"/>
      <c r="M76" s="32"/>
      <c r="N76" s="32"/>
    </row>
    <row r="77" spans="1:14" ht="51" x14ac:dyDescent="0.3">
      <c r="A77" s="1"/>
      <c r="B77" s="6"/>
      <c r="C77" s="16">
        <v>3017</v>
      </c>
      <c r="D77" s="16">
        <v>3004</v>
      </c>
      <c r="E77" s="16" t="s">
        <v>60</v>
      </c>
      <c r="F77" s="16" t="s">
        <v>56</v>
      </c>
      <c r="G77" s="17">
        <v>304.81425000000002</v>
      </c>
      <c r="H77" s="74" t="s">
        <v>166</v>
      </c>
      <c r="I77" s="74" t="s">
        <v>166</v>
      </c>
      <c r="J77" s="18" t="e">
        <f t="shared" si="3"/>
        <v>#VALUE!</v>
      </c>
      <c r="K77" s="7"/>
      <c r="M77" s="32"/>
      <c r="N77" s="32"/>
    </row>
    <row r="78" spans="1:14" ht="51" x14ac:dyDescent="0.3">
      <c r="A78" s="1"/>
      <c r="B78" s="6"/>
      <c r="C78" s="16">
        <v>4159</v>
      </c>
      <c r="D78" s="16">
        <v>3005</v>
      </c>
      <c r="E78" s="16" t="s">
        <v>85</v>
      </c>
      <c r="F78" s="16" t="s">
        <v>56</v>
      </c>
      <c r="G78" s="17">
        <v>65.652299999999997</v>
      </c>
      <c r="H78" s="74" t="s">
        <v>166</v>
      </c>
      <c r="I78" s="74" t="s">
        <v>166</v>
      </c>
      <c r="J78" s="18" t="e">
        <f t="shared" si="3"/>
        <v>#VALUE!</v>
      </c>
      <c r="K78" s="7"/>
      <c r="M78" s="32"/>
      <c r="N78" s="32"/>
    </row>
    <row r="79" spans="1:14" ht="51" x14ac:dyDescent="0.3">
      <c r="A79" s="1"/>
      <c r="B79" s="6"/>
      <c r="C79" s="16">
        <v>4755</v>
      </c>
      <c r="D79" s="16">
        <v>3006</v>
      </c>
      <c r="E79" s="16" t="s">
        <v>86</v>
      </c>
      <c r="F79" s="16" t="s">
        <v>56</v>
      </c>
      <c r="G79" s="17">
        <v>28.136699999999994</v>
      </c>
      <c r="H79" s="74" t="s">
        <v>166</v>
      </c>
      <c r="I79" s="74" t="s">
        <v>166</v>
      </c>
      <c r="J79" s="18" t="e">
        <f t="shared" si="3"/>
        <v>#VALUE!</v>
      </c>
      <c r="K79" s="7"/>
      <c r="M79" s="32"/>
      <c r="N79" s="32"/>
    </row>
    <row r="80" spans="1:14" ht="51" x14ac:dyDescent="0.3">
      <c r="A80" s="1"/>
      <c r="B80" s="6"/>
      <c r="C80" s="16">
        <v>3425</v>
      </c>
      <c r="D80" s="16">
        <v>3007</v>
      </c>
      <c r="E80" s="16" t="s">
        <v>87</v>
      </c>
      <c r="F80" s="16" t="s">
        <v>53</v>
      </c>
      <c r="G80" s="17">
        <v>207.91499999999999</v>
      </c>
      <c r="H80" s="74" t="s">
        <v>166</v>
      </c>
      <c r="I80" s="74" t="s">
        <v>166</v>
      </c>
      <c r="J80" s="18" t="e">
        <f t="shared" si="3"/>
        <v>#VALUE!</v>
      </c>
      <c r="K80" s="7"/>
      <c r="M80" s="32"/>
      <c r="N80" s="32"/>
    </row>
    <row r="81" spans="1:16" ht="51" x14ac:dyDescent="0.3">
      <c r="A81" s="1"/>
      <c r="B81" s="6"/>
      <c r="C81" s="16">
        <v>4238</v>
      </c>
      <c r="D81" s="16">
        <v>3008</v>
      </c>
      <c r="E81" s="16" t="s">
        <v>88</v>
      </c>
      <c r="F81" s="16" t="s">
        <v>37</v>
      </c>
      <c r="G81" s="17">
        <v>834.09684000000004</v>
      </c>
      <c r="H81" s="74" t="s">
        <v>166</v>
      </c>
      <c r="I81" s="74" t="s">
        <v>166</v>
      </c>
      <c r="J81" s="18" t="e">
        <f t="shared" si="3"/>
        <v>#VALUE!</v>
      </c>
      <c r="K81" s="7"/>
      <c r="M81" s="32"/>
      <c r="N81" s="32"/>
    </row>
    <row r="82" spans="1:16" ht="57" x14ac:dyDescent="0.3">
      <c r="A82" s="1"/>
      <c r="B82" s="6"/>
      <c r="C82" s="16">
        <v>10016</v>
      </c>
      <c r="D82" s="16">
        <v>3009</v>
      </c>
      <c r="E82" s="16" t="s">
        <v>62</v>
      </c>
      <c r="F82" s="16" t="s">
        <v>56</v>
      </c>
      <c r="G82" s="17">
        <v>187.578</v>
      </c>
      <c r="H82" s="74" t="s">
        <v>166</v>
      </c>
      <c r="I82" s="74" t="s">
        <v>166</v>
      </c>
      <c r="J82" s="18" t="e">
        <f t="shared" si="3"/>
        <v>#VALUE!</v>
      </c>
      <c r="K82" s="7"/>
      <c r="M82" s="32"/>
      <c r="N82" s="32"/>
    </row>
    <row r="83" spans="1:16" ht="51" x14ac:dyDescent="0.3">
      <c r="A83" s="1"/>
      <c r="B83" s="6"/>
      <c r="C83" s="16">
        <v>3621</v>
      </c>
      <c r="D83" s="16">
        <v>3010</v>
      </c>
      <c r="E83" s="16" t="s">
        <v>89</v>
      </c>
      <c r="F83" s="16" t="s">
        <v>22</v>
      </c>
      <c r="G83" s="17">
        <v>31</v>
      </c>
      <c r="H83" s="74" t="s">
        <v>166</v>
      </c>
      <c r="I83" s="74" t="s">
        <v>166</v>
      </c>
      <c r="J83" s="18" t="e">
        <f t="shared" si="3"/>
        <v>#VALUE!</v>
      </c>
      <c r="K83" s="7"/>
      <c r="M83" s="32"/>
      <c r="N83" s="32"/>
    </row>
    <row r="84" spans="1:16" ht="51" x14ac:dyDescent="0.3">
      <c r="A84" s="1"/>
      <c r="B84" s="6"/>
      <c r="C84" s="16">
        <v>5181</v>
      </c>
      <c r="D84" s="16">
        <v>3011</v>
      </c>
      <c r="E84" s="16" t="s">
        <v>90</v>
      </c>
      <c r="F84" s="16" t="s">
        <v>43</v>
      </c>
      <c r="G84" s="17">
        <v>434.18199999999996</v>
      </c>
      <c r="H84" s="74" t="s">
        <v>166</v>
      </c>
      <c r="I84" s="74" t="s">
        <v>166</v>
      </c>
      <c r="J84" s="18" t="e">
        <f t="shared" si="3"/>
        <v>#VALUE!</v>
      </c>
      <c r="K84" s="7"/>
      <c r="M84" s="32"/>
      <c r="N84" s="32"/>
    </row>
    <row r="85" spans="1:16" ht="51" x14ac:dyDescent="0.3">
      <c r="A85" s="1"/>
      <c r="B85" s="6"/>
      <c r="C85" s="16">
        <v>4054</v>
      </c>
      <c r="D85" s="16">
        <v>3012</v>
      </c>
      <c r="E85" s="16" t="s">
        <v>91</v>
      </c>
      <c r="F85" s="16" t="s">
        <v>43</v>
      </c>
      <c r="G85" s="17">
        <v>124.05200000000001</v>
      </c>
      <c r="H85" s="74" t="s">
        <v>166</v>
      </c>
      <c r="I85" s="74" t="s">
        <v>166</v>
      </c>
      <c r="J85" s="18" t="e">
        <f t="shared" si="3"/>
        <v>#VALUE!</v>
      </c>
      <c r="K85" s="7"/>
      <c r="M85" s="32"/>
      <c r="N85" s="32"/>
    </row>
    <row r="86" spans="1:16" ht="51" x14ac:dyDescent="0.3">
      <c r="A86" s="1"/>
      <c r="B86" s="6"/>
      <c r="C86" s="16">
        <v>3210</v>
      </c>
      <c r="D86" s="16">
        <v>3013</v>
      </c>
      <c r="E86" s="16" t="s">
        <v>92</v>
      </c>
      <c r="F86" s="16" t="s">
        <v>43</v>
      </c>
      <c r="G86" s="17">
        <v>62.026000000000003</v>
      </c>
      <c r="H86" s="74" t="s">
        <v>166</v>
      </c>
      <c r="I86" s="74" t="s">
        <v>166</v>
      </c>
      <c r="J86" s="18" t="e">
        <f t="shared" si="3"/>
        <v>#VALUE!</v>
      </c>
      <c r="K86" s="7"/>
      <c r="M86" s="32"/>
      <c r="N86" s="32"/>
    </row>
    <row r="87" spans="1:16" ht="51" x14ac:dyDescent="0.3">
      <c r="A87" s="1"/>
      <c r="B87" s="6"/>
      <c r="C87" s="16">
        <v>9997</v>
      </c>
      <c r="D87" s="16">
        <v>3014</v>
      </c>
      <c r="E87" s="16" t="s">
        <v>93</v>
      </c>
      <c r="F87" s="16" t="s">
        <v>53</v>
      </c>
      <c r="G87" s="17">
        <v>625.26</v>
      </c>
      <c r="H87" s="74" t="s">
        <v>166</v>
      </c>
      <c r="I87" s="74" t="s">
        <v>166</v>
      </c>
      <c r="J87" s="18" t="e">
        <f t="shared" si="3"/>
        <v>#VALUE!</v>
      </c>
      <c r="K87" s="7"/>
      <c r="M87" s="32"/>
      <c r="N87" s="32"/>
    </row>
    <row r="88" spans="1:16" ht="51" x14ac:dyDescent="0.3">
      <c r="A88" s="1"/>
      <c r="B88" s="6"/>
      <c r="C88" s="16">
        <v>8158</v>
      </c>
      <c r="D88" s="16">
        <v>3015</v>
      </c>
      <c r="E88" s="16" t="s">
        <v>94</v>
      </c>
      <c r="F88" s="16" t="s">
        <v>56</v>
      </c>
      <c r="G88" s="17">
        <v>62</v>
      </c>
      <c r="H88" s="74" t="s">
        <v>166</v>
      </c>
      <c r="I88" s="74" t="s">
        <v>166</v>
      </c>
      <c r="J88" s="18" t="e">
        <f t="shared" si="3"/>
        <v>#VALUE!</v>
      </c>
      <c r="K88" s="7"/>
      <c r="M88" s="32"/>
      <c r="N88" s="32"/>
    </row>
    <row r="89" spans="1:16" ht="51" x14ac:dyDescent="0.3">
      <c r="A89" s="1"/>
      <c r="B89" s="6"/>
      <c r="C89" s="16">
        <v>4089</v>
      </c>
      <c r="D89" s="16">
        <v>3016</v>
      </c>
      <c r="E89" s="16" t="s">
        <v>95</v>
      </c>
      <c r="F89" s="16" t="s">
        <v>43</v>
      </c>
      <c r="G89" s="17">
        <v>155</v>
      </c>
      <c r="H89" s="74" t="s">
        <v>166</v>
      </c>
      <c r="I89" s="74" t="s">
        <v>166</v>
      </c>
      <c r="J89" s="18" t="e">
        <f t="shared" si="3"/>
        <v>#VALUE!</v>
      </c>
      <c r="K89" s="7"/>
      <c r="M89" s="32"/>
      <c r="N89" s="32"/>
    </row>
    <row r="90" spans="1:16" ht="51" x14ac:dyDescent="0.3">
      <c r="A90" s="1"/>
      <c r="B90" s="6"/>
      <c r="C90" s="16">
        <v>8166</v>
      </c>
      <c r="D90" s="16">
        <v>3017</v>
      </c>
      <c r="E90" s="16" t="s">
        <v>96</v>
      </c>
      <c r="F90" s="16" t="s">
        <v>53</v>
      </c>
      <c r="G90" s="17">
        <v>20</v>
      </c>
      <c r="H90" s="74" t="s">
        <v>166</v>
      </c>
      <c r="I90" s="74" t="s">
        <v>166</v>
      </c>
      <c r="J90" s="18" t="e">
        <f t="shared" si="3"/>
        <v>#VALUE!</v>
      </c>
      <c r="K90" s="7"/>
      <c r="L90" s="32"/>
      <c r="M90" s="32"/>
      <c r="N90" s="32"/>
    </row>
    <row r="91" spans="1:16" ht="30" customHeight="1" x14ac:dyDescent="0.3">
      <c r="A91" s="1"/>
      <c r="B91" s="6"/>
      <c r="C91" s="33" t="s">
        <v>97</v>
      </c>
      <c r="D91" s="34"/>
      <c r="E91" s="34"/>
      <c r="F91" s="34"/>
      <c r="G91" s="34"/>
      <c r="H91" s="34"/>
      <c r="I91" s="34"/>
      <c r="J91" s="35"/>
      <c r="K91" s="7"/>
      <c r="M91" s="32"/>
      <c r="N91" s="32"/>
    </row>
    <row r="92" spans="1:16" ht="51" x14ac:dyDescent="0.3">
      <c r="A92" s="1"/>
      <c r="B92" s="6"/>
      <c r="C92" s="16">
        <v>3009</v>
      </c>
      <c r="D92" s="16">
        <v>4001</v>
      </c>
      <c r="E92" s="16" t="s">
        <v>98</v>
      </c>
      <c r="F92" s="16" t="s">
        <v>56</v>
      </c>
      <c r="G92" s="17">
        <v>300.12479999999999</v>
      </c>
      <c r="H92" s="74" t="s">
        <v>166</v>
      </c>
      <c r="I92" s="74" t="s">
        <v>166</v>
      </c>
      <c r="J92" s="18" t="e">
        <f t="shared" ref="J92:J125" si="4">+ROUND(I92*G92,0)</f>
        <v>#VALUE!</v>
      </c>
      <c r="K92" s="7"/>
      <c r="M92" s="32"/>
      <c r="N92" s="32"/>
      <c r="O92" s="32"/>
      <c r="P92" s="36"/>
    </row>
    <row r="93" spans="1:16" ht="51" x14ac:dyDescent="0.3">
      <c r="A93" s="1"/>
      <c r="B93" s="6"/>
      <c r="C93" s="16">
        <v>7893</v>
      </c>
      <c r="D93" s="16">
        <v>4002</v>
      </c>
      <c r="E93" s="16" t="s">
        <v>99</v>
      </c>
      <c r="F93" s="16" t="s">
        <v>22</v>
      </c>
      <c r="G93" s="17">
        <v>25</v>
      </c>
      <c r="H93" s="74" t="s">
        <v>166</v>
      </c>
      <c r="I93" s="74" t="s">
        <v>166</v>
      </c>
      <c r="J93" s="18" t="e">
        <f t="shared" si="4"/>
        <v>#VALUE!</v>
      </c>
      <c r="K93" s="7"/>
      <c r="M93" s="32"/>
      <c r="N93" s="32"/>
    </row>
    <row r="94" spans="1:16" ht="51" x14ac:dyDescent="0.3">
      <c r="A94" s="1"/>
      <c r="B94" s="6"/>
      <c r="C94" s="16">
        <v>4848</v>
      </c>
      <c r="D94" s="16">
        <v>4003</v>
      </c>
      <c r="E94" s="16" t="s">
        <v>100</v>
      </c>
      <c r="F94" s="16" t="s">
        <v>43</v>
      </c>
      <c r="G94" s="17">
        <v>10</v>
      </c>
      <c r="H94" s="74" t="s">
        <v>166</v>
      </c>
      <c r="I94" s="74" t="s">
        <v>166</v>
      </c>
      <c r="J94" s="18" t="e">
        <f t="shared" si="4"/>
        <v>#VALUE!</v>
      </c>
      <c r="K94" s="7"/>
      <c r="M94" s="32"/>
      <c r="N94" s="32"/>
    </row>
    <row r="95" spans="1:16" ht="51" x14ac:dyDescent="0.3">
      <c r="A95" s="1"/>
      <c r="B95" s="6"/>
      <c r="C95" s="16">
        <v>3155</v>
      </c>
      <c r="D95" s="16">
        <v>4004</v>
      </c>
      <c r="E95" s="16" t="s">
        <v>101</v>
      </c>
      <c r="F95" s="16" t="s">
        <v>22</v>
      </c>
      <c r="G95" s="17">
        <v>16</v>
      </c>
      <c r="H95" s="74" t="s">
        <v>166</v>
      </c>
      <c r="I95" s="74" t="s">
        <v>166</v>
      </c>
      <c r="J95" s="18" t="e">
        <f t="shared" si="4"/>
        <v>#VALUE!</v>
      </c>
      <c r="K95" s="7"/>
      <c r="M95" s="32"/>
      <c r="N95" s="32"/>
    </row>
    <row r="96" spans="1:16" ht="51" x14ac:dyDescent="0.3">
      <c r="A96" s="1"/>
      <c r="B96" s="6"/>
      <c r="C96" s="16">
        <v>3017</v>
      </c>
      <c r="D96" s="16">
        <v>4005</v>
      </c>
      <c r="E96" s="16" t="s">
        <v>60</v>
      </c>
      <c r="F96" s="16" t="s">
        <v>56</v>
      </c>
      <c r="G96" s="17">
        <v>390.16224</v>
      </c>
      <c r="H96" s="74" t="s">
        <v>166</v>
      </c>
      <c r="I96" s="74" t="s">
        <v>166</v>
      </c>
      <c r="J96" s="18" t="e">
        <f t="shared" si="4"/>
        <v>#VALUE!</v>
      </c>
      <c r="K96" s="7"/>
      <c r="M96" s="32"/>
      <c r="N96" s="32"/>
    </row>
    <row r="97" spans="1:17" ht="51" x14ac:dyDescent="0.3">
      <c r="A97" s="1"/>
      <c r="B97" s="6"/>
      <c r="C97" s="16">
        <v>4613</v>
      </c>
      <c r="D97" s="16">
        <v>4006</v>
      </c>
      <c r="E97" s="16" t="s">
        <v>102</v>
      </c>
      <c r="F97" s="16" t="s">
        <v>56</v>
      </c>
      <c r="G97" s="17">
        <v>20</v>
      </c>
      <c r="H97" s="74" t="s">
        <v>166</v>
      </c>
      <c r="I97" s="74" t="s">
        <v>166</v>
      </c>
      <c r="J97" s="18" t="e">
        <f t="shared" si="4"/>
        <v>#VALUE!</v>
      </c>
      <c r="K97" s="7"/>
      <c r="M97" s="32"/>
      <c r="N97" s="32"/>
    </row>
    <row r="98" spans="1:17" ht="51" x14ac:dyDescent="0.3">
      <c r="A98" s="1"/>
      <c r="B98" s="6"/>
      <c r="C98" s="16">
        <v>3050</v>
      </c>
      <c r="D98" s="16">
        <v>4007</v>
      </c>
      <c r="E98" s="16" t="s">
        <v>103</v>
      </c>
      <c r="F98" s="16" t="s">
        <v>56</v>
      </c>
      <c r="G98" s="17">
        <v>15</v>
      </c>
      <c r="H98" s="74" t="s">
        <v>166</v>
      </c>
      <c r="I98" s="74" t="s">
        <v>166</v>
      </c>
      <c r="J98" s="18" t="e">
        <f t="shared" si="4"/>
        <v>#VALUE!</v>
      </c>
      <c r="K98" s="7"/>
      <c r="M98" s="32"/>
      <c r="N98" s="32"/>
    </row>
    <row r="99" spans="1:17" ht="51" x14ac:dyDescent="0.3">
      <c r="A99" s="1"/>
      <c r="B99" s="6"/>
      <c r="C99" s="16">
        <v>5412</v>
      </c>
      <c r="D99" s="16">
        <v>4008</v>
      </c>
      <c r="E99" s="16" t="s">
        <v>104</v>
      </c>
      <c r="F99" s="16" t="s">
        <v>56</v>
      </c>
      <c r="G99" s="17">
        <v>75.031199999999998</v>
      </c>
      <c r="H99" s="74" t="s">
        <v>166</v>
      </c>
      <c r="I99" s="74" t="s">
        <v>166</v>
      </c>
      <c r="J99" s="18" t="e">
        <f t="shared" si="4"/>
        <v>#VALUE!</v>
      </c>
      <c r="K99" s="7"/>
      <c r="M99" s="32"/>
      <c r="N99" s="32"/>
    </row>
    <row r="100" spans="1:17" ht="51" x14ac:dyDescent="0.3">
      <c r="A100" s="1"/>
      <c r="B100" s="6"/>
      <c r="C100" s="16">
        <v>4792</v>
      </c>
      <c r="D100" s="16">
        <v>4009</v>
      </c>
      <c r="E100" s="16" t="s">
        <v>105</v>
      </c>
      <c r="F100" s="16" t="s">
        <v>56</v>
      </c>
      <c r="G100" s="17">
        <v>75.031199999999998</v>
      </c>
      <c r="H100" s="74" t="s">
        <v>166</v>
      </c>
      <c r="I100" s="74" t="s">
        <v>166</v>
      </c>
      <c r="J100" s="18" t="e">
        <f t="shared" si="4"/>
        <v>#VALUE!</v>
      </c>
      <c r="K100" s="7"/>
      <c r="M100" s="32"/>
      <c r="N100" s="32"/>
    </row>
    <row r="101" spans="1:17" ht="51" x14ac:dyDescent="0.3">
      <c r="A101" s="1"/>
      <c r="B101" s="6"/>
      <c r="C101" s="16">
        <v>4837</v>
      </c>
      <c r="D101" s="16">
        <v>4010</v>
      </c>
      <c r="E101" s="16" t="s">
        <v>106</v>
      </c>
      <c r="F101" s="16" t="s">
        <v>56</v>
      </c>
      <c r="G101" s="17">
        <v>15</v>
      </c>
      <c r="H101" s="74" t="s">
        <v>166</v>
      </c>
      <c r="I101" s="74" t="s">
        <v>166</v>
      </c>
      <c r="J101" s="18" t="e">
        <f t="shared" si="4"/>
        <v>#VALUE!</v>
      </c>
      <c r="K101" s="7"/>
      <c r="M101" s="32"/>
      <c r="N101" s="32"/>
    </row>
    <row r="102" spans="1:17" ht="51" x14ac:dyDescent="0.3">
      <c r="A102" s="1"/>
      <c r="B102" s="6"/>
      <c r="C102" s="16">
        <v>3024</v>
      </c>
      <c r="D102" s="16">
        <v>4011</v>
      </c>
      <c r="E102" s="16" t="s">
        <v>107</v>
      </c>
      <c r="F102" s="16" t="s">
        <v>56</v>
      </c>
      <c r="G102" s="17">
        <v>75.031199999999998</v>
      </c>
      <c r="H102" s="74" t="s">
        <v>166</v>
      </c>
      <c r="I102" s="74" t="s">
        <v>166</v>
      </c>
      <c r="J102" s="18" t="e">
        <f t="shared" si="4"/>
        <v>#VALUE!</v>
      </c>
      <c r="K102" s="7"/>
      <c r="M102" s="32"/>
      <c r="N102" s="32"/>
    </row>
    <row r="103" spans="1:17" ht="51" x14ac:dyDescent="0.3">
      <c r="A103" s="1"/>
      <c r="B103" s="6"/>
      <c r="C103" s="16">
        <v>3878</v>
      </c>
      <c r="D103" s="16">
        <v>4012</v>
      </c>
      <c r="E103" s="16" t="s">
        <v>108</v>
      </c>
      <c r="F103" s="16" t="s">
        <v>22</v>
      </c>
      <c r="G103" s="17">
        <v>30</v>
      </c>
      <c r="H103" s="74" t="s">
        <v>166</v>
      </c>
      <c r="I103" s="74" t="s">
        <v>166</v>
      </c>
      <c r="J103" s="18" t="e">
        <f t="shared" si="4"/>
        <v>#VALUE!</v>
      </c>
      <c r="K103" s="7"/>
      <c r="M103" s="32"/>
      <c r="N103" s="32"/>
      <c r="P103" s="32"/>
    </row>
    <row r="104" spans="1:17" ht="51" x14ac:dyDescent="0.3">
      <c r="A104" s="1"/>
      <c r="B104" s="6"/>
      <c r="C104" s="16">
        <v>3471</v>
      </c>
      <c r="D104" s="16">
        <v>4013</v>
      </c>
      <c r="E104" s="16" t="s">
        <v>109</v>
      </c>
      <c r="F104" s="16" t="s">
        <v>43</v>
      </c>
      <c r="G104" s="17">
        <v>30</v>
      </c>
      <c r="H104" s="74" t="s">
        <v>166</v>
      </c>
      <c r="I104" s="74" t="s">
        <v>166</v>
      </c>
      <c r="J104" s="18" t="e">
        <f t="shared" si="4"/>
        <v>#VALUE!</v>
      </c>
      <c r="K104" s="7"/>
      <c r="M104" s="32"/>
      <c r="N104" s="32"/>
    </row>
    <row r="105" spans="1:17" ht="51" x14ac:dyDescent="0.3">
      <c r="A105" s="1"/>
      <c r="B105" s="6"/>
      <c r="C105" s="16">
        <v>3722</v>
      </c>
      <c r="D105" s="16">
        <v>4014</v>
      </c>
      <c r="E105" s="16" t="s">
        <v>110</v>
      </c>
      <c r="F105" s="16" t="s">
        <v>22</v>
      </c>
      <c r="G105" s="17">
        <v>30</v>
      </c>
      <c r="H105" s="74" t="s">
        <v>166</v>
      </c>
      <c r="I105" s="74" t="s">
        <v>166</v>
      </c>
      <c r="J105" s="18" t="e">
        <f t="shared" si="4"/>
        <v>#VALUE!</v>
      </c>
      <c r="K105" s="7"/>
      <c r="M105" s="32"/>
      <c r="N105" s="32"/>
    </row>
    <row r="106" spans="1:17" ht="51" x14ac:dyDescent="0.3">
      <c r="A106" s="1"/>
      <c r="B106" s="6"/>
      <c r="C106" s="16">
        <v>3041</v>
      </c>
      <c r="D106" s="16">
        <v>4015</v>
      </c>
      <c r="E106" s="16" t="s">
        <v>111</v>
      </c>
      <c r="F106" s="16" t="s">
        <v>43</v>
      </c>
      <c r="G106" s="17">
        <v>10</v>
      </c>
      <c r="H106" s="74" t="s">
        <v>166</v>
      </c>
      <c r="I106" s="74" t="s">
        <v>166</v>
      </c>
      <c r="J106" s="18" t="e">
        <f t="shared" si="4"/>
        <v>#VALUE!</v>
      </c>
      <c r="K106" s="7"/>
      <c r="M106" s="32"/>
      <c r="N106" s="32"/>
    </row>
    <row r="107" spans="1:17" ht="51" x14ac:dyDescent="0.3">
      <c r="A107" s="1"/>
      <c r="B107" s="6"/>
      <c r="C107" s="16">
        <v>3042</v>
      </c>
      <c r="D107" s="16">
        <v>4016</v>
      </c>
      <c r="E107" s="16" t="s">
        <v>112</v>
      </c>
      <c r="F107" s="16" t="s">
        <v>43</v>
      </c>
      <c r="G107" s="17">
        <v>203</v>
      </c>
      <c r="H107" s="74" t="s">
        <v>166</v>
      </c>
      <c r="I107" s="74" t="s">
        <v>166</v>
      </c>
      <c r="J107" s="18" t="e">
        <f t="shared" si="4"/>
        <v>#VALUE!</v>
      </c>
      <c r="K107" s="7"/>
      <c r="M107" s="32"/>
      <c r="N107" s="32"/>
      <c r="P107" s="32"/>
      <c r="Q107" s="36"/>
    </row>
    <row r="108" spans="1:17" ht="51" x14ac:dyDescent="0.3">
      <c r="A108" s="1"/>
      <c r="B108" s="6"/>
      <c r="C108" s="16">
        <v>3043</v>
      </c>
      <c r="D108" s="16">
        <v>4017</v>
      </c>
      <c r="E108" s="16" t="s">
        <v>113</v>
      </c>
      <c r="F108" s="16" t="s">
        <v>43</v>
      </c>
      <c r="G108" s="17">
        <v>312.63</v>
      </c>
      <c r="H108" s="74" t="s">
        <v>166</v>
      </c>
      <c r="I108" s="74" t="s">
        <v>166</v>
      </c>
      <c r="J108" s="18" t="e">
        <f t="shared" si="4"/>
        <v>#VALUE!</v>
      </c>
      <c r="K108" s="7"/>
      <c r="M108" s="32"/>
      <c r="N108" s="32"/>
    </row>
    <row r="109" spans="1:17" ht="51" x14ac:dyDescent="0.3">
      <c r="A109" s="1"/>
      <c r="B109" s="6"/>
      <c r="C109" s="16">
        <v>3044</v>
      </c>
      <c r="D109" s="16">
        <v>4018</v>
      </c>
      <c r="E109" s="16" t="s">
        <v>114</v>
      </c>
      <c r="F109" s="16" t="s">
        <v>43</v>
      </c>
      <c r="G109" s="17">
        <v>10</v>
      </c>
      <c r="H109" s="74" t="s">
        <v>166</v>
      </c>
      <c r="I109" s="74" t="s">
        <v>166</v>
      </c>
      <c r="J109" s="18" t="e">
        <f t="shared" si="4"/>
        <v>#VALUE!</v>
      </c>
      <c r="K109" s="7"/>
      <c r="M109" s="32"/>
      <c r="N109" s="32"/>
    </row>
    <row r="110" spans="1:17" ht="51" x14ac:dyDescent="0.3">
      <c r="A110" s="1"/>
      <c r="B110" s="6"/>
      <c r="C110" s="16">
        <v>3045</v>
      </c>
      <c r="D110" s="16">
        <v>4019</v>
      </c>
      <c r="E110" s="16" t="s">
        <v>115</v>
      </c>
      <c r="F110" s="16" t="s">
        <v>43</v>
      </c>
      <c r="G110" s="17">
        <v>262.63</v>
      </c>
      <c r="H110" s="74" t="s">
        <v>166</v>
      </c>
      <c r="I110" s="74" t="s">
        <v>166</v>
      </c>
      <c r="J110" s="18" t="e">
        <f t="shared" si="4"/>
        <v>#VALUE!</v>
      </c>
      <c r="K110" s="7"/>
      <c r="M110" s="32"/>
      <c r="N110" s="32"/>
    </row>
    <row r="111" spans="1:17" ht="51" x14ac:dyDescent="0.3">
      <c r="A111" s="1"/>
      <c r="B111" s="6"/>
      <c r="C111" s="16">
        <v>3046</v>
      </c>
      <c r="D111" s="16">
        <v>4020</v>
      </c>
      <c r="E111" s="16" t="s">
        <v>116</v>
      </c>
      <c r="F111" s="16" t="s">
        <v>43</v>
      </c>
      <c r="G111" s="17">
        <v>5</v>
      </c>
      <c r="H111" s="74" t="s">
        <v>166</v>
      </c>
      <c r="I111" s="74" t="s">
        <v>166</v>
      </c>
      <c r="J111" s="18" t="e">
        <f t="shared" si="4"/>
        <v>#VALUE!</v>
      </c>
      <c r="K111" s="7"/>
      <c r="M111" s="32"/>
      <c r="N111" s="32"/>
    </row>
    <row r="112" spans="1:17" ht="51" x14ac:dyDescent="0.3">
      <c r="A112" s="1"/>
      <c r="B112" s="6"/>
      <c r="C112" s="16">
        <v>3047</v>
      </c>
      <c r="D112" s="16">
        <v>4021</v>
      </c>
      <c r="E112" s="16" t="s">
        <v>117</v>
      </c>
      <c r="F112" s="16" t="s">
        <v>43</v>
      </c>
      <c r="G112" s="17">
        <v>5</v>
      </c>
      <c r="H112" s="74" t="s">
        <v>166</v>
      </c>
      <c r="I112" s="74" t="s">
        <v>166</v>
      </c>
      <c r="J112" s="18" t="e">
        <f t="shared" si="4"/>
        <v>#VALUE!</v>
      </c>
      <c r="K112" s="7"/>
      <c r="M112" s="32"/>
      <c r="N112" s="32"/>
    </row>
    <row r="113" spans="1:18" ht="51" x14ac:dyDescent="0.3">
      <c r="A113" s="1"/>
      <c r="B113" s="6"/>
      <c r="C113" s="16">
        <v>3048</v>
      </c>
      <c r="D113" s="16">
        <v>4022</v>
      </c>
      <c r="E113" s="16" t="s">
        <v>118</v>
      </c>
      <c r="F113" s="16" t="s">
        <v>43</v>
      </c>
      <c r="G113" s="17">
        <v>5</v>
      </c>
      <c r="H113" s="74" t="s">
        <v>166</v>
      </c>
      <c r="I113" s="74" t="s">
        <v>166</v>
      </c>
      <c r="J113" s="18" t="e">
        <f t="shared" si="4"/>
        <v>#VALUE!</v>
      </c>
      <c r="K113" s="7"/>
      <c r="M113" s="32"/>
      <c r="N113" s="32"/>
      <c r="P113" s="32"/>
      <c r="Q113" s="32"/>
      <c r="R113" s="36"/>
    </row>
    <row r="114" spans="1:18" ht="51" x14ac:dyDescent="0.3">
      <c r="A114" s="1"/>
      <c r="B114" s="6"/>
      <c r="C114" s="16">
        <v>4611</v>
      </c>
      <c r="D114" s="16">
        <v>4023</v>
      </c>
      <c r="E114" s="16" t="s">
        <v>119</v>
      </c>
      <c r="F114" s="16" t="s">
        <v>43</v>
      </c>
      <c r="G114" s="17">
        <v>20</v>
      </c>
      <c r="H114" s="74" t="s">
        <v>166</v>
      </c>
      <c r="I114" s="74" t="s">
        <v>166</v>
      </c>
      <c r="J114" s="18" t="e">
        <f t="shared" si="4"/>
        <v>#VALUE!</v>
      </c>
      <c r="K114" s="7"/>
      <c r="M114" s="32"/>
      <c r="N114" s="32"/>
    </row>
    <row r="115" spans="1:18" ht="51" x14ac:dyDescent="0.3">
      <c r="A115" s="1"/>
      <c r="B115" s="6"/>
      <c r="C115" s="16">
        <v>4612</v>
      </c>
      <c r="D115" s="16">
        <v>4024</v>
      </c>
      <c r="E115" s="16" t="s">
        <v>120</v>
      </c>
      <c r="F115" s="16" t="s">
        <v>43</v>
      </c>
      <c r="G115" s="17">
        <v>5</v>
      </c>
      <c r="H115" s="74" t="s">
        <v>166</v>
      </c>
      <c r="I115" s="74" t="s">
        <v>166</v>
      </c>
      <c r="J115" s="18" t="e">
        <f t="shared" si="4"/>
        <v>#VALUE!</v>
      </c>
      <c r="K115" s="7"/>
      <c r="M115" s="32"/>
      <c r="N115" s="32"/>
    </row>
    <row r="116" spans="1:18" ht="51" x14ac:dyDescent="0.3">
      <c r="A116" s="1"/>
      <c r="B116" s="6"/>
      <c r="C116" s="16">
        <v>4614</v>
      </c>
      <c r="D116" s="16">
        <v>4025</v>
      </c>
      <c r="E116" s="16" t="s">
        <v>121</v>
      </c>
      <c r="F116" s="16" t="s">
        <v>43</v>
      </c>
      <c r="G116" s="17">
        <v>262.63</v>
      </c>
      <c r="H116" s="74" t="s">
        <v>166</v>
      </c>
      <c r="I116" s="74" t="s">
        <v>166</v>
      </c>
      <c r="J116" s="18" t="e">
        <f t="shared" si="4"/>
        <v>#VALUE!</v>
      </c>
      <c r="K116" s="7"/>
      <c r="M116" s="32"/>
      <c r="N116" s="32"/>
    </row>
    <row r="117" spans="1:18" ht="51" x14ac:dyDescent="0.3">
      <c r="A117" s="1"/>
      <c r="B117" s="6"/>
      <c r="C117" s="16">
        <v>4615</v>
      </c>
      <c r="D117" s="16">
        <v>4026</v>
      </c>
      <c r="E117" s="16" t="s">
        <v>122</v>
      </c>
      <c r="F117" s="16" t="s">
        <v>43</v>
      </c>
      <c r="G117" s="17">
        <v>5</v>
      </c>
      <c r="H117" s="74" t="s">
        <v>166</v>
      </c>
      <c r="I117" s="74" t="s">
        <v>166</v>
      </c>
      <c r="J117" s="18" t="e">
        <f t="shared" si="4"/>
        <v>#VALUE!</v>
      </c>
      <c r="K117" s="7"/>
      <c r="M117" s="32"/>
      <c r="N117" s="32"/>
    </row>
    <row r="118" spans="1:18" ht="51" x14ac:dyDescent="0.3">
      <c r="A118" s="1"/>
      <c r="B118" s="6"/>
      <c r="C118" s="16">
        <v>3879</v>
      </c>
      <c r="D118" s="16">
        <v>4027</v>
      </c>
      <c r="E118" s="16" t="s">
        <v>123</v>
      </c>
      <c r="F118" s="16" t="s">
        <v>22</v>
      </c>
      <c r="G118" s="17">
        <v>5</v>
      </c>
      <c r="H118" s="74" t="s">
        <v>166</v>
      </c>
      <c r="I118" s="74" t="s">
        <v>166</v>
      </c>
      <c r="J118" s="18" t="e">
        <f t="shared" si="4"/>
        <v>#VALUE!</v>
      </c>
      <c r="K118" s="7"/>
      <c r="M118" s="32"/>
      <c r="N118" s="32"/>
    </row>
    <row r="119" spans="1:18" ht="51" x14ac:dyDescent="0.3">
      <c r="A119" s="1"/>
      <c r="B119" s="6"/>
      <c r="C119" s="16">
        <v>3779</v>
      </c>
      <c r="D119" s="16">
        <v>4028</v>
      </c>
      <c r="E119" s="16" t="s">
        <v>124</v>
      </c>
      <c r="F119" s="16" t="s">
        <v>22</v>
      </c>
      <c r="G119" s="17">
        <v>5</v>
      </c>
      <c r="H119" s="74" t="s">
        <v>166</v>
      </c>
      <c r="I119" s="74" t="s">
        <v>166</v>
      </c>
      <c r="J119" s="18" t="e">
        <f t="shared" si="4"/>
        <v>#VALUE!</v>
      </c>
      <c r="K119" s="7"/>
      <c r="M119" s="32"/>
      <c r="N119" s="32"/>
    </row>
    <row r="120" spans="1:18" ht="51" x14ac:dyDescent="0.3">
      <c r="A120" s="1"/>
      <c r="B120" s="6"/>
      <c r="C120" s="16">
        <v>4982</v>
      </c>
      <c r="D120" s="16">
        <v>4029</v>
      </c>
      <c r="E120" s="16" t="s">
        <v>125</v>
      </c>
      <c r="F120" s="16" t="s">
        <v>22</v>
      </c>
      <c r="G120" s="17">
        <v>61</v>
      </c>
      <c r="H120" s="74" t="s">
        <v>166</v>
      </c>
      <c r="I120" s="74" t="s">
        <v>166</v>
      </c>
      <c r="J120" s="18" t="e">
        <f t="shared" si="4"/>
        <v>#VALUE!</v>
      </c>
      <c r="K120" s="7"/>
      <c r="M120" s="32"/>
      <c r="N120" s="32"/>
    </row>
    <row r="121" spans="1:18" ht="51" x14ac:dyDescent="0.3">
      <c r="A121" s="1"/>
      <c r="B121" s="6"/>
      <c r="C121" s="16">
        <v>5015</v>
      </c>
      <c r="D121" s="16">
        <v>4030</v>
      </c>
      <c r="E121" s="16" t="s">
        <v>126</v>
      </c>
      <c r="F121" s="16" t="s">
        <v>22</v>
      </c>
      <c r="G121" s="17">
        <v>61</v>
      </c>
      <c r="H121" s="74" t="s">
        <v>166</v>
      </c>
      <c r="I121" s="74" t="s">
        <v>166</v>
      </c>
      <c r="J121" s="18" t="e">
        <f t="shared" si="4"/>
        <v>#VALUE!</v>
      </c>
      <c r="K121" s="7"/>
      <c r="M121" s="32"/>
      <c r="N121" s="32"/>
    </row>
    <row r="122" spans="1:18" ht="51" x14ac:dyDescent="0.3">
      <c r="A122" s="1"/>
      <c r="B122" s="6"/>
      <c r="C122" s="16">
        <v>4878</v>
      </c>
      <c r="D122" s="16">
        <v>4031</v>
      </c>
      <c r="E122" s="16" t="s">
        <v>127</v>
      </c>
      <c r="F122" s="16" t="s">
        <v>22</v>
      </c>
      <c r="G122" s="17">
        <v>61</v>
      </c>
      <c r="H122" s="74" t="s">
        <v>166</v>
      </c>
      <c r="I122" s="74" t="s">
        <v>166</v>
      </c>
      <c r="J122" s="18" t="e">
        <f t="shared" si="4"/>
        <v>#VALUE!</v>
      </c>
      <c r="K122" s="7"/>
      <c r="M122" s="32"/>
      <c r="N122" s="32"/>
    </row>
    <row r="123" spans="1:18" ht="51" x14ac:dyDescent="0.3">
      <c r="A123" s="1"/>
      <c r="B123" s="6"/>
      <c r="C123" s="16">
        <v>4879</v>
      </c>
      <c r="D123" s="16">
        <v>4032</v>
      </c>
      <c r="E123" s="16" t="s">
        <v>128</v>
      </c>
      <c r="F123" s="16" t="s">
        <v>22</v>
      </c>
      <c r="G123" s="17">
        <v>4</v>
      </c>
      <c r="H123" s="74" t="s">
        <v>166</v>
      </c>
      <c r="I123" s="74" t="s">
        <v>166</v>
      </c>
      <c r="J123" s="18" t="e">
        <f t="shared" si="4"/>
        <v>#VALUE!</v>
      </c>
      <c r="K123" s="7"/>
      <c r="M123" s="32"/>
      <c r="N123" s="32"/>
    </row>
    <row r="124" spans="1:18" ht="51" x14ac:dyDescent="0.3">
      <c r="A124" s="1"/>
      <c r="B124" s="6"/>
      <c r="C124" s="16">
        <v>8970</v>
      </c>
      <c r="D124" s="16">
        <v>4033</v>
      </c>
      <c r="E124" s="16" t="s">
        <v>129</v>
      </c>
      <c r="F124" s="16" t="s">
        <v>22</v>
      </c>
      <c r="G124" s="17">
        <v>61</v>
      </c>
      <c r="H124" s="74" t="s">
        <v>166</v>
      </c>
      <c r="I124" s="74" t="s">
        <v>166</v>
      </c>
      <c r="J124" s="18" t="e">
        <f t="shared" si="4"/>
        <v>#VALUE!</v>
      </c>
      <c r="K124" s="7"/>
      <c r="M124" s="32"/>
      <c r="N124" s="32"/>
      <c r="P124" s="32"/>
    </row>
    <row r="125" spans="1:18" ht="51" x14ac:dyDescent="0.3">
      <c r="A125" s="1"/>
      <c r="B125" s="6"/>
      <c r="C125" s="16">
        <v>4558</v>
      </c>
      <c r="D125" s="16">
        <v>4034</v>
      </c>
      <c r="E125" s="16" t="s">
        <v>130</v>
      </c>
      <c r="F125" s="16" t="s">
        <v>22</v>
      </c>
      <c r="G125" s="17">
        <v>11</v>
      </c>
      <c r="H125" s="74" t="s">
        <v>166</v>
      </c>
      <c r="I125" s="74" t="s">
        <v>166</v>
      </c>
      <c r="J125" s="18" t="e">
        <f t="shared" si="4"/>
        <v>#VALUE!</v>
      </c>
      <c r="K125" s="7"/>
      <c r="M125" s="32"/>
      <c r="N125" s="32"/>
    </row>
    <row r="126" spans="1:18" ht="30" customHeight="1" x14ac:dyDescent="0.3">
      <c r="A126" s="1"/>
      <c r="B126" s="6"/>
      <c r="C126" s="33" t="s">
        <v>131</v>
      </c>
      <c r="D126" s="34"/>
      <c r="E126" s="34"/>
      <c r="F126" s="34"/>
      <c r="G126" s="34"/>
      <c r="H126" s="34"/>
      <c r="I126" s="34"/>
      <c r="J126" s="35"/>
      <c r="K126" s="7"/>
      <c r="L126" s="2" t="s">
        <v>51</v>
      </c>
      <c r="M126" s="32"/>
      <c r="N126" s="32"/>
    </row>
    <row r="127" spans="1:18" ht="51" x14ac:dyDescent="0.3">
      <c r="A127" s="1"/>
      <c r="B127" s="6"/>
      <c r="C127" s="16">
        <v>4240</v>
      </c>
      <c r="D127" s="16">
        <v>5001</v>
      </c>
      <c r="E127" s="16" t="s">
        <v>132</v>
      </c>
      <c r="F127" s="16" t="s">
        <v>43</v>
      </c>
      <c r="G127" s="17">
        <v>625.26</v>
      </c>
      <c r="H127" s="74" t="s">
        <v>166</v>
      </c>
      <c r="I127" s="74" t="s">
        <v>166</v>
      </c>
      <c r="J127" s="18" t="e">
        <f t="shared" ref="J127:J141" si="5">+ROUND(I127*G127,0)</f>
        <v>#VALUE!</v>
      </c>
      <c r="K127" s="7"/>
      <c r="M127" s="32"/>
      <c r="N127" s="32"/>
    </row>
    <row r="128" spans="1:18" ht="51" x14ac:dyDescent="0.3">
      <c r="A128" s="1"/>
      <c r="B128" s="6"/>
      <c r="C128" s="16">
        <v>4246</v>
      </c>
      <c r="D128" s="16">
        <v>5002</v>
      </c>
      <c r="E128" s="16" t="s">
        <v>133</v>
      </c>
      <c r="F128" s="16" t="s">
        <v>22</v>
      </c>
      <c r="G128" s="17">
        <v>8</v>
      </c>
      <c r="H128" s="74" t="s">
        <v>166</v>
      </c>
      <c r="I128" s="74" t="s">
        <v>166</v>
      </c>
      <c r="J128" s="18" t="e">
        <f t="shared" si="5"/>
        <v>#VALUE!</v>
      </c>
      <c r="K128" s="7"/>
      <c r="M128" s="32"/>
      <c r="N128" s="32"/>
    </row>
    <row r="129" spans="1:16" ht="51" x14ac:dyDescent="0.3">
      <c r="A129" s="1"/>
      <c r="B129" s="6"/>
      <c r="C129" s="16">
        <v>4248</v>
      </c>
      <c r="D129" s="16">
        <v>5003</v>
      </c>
      <c r="E129" s="16" t="s">
        <v>134</v>
      </c>
      <c r="F129" s="16" t="s">
        <v>53</v>
      </c>
      <c r="G129" s="17">
        <v>160.59</v>
      </c>
      <c r="H129" s="74" t="s">
        <v>166</v>
      </c>
      <c r="I129" s="74" t="s">
        <v>166</v>
      </c>
      <c r="J129" s="18" t="e">
        <f t="shared" si="5"/>
        <v>#VALUE!</v>
      </c>
      <c r="K129" s="7"/>
      <c r="M129" s="32"/>
      <c r="N129" s="32"/>
    </row>
    <row r="130" spans="1:16" ht="51" x14ac:dyDescent="0.3">
      <c r="A130" s="1"/>
      <c r="B130" s="6"/>
      <c r="C130" s="16">
        <v>3872</v>
      </c>
      <c r="D130" s="16">
        <v>5004</v>
      </c>
      <c r="E130" s="16" t="s">
        <v>135</v>
      </c>
      <c r="F130" s="16" t="s">
        <v>43</v>
      </c>
      <c r="G130" s="17">
        <v>312.63</v>
      </c>
      <c r="H130" s="74" t="s">
        <v>166</v>
      </c>
      <c r="I130" s="74" t="s">
        <v>166</v>
      </c>
      <c r="J130" s="18" t="e">
        <f t="shared" si="5"/>
        <v>#VALUE!</v>
      </c>
      <c r="K130" s="7"/>
      <c r="M130" s="32"/>
      <c r="N130" s="32"/>
    </row>
    <row r="131" spans="1:16" ht="51" x14ac:dyDescent="0.3">
      <c r="A131" s="1"/>
      <c r="B131" s="6"/>
      <c r="C131" s="16">
        <v>4244</v>
      </c>
      <c r="D131" s="16">
        <v>5005</v>
      </c>
      <c r="E131" s="16" t="s">
        <v>136</v>
      </c>
      <c r="F131" s="16" t="s">
        <v>22</v>
      </c>
      <c r="G131" s="17">
        <v>8</v>
      </c>
      <c r="H131" s="74" t="s">
        <v>166</v>
      </c>
      <c r="I131" s="74" t="s">
        <v>166</v>
      </c>
      <c r="J131" s="18" t="e">
        <f t="shared" si="5"/>
        <v>#VALUE!</v>
      </c>
      <c r="K131" s="7"/>
      <c r="M131" s="32"/>
      <c r="N131" s="32"/>
    </row>
    <row r="132" spans="1:16" ht="51" x14ac:dyDescent="0.3">
      <c r="A132" s="1"/>
      <c r="B132" s="6"/>
      <c r="C132" s="16">
        <v>4245</v>
      </c>
      <c r="D132" s="16">
        <v>5006</v>
      </c>
      <c r="E132" s="16" t="s">
        <v>137</v>
      </c>
      <c r="F132" s="16" t="s">
        <v>22</v>
      </c>
      <c r="G132" s="17">
        <v>8</v>
      </c>
      <c r="H132" s="74" t="s">
        <v>166</v>
      </c>
      <c r="I132" s="74" t="s">
        <v>166</v>
      </c>
      <c r="J132" s="18" t="e">
        <f t="shared" si="5"/>
        <v>#VALUE!</v>
      </c>
      <c r="K132" s="7"/>
      <c r="M132" s="32"/>
      <c r="N132" s="32"/>
    </row>
    <row r="133" spans="1:16" ht="51" x14ac:dyDescent="0.3">
      <c r="A133" s="1"/>
      <c r="B133" s="6"/>
      <c r="C133" s="16">
        <v>4247</v>
      </c>
      <c r="D133" s="16">
        <v>5007</v>
      </c>
      <c r="E133" s="16" t="s">
        <v>138</v>
      </c>
      <c r="F133" s="16" t="s">
        <v>53</v>
      </c>
      <c r="G133" s="17">
        <v>46.894500000000001</v>
      </c>
      <c r="H133" s="74" t="s">
        <v>166</v>
      </c>
      <c r="I133" s="74" t="s">
        <v>166</v>
      </c>
      <c r="J133" s="18" t="e">
        <f t="shared" si="5"/>
        <v>#VALUE!</v>
      </c>
      <c r="K133" s="7"/>
      <c r="M133" s="32"/>
      <c r="N133" s="32"/>
    </row>
    <row r="134" spans="1:16" ht="51" x14ac:dyDescent="0.3">
      <c r="A134" s="1"/>
      <c r="B134" s="6"/>
      <c r="C134" s="16">
        <v>4569</v>
      </c>
      <c r="D134" s="16">
        <v>5008</v>
      </c>
      <c r="E134" s="16" t="s">
        <v>139</v>
      </c>
      <c r="F134" s="16" t="s">
        <v>22</v>
      </c>
      <c r="G134" s="17">
        <v>400</v>
      </c>
      <c r="H134" s="74" t="s">
        <v>166</v>
      </c>
      <c r="I134" s="74" t="s">
        <v>166</v>
      </c>
      <c r="J134" s="18" t="e">
        <f t="shared" si="5"/>
        <v>#VALUE!</v>
      </c>
      <c r="K134" s="7"/>
      <c r="M134" s="32"/>
      <c r="N134" s="32"/>
    </row>
    <row r="135" spans="1:16" ht="51" x14ac:dyDescent="0.3">
      <c r="A135" s="1"/>
      <c r="B135" s="6"/>
      <c r="C135" s="16">
        <v>5220</v>
      </c>
      <c r="D135" s="16">
        <v>5009</v>
      </c>
      <c r="E135" s="16" t="s">
        <v>140</v>
      </c>
      <c r="F135" s="16" t="s">
        <v>43</v>
      </c>
      <c r="G135" s="17">
        <v>312.63</v>
      </c>
      <c r="H135" s="74" t="s">
        <v>166</v>
      </c>
      <c r="I135" s="74" t="s">
        <v>166</v>
      </c>
      <c r="J135" s="18" t="e">
        <f t="shared" si="5"/>
        <v>#VALUE!</v>
      </c>
      <c r="K135" s="7"/>
      <c r="M135" s="32"/>
      <c r="N135" s="32"/>
    </row>
    <row r="136" spans="1:16" ht="51" x14ac:dyDescent="0.3">
      <c r="A136" s="1"/>
      <c r="B136" s="6"/>
      <c r="C136" s="16">
        <v>5225</v>
      </c>
      <c r="D136" s="16">
        <v>5010</v>
      </c>
      <c r="E136" s="16" t="s">
        <v>141</v>
      </c>
      <c r="F136" s="16" t="s">
        <v>43</v>
      </c>
      <c r="G136" s="17">
        <v>312.63</v>
      </c>
      <c r="H136" s="74" t="s">
        <v>166</v>
      </c>
      <c r="I136" s="74" t="s">
        <v>166</v>
      </c>
      <c r="J136" s="18" t="e">
        <f t="shared" si="5"/>
        <v>#VALUE!</v>
      </c>
      <c r="K136" s="7"/>
      <c r="M136" s="32"/>
      <c r="N136" s="32"/>
    </row>
    <row r="137" spans="1:16" ht="51" x14ac:dyDescent="0.3">
      <c r="A137" s="1"/>
      <c r="B137" s="6"/>
      <c r="C137" s="16">
        <v>5226</v>
      </c>
      <c r="D137" s="16">
        <v>5011</v>
      </c>
      <c r="E137" s="16" t="s">
        <v>142</v>
      </c>
      <c r="F137" s="16" t="s">
        <v>43</v>
      </c>
      <c r="G137" s="17">
        <v>312.63</v>
      </c>
      <c r="H137" s="74" t="s">
        <v>166</v>
      </c>
      <c r="I137" s="74" t="s">
        <v>166</v>
      </c>
      <c r="J137" s="18" t="e">
        <f t="shared" si="5"/>
        <v>#VALUE!</v>
      </c>
      <c r="K137" s="7"/>
      <c r="M137" s="32"/>
      <c r="N137" s="32"/>
    </row>
    <row r="138" spans="1:16" ht="51" x14ac:dyDescent="0.3">
      <c r="A138" s="1"/>
      <c r="B138" s="6"/>
      <c r="C138" s="16">
        <v>5227</v>
      </c>
      <c r="D138" s="16">
        <v>5012</v>
      </c>
      <c r="E138" s="16" t="s">
        <v>143</v>
      </c>
      <c r="F138" s="16" t="s">
        <v>53</v>
      </c>
      <c r="G138" s="17">
        <v>312.63</v>
      </c>
      <c r="H138" s="74" t="s">
        <v>166</v>
      </c>
      <c r="I138" s="74" t="s">
        <v>166</v>
      </c>
      <c r="J138" s="18" t="e">
        <f t="shared" si="5"/>
        <v>#VALUE!</v>
      </c>
      <c r="K138" s="7"/>
      <c r="M138" s="32"/>
      <c r="N138" s="32"/>
    </row>
    <row r="139" spans="1:16" ht="51" x14ac:dyDescent="0.3">
      <c r="A139" s="1"/>
      <c r="B139" s="6"/>
      <c r="C139" s="16">
        <v>5241</v>
      </c>
      <c r="D139" s="16">
        <v>5013</v>
      </c>
      <c r="E139" s="16" t="s">
        <v>144</v>
      </c>
      <c r="F139" s="16" t="s">
        <v>22</v>
      </c>
      <c r="G139" s="17">
        <v>16</v>
      </c>
      <c r="H139" s="74" t="s">
        <v>166</v>
      </c>
      <c r="I139" s="74" t="s">
        <v>166</v>
      </c>
      <c r="J139" s="18" t="e">
        <f t="shared" si="5"/>
        <v>#VALUE!</v>
      </c>
      <c r="K139" s="7"/>
      <c r="M139" s="32"/>
      <c r="N139" s="32"/>
    </row>
    <row r="140" spans="1:16" ht="51" x14ac:dyDescent="0.3">
      <c r="A140" s="1"/>
      <c r="B140" s="6"/>
      <c r="C140" s="16">
        <v>8566</v>
      </c>
      <c r="D140" s="16">
        <v>5014</v>
      </c>
      <c r="E140" s="16" t="s">
        <v>145</v>
      </c>
      <c r="F140" s="16" t="s">
        <v>53</v>
      </c>
      <c r="G140" s="17">
        <v>80.295000000000002</v>
      </c>
      <c r="H140" s="74" t="s">
        <v>166</v>
      </c>
      <c r="I140" s="74" t="s">
        <v>166</v>
      </c>
      <c r="J140" s="18" t="e">
        <f t="shared" si="5"/>
        <v>#VALUE!</v>
      </c>
      <c r="K140" s="7"/>
      <c r="M140" s="32"/>
      <c r="N140" s="32"/>
    </row>
    <row r="141" spans="1:16" ht="51" x14ac:dyDescent="0.3">
      <c r="A141" s="1"/>
      <c r="B141" s="6"/>
      <c r="C141" s="16">
        <v>10264</v>
      </c>
      <c r="D141" s="16">
        <v>5015</v>
      </c>
      <c r="E141" s="16" t="s">
        <v>146</v>
      </c>
      <c r="F141" s="16" t="s">
        <v>53</v>
      </c>
      <c r="G141" s="17">
        <v>26.765000000000004</v>
      </c>
      <c r="H141" s="74" t="s">
        <v>166</v>
      </c>
      <c r="I141" s="74" t="s">
        <v>166</v>
      </c>
      <c r="J141" s="18" t="e">
        <f t="shared" si="5"/>
        <v>#VALUE!</v>
      </c>
      <c r="K141" s="7"/>
      <c r="M141" s="32"/>
      <c r="N141" s="32"/>
    </row>
    <row r="142" spans="1:16" ht="30" customHeight="1" thickBot="1" x14ac:dyDescent="0.35">
      <c r="A142" s="1"/>
      <c r="B142" s="6"/>
      <c r="C142" s="37"/>
      <c r="D142" s="37"/>
      <c r="E142" s="37"/>
      <c r="F142" s="37"/>
      <c r="G142" s="37"/>
      <c r="H142" s="38"/>
      <c r="I142" s="39"/>
      <c r="J142" s="39"/>
      <c r="K142" s="7"/>
    </row>
    <row r="143" spans="1:16" s="44" customFormat="1" ht="30" customHeight="1" thickBot="1" x14ac:dyDescent="0.3">
      <c r="A143" s="40"/>
      <c r="B143" s="41"/>
      <c r="C143" s="118" t="s">
        <v>147</v>
      </c>
      <c r="D143" s="119"/>
      <c r="E143" s="119"/>
      <c r="F143" s="119"/>
      <c r="G143" s="119"/>
      <c r="H143" s="120"/>
      <c r="I143" s="80"/>
      <c r="J143" s="42" t="e">
        <f>+SUM(J44:J141)</f>
        <v>#VALUE!</v>
      </c>
      <c r="K143" s="43"/>
      <c r="M143" s="44">
        <v>3546589595</v>
      </c>
      <c r="N143" s="45"/>
      <c r="O143" s="45"/>
      <c r="P143" s="45"/>
    </row>
    <row r="144" spans="1:16" s="44" customFormat="1" ht="15.75" x14ac:dyDescent="0.25">
      <c r="A144" s="40"/>
      <c r="B144" s="41"/>
      <c r="C144" s="46"/>
      <c r="D144" s="46"/>
      <c r="E144" s="46"/>
      <c r="F144" s="46"/>
      <c r="G144" s="46"/>
      <c r="H144" s="46"/>
      <c r="I144" s="46"/>
      <c r="J144" s="47"/>
      <c r="K144" s="43"/>
    </row>
    <row r="145" spans="1:17" s="44" customFormat="1" ht="15.75" x14ac:dyDescent="0.25">
      <c r="A145" s="40"/>
      <c r="B145" s="41"/>
      <c r="C145" s="46"/>
      <c r="D145" s="46"/>
      <c r="E145" s="110" t="s">
        <v>148</v>
      </c>
      <c r="F145" s="111"/>
      <c r="G145" s="111"/>
      <c r="H145" s="112"/>
      <c r="I145" s="77"/>
      <c r="J145" s="48" t="e">
        <f>+J143+J42</f>
        <v>#VALUE!</v>
      </c>
      <c r="K145" s="43"/>
      <c r="L145" s="49"/>
      <c r="M145" s="49"/>
      <c r="N145" s="45"/>
    </row>
    <row r="146" spans="1:17" s="44" customFormat="1" ht="15.75" customHeight="1" x14ac:dyDescent="0.25">
      <c r="A146" s="40"/>
      <c r="B146" s="41"/>
      <c r="C146" s="46"/>
      <c r="D146" s="46"/>
      <c r="E146" s="110" t="s">
        <v>149</v>
      </c>
      <c r="F146" s="111"/>
      <c r="G146" s="111"/>
      <c r="H146" s="112"/>
      <c r="I146" s="77"/>
      <c r="J146" s="48">
        <v>89294766</v>
      </c>
      <c r="K146" s="43">
        <v>0</v>
      </c>
      <c r="L146" s="50"/>
      <c r="M146" s="50"/>
      <c r="N146" s="45"/>
      <c r="O146" s="45"/>
      <c r="P146" s="45"/>
      <c r="Q146" s="45"/>
    </row>
    <row r="147" spans="1:17" s="44" customFormat="1" ht="15.75" x14ac:dyDescent="0.25">
      <c r="A147" s="40"/>
      <c r="B147" s="41"/>
      <c r="C147" s="46"/>
      <c r="D147" s="46"/>
      <c r="E147" s="110" t="s">
        <v>150</v>
      </c>
      <c r="F147" s="111"/>
      <c r="G147" s="111"/>
      <c r="H147" s="112"/>
      <c r="I147" s="77"/>
      <c r="J147" s="48">
        <v>53760077</v>
      </c>
      <c r="K147" s="43"/>
      <c r="L147" s="50"/>
      <c r="M147" s="50"/>
      <c r="N147" s="45"/>
      <c r="O147" s="45"/>
      <c r="P147" s="45"/>
      <c r="Q147" s="45"/>
    </row>
    <row r="148" spans="1:17" s="44" customFormat="1" thickBot="1" x14ac:dyDescent="0.3">
      <c r="A148" s="40"/>
      <c r="B148" s="41"/>
      <c r="C148" s="46"/>
      <c r="D148" s="46"/>
      <c r="E148" s="110" t="s">
        <v>151</v>
      </c>
      <c r="F148" s="111"/>
      <c r="G148" s="111"/>
      <c r="H148" s="112"/>
      <c r="I148" s="77"/>
      <c r="J148" s="48">
        <v>47066702</v>
      </c>
      <c r="K148" s="43"/>
      <c r="L148" s="50"/>
      <c r="M148" s="50"/>
      <c r="N148" s="45"/>
      <c r="O148" s="45"/>
      <c r="P148" s="45"/>
      <c r="Q148" s="45"/>
    </row>
    <row r="149" spans="1:17" s="44" customFormat="1" ht="30" customHeight="1" thickBot="1" x14ac:dyDescent="0.3">
      <c r="A149" s="40"/>
      <c r="B149" s="41"/>
      <c r="C149" s="51"/>
      <c r="D149" s="52"/>
      <c r="E149" s="121" t="s">
        <v>152</v>
      </c>
      <c r="F149" s="122"/>
      <c r="G149" s="122"/>
      <c r="H149" s="123"/>
      <c r="I149" s="78"/>
      <c r="J149" s="42" t="e">
        <f>+SUM(J145:J148)</f>
        <v>#VALUE!</v>
      </c>
      <c r="K149" s="43"/>
      <c r="M149" s="79">
        <v>3826488725</v>
      </c>
      <c r="N149" s="45" t="e">
        <f>+M149-J149</f>
        <v>#VALUE!</v>
      </c>
      <c r="O149" s="45"/>
      <c r="P149" s="45"/>
      <c r="Q149" s="45"/>
    </row>
    <row r="150" spans="1:17" s="44" customFormat="1" thickBot="1" x14ac:dyDescent="0.3">
      <c r="A150" s="40"/>
      <c r="B150" s="41"/>
      <c r="C150" s="51"/>
      <c r="D150" s="52"/>
      <c r="E150" s="51"/>
      <c r="F150" s="51"/>
      <c r="G150" s="53"/>
      <c r="H150" s="54"/>
      <c r="I150" s="54"/>
      <c r="J150" s="55"/>
      <c r="K150" s="43"/>
      <c r="N150" s="45"/>
      <c r="O150" s="45"/>
      <c r="P150" s="45"/>
      <c r="Q150" s="45"/>
    </row>
    <row r="151" spans="1:17" s="44" customFormat="1" ht="15.75" x14ac:dyDescent="0.25">
      <c r="A151" s="40"/>
      <c r="B151" s="41"/>
      <c r="C151" s="56"/>
      <c r="D151" s="124"/>
      <c r="E151" s="124"/>
      <c r="F151" s="124"/>
      <c r="G151" s="124"/>
      <c r="H151" s="124"/>
      <c r="I151" s="124"/>
      <c r="J151" s="125"/>
      <c r="K151" s="57"/>
      <c r="N151" s="45"/>
      <c r="O151" s="45"/>
      <c r="P151" s="45"/>
      <c r="Q151" s="45"/>
    </row>
    <row r="152" spans="1:17" s="44" customFormat="1" ht="46.5" customHeight="1" x14ac:dyDescent="0.25">
      <c r="A152" s="40"/>
      <c r="B152" s="41"/>
      <c r="C152" s="126" t="s">
        <v>153</v>
      </c>
      <c r="D152" s="127"/>
      <c r="E152" s="127"/>
      <c r="F152" s="128" t="s">
        <v>154</v>
      </c>
      <c r="G152" s="129"/>
      <c r="H152" s="129"/>
      <c r="I152" s="130"/>
      <c r="J152" s="58" t="s">
        <v>155</v>
      </c>
      <c r="K152" s="59"/>
      <c r="N152" s="45"/>
      <c r="O152" s="45"/>
      <c r="P152" s="45"/>
      <c r="Q152" s="45"/>
    </row>
    <row r="153" spans="1:17" s="44" customFormat="1" ht="47.25" customHeight="1" x14ac:dyDescent="0.25">
      <c r="A153" s="40"/>
      <c r="B153" s="41"/>
      <c r="C153" s="126" t="s">
        <v>156</v>
      </c>
      <c r="D153" s="127"/>
      <c r="E153" s="127"/>
      <c r="F153" s="131" t="s">
        <v>157</v>
      </c>
      <c r="G153" s="131"/>
      <c r="H153" s="132" t="s">
        <v>158</v>
      </c>
      <c r="I153" s="133"/>
      <c r="J153" s="60">
        <v>0.24</v>
      </c>
      <c r="K153" s="59"/>
    </row>
    <row r="154" spans="1:17" s="44" customFormat="1" ht="30" customHeight="1" x14ac:dyDescent="0.25">
      <c r="A154" s="40"/>
      <c r="B154" s="41"/>
      <c r="C154" s="126" t="s">
        <v>159</v>
      </c>
      <c r="D154" s="127"/>
      <c r="E154" s="127"/>
      <c r="F154" s="137" t="s">
        <v>160</v>
      </c>
      <c r="G154" s="138"/>
      <c r="H154" s="132" t="s">
        <v>161</v>
      </c>
      <c r="I154" s="133"/>
      <c r="J154" s="60">
        <v>0.01</v>
      </c>
      <c r="K154" s="59"/>
    </row>
    <row r="155" spans="1:17" s="62" customFormat="1" ht="33" customHeight="1" x14ac:dyDescent="0.25">
      <c r="A155" s="40"/>
      <c r="B155" s="41"/>
      <c r="C155" s="61"/>
      <c r="E155" s="63"/>
      <c r="F155" s="139" t="s">
        <v>162</v>
      </c>
      <c r="G155" s="131"/>
      <c r="H155" s="132" t="s">
        <v>163</v>
      </c>
      <c r="I155" s="133"/>
      <c r="J155" s="60">
        <v>0.05</v>
      </c>
      <c r="K155" s="43"/>
    </row>
    <row r="156" spans="1:17" ht="40.5" customHeight="1" x14ac:dyDescent="0.3">
      <c r="A156" s="1"/>
      <c r="B156" s="6"/>
      <c r="C156" s="64"/>
      <c r="D156" s="65"/>
      <c r="E156" s="66"/>
      <c r="F156" s="131" t="s">
        <v>164</v>
      </c>
      <c r="G156" s="131"/>
      <c r="H156" s="132" t="s">
        <v>165</v>
      </c>
      <c r="I156" s="133"/>
      <c r="J156" s="60">
        <f>+J153+J154+J155</f>
        <v>0.3</v>
      </c>
      <c r="K156" s="7"/>
    </row>
    <row r="157" spans="1:17" ht="17.25" thickBot="1" x14ac:dyDescent="0.35">
      <c r="A157" s="1"/>
      <c r="B157" s="6"/>
      <c r="C157" s="67"/>
      <c r="D157" s="68"/>
      <c r="E157" s="69"/>
      <c r="F157" s="134"/>
      <c r="G157" s="134"/>
      <c r="H157" s="134"/>
      <c r="I157" s="135"/>
      <c r="J157" s="136"/>
      <c r="K157" s="7"/>
    </row>
    <row r="158" spans="1:17" ht="17.25" thickBot="1" x14ac:dyDescent="0.35">
      <c r="A158" s="1"/>
      <c r="B158" s="70"/>
      <c r="C158" s="71"/>
      <c r="D158" s="71"/>
      <c r="E158" s="72"/>
      <c r="F158" s="71"/>
      <c r="G158" s="71"/>
      <c r="H158" s="71"/>
      <c r="I158" s="71"/>
      <c r="J158" s="71"/>
      <c r="K158" s="73"/>
    </row>
    <row r="159" spans="1:17" ht="17.25" thickTop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</row>
  </sheetData>
  <mergeCells count="44">
    <mergeCell ref="F157:J157"/>
    <mergeCell ref="C154:E154"/>
    <mergeCell ref="F154:G154"/>
    <mergeCell ref="H154:I154"/>
    <mergeCell ref="F155:G155"/>
    <mergeCell ref="H155:I155"/>
    <mergeCell ref="F156:G156"/>
    <mergeCell ref="H156:I156"/>
    <mergeCell ref="E149:H149"/>
    <mergeCell ref="D151:J151"/>
    <mergeCell ref="C152:E152"/>
    <mergeCell ref="F152:I152"/>
    <mergeCell ref="C153:E153"/>
    <mergeCell ref="F153:G153"/>
    <mergeCell ref="H153:I153"/>
    <mergeCell ref="C42:H42"/>
    <mergeCell ref="C143:H143"/>
    <mergeCell ref="E145:H145"/>
    <mergeCell ref="E146:H146"/>
    <mergeCell ref="E147:H147"/>
    <mergeCell ref="E148:H148"/>
    <mergeCell ref="J14:J15"/>
    <mergeCell ref="C32:H32"/>
    <mergeCell ref="C33:H33"/>
    <mergeCell ref="C34:H34"/>
    <mergeCell ref="C40:H40"/>
    <mergeCell ref="C41:H41"/>
    <mergeCell ref="C10:D12"/>
    <mergeCell ref="E10:J12"/>
    <mergeCell ref="C13:J13"/>
    <mergeCell ref="C14:C15"/>
    <mergeCell ref="D14:D15"/>
    <mergeCell ref="E14:E15"/>
    <mergeCell ref="F14:F15"/>
    <mergeCell ref="G14:G15"/>
    <mergeCell ref="H14:H15"/>
    <mergeCell ref="I14:I15"/>
    <mergeCell ref="C3:F3"/>
    <mergeCell ref="C5:J5"/>
    <mergeCell ref="C6:J6"/>
    <mergeCell ref="C7:E7"/>
    <mergeCell ref="F7:J9"/>
    <mergeCell ref="C8:E8"/>
    <mergeCell ref="C9:E9"/>
  </mergeCells>
  <pageMargins left="0.11811023622047245" right="0.11811023622047245" top="0.15748031496062992" bottom="0.15748031496062992" header="0.31496062992125984" footer="0.31496062992125984"/>
  <pageSetup scale="40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Jefferson Ayala</dc:creator>
  <cp:keywords/>
  <dc:description/>
  <cp:lastModifiedBy>Jefferson Arles Ayala Bohorquez</cp:lastModifiedBy>
  <cp:revision/>
  <dcterms:created xsi:type="dcterms:W3CDTF">2026-10-07T01:14:55Z</dcterms:created>
  <dcterms:modified xsi:type="dcterms:W3CDTF">2026-10-21T20:48:22Z</dcterms:modified>
  <cp:category/>
  <cp:contentStatus/>
</cp:coreProperties>
</file>