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rmi\OneDrive\Escritorio\EXAMENES OCUPACIONALES\"/>
    </mc:Choice>
  </mc:AlternateContent>
  <bookViews>
    <workbookView xWindow="0" yWindow="0" windowWidth="7980" windowHeight="6768" tabRatio="812" firstSheet="1" activeTab="1"/>
  </bookViews>
  <sheets>
    <sheet name="ESTUDIO MERCADO 2024" sheetId="2" state="hidden" r:id="rId1"/>
    <sheet name="BOGOTA" sheetId="3" r:id="rId2"/>
    <sheet name="CARTAGENA " sheetId="5" r:id="rId3"/>
    <sheet name="BARRANQUILLA " sheetId="7" r:id="rId4"/>
    <sheet name="COROZAL" sheetId="9" r:id="rId5"/>
    <sheet name="COVEÑAS" sheetId="6" r:id="rId6"/>
    <sheet name="BUENAVENTURA" sheetId="8" r:id="rId7"/>
    <sheet name="TELECONSULTA" sheetId="11" r:id="rId8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1" l="1"/>
  <c r="F13" i="8"/>
  <c r="I13" i="8" s="1"/>
  <c r="F12" i="8"/>
  <c r="I12" i="8" s="1"/>
  <c r="F11" i="8"/>
  <c r="I11" i="8" s="1"/>
  <c r="F10" i="8"/>
  <c r="I10" i="8" s="1"/>
  <c r="F8" i="8"/>
  <c r="I8" i="8" s="1"/>
  <c r="E6" i="11"/>
  <c r="F3" i="11" s="1"/>
  <c r="E5" i="11"/>
  <c r="I16" i="8"/>
  <c r="I15" i="8"/>
  <c r="I14" i="8"/>
  <c r="I9" i="8"/>
  <c r="I7" i="8"/>
  <c r="I5" i="8"/>
  <c r="I4" i="8"/>
  <c r="I3" i="8"/>
  <c r="E24" i="8"/>
  <c r="E23" i="8"/>
  <c r="D11" i="8" s="1"/>
  <c r="I16" i="6"/>
  <c r="I15" i="6"/>
  <c r="I14" i="6"/>
  <c r="I13" i="6"/>
  <c r="I12" i="6"/>
  <c r="I11" i="6"/>
  <c r="I10" i="6"/>
  <c r="I9" i="6"/>
  <c r="I8" i="6"/>
  <c r="I7" i="6"/>
  <c r="I5" i="6"/>
  <c r="I4" i="6"/>
  <c r="I3" i="6"/>
  <c r="I13" i="9"/>
  <c r="I12" i="9"/>
  <c r="I11" i="9"/>
  <c r="I10" i="9"/>
  <c r="I8" i="9"/>
  <c r="I16" i="9"/>
  <c r="I15" i="9"/>
  <c r="I14" i="9"/>
  <c r="I9" i="9"/>
  <c r="I7" i="9"/>
  <c r="I5" i="9"/>
  <c r="I4" i="9"/>
  <c r="I3" i="9"/>
  <c r="F8" i="3"/>
  <c r="F13" i="5"/>
  <c r="F12" i="5"/>
  <c r="I12" i="5" s="1"/>
  <c r="F11" i="5"/>
  <c r="I11" i="5" s="1"/>
  <c r="F10" i="5"/>
  <c r="I10" i="5" s="1"/>
  <c r="F8" i="5"/>
  <c r="I8" i="5" s="1"/>
  <c r="F13" i="7"/>
  <c r="F12" i="7"/>
  <c r="F11" i="7"/>
  <c r="F10" i="7"/>
  <c r="F8" i="7"/>
  <c r="F13" i="9"/>
  <c r="F12" i="9"/>
  <c r="F11" i="9"/>
  <c r="F10" i="9"/>
  <c r="F8" i="9"/>
  <c r="F13" i="6"/>
  <c r="F12" i="6"/>
  <c r="F11" i="6"/>
  <c r="F10" i="6"/>
  <c r="F8" i="6"/>
  <c r="E24" i="6"/>
  <c r="E23" i="6"/>
  <c r="E24" i="9"/>
  <c r="E23" i="9"/>
  <c r="D13" i="9" s="1"/>
  <c r="D13" i="7"/>
  <c r="E24" i="7"/>
  <c r="E23" i="7"/>
  <c r="D12" i="7" s="1"/>
  <c r="I13" i="5"/>
  <c r="I17" i="5"/>
  <c r="I16" i="5"/>
  <c r="I15" i="5"/>
  <c r="I14" i="5"/>
  <c r="I21" i="5"/>
  <c r="I20" i="5"/>
  <c r="I19" i="5"/>
  <c r="I18" i="5"/>
  <c r="I7" i="5"/>
  <c r="I9" i="5"/>
  <c r="J9" i="5"/>
  <c r="I5" i="5"/>
  <c r="I4" i="5"/>
  <c r="I3" i="5"/>
  <c r="D10" i="5"/>
  <c r="D12" i="8" l="1"/>
  <c r="D13" i="8"/>
  <c r="D8" i="8"/>
  <c r="D10" i="8"/>
  <c r="D8" i="9"/>
  <c r="D10" i="9"/>
  <c r="D11" i="9"/>
  <c r="D12" i="9"/>
  <c r="D8" i="7"/>
  <c r="D10" i="7"/>
  <c r="D11" i="7"/>
  <c r="E24" i="5"/>
  <c r="E23" i="5"/>
  <c r="I8" i="3"/>
  <c r="D13" i="5" l="1"/>
  <c r="D12" i="5"/>
  <c r="D11" i="5"/>
  <c r="D8" i="5"/>
  <c r="I10" i="3"/>
  <c r="I21" i="3"/>
  <c r="I20" i="3"/>
  <c r="I17" i="3"/>
  <c r="I16" i="3"/>
  <c r="I15" i="3"/>
  <c r="I14" i="3"/>
  <c r="I9" i="3"/>
  <c r="I7" i="3"/>
  <c r="I5" i="3"/>
  <c r="I4" i="3"/>
  <c r="I3" i="3"/>
  <c r="J3" i="3" s="1"/>
  <c r="J5" i="3"/>
  <c r="J4" i="3"/>
  <c r="D10" i="3"/>
  <c r="F10" i="3"/>
  <c r="D11" i="3"/>
  <c r="I11" i="3" s="1"/>
  <c r="J11" i="3" s="1"/>
  <c r="F11" i="3"/>
  <c r="D12" i="3"/>
  <c r="I12" i="3" s="1"/>
  <c r="F12" i="3"/>
  <c r="D13" i="3"/>
  <c r="I13" i="3" s="1"/>
  <c r="F13" i="3"/>
  <c r="E23" i="3"/>
  <c r="E24" i="3"/>
  <c r="D8" i="3" s="1"/>
  <c r="J3" i="11" l="1"/>
  <c r="J4" i="8"/>
  <c r="J5" i="8"/>
  <c r="J4" i="6"/>
  <c r="J5" i="6"/>
  <c r="J4" i="9" l="1"/>
  <c r="J5" i="9"/>
  <c r="I4" i="7"/>
  <c r="J4" i="7" s="1"/>
  <c r="I5" i="7"/>
  <c r="J5" i="7" s="1"/>
  <c r="J4" i="5"/>
  <c r="J5" i="5"/>
  <c r="J7" i="3" l="1"/>
  <c r="J13" i="9"/>
  <c r="J7" i="5"/>
  <c r="I15" i="7"/>
  <c r="J15" i="7" s="1"/>
  <c r="I16" i="7"/>
  <c r="J16" i="7" s="1"/>
  <c r="I8" i="7"/>
  <c r="J8" i="7" s="1"/>
  <c r="J15" i="5" l="1"/>
  <c r="J16" i="9"/>
  <c r="J14" i="9"/>
  <c r="J7" i="9"/>
  <c r="J11" i="9"/>
  <c r="J15" i="9"/>
  <c r="J8" i="9"/>
  <c r="J9" i="9"/>
  <c r="J10" i="9"/>
  <c r="J12" i="9"/>
  <c r="J3" i="9"/>
  <c r="I21" i="7"/>
  <c r="J21" i="7" s="1"/>
  <c r="I10" i="7"/>
  <c r="J10" i="7" s="1"/>
  <c r="I11" i="7"/>
  <c r="J11" i="7" s="1"/>
  <c r="I3" i="7"/>
  <c r="J3" i="7" s="1"/>
  <c r="I12" i="7"/>
  <c r="J12" i="7" s="1"/>
  <c r="I9" i="7"/>
  <c r="J9" i="7" s="1"/>
  <c r="I7" i="7"/>
  <c r="J7" i="7" s="1"/>
  <c r="I13" i="7"/>
  <c r="J13" i="7" s="1"/>
  <c r="I20" i="7"/>
  <c r="J20" i="7" s="1"/>
  <c r="I14" i="7"/>
  <c r="J14" i="7" s="1"/>
  <c r="J21" i="5"/>
  <c r="J10" i="5"/>
  <c r="J14" i="5"/>
  <c r="J11" i="5"/>
  <c r="J12" i="5"/>
  <c r="J13" i="5"/>
  <c r="J19" i="5"/>
  <c r="J16" i="5"/>
  <c r="J17" i="5"/>
  <c r="J8" i="5"/>
  <c r="J18" i="5"/>
  <c r="J20" i="5"/>
  <c r="J3" i="5"/>
  <c r="J12" i="3"/>
  <c r="J10" i="3"/>
  <c r="J21" i="3"/>
  <c r="J17" i="3"/>
  <c r="J15" i="3"/>
  <c r="J13" i="3"/>
  <c r="J8" i="3"/>
  <c r="J16" i="3"/>
  <c r="J20" i="3"/>
  <c r="J14" i="3"/>
  <c r="J9" i="3"/>
  <c r="D12" i="6" l="1"/>
  <c r="D8" i="6"/>
  <c r="D13" i="6"/>
  <c r="D11" i="6"/>
  <c r="D10" i="6"/>
  <c r="J3" i="8" l="1"/>
  <c r="J12" i="6"/>
  <c r="J10" i="6"/>
  <c r="J8" i="6"/>
  <c r="J9" i="6"/>
  <c r="J14" i="6"/>
  <c r="J15" i="6"/>
  <c r="J11" i="6"/>
  <c r="J16" i="6"/>
  <c r="J13" i="6"/>
  <c r="J7" i="6"/>
  <c r="J3" i="6"/>
  <c r="J13" i="8" l="1"/>
  <c r="J10" i="8"/>
  <c r="J16" i="8"/>
  <c r="J8" i="8"/>
  <c r="J12" i="8"/>
  <c r="J14" i="8"/>
  <c r="J11" i="8"/>
  <c r="J7" i="8"/>
  <c r="J9" i="8"/>
  <c r="J15" i="8"/>
  <c r="P30" i="2"/>
  <c r="O30" i="2"/>
  <c r="Q30" i="2"/>
  <c r="R30" i="2"/>
  <c r="S30" i="2"/>
  <c r="T30" i="2"/>
  <c r="N30" i="2"/>
  <c r="N31" i="2" s="1"/>
  <c r="J30" i="2"/>
  <c r="J31" i="2" s="1"/>
  <c r="K30" i="2"/>
  <c r="K31" i="2" s="1"/>
  <c r="L30" i="2"/>
  <c r="L31" i="2" s="1"/>
  <c r="M30" i="2"/>
  <c r="M31" i="2" s="1"/>
  <c r="I30" i="2"/>
  <c r="I31" i="2" s="1"/>
  <c r="U3" i="2" l="1"/>
  <c r="A30" i="2" l="1"/>
  <c r="Z4" i="2"/>
  <c r="Z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3" i="2"/>
  <c r="Z30" i="2" s="1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3" i="2"/>
  <c r="Y30" i="2" s="1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3" i="2"/>
  <c r="X30" i="2" s="1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3" i="2"/>
  <c r="W30" i="2" s="1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3" i="2"/>
  <c r="V30" i="2" s="1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30" i="2" l="1"/>
</calcChain>
</file>

<file path=xl/comments1.xml><?xml version="1.0" encoding="utf-8"?>
<comments xmlns="http://schemas.openxmlformats.org/spreadsheetml/2006/main">
  <authors>
    <author>gloria.osorio</author>
  </authors>
  <commentList>
    <comment ref="U1" authorId="0" shapeId="0">
      <text>
        <r>
          <rPr>
            <b/>
            <sz val="9"/>
            <color indexed="81"/>
            <rFont val="Tahoma"/>
            <family val="2"/>
          </rPr>
          <t>gloria.osorio:</t>
        </r>
        <r>
          <rPr>
            <sz val="9"/>
            <color indexed="81"/>
            <rFont val="Tahoma"/>
            <family val="2"/>
          </rPr>
          <t xml:space="preserve">
CANTIDAD (160) EXAMENES MEDICOS  PERIODICOS OCUPACIONALES EN BOGOTA  </t>
        </r>
      </text>
    </comment>
  </commentList>
</comments>
</file>

<file path=xl/sharedStrings.xml><?xml version="1.0" encoding="utf-8"?>
<sst xmlns="http://schemas.openxmlformats.org/spreadsheetml/2006/main" count="814" uniqueCount="83">
  <si>
    <t xml:space="preserve">ITEM </t>
  </si>
  <si>
    <t xml:space="preserve">DESCRIPCION DEL SERVICIO </t>
  </si>
  <si>
    <t xml:space="preserve">Contrato No 57-ARC-DISAN-2022 </t>
  </si>
  <si>
    <t xml:space="preserve">Contrato No 55-ARC-DISAN-2023 </t>
  </si>
  <si>
    <t xml:space="preserve">COTIZACION CENDIATRA </t>
  </si>
  <si>
    <t xml:space="preserve">PRECIO TECHO </t>
  </si>
  <si>
    <t>BOGOTA</t>
  </si>
  <si>
    <t xml:space="preserve">CARTAGENA </t>
  </si>
  <si>
    <t xml:space="preserve">BARRANQUILLA </t>
  </si>
  <si>
    <t>COROZAL</t>
  </si>
  <si>
    <t xml:space="preserve">COVEÑAS </t>
  </si>
  <si>
    <t>BUENAVENTURA</t>
  </si>
  <si>
    <t xml:space="preserve">BOGOTA                           VALOR UNITARIO </t>
  </si>
  <si>
    <t xml:space="preserve">CARTAGENA VALOR UNITARIO </t>
  </si>
  <si>
    <t xml:space="preserve">BARRANQUILLA  VALOR UNITARIO </t>
  </si>
  <si>
    <t xml:space="preserve">COROZAL            VALOR UNITARIO </t>
  </si>
  <si>
    <t xml:space="preserve">COVEÑAS           VALOR UNITARIO </t>
  </si>
  <si>
    <t xml:space="preserve">B/VENTURA VALOR UNITARIO </t>
  </si>
  <si>
    <t>EXAMEN MEDICO OCUPACIONAL PERIODICO CON ANEXO OSTEOMUSCULAR</t>
  </si>
  <si>
    <t xml:space="preserve">EXAMEN - SEGUIMIENTO OCUPACIONAL POR ENFERMEDAD </t>
  </si>
  <si>
    <t xml:space="preserve">EXAMEN OCUPACIONAL POST INCAPACIDAD </t>
  </si>
  <si>
    <t xml:space="preserve">OPTOMETRIA </t>
  </si>
  <si>
    <t>ESPIROMETRIA</t>
  </si>
  <si>
    <t xml:space="preserve">ELECTROCARDIOGRAMA </t>
  </si>
  <si>
    <t xml:space="preserve">AUDIOMETRIA </t>
  </si>
  <si>
    <t xml:space="preserve">TEST DE FOBIAS Y DEPRESION </t>
  </si>
  <si>
    <t xml:space="preserve">PRUEBA PSICOSENSOMETRICA </t>
  </si>
  <si>
    <t xml:space="preserve">PSICOLOGIA OCUPACIONAL </t>
  </si>
  <si>
    <t xml:space="preserve">CERTIFICADO DE APTITUD PARA TRABAJO EN ALTURAS </t>
  </si>
  <si>
    <t xml:space="preserve">HEMOGRAMA </t>
  </si>
  <si>
    <t xml:space="preserve">CREATININA </t>
  </si>
  <si>
    <t xml:space="preserve">TRANSAMINASAS </t>
  </si>
  <si>
    <t xml:space="preserve">TSH </t>
  </si>
  <si>
    <t xml:space="preserve">T3 LIBRE </t>
  </si>
  <si>
    <t>T4</t>
  </si>
  <si>
    <t xml:space="preserve">BILIRRUBINA TOTAL Y DIRECTA </t>
  </si>
  <si>
    <t xml:space="preserve">FOSFATASA ALCALINA </t>
  </si>
  <si>
    <t>FSH</t>
  </si>
  <si>
    <t>LH</t>
  </si>
  <si>
    <t>PERFIL LIPIDICO</t>
  </si>
  <si>
    <t>GLICEMIA</t>
  </si>
  <si>
    <t xml:space="preserve">FROTIS FARINGEO </t>
  </si>
  <si>
    <t>N/A</t>
  </si>
  <si>
    <t>NA</t>
  </si>
  <si>
    <t xml:space="preserve">KOH DE UÑAS </t>
  </si>
  <si>
    <t xml:space="preserve">COPROLOGICO </t>
  </si>
  <si>
    <t xml:space="preserve">NA </t>
  </si>
  <si>
    <t xml:space="preserve">DESCRIPCION DEL SERVICIO
BOGOTÁ </t>
  </si>
  <si>
    <t>Contrato 079-ARC-DISAN-2024</t>
  </si>
  <si>
    <t>Contrato 062-ARC-DISAN-2025</t>
  </si>
  <si>
    <t>COTIZACIÓN CENDIATRA SAS</t>
  </si>
  <si>
    <t>COTIZACIÓN SALUD Y DIAGNÓSTICO DIAMEDICAL SAS</t>
  </si>
  <si>
    <t>PROMEDIO</t>
  </si>
  <si>
    <t>PRECIO DE REFERENCIA</t>
  </si>
  <si>
    <t>VALOR UNITARIO</t>
  </si>
  <si>
    <t>PRECIO HISTORICO PROYECTADO</t>
  </si>
  <si>
    <t xml:space="preserve">VALOR UNITARIO </t>
  </si>
  <si>
    <t xml:space="preserve">EXAMEN MEDICO OCUPACIONAL PERIODICO CON ANEXO OSTEOMUSCULAR + OPTOMETRIA </t>
  </si>
  <si>
    <t>SIN HISTORICO</t>
  </si>
  <si>
    <t xml:space="preserve">EXAMEN MEDICO OCUPACIONAL INGRESO CON ANEXO OSTEOMUSCULAR + OPTOMETRIA </t>
  </si>
  <si>
    <t>EXAMEN MEDICO OCUPACIONAL EGRESO CON ANEXO OSTEOMUSCULAR</t>
  </si>
  <si>
    <t>EXAMEN MEDICO OCUPACIONAL PERIODICO A TRAVES DE TELECONSULTA  CON ANEXO OSTEOMUSCULAR</t>
  </si>
  <si>
    <t xml:space="preserve">EXAMEN MEDICO OCUPACIONAL SEGUIMIENTO DE CASO POR ENFERMEDAD + OPTOMETRIA </t>
  </si>
  <si>
    <t>EXAMEN OCUPACIONAL POST INCAPACIDAD</t>
  </si>
  <si>
    <t>EXAMEN OCUPACIONAL POR LICENCIA NO REMUNERADA 90 DIAS.</t>
  </si>
  <si>
    <t xml:space="preserve">CONSULTA PSICOLOGIA OCUPACIONAL </t>
  </si>
  <si>
    <t xml:space="preserve">PAQUETE RADIACIONES IONIZANTES - HOMBRE INCLUYE 
• EXAMEN MEDICO OCUPACIONAL CON ANEXO OSTEOMUSCULAR.
• OPTOMETRIA 
• COMPLETO FONDO DE OJO
•  TSH
•  T3 LIBRE
•  T4
• FOSFATASA ALCALINA
• HEMOGRAMA
• BILIRRUBINAS TOTAL Y DIRECTA
•  CREATININA
• TRANSAMINASAS TGO-TGP </t>
  </si>
  <si>
    <t xml:space="preserve">PAQUETE RADIACIONES IONIZANTES - MUJER INCLUYE 
• EXAMEN MEDICO OCUPACIONAL CON ANEXO OSTEOMUSCULAR 
• OPTOMETRIA COMPLETO FONDO DE OJO
•  TSH
• T3 LIBRE
•  T4
•  FOSFATASA ALCALINA
• HEMOGRAMA
• BILIRRUBINAS TOTAL Y DIRECTA 
• CREATININA
• TRANSAMINASAS TGO-TGP 
• FSH
• LH </t>
  </si>
  <si>
    <t xml:space="preserve">PAQUETE PARA PERSONAL CONDUCTOR INCLUYE 
• EXAMEN MEDICO OCUPACIONAL CON ANEXO OSTEOMUSCULAR 
• OPTOMETRIA
•  AUDIOMETRIA 
• PERFIL LIPIDICO
• GLICEMIA 
• PRUEBA PSICOSENSOMETRICA 
• ELECTROCARDIOGRAMA 
</t>
  </si>
  <si>
    <t xml:space="preserve">PAQUETE PARA PERSONAL TRABAJO EN ALTURAS  INCLUYE 
• EXAMEN MEDICO OCUPACIONAL CON ANEXO OSTEOMUSCULAR.
•  OPTOMETRIA  
• AUDIOMETRIA
• ESPIROMETRIA 
• PERFIL LIPIDICO
• GLICEMIA 
• ELECTROCARDIOGRAMA 
• TEST DE FOBIAS Y DEPRESION 
• CERTIFICADO DE APTITUD PARA TRABAJO EN ALTURAS  
</t>
  </si>
  <si>
    <t xml:space="preserve">PAQUETE PARA PERSONAL MANIPULADORES DE ALIMENTOS INCLUYE
• EXAMEN MEDICO OCUPACIONAL CON ANEXO OSTEOMUSCULAR 
• OPTOMETRIA  
• FROTIS FARNGEO 
• KOH DE UÑAS
•  COPROLOGICO 
</t>
  </si>
  <si>
    <t xml:space="preserve">PAQUETE PARA PERSONAL LABORATORIO DE PATOLOGIA INCLUYE
• EXAMEN MEDICO OCUPACIONAL CON ANEXO OSTEOMUSCULAR.
•  OPTOMETRIA 
• TSH
• T3 LIBRE
•  T4
• FOSFATASA ALCALINA
• HEMOGRAMA
• 
*BILIRRUBINAS TOTAL Y DIRECTA 
* CREATININA
</t>
  </si>
  <si>
    <t xml:space="preserve">ANALISIS DE PUESTO DE PUESTO DE TRABAJO PARA CALIFICACION DE ORIGEN CON ENFASIS EN RIESGO ERGONOMICO - BIOMECANICO REALIZADO POR FISIOTERAPEUTA ESPECIALISTA EN SST CON LICENCIA VIGENTE  </t>
  </si>
  <si>
    <t xml:space="preserve">ANALISIS DE PUESTO DE PUESTO DE TRABAJO PARA CALIFICACION DE ORIGEN CON ENFASIS EN RIESGO PSICOSOCIAL REALIZADO POR PSICOLOGA ESPECIALISTA EN SST CON LICENCIA VIGENTE </t>
  </si>
  <si>
    <t>IPC SALUD 2024</t>
  </si>
  <si>
    <t>IPC SALUD 2025</t>
  </si>
  <si>
    <t xml:space="preserve">EXAMEN OCUPACIONAL PERIODICO A TRAVEZ DE TELECONSULTA CON ANEXO OSTEOMUSCULAR </t>
  </si>
  <si>
    <t xml:space="preserve">DESCRIPCION DEL SERVICIO
CARTAGENA </t>
  </si>
  <si>
    <t xml:space="preserve">DESCRIPCION DEL SERVICIO 
BARRANQUILLA </t>
  </si>
  <si>
    <t>DESCRIPCION DEL SERVICIO
COVEÑAS</t>
  </si>
  <si>
    <t>DESCRIPCION DEL SERVICIO 
BUENAVENTURA</t>
  </si>
  <si>
    <t>DESCRIPCION DEL SERVICIO 
COROZAL (SINCELEJO)</t>
  </si>
  <si>
    <t xml:space="preserve">DESCRIPCION DEL SERVICIO 
TELECONSULTA
TUMACO, PUERTO CARREÑO, SAN ANDRES, PUERTO LEGUIZAMO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</si>
</sst>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* #,##0.00\ [$CHF-100C]_-;\-* #,##0.00\ [$CHF-100C]_-;_-* &quot;-&quot;??\ [$CHF-100C]_-;_-@_-"/>
    <numFmt numFmtId="166" formatCode="_-* #,##0.0000_-;\-* #,##0.0000_-;_-* &quot;-&quot;??_-;_-@_-"/>
  </numFmts>
  <fonts count="1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8"/>
      <name val="Century Gothic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44" fontId="11" fillId="0" borderId="0" applyFont="0" applyFill="0" applyBorder="0" applyAlignment="0" applyProtection="0"/>
  </cellStyleXfs>
  <cellXfs count="9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4" fontId="0" fillId="0" borderId="1" xfId="0" applyNumberFormat="1" applyBorder="1" applyAlignment="1">
      <alignment horizontal="left" vertical="center" wrapText="1"/>
    </xf>
    <xf numFmtId="44" fontId="0" fillId="0" borderId="1" xfId="0" applyNumberForma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2" fillId="0" borderId="0" xfId="0" applyFont="1"/>
    <xf numFmtId="44" fontId="0" fillId="2" borderId="1" xfId="0" applyNumberFormat="1" applyFill="1" applyBorder="1" applyAlignment="1">
      <alignment horizontal="center"/>
    </xf>
    <xf numFmtId="4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6" fillId="0" borderId="0" xfId="0" applyFont="1"/>
    <xf numFmtId="0" fontId="1" fillId="0" borderId="2" xfId="0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/>
    </xf>
    <xf numFmtId="44" fontId="0" fillId="0" borderId="2" xfId="0" applyNumberFormat="1" applyBorder="1" applyAlignment="1">
      <alignment horizontal="left" vertical="center" wrapText="1"/>
    </xf>
    <xf numFmtId="44" fontId="0" fillId="0" borderId="2" xfId="0" applyNumberForma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4" fontId="0" fillId="0" borderId="7" xfId="0" applyNumberFormat="1" applyBorder="1" applyAlignment="1">
      <alignment horizontal="left" vertical="center" wrapText="1"/>
    </xf>
    <xf numFmtId="44" fontId="0" fillId="0" borderId="8" xfId="0" applyNumberFormat="1" applyBorder="1" applyAlignment="1">
      <alignment horizontal="center" vertical="center" wrapText="1"/>
    </xf>
    <xf numFmtId="44" fontId="0" fillId="0" borderId="8" xfId="0" applyNumberFormat="1" applyBorder="1" applyAlignment="1">
      <alignment horizontal="left" vertical="center" wrapText="1"/>
    </xf>
    <xf numFmtId="44" fontId="0" fillId="0" borderId="7" xfId="0" applyNumberForma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44" fontId="0" fillId="0" borderId="11" xfId="0" applyNumberFormat="1" applyBorder="1" applyAlignment="1">
      <alignment horizontal="left" vertical="center" wrapText="1"/>
    </xf>
    <xf numFmtId="44" fontId="0" fillId="0" borderId="12" xfId="0" applyNumberFormat="1" applyBorder="1" applyAlignment="1">
      <alignment horizontal="left" vertical="center" wrapText="1"/>
    </xf>
    <xf numFmtId="44" fontId="0" fillId="0" borderId="13" xfId="0" applyNumberFormat="1" applyBorder="1" applyAlignment="1">
      <alignment horizontal="left" vertical="center" wrapText="1"/>
    </xf>
    <xf numFmtId="44" fontId="0" fillId="0" borderId="7" xfId="0" applyNumberFormat="1" applyBorder="1" applyAlignment="1">
      <alignment horizontal="center"/>
    </xf>
    <xf numFmtId="164" fontId="2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44" fontId="2" fillId="0" borderId="14" xfId="0" applyNumberFormat="1" applyFont="1" applyBorder="1"/>
    <xf numFmtId="44" fontId="0" fillId="0" borderId="15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44" fontId="0" fillId="0" borderId="0" xfId="0" applyNumberFormat="1" applyAlignment="1">
      <alignment horizontal="left" vertical="center" wrapText="1"/>
    </xf>
    <xf numFmtId="43" fontId="0" fillId="0" borderId="0" xfId="1" applyFont="1"/>
    <xf numFmtId="43" fontId="0" fillId="0" borderId="0" xfId="0" applyNumberFormat="1"/>
    <xf numFmtId="165" fontId="6" fillId="0" borderId="0" xfId="1" applyNumberFormat="1" applyFont="1"/>
    <xf numFmtId="10" fontId="6" fillId="0" borderId="0" xfId="0" applyNumberFormat="1" applyFont="1"/>
    <xf numFmtId="43" fontId="6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2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4" fontId="10" fillId="0" borderId="17" xfId="2" applyNumberFormat="1" applyFont="1" applyFill="1" applyBorder="1" applyAlignment="1">
      <alignment horizontal="center" vertical="center" wrapText="1"/>
    </xf>
    <xf numFmtId="43" fontId="8" fillId="0" borderId="18" xfId="1" applyFont="1" applyBorder="1" applyAlignment="1">
      <alignment horizontal="center" vertical="center" wrapText="1"/>
    </xf>
    <xf numFmtId="43" fontId="8" fillId="0" borderId="1" xfId="1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2" xfId="1" applyFont="1" applyBorder="1" applyAlignment="1">
      <alignment horizontal="center" vertical="center" wrapText="1"/>
    </xf>
    <xf numFmtId="43" fontId="8" fillId="0" borderId="1" xfId="1" applyFont="1" applyBorder="1" applyAlignment="1">
      <alignment vertical="center" wrapText="1"/>
    </xf>
    <xf numFmtId="43" fontId="8" fillId="0" borderId="18" xfId="1" applyFont="1" applyBorder="1" applyAlignment="1">
      <alignment horizontal="left" vertical="center" wrapText="1"/>
    </xf>
    <xf numFmtId="43" fontId="8" fillId="0" borderId="2" xfId="1" applyFont="1" applyBorder="1" applyAlignment="1">
      <alignment horizontal="left" vertical="center" wrapText="1"/>
    </xf>
    <xf numFmtId="43" fontId="8" fillId="0" borderId="0" xfId="1" applyFont="1"/>
    <xf numFmtId="4" fontId="10" fillId="0" borderId="1" xfId="2" applyNumberFormat="1" applyFont="1" applyFill="1" applyBorder="1" applyAlignment="1">
      <alignment horizontal="center" vertical="center" wrapText="1"/>
    </xf>
    <xf numFmtId="4" fontId="8" fillId="0" borderId="1" xfId="1" applyNumberFormat="1" applyFont="1" applyBorder="1" applyAlignment="1">
      <alignment horizontal="right" vertical="center" wrapText="1"/>
    </xf>
    <xf numFmtId="0" fontId="8" fillId="0" borderId="0" xfId="0" applyFont="1"/>
    <xf numFmtId="10" fontId="8" fillId="0" borderId="0" xfId="0" applyNumberFormat="1" applyFont="1"/>
    <xf numFmtId="166" fontId="8" fillId="0" borderId="0" xfId="1" applyNumberFormat="1" applyFont="1"/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43" fontId="8" fillId="0" borderId="0" xfId="0" applyNumberFormat="1" applyFont="1"/>
    <xf numFmtId="2" fontId="8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left" vertical="top" wrapText="1"/>
    </xf>
    <xf numFmtId="43" fontId="8" fillId="0" borderId="1" xfId="0" applyNumberFormat="1" applyFont="1" applyBorder="1" applyAlignment="1">
      <alignment horizontal="center" vertical="center" wrapText="1"/>
    </xf>
    <xf numFmtId="4" fontId="9" fillId="0" borderId="20" xfId="0" applyNumberFormat="1" applyFont="1" applyBorder="1" applyAlignment="1">
      <alignment horizontal="center" vertical="center" wrapText="1"/>
    </xf>
    <xf numFmtId="4" fontId="8" fillId="0" borderId="1" xfId="1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5">
    <cellStyle name="Currency" xfId="4"/>
    <cellStyle name="Millares" xfId="1" builtinId="3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22/11/relationships/FeaturePropertyBag" Target="featurePropertyBag/featurePropertyBag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48"/>
  <sheetViews>
    <sheetView topLeftCell="A3" zoomScale="70" zoomScaleNormal="70" workbookViewId="0">
      <selection activeCell="N35" sqref="N35:O39"/>
    </sheetView>
  </sheetViews>
  <sheetFormatPr baseColWidth="10" defaultColWidth="11.44140625" defaultRowHeight="14.4" x14ac:dyDescent="0.3"/>
  <cols>
    <col min="1" max="1" width="10" customWidth="1"/>
    <col min="2" max="2" width="37.33203125" customWidth="1"/>
    <col min="3" max="3" width="13.5546875" hidden="1" customWidth="1"/>
    <col min="4" max="4" width="16" hidden="1" customWidth="1"/>
    <col min="5" max="5" width="19.33203125" hidden="1" customWidth="1"/>
    <col min="6" max="7" width="13.5546875" hidden="1" customWidth="1"/>
    <col min="8" max="8" width="20.33203125" hidden="1" customWidth="1"/>
    <col min="9" max="9" width="15.88671875" customWidth="1"/>
    <col min="10" max="10" width="18" customWidth="1"/>
    <col min="11" max="11" width="22.109375" customWidth="1"/>
    <col min="12" max="12" width="16.88671875" customWidth="1"/>
    <col min="13" max="13" width="17" customWidth="1"/>
    <col min="14" max="14" width="20.44140625" customWidth="1"/>
    <col min="15" max="15" width="19.33203125" customWidth="1"/>
    <col min="16" max="16" width="21.109375" customWidth="1"/>
    <col min="17" max="17" width="19.33203125" bestFit="1" customWidth="1"/>
    <col min="18" max="19" width="16.33203125" bestFit="1" customWidth="1"/>
    <col min="20" max="20" width="20.33203125" bestFit="1" customWidth="1"/>
    <col min="21" max="21" width="20.6640625" bestFit="1" customWidth="1"/>
    <col min="22" max="22" width="18.6640625" customWidth="1"/>
    <col min="23" max="24" width="20.6640625" bestFit="1" customWidth="1"/>
    <col min="25" max="25" width="15.6640625" customWidth="1"/>
    <col min="26" max="26" width="17.6640625" customWidth="1"/>
    <col min="28" max="28" width="15.6640625" bestFit="1" customWidth="1"/>
    <col min="29" max="29" width="17.44140625" bestFit="1" customWidth="1"/>
    <col min="30" max="33" width="12.5546875" bestFit="1" customWidth="1"/>
  </cols>
  <sheetData>
    <row r="1" spans="1:33" ht="37.5" customHeight="1" x14ac:dyDescent="0.3">
      <c r="A1" s="87" t="s">
        <v>0</v>
      </c>
      <c r="B1" s="87" t="s">
        <v>1</v>
      </c>
      <c r="C1" s="15" t="s">
        <v>2</v>
      </c>
      <c r="D1" s="16"/>
      <c r="E1" s="16"/>
      <c r="F1" s="16"/>
      <c r="G1" s="16"/>
      <c r="H1" s="16"/>
      <c r="I1" s="81" t="s">
        <v>3</v>
      </c>
      <c r="J1" s="82"/>
      <c r="K1" s="82"/>
      <c r="L1" s="82"/>
      <c r="M1" s="82"/>
      <c r="N1" s="83"/>
      <c r="O1" s="81" t="s">
        <v>4</v>
      </c>
      <c r="P1" s="82"/>
      <c r="Q1" s="82"/>
      <c r="R1" s="82"/>
      <c r="S1" s="82"/>
      <c r="T1" s="83"/>
      <c r="U1" s="84" t="s">
        <v>5</v>
      </c>
      <c r="V1" s="85"/>
      <c r="W1" s="85"/>
      <c r="X1" s="85"/>
      <c r="Y1" s="85"/>
      <c r="Z1" s="86"/>
    </row>
    <row r="2" spans="1:33" ht="35.25" customHeight="1" x14ac:dyDescent="0.3">
      <c r="A2" s="87"/>
      <c r="B2" s="87"/>
      <c r="C2" s="51" t="s">
        <v>6</v>
      </c>
      <c r="D2" s="51" t="s">
        <v>7</v>
      </c>
      <c r="E2" s="51" t="s">
        <v>8</v>
      </c>
      <c r="F2" s="51" t="s">
        <v>9</v>
      </c>
      <c r="G2" s="51" t="s">
        <v>10</v>
      </c>
      <c r="H2" s="18" t="s">
        <v>11</v>
      </c>
      <c r="I2" s="22" t="s">
        <v>6</v>
      </c>
      <c r="J2" s="51" t="s">
        <v>7</v>
      </c>
      <c r="K2" s="51" t="s">
        <v>8</v>
      </c>
      <c r="L2" s="51" t="s">
        <v>9</v>
      </c>
      <c r="M2" s="51" t="s">
        <v>10</v>
      </c>
      <c r="N2" s="23" t="s">
        <v>11</v>
      </c>
      <c r="O2" s="22" t="s">
        <v>6</v>
      </c>
      <c r="P2" s="51" t="s">
        <v>7</v>
      </c>
      <c r="Q2" s="51" t="s">
        <v>8</v>
      </c>
      <c r="R2" s="51" t="s">
        <v>9</v>
      </c>
      <c r="S2" s="51" t="s">
        <v>10</v>
      </c>
      <c r="T2" s="23" t="s">
        <v>11</v>
      </c>
      <c r="U2" s="22" t="s">
        <v>12</v>
      </c>
      <c r="V2" s="51" t="s">
        <v>13</v>
      </c>
      <c r="W2" s="51" t="s">
        <v>14</v>
      </c>
      <c r="X2" s="51" t="s">
        <v>15</v>
      </c>
      <c r="Y2" s="51" t="s">
        <v>16</v>
      </c>
      <c r="Z2" s="23" t="s">
        <v>17</v>
      </c>
    </row>
    <row r="3" spans="1:33" ht="28.8" x14ac:dyDescent="0.3">
      <c r="A3" s="1">
        <v>1</v>
      </c>
      <c r="B3" s="2" t="s">
        <v>18</v>
      </c>
      <c r="C3" s="3">
        <v>23000</v>
      </c>
      <c r="D3" s="3">
        <v>23000</v>
      </c>
      <c r="E3" s="3">
        <v>23000</v>
      </c>
      <c r="F3" s="3">
        <v>23000</v>
      </c>
      <c r="G3" s="3">
        <v>23000</v>
      </c>
      <c r="H3" s="20">
        <v>23000</v>
      </c>
      <c r="I3" s="24">
        <v>20000</v>
      </c>
      <c r="J3" s="4">
        <v>20000</v>
      </c>
      <c r="K3" s="4">
        <v>20000</v>
      </c>
      <c r="L3" s="4">
        <v>25000</v>
      </c>
      <c r="M3" s="4">
        <v>25000</v>
      </c>
      <c r="N3" s="25">
        <v>20000</v>
      </c>
      <c r="O3" s="24">
        <v>50000</v>
      </c>
      <c r="P3" s="4">
        <v>50000</v>
      </c>
      <c r="Q3" s="4">
        <v>50000</v>
      </c>
      <c r="R3" s="4">
        <v>60000</v>
      </c>
      <c r="S3" s="4">
        <v>60000</v>
      </c>
      <c r="T3" s="25">
        <v>50000</v>
      </c>
      <c r="U3" s="33">
        <f>+C3+I3+O3/3</f>
        <v>59666.666666666672</v>
      </c>
      <c r="V3" s="5">
        <f t="shared" ref="V3:Z3" si="0">+D3+J3+P3/3</f>
        <v>59666.666666666672</v>
      </c>
      <c r="W3" s="6">
        <f t="shared" si="0"/>
        <v>59666.666666666672</v>
      </c>
      <c r="X3" s="6">
        <f t="shared" si="0"/>
        <v>68000</v>
      </c>
      <c r="Y3" s="6">
        <f t="shared" si="0"/>
        <v>68000</v>
      </c>
      <c r="Z3" s="34">
        <f t="shared" si="0"/>
        <v>59666.666666666672</v>
      </c>
      <c r="AB3" s="11">
        <v>59666.666666666672</v>
      </c>
      <c r="AC3" s="12">
        <v>59666.666666666672</v>
      </c>
      <c r="AD3" s="13">
        <v>59666.666666666672</v>
      </c>
      <c r="AE3" s="13">
        <v>68000</v>
      </c>
      <c r="AF3" s="13">
        <v>68000</v>
      </c>
      <c r="AG3" s="13">
        <v>59666.666666666672</v>
      </c>
    </row>
    <row r="4" spans="1:33" ht="28.8" x14ac:dyDescent="0.3">
      <c r="A4" s="1">
        <v>2</v>
      </c>
      <c r="B4" s="2" t="s">
        <v>19</v>
      </c>
      <c r="C4" s="3">
        <v>28000</v>
      </c>
      <c r="D4" s="3">
        <v>28000</v>
      </c>
      <c r="E4" s="3">
        <v>28000</v>
      </c>
      <c r="F4" s="3">
        <v>28000</v>
      </c>
      <c r="G4" s="3">
        <v>28000</v>
      </c>
      <c r="H4" s="20">
        <v>28000</v>
      </c>
      <c r="I4" s="24">
        <v>40000</v>
      </c>
      <c r="J4" s="3">
        <v>40000</v>
      </c>
      <c r="K4" s="3">
        <v>40000</v>
      </c>
      <c r="L4" s="4">
        <v>100000</v>
      </c>
      <c r="M4" s="4">
        <v>100000</v>
      </c>
      <c r="N4" s="25">
        <v>100000</v>
      </c>
      <c r="O4" s="24">
        <v>100000</v>
      </c>
      <c r="P4" s="3">
        <v>100000</v>
      </c>
      <c r="Q4" s="3">
        <v>100000</v>
      </c>
      <c r="R4" s="4">
        <v>110000</v>
      </c>
      <c r="S4" s="4">
        <v>110000</v>
      </c>
      <c r="T4" s="25">
        <v>100000</v>
      </c>
      <c r="U4" s="33">
        <f t="shared" ref="U4:U25" si="1">+C4+I4+O4/3</f>
        <v>101333.33333333334</v>
      </c>
      <c r="V4" s="5">
        <f t="shared" ref="V4:V28" si="2">+D4+J4+P4/3</f>
        <v>101333.33333333334</v>
      </c>
      <c r="W4" s="6">
        <f t="shared" ref="W4:W25" si="3">+E4+K4+Q4/3</f>
        <v>101333.33333333334</v>
      </c>
      <c r="X4" s="6">
        <f t="shared" ref="X4:X25" si="4">+F4+L4+R4/3</f>
        <v>164666.66666666666</v>
      </c>
      <c r="Y4" s="6">
        <f t="shared" ref="Y4:Y25" si="5">+G4+M4+S4/3</f>
        <v>164666.66666666666</v>
      </c>
      <c r="Z4" s="34">
        <f t="shared" ref="Z4:Z25" si="6">+H4+N4+T4/3</f>
        <v>161333.33333333334</v>
      </c>
      <c r="AB4" s="11">
        <v>101333.33333333334</v>
      </c>
      <c r="AC4" s="12">
        <v>101333.33333333334</v>
      </c>
      <c r="AD4" s="13">
        <v>101333.33333333334</v>
      </c>
      <c r="AE4" s="13">
        <v>164666.66666666666</v>
      </c>
      <c r="AF4" s="13">
        <v>164666.66666666666</v>
      </c>
      <c r="AG4" s="13">
        <v>161333.33333333334</v>
      </c>
    </row>
    <row r="5" spans="1:33" ht="28.8" x14ac:dyDescent="0.3">
      <c r="A5" s="7">
        <v>3</v>
      </c>
      <c r="B5" s="2" t="s">
        <v>20</v>
      </c>
      <c r="C5" s="3">
        <v>48000</v>
      </c>
      <c r="D5" s="3">
        <v>48000</v>
      </c>
      <c r="E5" s="3">
        <v>48000</v>
      </c>
      <c r="F5" s="3">
        <v>48000</v>
      </c>
      <c r="G5" s="3">
        <v>48000</v>
      </c>
      <c r="H5" s="20">
        <v>48000</v>
      </c>
      <c r="I5" s="24">
        <v>40000</v>
      </c>
      <c r="J5" s="3">
        <v>40000</v>
      </c>
      <c r="K5" s="3">
        <v>40000</v>
      </c>
      <c r="L5" s="4">
        <v>100000</v>
      </c>
      <c r="M5" s="4">
        <v>100000</v>
      </c>
      <c r="N5" s="25">
        <v>100000</v>
      </c>
      <c r="O5" s="24">
        <v>100000</v>
      </c>
      <c r="P5" s="3">
        <v>100000</v>
      </c>
      <c r="Q5" s="3">
        <v>100000</v>
      </c>
      <c r="R5" s="4">
        <v>110000</v>
      </c>
      <c r="S5" s="4">
        <v>110000</v>
      </c>
      <c r="T5" s="25">
        <v>100000</v>
      </c>
      <c r="U5" s="33">
        <f t="shared" si="1"/>
        <v>121333.33333333334</v>
      </c>
      <c r="V5" s="5">
        <f t="shared" si="2"/>
        <v>121333.33333333334</v>
      </c>
      <c r="W5" s="6">
        <f t="shared" si="3"/>
        <v>121333.33333333334</v>
      </c>
      <c r="X5" s="6">
        <f t="shared" si="4"/>
        <v>184666.66666666666</v>
      </c>
      <c r="Y5" s="6">
        <f t="shared" si="5"/>
        <v>184666.66666666666</v>
      </c>
      <c r="Z5" s="34">
        <f t="shared" si="6"/>
        <v>181333.33333333334</v>
      </c>
      <c r="AB5" s="11">
        <v>121333.33333333334</v>
      </c>
      <c r="AC5" s="12">
        <v>121333.33333333334</v>
      </c>
      <c r="AD5" s="13">
        <v>121333.33333333334</v>
      </c>
      <c r="AE5" s="13">
        <v>184666.66666666666</v>
      </c>
      <c r="AF5" s="13">
        <v>184666.66666666666</v>
      </c>
      <c r="AG5" s="13">
        <v>181333.33333333334</v>
      </c>
    </row>
    <row r="6" spans="1:33" ht="18.75" customHeight="1" x14ac:dyDescent="0.3">
      <c r="A6" s="1">
        <v>4</v>
      </c>
      <c r="B6" s="2" t="s">
        <v>21</v>
      </c>
      <c r="C6" s="3">
        <v>16000</v>
      </c>
      <c r="D6" s="3">
        <v>16000</v>
      </c>
      <c r="E6" s="3">
        <v>16000</v>
      </c>
      <c r="F6" s="3">
        <v>16000</v>
      </c>
      <c r="G6" s="3">
        <v>16000</v>
      </c>
      <c r="H6" s="20">
        <v>16000</v>
      </c>
      <c r="I6" s="24">
        <v>18000</v>
      </c>
      <c r="J6" s="3">
        <v>18000</v>
      </c>
      <c r="K6" s="3">
        <v>18000</v>
      </c>
      <c r="L6" s="3">
        <v>23400</v>
      </c>
      <c r="M6" s="3">
        <v>23400</v>
      </c>
      <c r="N6" s="26">
        <v>18000</v>
      </c>
      <c r="O6" s="24">
        <v>40000</v>
      </c>
      <c r="P6" s="3">
        <v>40000</v>
      </c>
      <c r="Q6" s="3">
        <v>40000</v>
      </c>
      <c r="R6" s="3">
        <v>50000</v>
      </c>
      <c r="S6" s="3">
        <v>50000</v>
      </c>
      <c r="T6" s="26">
        <v>40000</v>
      </c>
      <c r="U6" s="33">
        <f t="shared" si="1"/>
        <v>47333.333333333336</v>
      </c>
      <c r="V6" s="5">
        <f t="shared" si="2"/>
        <v>47333.333333333336</v>
      </c>
      <c r="W6" s="6">
        <f t="shared" si="3"/>
        <v>47333.333333333336</v>
      </c>
      <c r="X6" s="6">
        <f t="shared" si="4"/>
        <v>56066.666666666672</v>
      </c>
      <c r="Y6" s="6">
        <f t="shared" si="5"/>
        <v>56066.666666666672</v>
      </c>
      <c r="Z6" s="34">
        <f t="shared" si="6"/>
        <v>47333.333333333336</v>
      </c>
      <c r="AB6" s="11">
        <v>47333.333333333336</v>
      </c>
      <c r="AC6" s="12">
        <v>47333.333333333336</v>
      </c>
      <c r="AD6" s="13">
        <v>47333.333333333336</v>
      </c>
      <c r="AE6" s="13">
        <v>56066.666666666672</v>
      </c>
      <c r="AF6" s="13">
        <v>56066.666666666672</v>
      </c>
      <c r="AG6" s="13">
        <v>47333.333333333336</v>
      </c>
    </row>
    <row r="7" spans="1:33" ht="18.75" customHeight="1" x14ac:dyDescent="0.3">
      <c r="A7" s="1">
        <v>5</v>
      </c>
      <c r="B7" s="2" t="s">
        <v>22</v>
      </c>
      <c r="C7" s="3">
        <v>16000</v>
      </c>
      <c r="D7" s="3">
        <v>16000</v>
      </c>
      <c r="E7" s="3">
        <v>16000</v>
      </c>
      <c r="F7" s="3">
        <v>16000</v>
      </c>
      <c r="G7" s="3">
        <v>16000</v>
      </c>
      <c r="H7" s="20">
        <v>16000</v>
      </c>
      <c r="I7" s="24">
        <v>18000</v>
      </c>
      <c r="J7" s="3">
        <v>18000</v>
      </c>
      <c r="K7" s="3">
        <v>18000</v>
      </c>
      <c r="L7" s="3">
        <v>23400</v>
      </c>
      <c r="M7" s="3">
        <v>23400</v>
      </c>
      <c r="N7" s="26">
        <v>23400</v>
      </c>
      <c r="O7" s="24">
        <v>30000</v>
      </c>
      <c r="P7" s="3">
        <v>30000</v>
      </c>
      <c r="Q7" s="3">
        <v>30000</v>
      </c>
      <c r="R7" s="3">
        <v>50000</v>
      </c>
      <c r="S7" s="3">
        <v>50000</v>
      </c>
      <c r="T7" s="26">
        <v>30000</v>
      </c>
      <c r="U7" s="33">
        <f t="shared" si="1"/>
        <v>44000</v>
      </c>
      <c r="V7" s="5">
        <f t="shared" si="2"/>
        <v>44000</v>
      </c>
      <c r="W7" s="6">
        <f t="shared" si="3"/>
        <v>44000</v>
      </c>
      <c r="X7" s="6">
        <f t="shared" si="4"/>
        <v>56066.666666666672</v>
      </c>
      <c r="Y7" s="6">
        <f t="shared" si="5"/>
        <v>56066.666666666672</v>
      </c>
      <c r="Z7" s="34">
        <f t="shared" si="6"/>
        <v>49400</v>
      </c>
      <c r="AB7" s="11">
        <v>44000</v>
      </c>
      <c r="AC7" s="12">
        <v>44000</v>
      </c>
      <c r="AD7" s="13">
        <v>44000</v>
      </c>
      <c r="AE7" s="13">
        <v>56066.666666666672</v>
      </c>
      <c r="AF7" s="13">
        <v>56066.666666666672</v>
      </c>
      <c r="AG7" s="13">
        <v>49400</v>
      </c>
    </row>
    <row r="8" spans="1:33" ht="18.75" customHeight="1" x14ac:dyDescent="0.3">
      <c r="A8" s="7">
        <v>6</v>
      </c>
      <c r="B8" s="2" t="s">
        <v>23</v>
      </c>
      <c r="C8" s="3">
        <v>23000</v>
      </c>
      <c r="D8" s="3">
        <v>23000</v>
      </c>
      <c r="E8" s="3">
        <v>23000</v>
      </c>
      <c r="F8" s="3">
        <v>23000</v>
      </c>
      <c r="G8" s="3">
        <v>23000</v>
      </c>
      <c r="H8" s="20">
        <v>23000</v>
      </c>
      <c r="I8" s="24">
        <v>25000</v>
      </c>
      <c r="J8" s="3">
        <v>25000</v>
      </c>
      <c r="K8" s="3">
        <v>25000</v>
      </c>
      <c r="L8" s="3">
        <v>35000</v>
      </c>
      <c r="M8" s="3">
        <v>45000</v>
      </c>
      <c r="N8" s="26">
        <v>40000</v>
      </c>
      <c r="O8" s="24">
        <v>50000</v>
      </c>
      <c r="P8" s="3">
        <v>50000</v>
      </c>
      <c r="Q8" s="3">
        <v>50000</v>
      </c>
      <c r="R8" s="3">
        <v>70000</v>
      </c>
      <c r="S8" s="3">
        <v>70000</v>
      </c>
      <c r="T8" s="26">
        <v>50000</v>
      </c>
      <c r="U8" s="33">
        <f t="shared" si="1"/>
        <v>64666.666666666672</v>
      </c>
      <c r="V8" s="5">
        <f t="shared" si="2"/>
        <v>64666.666666666672</v>
      </c>
      <c r="W8" s="6">
        <f t="shared" si="3"/>
        <v>64666.666666666672</v>
      </c>
      <c r="X8" s="6">
        <f t="shared" si="4"/>
        <v>81333.333333333328</v>
      </c>
      <c r="Y8" s="6">
        <f t="shared" si="5"/>
        <v>91333.333333333328</v>
      </c>
      <c r="Z8" s="34">
        <f t="shared" si="6"/>
        <v>79666.666666666672</v>
      </c>
      <c r="AB8" s="11">
        <v>64666.666666666672</v>
      </c>
      <c r="AC8" s="12">
        <v>64666.666666666672</v>
      </c>
      <c r="AD8" s="13">
        <v>64666.666666666672</v>
      </c>
      <c r="AE8" s="13">
        <v>81333.333333333328</v>
      </c>
      <c r="AF8" s="13">
        <v>91333.333333333328</v>
      </c>
      <c r="AG8" s="13">
        <v>79666.666666666672</v>
      </c>
    </row>
    <row r="9" spans="1:33" ht="18.75" customHeight="1" x14ac:dyDescent="0.3">
      <c r="A9" s="1">
        <v>7</v>
      </c>
      <c r="B9" s="2" t="s">
        <v>24</v>
      </c>
      <c r="C9" s="3">
        <v>16000</v>
      </c>
      <c r="D9" s="3">
        <v>16000</v>
      </c>
      <c r="E9" s="3">
        <v>16000</v>
      </c>
      <c r="F9" s="3">
        <v>16000</v>
      </c>
      <c r="G9" s="3">
        <v>16000</v>
      </c>
      <c r="H9" s="20">
        <v>16000</v>
      </c>
      <c r="I9" s="24">
        <v>18000</v>
      </c>
      <c r="J9" s="3">
        <v>18000</v>
      </c>
      <c r="K9" s="3">
        <v>18000</v>
      </c>
      <c r="L9" s="3">
        <v>23400</v>
      </c>
      <c r="M9" s="3">
        <v>23400</v>
      </c>
      <c r="N9" s="26">
        <v>23400</v>
      </c>
      <c r="O9" s="24">
        <v>40000</v>
      </c>
      <c r="P9" s="3">
        <v>40000</v>
      </c>
      <c r="Q9" s="3">
        <v>40000</v>
      </c>
      <c r="R9" s="3">
        <v>50000</v>
      </c>
      <c r="S9" s="3">
        <v>50000</v>
      </c>
      <c r="T9" s="26">
        <v>40000</v>
      </c>
      <c r="U9" s="33">
        <f t="shared" si="1"/>
        <v>47333.333333333336</v>
      </c>
      <c r="V9" s="5">
        <f t="shared" si="2"/>
        <v>47333.333333333336</v>
      </c>
      <c r="W9" s="6">
        <f t="shared" si="3"/>
        <v>47333.333333333336</v>
      </c>
      <c r="X9" s="6">
        <f t="shared" si="4"/>
        <v>56066.666666666672</v>
      </c>
      <c r="Y9" s="6">
        <f t="shared" si="5"/>
        <v>56066.666666666672</v>
      </c>
      <c r="Z9" s="34">
        <f t="shared" si="6"/>
        <v>52733.333333333336</v>
      </c>
      <c r="AB9" s="11">
        <v>47333.333333333336</v>
      </c>
      <c r="AC9" s="12">
        <v>47333.333333333336</v>
      </c>
      <c r="AD9" s="13">
        <v>47333.333333333336</v>
      </c>
      <c r="AE9" s="13">
        <v>56066.666666666672</v>
      </c>
      <c r="AF9" s="13">
        <v>56066.666666666672</v>
      </c>
      <c r="AG9" s="13">
        <v>52733.333333333336</v>
      </c>
    </row>
    <row r="10" spans="1:33" ht="18.75" customHeight="1" x14ac:dyDescent="0.3">
      <c r="A10" s="1">
        <v>8</v>
      </c>
      <c r="B10" s="2" t="s">
        <v>25</v>
      </c>
      <c r="C10" s="3">
        <v>26000</v>
      </c>
      <c r="D10" s="3">
        <v>26000</v>
      </c>
      <c r="E10" s="3">
        <v>26000</v>
      </c>
      <c r="F10" s="3">
        <v>26000</v>
      </c>
      <c r="G10" s="3">
        <v>26000</v>
      </c>
      <c r="H10" s="20">
        <v>26000</v>
      </c>
      <c r="I10" s="24">
        <v>40000</v>
      </c>
      <c r="J10" s="3">
        <v>40000</v>
      </c>
      <c r="K10" s="3">
        <v>40000</v>
      </c>
      <c r="L10" s="3">
        <v>52000</v>
      </c>
      <c r="M10" s="3">
        <v>60000</v>
      </c>
      <c r="N10" s="26">
        <v>60000</v>
      </c>
      <c r="O10" s="24">
        <v>90000</v>
      </c>
      <c r="P10" s="3">
        <v>90000</v>
      </c>
      <c r="Q10" s="3">
        <v>90000</v>
      </c>
      <c r="R10" s="3">
        <v>115000</v>
      </c>
      <c r="S10" s="3">
        <v>115000</v>
      </c>
      <c r="T10" s="26">
        <v>90000</v>
      </c>
      <c r="U10" s="33">
        <f t="shared" si="1"/>
        <v>96000</v>
      </c>
      <c r="V10" s="5">
        <f t="shared" si="2"/>
        <v>96000</v>
      </c>
      <c r="W10" s="6">
        <f t="shared" si="3"/>
        <v>96000</v>
      </c>
      <c r="X10" s="6">
        <f t="shared" si="4"/>
        <v>116333.33333333334</v>
      </c>
      <c r="Y10" s="6">
        <f t="shared" si="5"/>
        <v>124333.33333333334</v>
      </c>
      <c r="Z10" s="34">
        <f t="shared" si="6"/>
        <v>116000</v>
      </c>
      <c r="AB10" s="11">
        <v>96000</v>
      </c>
      <c r="AC10" s="12">
        <v>96000</v>
      </c>
      <c r="AD10" s="13">
        <v>96000</v>
      </c>
      <c r="AE10" s="13">
        <v>116333.33333333334</v>
      </c>
      <c r="AF10" s="13">
        <v>124333.33333333334</v>
      </c>
      <c r="AG10" s="13">
        <v>116000</v>
      </c>
    </row>
    <row r="11" spans="1:33" ht="18.75" customHeight="1" x14ac:dyDescent="0.3">
      <c r="A11" s="7">
        <v>9</v>
      </c>
      <c r="B11" s="2" t="s">
        <v>26</v>
      </c>
      <c r="C11" s="3">
        <v>38000</v>
      </c>
      <c r="D11" s="3">
        <v>38000</v>
      </c>
      <c r="E11" s="3">
        <v>38000</v>
      </c>
      <c r="F11" s="3">
        <v>38000</v>
      </c>
      <c r="G11" s="3">
        <v>38000</v>
      </c>
      <c r="H11" s="20">
        <v>38000</v>
      </c>
      <c r="I11" s="24">
        <v>30000</v>
      </c>
      <c r="J11" s="3">
        <v>30000</v>
      </c>
      <c r="K11" s="3">
        <v>30000</v>
      </c>
      <c r="L11" s="3">
        <v>50000</v>
      </c>
      <c r="M11" s="3">
        <v>50000</v>
      </c>
      <c r="N11" s="26">
        <v>50000</v>
      </c>
      <c r="O11" s="24">
        <v>80000</v>
      </c>
      <c r="P11" s="3">
        <v>80000</v>
      </c>
      <c r="Q11" s="3">
        <v>80000</v>
      </c>
      <c r="R11" s="3">
        <v>100000</v>
      </c>
      <c r="S11" s="3">
        <v>100000</v>
      </c>
      <c r="T11" s="26">
        <v>80000</v>
      </c>
      <c r="U11" s="33">
        <f t="shared" si="1"/>
        <v>94666.666666666672</v>
      </c>
      <c r="V11" s="5">
        <f t="shared" si="2"/>
        <v>94666.666666666672</v>
      </c>
      <c r="W11" s="6">
        <f t="shared" si="3"/>
        <v>94666.666666666672</v>
      </c>
      <c r="X11" s="6">
        <f t="shared" si="4"/>
        <v>121333.33333333334</v>
      </c>
      <c r="Y11" s="6">
        <f t="shared" si="5"/>
        <v>121333.33333333334</v>
      </c>
      <c r="Z11" s="34">
        <f t="shared" si="6"/>
        <v>114666.66666666667</v>
      </c>
      <c r="AB11" s="11">
        <v>94666.666666666672</v>
      </c>
      <c r="AC11" s="12">
        <v>94666.666666666672</v>
      </c>
      <c r="AD11" s="13">
        <v>94666.666666666672</v>
      </c>
      <c r="AE11" s="13">
        <v>121333.33333333334</v>
      </c>
      <c r="AF11" s="13">
        <v>121333.33333333334</v>
      </c>
      <c r="AG11" s="13">
        <v>114666.66666666667</v>
      </c>
    </row>
    <row r="12" spans="1:33" ht="25.5" customHeight="1" x14ac:dyDescent="0.3">
      <c r="A12" s="1">
        <v>10</v>
      </c>
      <c r="B12" s="2" t="s">
        <v>27</v>
      </c>
      <c r="C12" s="3">
        <v>48000</v>
      </c>
      <c r="D12" s="3">
        <v>48000</v>
      </c>
      <c r="E12" s="3">
        <v>48000</v>
      </c>
      <c r="F12" s="3">
        <v>48000</v>
      </c>
      <c r="G12" s="3">
        <v>48000</v>
      </c>
      <c r="H12" s="20">
        <v>48000</v>
      </c>
      <c r="I12" s="24">
        <v>25000</v>
      </c>
      <c r="J12" s="3">
        <v>25000</v>
      </c>
      <c r="K12" s="3">
        <v>25000</v>
      </c>
      <c r="L12" s="3">
        <v>50000</v>
      </c>
      <c r="M12" s="3">
        <v>50000</v>
      </c>
      <c r="N12" s="26">
        <v>35000</v>
      </c>
      <c r="O12" s="24">
        <v>80000</v>
      </c>
      <c r="P12" s="3">
        <v>80000</v>
      </c>
      <c r="Q12" s="3">
        <v>80000</v>
      </c>
      <c r="R12" s="3">
        <v>100000</v>
      </c>
      <c r="S12" s="3">
        <v>100000</v>
      </c>
      <c r="T12" s="26">
        <v>80000</v>
      </c>
      <c r="U12" s="33">
        <f t="shared" si="1"/>
        <v>99666.666666666672</v>
      </c>
      <c r="V12" s="5">
        <f t="shared" si="2"/>
        <v>99666.666666666672</v>
      </c>
      <c r="W12" s="6">
        <f t="shared" si="3"/>
        <v>99666.666666666672</v>
      </c>
      <c r="X12" s="6">
        <f t="shared" si="4"/>
        <v>131333.33333333334</v>
      </c>
      <c r="Y12" s="6">
        <f t="shared" si="5"/>
        <v>131333.33333333334</v>
      </c>
      <c r="Z12" s="34">
        <f t="shared" si="6"/>
        <v>109666.66666666667</v>
      </c>
      <c r="AB12" s="11">
        <v>99666.666666666672</v>
      </c>
      <c r="AC12" s="12">
        <v>99666.666666666672</v>
      </c>
      <c r="AD12" s="13">
        <v>99666.666666666672</v>
      </c>
      <c r="AE12" s="13">
        <v>131333.33333333334</v>
      </c>
      <c r="AF12" s="13">
        <v>131333.33333333334</v>
      </c>
      <c r="AG12" s="13">
        <v>109666.66666666667</v>
      </c>
    </row>
    <row r="13" spans="1:33" ht="34.5" customHeight="1" x14ac:dyDescent="0.3">
      <c r="A13" s="1">
        <v>11</v>
      </c>
      <c r="B13" s="2" t="s">
        <v>28</v>
      </c>
      <c r="C13" s="3">
        <v>35000</v>
      </c>
      <c r="D13" s="3">
        <v>35000</v>
      </c>
      <c r="E13" s="3">
        <v>35000</v>
      </c>
      <c r="F13" s="3">
        <v>35000</v>
      </c>
      <c r="G13" s="3">
        <v>35000</v>
      </c>
      <c r="H13" s="20">
        <v>35000</v>
      </c>
      <c r="I13" s="24">
        <v>50000</v>
      </c>
      <c r="J13" s="3">
        <v>50000</v>
      </c>
      <c r="K13" s="3">
        <v>50000</v>
      </c>
      <c r="L13" s="3">
        <v>75000</v>
      </c>
      <c r="M13" s="3">
        <v>75000</v>
      </c>
      <c r="N13" s="26">
        <v>75000</v>
      </c>
      <c r="O13" s="24">
        <v>50000</v>
      </c>
      <c r="P13" s="3">
        <v>50000</v>
      </c>
      <c r="Q13" s="3">
        <v>50000</v>
      </c>
      <c r="R13" s="3">
        <v>65000</v>
      </c>
      <c r="S13" s="3">
        <v>65000</v>
      </c>
      <c r="T13" s="26">
        <v>50000</v>
      </c>
      <c r="U13" s="33">
        <f t="shared" si="1"/>
        <v>101666.66666666667</v>
      </c>
      <c r="V13" s="5">
        <f t="shared" si="2"/>
        <v>101666.66666666667</v>
      </c>
      <c r="W13" s="6">
        <f t="shared" si="3"/>
        <v>101666.66666666667</v>
      </c>
      <c r="X13" s="6">
        <f t="shared" si="4"/>
        <v>131666.66666666666</v>
      </c>
      <c r="Y13" s="6">
        <f t="shared" si="5"/>
        <v>131666.66666666666</v>
      </c>
      <c r="Z13" s="34">
        <f t="shared" si="6"/>
        <v>126666.66666666667</v>
      </c>
      <c r="AB13" s="11">
        <v>101666.66666666667</v>
      </c>
      <c r="AC13" s="12">
        <v>101666.66666666667</v>
      </c>
      <c r="AD13" s="13">
        <v>101666.66666666667</v>
      </c>
      <c r="AE13" s="13">
        <v>131666.66666666666</v>
      </c>
      <c r="AF13" s="13">
        <v>131666.66666666666</v>
      </c>
      <c r="AG13" s="13">
        <v>126666.66666666667</v>
      </c>
    </row>
    <row r="14" spans="1:33" ht="18.75" customHeight="1" x14ac:dyDescent="0.3">
      <c r="A14" s="7">
        <v>12</v>
      </c>
      <c r="B14" s="2" t="s">
        <v>29</v>
      </c>
      <c r="C14" s="3">
        <v>13000</v>
      </c>
      <c r="D14" s="3">
        <v>13000</v>
      </c>
      <c r="E14" s="3">
        <v>13000</v>
      </c>
      <c r="F14" s="3">
        <v>13000</v>
      </c>
      <c r="G14" s="3">
        <v>13000</v>
      </c>
      <c r="H14" s="20">
        <v>13000</v>
      </c>
      <c r="I14" s="24">
        <v>15000</v>
      </c>
      <c r="J14" s="3">
        <v>15000</v>
      </c>
      <c r="K14" s="3">
        <v>15000</v>
      </c>
      <c r="L14" s="3">
        <v>19500</v>
      </c>
      <c r="M14" s="3">
        <v>19500</v>
      </c>
      <c r="N14" s="26">
        <v>19500</v>
      </c>
      <c r="O14" s="24">
        <v>30000</v>
      </c>
      <c r="P14" s="3">
        <v>30000</v>
      </c>
      <c r="Q14" s="3">
        <v>30000</v>
      </c>
      <c r="R14" s="3">
        <v>40000</v>
      </c>
      <c r="S14" s="3">
        <v>40000</v>
      </c>
      <c r="T14" s="26">
        <v>30000</v>
      </c>
      <c r="U14" s="33">
        <f t="shared" si="1"/>
        <v>38000</v>
      </c>
      <c r="V14" s="5">
        <f t="shared" si="2"/>
        <v>38000</v>
      </c>
      <c r="W14" s="6">
        <f t="shared" si="3"/>
        <v>38000</v>
      </c>
      <c r="X14" s="6">
        <f t="shared" si="4"/>
        <v>45833.333333333336</v>
      </c>
      <c r="Y14" s="6">
        <f t="shared" si="5"/>
        <v>45833.333333333336</v>
      </c>
      <c r="Z14" s="34">
        <f t="shared" si="6"/>
        <v>42500</v>
      </c>
      <c r="AB14" s="11">
        <v>38000</v>
      </c>
      <c r="AC14" s="12">
        <v>38000</v>
      </c>
      <c r="AD14" s="13">
        <v>38000</v>
      </c>
      <c r="AE14" s="13">
        <v>45833.333333333336</v>
      </c>
      <c r="AF14" s="13">
        <v>45833.333333333336</v>
      </c>
      <c r="AG14" s="13">
        <v>42500</v>
      </c>
    </row>
    <row r="15" spans="1:33" ht="18.75" customHeight="1" x14ac:dyDescent="0.3">
      <c r="A15" s="1">
        <v>13</v>
      </c>
      <c r="B15" s="2" t="s">
        <v>30</v>
      </c>
      <c r="C15" s="3">
        <v>6000</v>
      </c>
      <c r="D15" s="3">
        <v>6000</v>
      </c>
      <c r="E15" s="3">
        <v>6000</v>
      </c>
      <c r="F15" s="3">
        <v>6000</v>
      </c>
      <c r="G15" s="3">
        <v>6000</v>
      </c>
      <c r="H15" s="20">
        <v>6000</v>
      </c>
      <c r="I15" s="24">
        <v>12000</v>
      </c>
      <c r="J15" s="3">
        <v>12000</v>
      </c>
      <c r="K15" s="3">
        <v>12000</v>
      </c>
      <c r="L15" s="3">
        <v>15600</v>
      </c>
      <c r="M15" s="3">
        <v>15600</v>
      </c>
      <c r="N15" s="26">
        <v>15600</v>
      </c>
      <c r="O15" s="24">
        <v>30000</v>
      </c>
      <c r="P15" s="3">
        <v>30000</v>
      </c>
      <c r="Q15" s="3">
        <v>30000</v>
      </c>
      <c r="R15" s="3">
        <v>40000</v>
      </c>
      <c r="S15" s="3">
        <v>40000</v>
      </c>
      <c r="T15" s="26">
        <v>30000</v>
      </c>
      <c r="U15" s="33">
        <f t="shared" si="1"/>
        <v>28000</v>
      </c>
      <c r="V15" s="5">
        <f t="shared" si="2"/>
        <v>28000</v>
      </c>
      <c r="W15" s="6">
        <f t="shared" si="3"/>
        <v>28000</v>
      </c>
      <c r="X15" s="6">
        <f t="shared" si="4"/>
        <v>34933.333333333336</v>
      </c>
      <c r="Y15" s="6">
        <f t="shared" si="5"/>
        <v>34933.333333333336</v>
      </c>
      <c r="Z15" s="34">
        <f t="shared" si="6"/>
        <v>31600</v>
      </c>
      <c r="AB15" s="11">
        <v>28000</v>
      </c>
      <c r="AC15" s="12">
        <v>28000</v>
      </c>
      <c r="AD15" s="13">
        <v>28000</v>
      </c>
      <c r="AE15" s="13">
        <v>34933.333333333336</v>
      </c>
      <c r="AF15" s="13">
        <v>34933.333333333336</v>
      </c>
      <c r="AG15" s="13">
        <v>31600</v>
      </c>
    </row>
    <row r="16" spans="1:33" ht="18.75" customHeight="1" x14ac:dyDescent="0.3">
      <c r="A16" s="1">
        <v>14</v>
      </c>
      <c r="B16" s="2" t="s">
        <v>31</v>
      </c>
      <c r="C16" s="3">
        <v>18000</v>
      </c>
      <c r="D16" s="3">
        <v>18000</v>
      </c>
      <c r="E16" s="3">
        <v>18000</v>
      </c>
      <c r="F16" s="3">
        <v>18000</v>
      </c>
      <c r="G16" s="3">
        <v>18000</v>
      </c>
      <c r="H16" s="20">
        <v>18000</v>
      </c>
      <c r="I16" s="24">
        <v>18000</v>
      </c>
      <c r="J16" s="3">
        <v>18000</v>
      </c>
      <c r="K16" s="3">
        <v>18000</v>
      </c>
      <c r="L16" s="3">
        <v>23400</v>
      </c>
      <c r="M16" s="3">
        <v>23400</v>
      </c>
      <c r="N16" s="26">
        <v>23400</v>
      </c>
      <c r="O16" s="24">
        <v>30000</v>
      </c>
      <c r="P16" s="3">
        <v>30000</v>
      </c>
      <c r="Q16" s="3">
        <v>30000</v>
      </c>
      <c r="R16" s="3">
        <v>50000</v>
      </c>
      <c r="S16" s="3">
        <v>50000</v>
      </c>
      <c r="T16" s="26">
        <v>30000</v>
      </c>
      <c r="U16" s="33">
        <f t="shared" si="1"/>
        <v>46000</v>
      </c>
      <c r="V16" s="5">
        <f t="shared" si="2"/>
        <v>46000</v>
      </c>
      <c r="W16" s="6">
        <f t="shared" si="3"/>
        <v>46000</v>
      </c>
      <c r="X16" s="6">
        <f t="shared" si="4"/>
        <v>58066.666666666672</v>
      </c>
      <c r="Y16" s="6">
        <f t="shared" si="5"/>
        <v>58066.666666666672</v>
      </c>
      <c r="Z16" s="34">
        <f t="shared" si="6"/>
        <v>51400</v>
      </c>
      <c r="AB16" s="11">
        <v>46000</v>
      </c>
      <c r="AC16" s="12">
        <v>46000</v>
      </c>
      <c r="AD16" s="13">
        <v>46000</v>
      </c>
      <c r="AE16" s="13">
        <v>58066.666666666672</v>
      </c>
      <c r="AF16" s="13">
        <v>58066.666666666672</v>
      </c>
      <c r="AG16" s="13">
        <v>51400</v>
      </c>
    </row>
    <row r="17" spans="1:33" ht="17.850000000000001" customHeight="1" x14ac:dyDescent="0.3">
      <c r="A17" s="7">
        <v>15</v>
      </c>
      <c r="B17" s="2" t="s">
        <v>32</v>
      </c>
      <c r="C17" s="3">
        <v>23000</v>
      </c>
      <c r="D17" s="3">
        <v>23000</v>
      </c>
      <c r="E17" s="3">
        <v>23000</v>
      </c>
      <c r="F17" s="3">
        <v>23000</v>
      </c>
      <c r="G17" s="3">
        <v>23000</v>
      </c>
      <c r="H17" s="20">
        <v>23000</v>
      </c>
      <c r="I17" s="24">
        <v>30000</v>
      </c>
      <c r="J17" s="3">
        <v>30000</v>
      </c>
      <c r="K17" s="3">
        <v>30000</v>
      </c>
      <c r="L17" s="3">
        <v>39000</v>
      </c>
      <c r="M17" s="3">
        <v>39000</v>
      </c>
      <c r="N17" s="26">
        <v>39000</v>
      </c>
      <c r="O17" s="24">
        <v>30000</v>
      </c>
      <c r="P17" s="3">
        <v>30000</v>
      </c>
      <c r="Q17" s="3">
        <v>30000</v>
      </c>
      <c r="R17" s="3">
        <v>40000</v>
      </c>
      <c r="S17" s="3">
        <v>40000</v>
      </c>
      <c r="T17" s="26">
        <v>30000</v>
      </c>
      <c r="U17" s="33">
        <f t="shared" si="1"/>
        <v>63000</v>
      </c>
      <c r="V17" s="5">
        <f t="shared" si="2"/>
        <v>63000</v>
      </c>
      <c r="W17" s="6">
        <f t="shared" si="3"/>
        <v>63000</v>
      </c>
      <c r="X17" s="6">
        <f t="shared" si="4"/>
        <v>75333.333333333328</v>
      </c>
      <c r="Y17" s="6">
        <f t="shared" si="5"/>
        <v>75333.333333333328</v>
      </c>
      <c r="Z17" s="34">
        <f t="shared" si="6"/>
        <v>72000</v>
      </c>
      <c r="AB17" s="11">
        <v>63000</v>
      </c>
      <c r="AC17" s="12">
        <v>63000</v>
      </c>
      <c r="AD17" s="13">
        <v>63000</v>
      </c>
      <c r="AE17" s="13">
        <v>75333.333333333328</v>
      </c>
      <c r="AF17" s="13">
        <v>75333.333333333328</v>
      </c>
      <c r="AG17" s="13">
        <v>72000</v>
      </c>
    </row>
    <row r="18" spans="1:33" ht="17.850000000000001" customHeight="1" x14ac:dyDescent="0.3">
      <c r="A18" s="1">
        <v>16</v>
      </c>
      <c r="B18" s="2" t="s">
        <v>33</v>
      </c>
      <c r="C18" s="3">
        <v>23000</v>
      </c>
      <c r="D18" s="3">
        <v>23000</v>
      </c>
      <c r="E18" s="3">
        <v>23000</v>
      </c>
      <c r="F18" s="3">
        <v>23000</v>
      </c>
      <c r="G18" s="3">
        <v>23000</v>
      </c>
      <c r="H18" s="20">
        <v>23000</v>
      </c>
      <c r="I18" s="24">
        <v>30000</v>
      </c>
      <c r="J18" s="3">
        <v>30000</v>
      </c>
      <c r="K18" s="3">
        <v>30000</v>
      </c>
      <c r="L18" s="3">
        <v>39000</v>
      </c>
      <c r="M18" s="3">
        <v>39000</v>
      </c>
      <c r="N18" s="26">
        <v>39000</v>
      </c>
      <c r="O18" s="24">
        <v>30000</v>
      </c>
      <c r="P18" s="3">
        <v>30000</v>
      </c>
      <c r="Q18" s="3">
        <v>30000</v>
      </c>
      <c r="R18" s="3">
        <v>50000</v>
      </c>
      <c r="S18" s="3">
        <v>50000</v>
      </c>
      <c r="T18" s="26">
        <v>30000</v>
      </c>
      <c r="U18" s="33">
        <f t="shared" si="1"/>
        <v>63000</v>
      </c>
      <c r="V18" s="5">
        <f t="shared" si="2"/>
        <v>63000</v>
      </c>
      <c r="W18" s="6">
        <f t="shared" si="3"/>
        <v>63000</v>
      </c>
      <c r="X18" s="6">
        <f t="shared" si="4"/>
        <v>78666.666666666672</v>
      </c>
      <c r="Y18" s="6">
        <f t="shared" si="5"/>
        <v>78666.666666666672</v>
      </c>
      <c r="Z18" s="34">
        <f t="shared" si="6"/>
        <v>72000</v>
      </c>
      <c r="AB18" s="11">
        <v>63000</v>
      </c>
      <c r="AC18" s="12">
        <v>63000</v>
      </c>
      <c r="AD18" s="13">
        <v>63000</v>
      </c>
      <c r="AE18" s="13">
        <v>78666.666666666672</v>
      </c>
      <c r="AF18" s="13">
        <v>78666.666666666672</v>
      </c>
      <c r="AG18" s="13">
        <v>72000</v>
      </c>
    </row>
    <row r="19" spans="1:33" ht="17.850000000000001" customHeight="1" x14ac:dyDescent="0.3">
      <c r="A19" s="1">
        <v>17</v>
      </c>
      <c r="B19" s="2" t="s">
        <v>34</v>
      </c>
      <c r="C19" s="3">
        <v>22000</v>
      </c>
      <c r="D19" s="3">
        <v>22000</v>
      </c>
      <c r="E19" s="3">
        <v>22000</v>
      </c>
      <c r="F19" s="3">
        <v>22000</v>
      </c>
      <c r="G19" s="3">
        <v>22000</v>
      </c>
      <c r="H19" s="20">
        <v>22000</v>
      </c>
      <c r="I19" s="24">
        <v>30000</v>
      </c>
      <c r="J19" s="3">
        <v>30000</v>
      </c>
      <c r="K19" s="3">
        <v>30000</v>
      </c>
      <c r="L19" s="3">
        <v>39000</v>
      </c>
      <c r="M19" s="3">
        <v>39000</v>
      </c>
      <c r="N19" s="26">
        <v>39000</v>
      </c>
      <c r="O19" s="24">
        <v>30000</v>
      </c>
      <c r="P19" s="3">
        <v>30000</v>
      </c>
      <c r="Q19" s="3">
        <v>30000</v>
      </c>
      <c r="R19" s="3">
        <v>50000</v>
      </c>
      <c r="S19" s="3">
        <v>50000</v>
      </c>
      <c r="T19" s="26">
        <v>30000</v>
      </c>
      <c r="U19" s="33">
        <f t="shared" si="1"/>
        <v>62000</v>
      </c>
      <c r="V19" s="5">
        <f t="shared" si="2"/>
        <v>62000</v>
      </c>
      <c r="W19" s="6">
        <f t="shared" si="3"/>
        <v>62000</v>
      </c>
      <c r="X19" s="6">
        <f t="shared" si="4"/>
        <v>77666.666666666672</v>
      </c>
      <c r="Y19" s="6">
        <f t="shared" si="5"/>
        <v>77666.666666666672</v>
      </c>
      <c r="Z19" s="34">
        <f t="shared" si="6"/>
        <v>71000</v>
      </c>
      <c r="AB19" s="11">
        <v>62000</v>
      </c>
      <c r="AC19" s="12">
        <v>62000</v>
      </c>
      <c r="AD19" s="13">
        <v>62000</v>
      </c>
      <c r="AE19" s="13">
        <v>77666.666666666672</v>
      </c>
      <c r="AF19" s="13">
        <v>77666.666666666672</v>
      </c>
      <c r="AG19" s="13">
        <v>71000</v>
      </c>
    </row>
    <row r="20" spans="1:33" ht="17.850000000000001" customHeight="1" x14ac:dyDescent="0.3">
      <c r="A20" s="7">
        <v>18</v>
      </c>
      <c r="B20" s="2" t="s">
        <v>35</v>
      </c>
      <c r="C20" s="3">
        <v>16000</v>
      </c>
      <c r="D20" s="3">
        <v>16000</v>
      </c>
      <c r="E20" s="3">
        <v>16000</v>
      </c>
      <c r="F20" s="3">
        <v>16000</v>
      </c>
      <c r="G20" s="3">
        <v>16000</v>
      </c>
      <c r="H20" s="20">
        <v>16000</v>
      </c>
      <c r="I20" s="24">
        <v>18000</v>
      </c>
      <c r="J20" s="3">
        <v>18000</v>
      </c>
      <c r="K20" s="3">
        <v>18000</v>
      </c>
      <c r="L20" s="3">
        <v>23400</v>
      </c>
      <c r="M20" s="3">
        <v>23400</v>
      </c>
      <c r="N20" s="26">
        <v>23400</v>
      </c>
      <c r="O20" s="24">
        <v>30000</v>
      </c>
      <c r="P20" s="3">
        <v>30000</v>
      </c>
      <c r="Q20" s="3">
        <v>30000</v>
      </c>
      <c r="R20" s="3">
        <v>40000</v>
      </c>
      <c r="S20" s="3">
        <v>40000</v>
      </c>
      <c r="T20" s="26">
        <v>30000</v>
      </c>
      <c r="U20" s="33">
        <f t="shared" si="1"/>
        <v>44000</v>
      </c>
      <c r="V20" s="5">
        <f t="shared" si="2"/>
        <v>44000</v>
      </c>
      <c r="W20" s="6">
        <f t="shared" si="3"/>
        <v>44000</v>
      </c>
      <c r="X20" s="6">
        <f t="shared" si="4"/>
        <v>52733.333333333336</v>
      </c>
      <c r="Y20" s="6">
        <f t="shared" si="5"/>
        <v>52733.333333333336</v>
      </c>
      <c r="Z20" s="34">
        <f t="shared" si="6"/>
        <v>49400</v>
      </c>
      <c r="AB20" s="11">
        <v>44000</v>
      </c>
      <c r="AC20" s="12">
        <v>44000</v>
      </c>
      <c r="AD20" s="13">
        <v>44000</v>
      </c>
      <c r="AE20" s="13">
        <v>52733.333333333336</v>
      </c>
      <c r="AF20" s="13">
        <v>52733.333333333336</v>
      </c>
      <c r="AG20" s="13">
        <v>49400</v>
      </c>
    </row>
    <row r="21" spans="1:33" ht="17.850000000000001" customHeight="1" x14ac:dyDescent="0.3">
      <c r="A21" s="1">
        <v>19</v>
      </c>
      <c r="B21" s="2" t="s">
        <v>36</v>
      </c>
      <c r="C21" s="3">
        <v>8000</v>
      </c>
      <c r="D21" s="3">
        <v>8000</v>
      </c>
      <c r="E21" s="3">
        <v>8000</v>
      </c>
      <c r="F21" s="3">
        <v>8000</v>
      </c>
      <c r="G21" s="3">
        <v>8000</v>
      </c>
      <c r="H21" s="20">
        <v>8000</v>
      </c>
      <c r="I21" s="24">
        <v>10000</v>
      </c>
      <c r="J21" s="3">
        <v>10000</v>
      </c>
      <c r="K21" s="3">
        <v>10000</v>
      </c>
      <c r="L21" s="3">
        <v>13000</v>
      </c>
      <c r="M21" s="3">
        <v>13000</v>
      </c>
      <c r="N21" s="26">
        <v>13000</v>
      </c>
      <c r="O21" s="24">
        <v>30000</v>
      </c>
      <c r="P21" s="3">
        <v>30000</v>
      </c>
      <c r="Q21" s="3">
        <v>30000</v>
      </c>
      <c r="R21" s="3">
        <v>40000</v>
      </c>
      <c r="S21" s="3">
        <v>40000</v>
      </c>
      <c r="T21" s="26">
        <v>30000</v>
      </c>
      <c r="U21" s="33">
        <f t="shared" si="1"/>
        <v>28000</v>
      </c>
      <c r="V21" s="5">
        <f t="shared" si="2"/>
        <v>28000</v>
      </c>
      <c r="W21" s="6">
        <f t="shared" si="3"/>
        <v>28000</v>
      </c>
      <c r="X21" s="6">
        <f t="shared" si="4"/>
        <v>34333.333333333336</v>
      </c>
      <c r="Y21" s="6">
        <f t="shared" si="5"/>
        <v>34333.333333333336</v>
      </c>
      <c r="Z21" s="34">
        <f t="shared" si="6"/>
        <v>31000</v>
      </c>
      <c r="AB21" s="11">
        <v>28000</v>
      </c>
      <c r="AC21" s="12">
        <v>28000</v>
      </c>
      <c r="AD21" s="13">
        <v>28000</v>
      </c>
      <c r="AE21" s="13">
        <v>34333.333333333336</v>
      </c>
      <c r="AF21" s="13">
        <v>34333.333333333336</v>
      </c>
      <c r="AG21" s="13">
        <v>31000</v>
      </c>
    </row>
    <row r="22" spans="1:33" ht="17.850000000000001" customHeight="1" x14ac:dyDescent="0.3">
      <c r="A22" s="1">
        <v>20</v>
      </c>
      <c r="B22" s="2" t="s">
        <v>37</v>
      </c>
      <c r="C22" s="3">
        <v>23000</v>
      </c>
      <c r="D22" s="3">
        <v>23000</v>
      </c>
      <c r="E22" s="3">
        <v>23000</v>
      </c>
      <c r="F22" s="3">
        <v>23000</v>
      </c>
      <c r="G22" s="3">
        <v>23000</v>
      </c>
      <c r="H22" s="20">
        <v>23000</v>
      </c>
      <c r="I22" s="24">
        <v>22000</v>
      </c>
      <c r="J22" s="3">
        <v>22000</v>
      </c>
      <c r="K22" s="3">
        <v>22000</v>
      </c>
      <c r="L22" s="3">
        <v>28600</v>
      </c>
      <c r="M22" s="3">
        <v>28600</v>
      </c>
      <c r="N22" s="26">
        <v>28600</v>
      </c>
      <c r="O22" s="24">
        <v>30000</v>
      </c>
      <c r="P22" s="3">
        <v>30000</v>
      </c>
      <c r="Q22" s="3">
        <v>30000</v>
      </c>
      <c r="R22" s="3">
        <v>40000</v>
      </c>
      <c r="S22" s="3">
        <v>40000</v>
      </c>
      <c r="T22" s="26">
        <v>30000</v>
      </c>
      <c r="U22" s="33">
        <f t="shared" si="1"/>
        <v>55000</v>
      </c>
      <c r="V22" s="5">
        <f t="shared" si="2"/>
        <v>55000</v>
      </c>
      <c r="W22" s="6">
        <f t="shared" si="3"/>
        <v>55000</v>
      </c>
      <c r="X22" s="6">
        <f t="shared" si="4"/>
        <v>64933.333333333336</v>
      </c>
      <c r="Y22" s="6">
        <f t="shared" si="5"/>
        <v>64933.333333333336</v>
      </c>
      <c r="Z22" s="34">
        <f t="shared" si="6"/>
        <v>61600</v>
      </c>
      <c r="AB22" s="11">
        <v>55000</v>
      </c>
      <c r="AC22" s="12">
        <v>55000</v>
      </c>
      <c r="AD22" s="13">
        <v>55000</v>
      </c>
      <c r="AE22" s="13">
        <v>64933.333333333336</v>
      </c>
      <c r="AF22" s="13">
        <v>64933.333333333336</v>
      </c>
      <c r="AG22" s="13">
        <v>61600</v>
      </c>
    </row>
    <row r="23" spans="1:33" ht="18" x14ac:dyDescent="0.3">
      <c r="A23" s="7">
        <v>21</v>
      </c>
      <c r="B23" s="2" t="s">
        <v>38</v>
      </c>
      <c r="C23" s="3">
        <v>23000</v>
      </c>
      <c r="D23" s="3">
        <v>23000</v>
      </c>
      <c r="E23" s="3">
        <v>23000</v>
      </c>
      <c r="F23" s="3">
        <v>23000</v>
      </c>
      <c r="G23" s="3">
        <v>23000</v>
      </c>
      <c r="H23" s="20">
        <v>23000</v>
      </c>
      <c r="I23" s="24">
        <v>22000</v>
      </c>
      <c r="J23" s="3">
        <v>22000</v>
      </c>
      <c r="K23" s="3">
        <v>22000</v>
      </c>
      <c r="L23" s="3">
        <v>28600</v>
      </c>
      <c r="M23" s="3">
        <v>28600</v>
      </c>
      <c r="N23" s="26">
        <v>28600</v>
      </c>
      <c r="O23" s="24">
        <v>30000</v>
      </c>
      <c r="P23" s="3">
        <v>30000</v>
      </c>
      <c r="Q23" s="3">
        <v>30000</v>
      </c>
      <c r="R23" s="3">
        <v>40000</v>
      </c>
      <c r="S23" s="3">
        <v>40000</v>
      </c>
      <c r="T23" s="26">
        <v>30000</v>
      </c>
      <c r="U23" s="33">
        <f t="shared" si="1"/>
        <v>55000</v>
      </c>
      <c r="V23" s="5">
        <f t="shared" si="2"/>
        <v>55000</v>
      </c>
      <c r="W23" s="6">
        <f t="shared" si="3"/>
        <v>55000</v>
      </c>
      <c r="X23" s="6">
        <f t="shared" si="4"/>
        <v>64933.333333333336</v>
      </c>
      <c r="Y23" s="6">
        <f t="shared" si="5"/>
        <v>64933.333333333336</v>
      </c>
      <c r="Z23" s="34">
        <f t="shared" si="6"/>
        <v>61600</v>
      </c>
      <c r="AB23" s="11">
        <v>55000</v>
      </c>
      <c r="AC23" s="12">
        <v>55000</v>
      </c>
      <c r="AD23" s="13">
        <v>55000</v>
      </c>
      <c r="AE23" s="13">
        <v>64933.333333333336</v>
      </c>
      <c r="AF23" s="13">
        <v>64933.333333333336</v>
      </c>
      <c r="AG23" s="13">
        <v>61600</v>
      </c>
    </row>
    <row r="24" spans="1:33" ht="18" x14ac:dyDescent="0.3">
      <c r="A24" s="1">
        <v>22</v>
      </c>
      <c r="B24" s="2" t="s">
        <v>39</v>
      </c>
      <c r="C24" s="3">
        <v>28000</v>
      </c>
      <c r="D24" s="3">
        <v>28000</v>
      </c>
      <c r="E24" s="3">
        <v>28000</v>
      </c>
      <c r="F24" s="3">
        <v>28000</v>
      </c>
      <c r="G24" s="3">
        <v>28000</v>
      </c>
      <c r="H24" s="20">
        <v>28000</v>
      </c>
      <c r="I24" s="24">
        <v>30000</v>
      </c>
      <c r="J24" s="3">
        <v>30000</v>
      </c>
      <c r="K24" s="3">
        <v>30000</v>
      </c>
      <c r="L24" s="3">
        <v>39000</v>
      </c>
      <c r="M24" s="3">
        <v>39000</v>
      </c>
      <c r="N24" s="26">
        <v>39000</v>
      </c>
      <c r="O24" s="24">
        <v>30000</v>
      </c>
      <c r="P24" s="3">
        <v>30000</v>
      </c>
      <c r="Q24" s="3">
        <v>30000</v>
      </c>
      <c r="R24" s="3">
        <v>70000</v>
      </c>
      <c r="S24" s="3">
        <v>70000</v>
      </c>
      <c r="T24" s="26">
        <v>30000</v>
      </c>
      <c r="U24" s="33">
        <f t="shared" si="1"/>
        <v>68000</v>
      </c>
      <c r="V24" s="5">
        <f t="shared" si="2"/>
        <v>68000</v>
      </c>
      <c r="W24" s="6">
        <f t="shared" si="3"/>
        <v>68000</v>
      </c>
      <c r="X24" s="6">
        <f t="shared" si="4"/>
        <v>90333.333333333328</v>
      </c>
      <c r="Y24" s="6">
        <f t="shared" si="5"/>
        <v>90333.333333333328</v>
      </c>
      <c r="Z24" s="34">
        <f t="shared" si="6"/>
        <v>77000</v>
      </c>
      <c r="AB24" s="11">
        <v>68000</v>
      </c>
      <c r="AC24" s="12">
        <v>68000</v>
      </c>
      <c r="AD24" s="13">
        <v>68000</v>
      </c>
      <c r="AE24" s="13">
        <v>90333.333333333328</v>
      </c>
      <c r="AF24" s="13">
        <v>90333.333333333328</v>
      </c>
      <c r="AG24" s="13">
        <v>77000</v>
      </c>
    </row>
    <row r="25" spans="1:33" ht="18" x14ac:dyDescent="0.3">
      <c r="A25" s="1">
        <v>23</v>
      </c>
      <c r="B25" s="2" t="s">
        <v>40</v>
      </c>
      <c r="C25" s="3">
        <v>6000</v>
      </c>
      <c r="D25" s="3">
        <v>6000</v>
      </c>
      <c r="E25" s="3">
        <v>6000</v>
      </c>
      <c r="F25" s="3">
        <v>6000</v>
      </c>
      <c r="G25" s="3">
        <v>6000</v>
      </c>
      <c r="H25" s="20">
        <v>6000</v>
      </c>
      <c r="I25" s="24">
        <v>10000</v>
      </c>
      <c r="J25" s="3">
        <v>10000</v>
      </c>
      <c r="K25" s="3">
        <v>10000</v>
      </c>
      <c r="L25" s="3">
        <v>13000</v>
      </c>
      <c r="M25" s="3">
        <v>13000</v>
      </c>
      <c r="N25" s="26">
        <v>13000</v>
      </c>
      <c r="O25" s="24">
        <v>30000</v>
      </c>
      <c r="P25" s="3">
        <v>30000</v>
      </c>
      <c r="Q25" s="3">
        <v>30000</v>
      </c>
      <c r="R25" s="3">
        <v>40000</v>
      </c>
      <c r="S25" s="3">
        <v>40000</v>
      </c>
      <c r="T25" s="26">
        <v>30000</v>
      </c>
      <c r="U25" s="33">
        <f t="shared" si="1"/>
        <v>26000</v>
      </c>
      <c r="V25" s="5">
        <f t="shared" si="2"/>
        <v>26000</v>
      </c>
      <c r="W25" s="6">
        <f t="shared" si="3"/>
        <v>26000</v>
      </c>
      <c r="X25" s="6">
        <f t="shared" si="4"/>
        <v>32333.333333333336</v>
      </c>
      <c r="Y25" s="6">
        <f t="shared" si="5"/>
        <v>32333.333333333336</v>
      </c>
      <c r="Z25" s="34">
        <f t="shared" si="6"/>
        <v>29000</v>
      </c>
      <c r="AB25" s="11">
        <v>26000</v>
      </c>
      <c r="AC25" s="12">
        <v>26000</v>
      </c>
      <c r="AD25" s="13">
        <v>26000</v>
      </c>
      <c r="AE25" s="13">
        <v>32333.333333333336</v>
      </c>
      <c r="AF25" s="13">
        <v>32333.333333333336</v>
      </c>
      <c r="AG25" s="13">
        <v>29000</v>
      </c>
    </row>
    <row r="26" spans="1:33" ht="18" x14ac:dyDescent="0.3">
      <c r="A26" s="7">
        <v>24</v>
      </c>
      <c r="B26" s="2" t="s">
        <v>41</v>
      </c>
      <c r="C26" s="4" t="s">
        <v>42</v>
      </c>
      <c r="D26" s="3">
        <v>8000</v>
      </c>
      <c r="E26" s="4" t="s">
        <v>42</v>
      </c>
      <c r="F26" s="4" t="s">
        <v>42</v>
      </c>
      <c r="G26" s="4" t="s">
        <v>42</v>
      </c>
      <c r="H26" s="21" t="s">
        <v>42</v>
      </c>
      <c r="I26" s="27" t="s">
        <v>43</v>
      </c>
      <c r="J26" s="4">
        <v>10000</v>
      </c>
      <c r="K26" s="4" t="s">
        <v>42</v>
      </c>
      <c r="L26" s="4" t="s">
        <v>42</v>
      </c>
      <c r="M26" s="4" t="s">
        <v>42</v>
      </c>
      <c r="N26" s="25" t="s">
        <v>42</v>
      </c>
      <c r="O26" s="27" t="s">
        <v>43</v>
      </c>
      <c r="P26" s="4">
        <v>30000</v>
      </c>
      <c r="Q26" s="4" t="s">
        <v>42</v>
      </c>
      <c r="R26" s="4" t="s">
        <v>42</v>
      </c>
      <c r="S26" s="4" t="s">
        <v>42</v>
      </c>
      <c r="T26" s="25" t="s">
        <v>42</v>
      </c>
      <c r="U26" s="33" t="s">
        <v>42</v>
      </c>
      <c r="V26" s="5">
        <f t="shared" si="2"/>
        <v>28000</v>
      </c>
      <c r="W26" s="7" t="s">
        <v>42</v>
      </c>
      <c r="X26" s="7" t="s">
        <v>42</v>
      </c>
      <c r="Y26" s="7" t="s">
        <v>42</v>
      </c>
      <c r="Z26" s="35" t="s">
        <v>42</v>
      </c>
      <c r="AB26" s="11" t="s">
        <v>42</v>
      </c>
      <c r="AC26" s="12">
        <v>28000</v>
      </c>
      <c r="AD26" s="14" t="s">
        <v>42</v>
      </c>
      <c r="AE26" s="14" t="s">
        <v>42</v>
      </c>
      <c r="AF26" s="14" t="s">
        <v>42</v>
      </c>
      <c r="AG26" s="14" t="s">
        <v>42</v>
      </c>
    </row>
    <row r="27" spans="1:33" ht="18" x14ac:dyDescent="0.3">
      <c r="A27" s="1">
        <v>25</v>
      </c>
      <c r="B27" s="2" t="s">
        <v>44</v>
      </c>
      <c r="C27" s="4" t="s">
        <v>42</v>
      </c>
      <c r="D27" s="3">
        <v>8000</v>
      </c>
      <c r="E27" s="4" t="s">
        <v>42</v>
      </c>
      <c r="F27" s="4" t="s">
        <v>42</v>
      </c>
      <c r="G27" s="4" t="s">
        <v>42</v>
      </c>
      <c r="H27" s="21" t="s">
        <v>42</v>
      </c>
      <c r="I27" s="27" t="s">
        <v>43</v>
      </c>
      <c r="J27" s="4">
        <v>10000</v>
      </c>
      <c r="K27" s="4" t="s">
        <v>42</v>
      </c>
      <c r="L27" s="4" t="s">
        <v>42</v>
      </c>
      <c r="M27" s="4" t="s">
        <v>42</v>
      </c>
      <c r="N27" s="25" t="s">
        <v>42</v>
      </c>
      <c r="O27" s="27" t="s">
        <v>43</v>
      </c>
      <c r="P27" s="4">
        <v>30000</v>
      </c>
      <c r="Q27" s="4" t="s">
        <v>42</v>
      </c>
      <c r="R27" s="4" t="s">
        <v>42</v>
      </c>
      <c r="S27" s="4" t="s">
        <v>42</v>
      </c>
      <c r="T27" s="25" t="s">
        <v>42</v>
      </c>
      <c r="U27" s="33" t="s">
        <v>42</v>
      </c>
      <c r="V27" s="5">
        <f t="shared" si="2"/>
        <v>28000</v>
      </c>
      <c r="W27" s="7" t="s">
        <v>42</v>
      </c>
      <c r="X27" s="7" t="s">
        <v>42</v>
      </c>
      <c r="Y27" s="7" t="s">
        <v>42</v>
      </c>
      <c r="Z27" s="35" t="s">
        <v>42</v>
      </c>
      <c r="AB27" s="11" t="s">
        <v>42</v>
      </c>
      <c r="AC27" s="12">
        <v>28000</v>
      </c>
      <c r="AD27" s="14" t="s">
        <v>42</v>
      </c>
      <c r="AE27" s="14" t="s">
        <v>42</v>
      </c>
      <c r="AF27" s="14" t="s">
        <v>42</v>
      </c>
      <c r="AG27" s="14" t="s">
        <v>42</v>
      </c>
    </row>
    <row r="28" spans="1:33" ht="18" x14ac:dyDescent="0.3">
      <c r="A28" s="1">
        <v>26</v>
      </c>
      <c r="B28" s="2" t="s">
        <v>45</v>
      </c>
      <c r="C28" s="4" t="s">
        <v>42</v>
      </c>
      <c r="D28" s="3">
        <v>6000</v>
      </c>
      <c r="E28" s="4" t="s">
        <v>42</v>
      </c>
      <c r="F28" s="4" t="s">
        <v>42</v>
      </c>
      <c r="G28" s="4" t="s">
        <v>42</v>
      </c>
      <c r="H28" s="21" t="s">
        <v>42</v>
      </c>
      <c r="I28" s="27" t="s">
        <v>46</v>
      </c>
      <c r="J28" s="4">
        <v>10000</v>
      </c>
      <c r="K28" s="4" t="s">
        <v>42</v>
      </c>
      <c r="L28" s="4" t="s">
        <v>42</v>
      </c>
      <c r="M28" s="4" t="s">
        <v>42</v>
      </c>
      <c r="N28" s="25" t="s">
        <v>42</v>
      </c>
      <c r="O28" s="27" t="s">
        <v>46</v>
      </c>
      <c r="P28" s="4">
        <v>30000</v>
      </c>
      <c r="Q28" s="4" t="s">
        <v>42</v>
      </c>
      <c r="R28" s="4" t="s">
        <v>42</v>
      </c>
      <c r="S28" s="4" t="s">
        <v>42</v>
      </c>
      <c r="T28" s="25" t="s">
        <v>42</v>
      </c>
      <c r="U28" s="33" t="s">
        <v>42</v>
      </c>
      <c r="V28" s="5">
        <f t="shared" si="2"/>
        <v>26000</v>
      </c>
      <c r="W28" s="7" t="s">
        <v>42</v>
      </c>
      <c r="X28" s="7" t="s">
        <v>42</v>
      </c>
      <c r="Y28" s="7" t="s">
        <v>42</v>
      </c>
      <c r="Z28" s="35" t="s">
        <v>42</v>
      </c>
      <c r="AB28" s="11" t="s">
        <v>42</v>
      </c>
      <c r="AC28" s="12">
        <v>26000</v>
      </c>
      <c r="AD28" s="14" t="s">
        <v>42</v>
      </c>
      <c r="AE28" s="14" t="s">
        <v>42</v>
      </c>
      <c r="AF28" s="14" t="s">
        <v>42</v>
      </c>
      <c r="AG28" s="14" t="s">
        <v>42</v>
      </c>
    </row>
    <row r="29" spans="1:33" x14ac:dyDescent="0.3">
      <c r="A29" s="8"/>
      <c r="B29" s="9"/>
      <c r="C29" s="9"/>
      <c r="D29" s="9"/>
      <c r="E29" s="9"/>
      <c r="F29" s="9"/>
      <c r="G29" s="9"/>
      <c r="H29" s="9"/>
      <c r="I29" s="28"/>
      <c r="J29" s="9"/>
      <c r="K29" s="9"/>
      <c r="L29" s="9"/>
      <c r="M29" s="9"/>
      <c r="N29" s="29"/>
      <c r="O29" s="28"/>
      <c r="P29" s="9"/>
      <c r="Q29" s="9"/>
      <c r="R29" s="9"/>
      <c r="S29" s="9"/>
      <c r="T29" s="29"/>
      <c r="U29" s="36"/>
      <c r="Z29" s="37"/>
    </row>
    <row r="30" spans="1:33" ht="18.600000000000001" thickBot="1" x14ac:dyDescent="0.4">
      <c r="A30" s="8">
        <f>26*6</f>
        <v>156</v>
      </c>
      <c r="B30" s="9"/>
      <c r="C30" s="9"/>
      <c r="D30" s="9"/>
      <c r="E30" s="9"/>
      <c r="F30" s="9"/>
      <c r="G30" s="9"/>
      <c r="H30" s="9"/>
      <c r="I30" s="30">
        <f>SUM(I3:I25)</f>
        <v>571000</v>
      </c>
      <c r="J30" s="31">
        <f>SUM(J3:J28)</f>
        <v>601000</v>
      </c>
      <c r="K30" s="31">
        <f t="shared" ref="K30:M30" si="7">SUM(K3:K25)</f>
        <v>571000</v>
      </c>
      <c r="L30" s="31">
        <f t="shared" si="7"/>
        <v>878300</v>
      </c>
      <c r="M30" s="31">
        <f t="shared" si="7"/>
        <v>896300</v>
      </c>
      <c r="N30" s="32">
        <f>SUM(N3:N25)</f>
        <v>865900</v>
      </c>
      <c r="O30" s="30">
        <f t="shared" ref="O30:T30" si="8">SUM(O3:O25)</f>
        <v>1070000</v>
      </c>
      <c r="P30" s="31">
        <f>SUM(P3:P28)</f>
        <v>1160000</v>
      </c>
      <c r="Q30" s="31">
        <f t="shared" si="8"/>
        <v>1070000</v>
      </c>
      <c r="R30" s="31">
        <f t="shared" si="8"/>
        <v>1420000</v>
      </c>
      <c r="S30" s="31">
        <f t="shared" si="8"/>
        <v>1420000</v>
      </c>
      <c r="T30" s="32">
        <f t="shared" si="8"/>
        <v>1070000</v>
      </c>
      <c r="U30" s="38">
        <f t="shared" ref="U30:Z30" si="9">SUM(U3:U28)</f>
        <v>1453666.6666666665</v>
      </c>
      <c r="V30" s="39">
        <f t="shared" si="9"/>
        <v>1535666.6666666665</v>
      </c>
      <c r="W30" s="40">
        <f t="shared" si="9"/>
        <v>1453666.6666666665</v>
      </c>
      <c r="X30" s="40">
        <f t="shared" si="9"/>
        <v>1877633.333333333</v>
      </c>
      <c r="Y30" s="40">
        <f t="shared" si="9"/>
        <v>1895633.333333333</v>
      </c>
      <c r="Z30" s="41">
        <f t="shared" si="9"/>
        <v>1748566.6666666667</v>
      </c>
    </row>
    <row r="31" spans="1:33" ht="18" x14ac:dyDescent="0.35">
      <c r="A31" s="8"/>
      <c r="B31" s="9"/>
      <c r="C31" s="9"/>
      <c r="D31" s="9"/>
      <c r="E31" s="9"/>
      <c r="F31" s="9"/>
      <c r="G31" s="9"/>
      <c r="H31" s="9"/>
      <c r="I31" s="42">
        <f t="shared" ref="I31:N31" si="10">+I30+O30</f>
        <v>1641000</v>
      </c>
      <c r="J31" s="42">
        <f t="shared" si="10"/>
        <v>1761000</v>
      </c>
      <c r="K31" s="42">
        <f t="shared" si="10"/>
        <v>1641000</v>
      </c>
      <c r="L31" s="42">
        <f t="shared" si="10"/>
        <v>2298300</v>
      </c>
      <c r="M31" s="42">
        <f t="shared" si="10"/>
        <v>2316300</v>
      </c>
      <c r="N31" s="42">
        <f t="shared" si="10"/>
        <v>1935900</v>
      </c>
      <c r="O31" s="9"/>
      <c r="P31" s="9"/>
      <c r="Q31" s="9"/>
      <c r="R31" s="9"/>
      <c r="S31" s="9"/>
      <c r="T31" s="9"/>
      <c r="U31" s="10"/>
    </row>
    <row r="32" spans="1:33" ht="18" x14ac:dyDescent="0.3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10"/>
    </row>
    <row r="33" spans="1:21" ht="18" x14ac:dyDescent="0.3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10"/>
    </row>
    <row r="34" spans="1:21" ht="18" x14ac:dyDescent="0.3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0"/>
    </row>
    <row r="35" spans="1:21" ht="18" x14ac:dyDescent="0.35">
      <c r="A35" s="8"/>
      <c r="N35" s="43"/>
      <c r="O35" s="43"/>
      <c r="U35" s="10"/>
    </row>
    <row r="36" spans="1:21" ht="18" x14ac:dyDescent="0.35">
      <c r="A36" s="8"/>
      <c r="N36" s="43"/>
      <c r="O36" s="43"/>
      <c r="U36" s="10"/>
    </row>
    <row r="37" spans="1:21" ht="18" x14ac:dyDescent="0.35">
      <c r="A37" s="8"/>
      <c r="N37" s="43"/>
      <c r="O37" s="43"/>
      <c r="U37" s="10"/>
    </row>
    <row r="38" spans="1:21" ht="18" x14ac:dyDescent="0.35">
      <c r="A38" s="8"/>
      <c r="N38" s="43"/>
      <c r="O38" s="44"/>
      <c r="U38" s="10"/>
    </row>
    <row r="39" spans="1:21" x14ac:dyDescent="0.3">
      <c r="N39" s="43"/>
    </row>
    <row r="40" spans="1:21" ht="18" x14ac:dyDescent="0.35">
      <c r="A40" s="8"/>
      <c r="N40" s="43"/>
      <c r="U40" s="10"/>
    </row>
    <row r="41" spans="1:21" x14ac:dyDescent="0.3">
      <c r="N41" s="43"/>
    </row>
    <row r="42" spans="1:21" x14ac:dyDescent="0.3">
      <c r="N42" s="43"/>
    </row>
    <row r="43" spans="1:21" x14ac:dyDescent="0.3">
      <c r="N43" s="43"/>
    </row>
    <row r="44" spans="1:21" x14ac:dyDescent="0.3">
      <c r="N44" s="43"/>
    </row>
    <row r="45" spans="1:21" x14ac:dyDescent="0.3">
      <c r="N45" s="43"/>
    </row>
    <row r="46" spans="1:21" x14ac:dyDescent="0.3">
      <c r="N46" s="43"/>
    </row>
    <row r="47" spans="1:21" x14ac:dyDescent="0.3">
      <c r="N47" s="43"/>
    </row>
    <row r="48" spans="1:21" x14ac:dyDescent="0.3">
      <c r="N48" s="43"/>
    </row>
  </sheetData>
  <mergeCells count="5">
    <mergeCell ref="O1:T1"/>
    <mergeCell ref="U1:Z1"/>
    <mergeCell ref="A1:A2"/>
    <mergeCell ref="B1:B2"/>
    <mergeCell ref="I1:N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zoomScaleNormal="100" workbookViewId="0">
      <selection activeCell="B1" sqref="B1:B2"/>
    </sheetView>
  </sheetViews>
  <sheetFormatPr baseColWidth="10" defaultColWidth="11.44140625" defaultRowHeight="13.2" x14ac:dyDescent="0.3"/>
  <cols>
    <col min="1" max="1" width="6.5546875" style="17" customWidth="1"/>
    <col min="2" max="2" width="84.88671875" style="17" customWidth="1"/>
    <col min="3" max="9" width="15.33203125" style="17" customWidth="1"/>
    <col min="10" max="10" width="15.33203125" style="19" customWidth="1"/>
    <col min="11" max="11" width="16.5546875" style="19" customWidth="1"/>
    <col min="12" max="12" width="19" style="17" customWidth="1"/>
    <col min="13" max="16" width="11.44140625" style="17"/>
    <col min="17" max="17" width="13.6640625" style="17" bestFit="1" customWidth="1"/>
    <col min="18" max="16384" width="11.44140625" style="17"/>
  </cols>
  <sheetData>
    <row r="1" spans="1:15" ht="30.6" x14ac:dyDescent="0.3">
      <c r="A1" s="88" t="s">
        <v>0</v>
      </c>
      <c r="B1" s="88" t="s">
        <v>47</v>
      </c>
      <c r="C1" s="89" t="s">
        <v>48</v>
      </c>
      <c r="D1" s="90"/>
      <c r="E1" s="91" t="s">
        <v>49</v>
      </c>
      <c r="F1" s="89"/>
      <c r="G1" s="52" t="s">
        <v>50</v>
      </c>
      <c r="H1" s="53" t="s">
        <v>51</v>
      </c>
      <c r="I1" s="54" t="s">
        <v>52</v>
      </c>
      <c r="J1" s="54" t="s">
        <v>53</v>
      </c>
      <c r="K1" s="17"/>
    </row>
    <row r="2" spans="1:15" ht="40.5" customHeight="1" x14ac:dyDescent="0.3">
      <c r="A2" s="88"/>
      <c r="B2" s="88"/>
      <c r="C2" s="55" t="s">
        <v>54</v>
      </c>
      <c r="D2" s="56" t="s">
        <v>55</v>
      </c>
      <c r="E2" s="57" t="s">
        <v>54</v>
      </c>
      <c r="F2" s="56" t="s">
        <v>55</v>
      </c>
      <c r="G2" s="57" t="s">
        <v>54</v>
      </c>
      <c r="H2" s="58" t="s">
        <v>56</v>
      </c>
      <c r="I2" s="59" t="s">
        <v>56</v>
      </c>
      <c r="J2" s="59" t="s">
        <v>56</v>
      </c>
      <c r="K2" s="17"/>
    </row>
    <row r="3" spans="1:15" x14ac:dyDescent="0.3">
      <c r="A3" s="48">
        <v>1</v>
      </c>
      <c r="B3" s="49" t="s">
        <v>57</v>
      </c>
      <c r="C3" s="60" t="s">
        <v>58</v>
      </c>
      <c r="D3" s="61" t="s">
        <v>58</v>
      </c>
      <c r="E3" s="61" t="s">
        <v>58</v>
      </c>
      <c r="F3" s="61" t="s">
        <v>58</v>
      </c>
      <c r="G3" s="62">
        <v>90000</v>
      </c>
      <c r="H3" s="63">
        <v>89600</v>
      </c>
      <c r="I3" s="64">
        <f>ROUNDUP(AVERAGE(G3,H3),0)</f>
        <v>89800</v>
      </c>
      <c r="J3" s="64">
        <f>+I3</f>
        <v>89800</v>
      </c>
      <c r="K3" s="17"/>
    </row>
    <row r="4" spans="1:15" ht="15" customHeight="1" x14ac:dyDescent="0.3">
      <c r="A4" s="48">
        <v>2</v>
      </c>
      <c r="B4" s="49" t="s">
        <v>59</v>
      </c>
      <c r="C4" s="60" t="s">
        <v>58</v>
      </c>
      <c r="D4" s="61" t="s">
        <v>58</v>
      </c>
      <c r="E4" s="61" t="s">
        <v>58</v>
      </c>
      <c r="F4" s="61" t="s">
        <v>58</v>
      </c>
      <c r="G4" s="62">
        <v>90000</v>
      </c>
      <c r="H4" s="63">
        <v>89600</v>
      </c>
      <c r="I4" s="64">
        <f t="shared" ref="I4:I5" si="0">ROUNDUP(AVERAGE(G4,H4),0)</f>
        <v>89800</v>
      </c>
      <c r="J4" s="64">
        <f>+I4</f>
        <v>89800</v>
      </c>
      <c r="K4" s="17"/>
    </row>
    <row r="5" spans="1:15" ht="15" customHeight="1" x14ac:dyDescent="0.3">
      <c r="A5" s="48">
        <v>3</v>
      </c>
      <c r="B5" s="49" t="s">
        <v>60</v>
      </c>
      <c r="C5" s="60" t="s">
        <v>58</v>
      </c>
      <c r="D5" s="61" t="s">
        <v>58</v>
      </c>
      <c r="E5" s="61" t="s">
        <v>58</v>
      </c>
      <c r="F5" s="61" t="s">
        <v>58</v>
      </c>
      <c r="G5" s="62">
        <v>50000</v>
      </c>
      <c r="H5" s="63">
        <v>45000</v>
      </c>
      <c r="I5" s="64">
        <f t="shared" si="0"/>
        <v>47500</v>
      </c>
      <c r="J5" s="64">
        <f>+I5</f>
        <v>47500</v>
      </c>
      <c r="K5" s="17"/>
    </row>
    <row r="6" spans="1:15" x14ac:dyDescent="0.3">
      <c r="A6" s="48">
        <v>4</v>
      </c>
      <c r="B6" s="49" t="s">
        <v>61</v>
      </c>
      <c r="C6" s="60" t="s">
        <v>43</v>
      </c>
      <c r="D6" s="61" t="s">
        <v>43</v>
      </c>
      <c r="E6" s="61" t="s">
        <v>43</v>
      </c>
      <c r="F6" s="61" t="s">
        <v>43</v>
      </c>
      <c r="G6" s="61" t="s">
        <v>43</v>
      </c>
      <c r="H6" s="63" t="s">
        <v>43</v>
      </c>
      <c r="I6" s="61" t="s">
        <v>43</v>
      </c>
      <c r="J6" s="61" t="s">
        <v>43</v>
      </c>
      <c r="K6" s="17"/>
    </row>
    <row r="7" spans="1:15" ht="15" customHeight="1" x14ac:dyDescent="0.3">
      <c r="A7" s="48">
        <v>5</v>
      </c>
      <c r="B7" s="49" t="s">
        <v>62</v>
      </c>
      <c r="C7" s="60" t="s">
        <v>58</v>
      </c>
      <c r="D7" s="61" t="s">
        <v>58</v>
      </c>
      <c r="E7" s="61" t="s">
        <v>58</v>
      </c>
      <c r="F7" s="61" t="s">
        <v>58</v>
      </c>
      <c r="G7" s="62">
        <v>130000</v>
      </c>
      <c r="H7" s="63">
        <v>89600</v>
      </c>
      <c r="I7" s="64">
        <f>ROUNDUP(AVERAGE(G7,H7),0)</f>
        <v>109800</v>
      </c>
      <c r="J7" s="64">
        <f t="shared" ref="J7:J21" si="1">+I7</f>
        <v>109800</v>
      </c>
      <c r="K7" s="17"/>
    </row>
    <row r="8" spans="1:15" ht="15" customHeight="1" x14ac:dyDescent="0.3">
      <c r="A8" s="48">
        <v>6</v>
      </c>
      <c r="B8" s="49" t="s">
        <v>63</v>
      </c>
      <c r="C8" s="65">
        <v>65200</v>
      </c>
      <c r="D8" s="62">
        <f>ROUNDUP(C8*$E$23*$E$24,0)</f>
        <v>73767</v>
      </c>
      <c r="E8" s="62">
        <v>76000</v>
      </c>
      <c r="F8" s="62">
        <f>ROUNDUP(E8*$E$24,0)</f>
        <v>81472</v>
      </c>
      <c r="G8" s="62">
        <v>100000</v>
      </c>
      <c r="H8" s="66">
        <v>90000</v>
      </c>
      <c r="I8" s="64">
        <f>ROUNDUP(AVERAGE(D8,F8,G8,H8),0)</f>
        <v>86310</v>
      </c>
      <c r="J8" s="64">
        <f t="shared" si="1"/>
        <v>86310</v>
      </c>
      <c r="K8" s="17"/>
    </row>
    <row r="9" spans="1:15" ht="15" customHeight="1" x14ac:dyDescent="0.3">
      <c r="A9" s="48">
        <v>7</v>
      </c>
      <c r="B9" s="49" t="s">
        <v>64</v>
      </c>
      <c r="C9" s="60" t="s">
        <v>58</v>
      </c>
      <c r="D9" s="61" t="s">
        <v>58</v>
      </c>
      <c r="E9" s="61" t="s">
        <v>58</v>
      </c>
      <c r="F9" s="61" t="s">
        <v>58</v>
      </c>
      <c r="G9" s="62">
        <v>100000</v>
      </c>
      <c r="H9" s="67">
        <v>90000</v>
      </c>
      <c r="I9" s="64">
        <f>ROUNDUP(AVERAGE(G9,H9),0)</f>
        <v>95000</v>
      </c>
      <c r="J9" s="64">
        <f t="shared" si="1"/>
        <v>95000</v>
      </c>
      <c r="K9" s="17"/>
    </row>
    <row r="10" spans="1:15" ht="15" customHeight="1" x14ac:dyDescent="0.3">
      <c r="A10" s="48">
        <v>8</v>
      </c>
      <c r="B10" s="49" t="s">
        <v>21</v>
      </c>
      <c r="C10" s="62">
        <v>27100</v>
      </c>
      <c r="D10" s="62">
        <f>ROUNDUP(C10*$E$23*$E$24,0)</f>
        <v>30661</v>
      </c>
      <c r="E10" s="62">
        <v>35000</v>
      </c>
      <c r="F10" s="62">
        <f>ROUNDUP(E10*$E$24,0)</f>
        <v>37520</v>
      </c>
      <c r="G10" s="62">
        <v>50000</v>
      </c>
      <c r="H10" s="66">
        <v>48000</v>
      </c>
      <c r="I10" s="64">
        <f>ROUNDUP(AVERAGE(D10,F10,G10,H10),0)</f>
        <v>41546</v>
      </c>
      <c r="J10" s="64">
        <f t="shared" si="1"/>
        <v>41546</v>
      </c>
      <c r="K10" s="17"/>
      <c r="O10" s="45"/>
    </row>
    <row r="11" spans="1:15" ht="15" customHeight="1" x14ac:dyDescent="0.3">
      <c r="A11" s="48">
        <v>9</v>
      </c>
      <c r="B11" s="49" t="s">
        <v>22</v>
      </c>
      <c r="C11" s="62">
        <v>22572</v>
      </c>
      <c r="D11" s="62">
        <f>ROUNDUP(C11*$E$23*$E$24,0)</f>
        <v>25538</v>
      </c>
      <c r="E11" s="62">
        <v>25000</v>
      </c>
      <c r="F11" s="62">
        <f>ROUNDUP(E11*$E$24,0)</f>
        <v>26800</v>
      </c>
      <c r="G11" s="62">
        <v>40000</v>
      </c>
      <c r="H11" s="66">
        <v>45000</v>
      </c>
      <c r="I11" s="64">
        <f>ROUNDUP(AVERAGE(D11,F11,G11,H11),0)</f>
        <v>34335</v>
      </c>
      <c r="J11" s="64">
        <f>+I11</f>
        <v>34335</v>
      </c>
      <c r="K11" s="17"/>
    </row>
    <row r="12" spans="1:15" ht="15" customHeight="1" x14ac:dyDescent="0.3">
      <c r="A12" s="48">
        <v>10</v>
      </c>
      <c r="B12" s="49" t="s">
        <v>24</v>
      </c>
      <c r="C12" s="62">
        <v>27100</v>
      </c>
      <c r="D12" s="62">
        <f>ROUNDUP(C12*$E$23*$E$24,0)</f>
        <v>30661</v>
      </c>
      <c r="E12" s="62">
        <v>36000</v>
      </c>
      <c r="F12" s="62">
        <f>ROUNDUP(E12*$E$24,0)</f>
        <v>38592</v>
      </c>
      <c r="G12" s="62">
        <v>50000</v>
      </c>
      <c r="H12" s="66">
        <v>47000</v>
      </c>
      <c r="I12" s="64">
        <f t="shared" ref="I12:I13" si="2">ROUNDUP(AVERAGE(D12,F12,G12,H12),0)</f>
        <v>41564</v>
      </c>
      <c r="J12" s="64">
        <f t="shared" si="1"/>
        <v>41564</v>
      </c>
      <c r="K12" s="17"/>
    </row>
    <row r="13" spans="1:15" ht="15" customHeight="1" x14ac:dyDescent="0.3">
      <c r="A13" s="48">
        <v>11</v>
      </c>
      <c r="B13" s="49" t="s">
        <v>65</v>
      </c>
      <c r="C13" s="62">
        <v>48600</v>
      </c>
      <c r="D13" s="62">
        <f>ROUNDUP(C13*$E$23*$E$24,0)</f>
        <v>54986</v>
      </c>
      <c r="E13" s="62">
        <v>60000</v>
      </c>
      <c r="F13" s="62">
        <f>ROUNDUP(E13*$E$24,0)</f>
        <v>64320</v>
      </c>
      <c r="G13" s="62">
        <v>80000</v>
      </c>
      <c r="H13" s="66">
        <v>90000</v>
      </c>
      <c r="I13" s="64">
        <f t="shared" si="2"/>
        <v>72327</v>
      </c>
      <c r="J13" s="64">
        <f t="shared" si="1"/>
        <v>72327</v>
      </c>
      <c r="K13" s="17"/>
    </row>
    <row r="14" spans="1:15" ht="14.25" customHeight="1" x14ac:dyDescent="0.3">
      <c r="A14" s="48">
        <v>12</v>
      </c>
      <c r="B14" s="50" t="s">
        <v>66</v>
      </c>
      <c r="C14" s="60" t="s">
        <v>58</v>
      </c>
      <c r="D14" s="61" t="s">
        <v>58</v>
      </c>
      <c r="E14" s="61" t="s">
        <v>58</v>
      </c>
      <c r="F14" s="61" t="s">
        <v>58</v>
      </c>
      <c r="G14" s="62">
        <v>470000</v>
      </c>
      <c r="H14" s="66">
        <v>410000</v>
      </c>
      <c r="I14" s="64">
        <f t="shared" ref="I14:I17" si="3">ROUNDUP(AVERAGE(G14,H14),0)</f>
        <v>440000</v>
      </c>
      <c r="J14" s="64">
        <f t="shared" si="1"/>
        <v>440000</v>
      </c>
      <c r="K14" s="17"/>
    </row>
    <row r="15" spans="1:15" ht="15" customHeight="1" x14ac:dyDescent="0.3">
      <c r="A15" s="48">
        <v>13</v>
      </c>
      <c r="B15" s="50" t="s">
        <v>67</v>
      </c>
      <c r="C15" s="60" t="s">
        <v>58</v>
      </c>
      <c r="D15" s="61" t="s">
        <v>58</v>
      </c>
      <c r="E15" s="61" t="s">
        <v>58</v>
      </c>
      <c r="F15" s="61" t="s">
        <v>58</v>
      </c>
      <c r="G15" s="62">
        <v>520000</v>
      </c>
      <c r="H15" s="66">
        <v>480000</v>
      </c>
      <c r="I15" s="64">
        <f t="shared" si="3"/>
        <v>500000</v>
      </c>
      <c r="J15" s="64">
        <f t="shared" si="1"/>
        <v>500000</v>
      </c>
      <c r="K15" s="17"/>
    </row>
    <row r="16" spans="1:15" ht="15" customHeight="1" x14ac:dyDescent="0.3">
      <c r="A16" s="48">
        <v>14</v>
      </c>
      <c r="B16" s="50" t="s">
        <v>68</v>
      </c>
      <c r="C16" s="60" t="s">
        <v>58</v>
      </c>
      <c r="D16" s="61" t="s">
        <v>58</v>
      </c>
      <c r="E16" s="61" t="s">
        <v>58</v>
      </c>
      <c r="F16" s="61" t="s">
        <v>58</v>
      </c>
      <c r="G16" s="62">
        <v>420000</v>
      </c>
      <c r="H16" s="66">
        <v>395000</v>
      </c>
      <c r="I16" s="64">
        <f t="shared" si="3"/>
        <v>407500</v>
      </c>
      <c r="J16" s="64">
        <f t="shared" si="1"/>
        <v>407500</v>
      </c>
      <c r="K16" s="17"/>
    </row>
    <row r="17" spans="1:11" ht="15" customHeight="1" x14ac:dyDescent="0.3">
      <c r="A17" s="48">
        <v>15</v>
      </c>
      <c r="B17" s="50" t="s">
        <v>69</v>
      </c>
      <c r="C17" s="60" t="s">
        <v>58</v>
      </c>
      <c r="D17" s="61" t="s">
        <v>58</v>
      </c>
      <c r="E17" s="61" t="s">
        <v>58</v>
      </c>
      <c r="F17" s="61" t="s">
        <v>58</v>
      </c>
      <c r="G17" s="62">
        <v>480000</v>
      </c>
      <c r="H17" s="66">
        <v>340000</v>
      </c>
      <c r="I17" s="64">
        <f t="shared" si="3"/>
        <v>410000</v>
      </c>
      <c r="J17" s="64">
        <f t="shared" si="1"/>
        <v>410000</v>
      </c>
      <c r="K17" s="17"/>
    </row>
    <row r="18" spans="1:11" ht="15" customHeight="1" x14ac:dyDescent="0.3">
      <c r="A18" s="48">
        <v>16</v>
      </c>
      <c r="B18" s="50" t="s">
        <v>70</v>
      </c>
      <c r="C18" s="60" t="s">
        <v>43</v>
      </c>
      <c r="D18" s="61" t="s">
        <v>43</v>
      </c>
      <c r="E18" s="61" t="s">
        <v>43</v>
      </c>
      <c r="F18" s="61" t="s">
        <v>43</v>
      </c>
      <c r="G18" s="61" t="s">
        <v>43</v>
      </c>
      <c r="H18" s="63" t="s">
        <v>43</v>
      </c>
      <c r="I18" s="61" t="s">
        <v>43</v>
      </c>
      <c r="J18" s="61" t="s">
        <v>43</v>
      </c>
      <c r="K18" s="17"/>
    </row>
    <row r="19" spans="1:11" ht="15" customHeight="1" x14ac:dyDescent="0.3">
      <c r="A19" s="48">
        <v>17</v>
      </c>
      <c r="B19" s="50" t="s">
        <v>71</v>
      </c>
      <c r="C19" s="60" t="s">
        <v>43</v>
      </c>
      <c r="D19" s="61" t="s">
        <v>43</v>
      </c>
      <c r="E19" s="61" t="s">
        <v>43</v>
      </c>
      <c r="F19" s="61" t="s">
        <v>43</v>
      </c>
      <c r="G19" s="61" t="s">
        <v>43</v>
      </c>
      <c r="H19" s="63" t="s">
        <v>43</v>
      </c>
      <c r="I19" s="61" t="s">
        <v>43</v>
      </c>
      <c r="J19" s="61" t="s">
        <v>43</v>
      </c>
      <c r="K19" s="17"/>
    </row>
    <row r="20" spans="1:11" ht="15" customHeight="1" x14ac:dyDescent="0.3">
      <c r="A20" s="48">
        <v>18</v>
      </c>
      <c r="B20" s="50" t="s">
        <v>72</v>
      </c>
      <c r="C20" s="60" t="s">
        <v>58</v>
      </c>
      <c r="D20" s="61" t="s">
        <v>58</v>
      </c>
      <c r="E20" s="61" t="s">
        <v>58</v>
      </c>
      <c r="F20" s="61" t="s">
        <v>58</v>
      </c>
      <c r="G20" s="62">
        <v>1500000</v>
      </c>
      <c r="H20" s="66">
        <v>1200000</v>
      </c>
      <c r="I20" s="64">
        <f>ROUNDUP(AVERAGE(G20,H20),0)</f>
        <v>1350000</v>
      </c>
      <c r="J20" s="64">
        <f t="shared" si="1"/>
        <v>1350000</v>
      </c>
      <c r="K20" s="17"/>
    </row>
    <row r="21" spans="1:11" ht="15" customHeight="1" x14ac:dyDescent="0.3">
      <c r="A21" s="48">
        <v>19</v>
      </c>
      <c r="B21" s="50" t="s">
        <v>73</v>
      </c>
      <c r="C21" s="60" t="s">
        <v>58</v>
      </c>
      <c r="D21" s="61" t="s">
        <v>58</v>
      </c>
      <c r="E21" s="61" t="s">
        <v>58</v>
      </c>
      <c r="F21" s="61" t="s">
        <v>58</v>
      </c>
      <c r="G21" s="62">
        <v>1500000</v>
      </c>
      <c r="H21" s="66">
        <v>1600000</v>
      </c>
      <c r="I21" s="64">
        <f>ROUNDUP(AVERAGE(G21,H21),0)</f>
        <v>1550000</v>
      </c>
      <c r="J21" s="64">
        <f t="shared" si="1"/>
        <v>1550000</v>
      </c>
      <c r="K21" s="17"/>
    </row>
    <row r="23" spans="1:11" x14ac:dyDescent="0.3">
      <c r="C23" s="70" t="s">
        <v>74</v>
      </c>
      <c r="D23" s="71">
        <v>5.5399999999999998E-2</v>
      </c>
      <c r="E23" s="72">
        <f>1+D23</f>
        <v>1.0553999999999999</v>
      </c>
    </row>
    <row r="24" spans="1:11" x14ac:dyDescent="0.3">
      <c r="C24" s="70" t="s">
        <v>75</v>
      </c>
      <c r="D24" s="71">
        <v>7.1999999999999995E-2</v>
      </c>
      <c r="E24" s="72">
        <f>1+D24</f>
        <v>1.0720000000000001</v>
      </c>
    </row>
  </sheetData>
  <mergeCells count="4">
    <mergeCell ref="A1:A2"/>
    <mergeCell ref="B1:B2"/>
    <mergeCell ref="C1:D1"/>
    <mergeCell ref="E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Normal="100" workbookViewId="0">
      <selection activeCell="B1" sqref="B1:B2"/>
    </sheetView>
  </sheetViews>
  <sheetFormatPr baseColWidth="10" defaultColWidth="11.44140625" defaultRowHeight="13.2" x14ac:dyDescent="0.3"/>
  <cols>
    <col min="1" max="1" width="8.6640625" style="17" customWidth="1"/>
    <col min="2" max="2" width="83.109375" style="17" customWidth="1"/>
    <col min="3" max="10" width="14.6640625" style="17" customWidth="1"/>
    <col min="11" max="11" width="14.44140625" style="17" customWidth="1"/>
    <col min="12" max="16384" width="11.44140625" style="17"/>
  </cols>
  <sheetData>
    <row r="1" spans="1:10" ht="40.799999999999997" x14ac:dyDescent="0.3">
      <c r="A1" s="88" t="s">
        <v>0</v>
      </c>
      <c r="B1" s="88" t="s">
        <v>77</v>
      </c>
      <c r="C1" s="91" t="s">
        <v>48</v>
      </c>
      <c r="D1" s="89"/>
      <c r="E1" s="91" t="s">
        <v>49</v>
      </c>
      <c r="F1" s="89"/>
      <c r="G1" s="52" t="s">
        <v>50</v>
      </c>
      <c r="H1" s="53" t="s">
        <v>51</v>
      </c>
      <c r="I1" s="54" t="s">
        <v>52</v>
      </c>
      <c r="J1" s="54" t="s">
        <v>53</v>
      </c>
    </row>
    <row r="2" spans="1:10" ht="20.399999999999999" x14ac:dyDescent="0.3">
      <c r="A2" s="88"/>
      <c r="B2" s="88"/>
      <c r="C2" s="56" t="s">
        <v>54</v>
      </c>
      <c r="D2" s="56" t="s">
        <v>55</v>
      </c>
      <c r="E2" s="56" t="s">
        <v>54</v>
      </c>
      <c r="F2" s="56" t="s">
        <v>55</v>
      </c>
      <c r="G2" s="57" t="s">
        <v>54</v>
      </c>
      <c r="H2" s="56" t="s">
        <v>56</v>
      </c>
      <c r="I2" s="68" t="s">
        <v>56</v>
      </c>
      <c r="J2" s="59" t="s">
        <v>56</v>
      </c>
    </row>
    <row r="3" spans="1:10" ht="15" customHeight="1" x14ac:dyDescent="0.3">
      <c r="A3" s="48">
        <v>1</v>
      </c>
      <c r="B3" s="50" t="s">
        <v>57</v>
      </c>
      <c r="C3" s="61" t="s">
        <v>58</v>
      </c>
      <c r="D3" s="61" t="s">
        <v>58</v>
      </c>
      <c r="E3" s="61" t="s">
        <v>58</v>
      </c>
      <c r="F3" s="61" t="s">
        <v>58</v>
      </c>
      <c r="G3" s="62">
        <v>90000</v>
      </c>
      <c r="H3" s="62">
        <v>105000</v>
      </c>
      <c r="I3" s="62">
        <f>+ROUNDUP(AVERAGE(G3,H3),0)</f>
        <v>97500</v>
      </c>
      <c r="J3" s="62">
        <f>+I3</f>
        <v>97500</v>
      </c>
    </row>
    <row r="4" spans="1:10" ht="15" customHeight="1" x14ac:dyDescent="0.3">
      <c r="A4" s="48">
        <v>2</v>
      </c>
      <c r="B4" s="50" t="s">
        <v>59</v>
      </c>
      <c r="C4" s="61" t="s">
        <v>58</v>
      </c>
      <c r="D4" s="61" t="s">
        <v>58</v>
      </c>
      <c r="E4" s="61" t="s">
        <v>58</v>
      </c>
      <c r="F4" s="61" t="s">
        <v>58</v>
      </c>
      <c r="G4" s="62">
        <v>90000</v>
      </c>
      <c r="H4" s="62">
        <v>105000</v>
      </c>
      <c r="I4" s="62">
        <f>+ROUNDUP(AVERAGE(G4,H4),0)</f>
        <v>97500</v>
      </c>
      <c r="J4" s="62">
        <f>+I4</f>
        <v>97500</v>
      </c>
    </row>
    <row r="5" spans="1:10" x14ac:dyDescent="0.3">
      <c r="A5" s="48">
        <v>3</v>
      </c>
      <c r="B5" s="50" t="s">
        <v>60</v>
      </c>
      <c r="C5" s="61" t="s">
        <v>58</v>
      </c>
      <c r="D5" s="61" t="s">
        <v>58</v>
      </c>
      <c r="E5" s="61" t="s">
        <v>58</v>
      </c>
      <c r="F5" s="61" t="s">
        <v>58</v>
      </c>
      <c r="G5" s="62">
        <v>50000</v>
      </c>
      <c r="H5" s="62">
        <v>65000</v>
      </c>
      <c r="I5" s="62">
        <f>+ROUNDUP(AVERAGE(G5,H5),0)</f>
        <v>57500</v>
      </c>
      <c r="J5" s="62">
        <f>+I5</f>
        <v>57500</v>
      </c>
    </row>
    <row r="6" spans="1:10" ht="15" customHeight="1" x14ac:dyDescent="0.3">
      <c r="A6" s="48">
        <v>4</v>
      </c>
      <c r="B6" s="50" t="s">
        <v>61</v>
      </c>
      <c r="C6" s="48" t="s">
        <v>43</v>
      </c>
      <c r="D6" s="48" t="s">
        <v>43</v>
      </c>
      <c r="E6" s="48" t="s">
        <v>43</v>
      </c>
      <c r="F6" s="48" t="s">
        <v>43</v>
      </c>
      <c r="G6" s="48" t="s">
        <v>43</v>
      </c>
      <c r="H6" s="48" t="s">
        <v>43</v>
      </c>
      <c r="I6" s="48" t="s">
        <v>43</v>
      </c>
      <c r="J6" s="48" t="s">
        <v>43</v>
      </c>
    </row>
    <row r="7" spans="1:10" ht="15" customHeight="1" x14ac:dyDescent="0.3">
      <c r="A7" s="48">
        <v>5</v>
      </c>
      <c r="B7" s="50" t="s">
        <v>62</v>
      </c>
      <c r="C7" s="61" t="s">
        <v>58</v>
      </c>
      <c r="D7" s="61" t="s">
        <v>58</v>
      </c>
      <c r="E7" s="61" t="s">
        <v>58</v>
      </c>
      <c r="F7" s="61" t="s">
        <v>58</v>
      </c>
      <c r="G7" s="62">
        <v>130000</v>
      </c>
      <c r="H7" s="62">
        <v>105000</v>
      </c>
      <c r="I7" s="62">
        <f>+ROUNDUP(AVERAGE(G7,H7),0)</f>
        <v>117500</v>
      </c>
      <c r="J7" s="62">
        <f t="shared" ref="J7:J21" si="0">+I7</f>
        <v>117500</v>
      </c>
    </row>
    <row r="8" spans="1:10" ht="15" customHeight="1" x14ac:dyDescent="0.3">
      <c r="A8" s="48">
        <v>6</v>
      </c>
      <c r="B8" s="50" t="s">
        <v>63</v>
      </c>
      <c r="C8" s="62">
        <v>65200</v>
      </c>
      <c r="D8" s="62">
        <f>ROUNDUP(C8*$E$23*$E$24,0)</f>
        <v>73767</v>
      </c>
      <c r="E8" s="69">
        <v>70000</v>
      </c>
      <c r="F8" s="62">
        <f>ROUNDUP(E8*$E$24,0)</f>
        <v>75040</v>
      </c>
      <c r="G8" s="62">
        <v>100000</v>
      </c>
      <c r="H8" s="62">
        <v>90000</v>
      </c>
      <c r="I8" s="62">
        <f>+ROUNDUP(AVERAGE(D8,F8,G8,H8),0)</f>
        <v>84702</v>
      </c>
      <c r="J8" s="62">
        <f t="shared" si="0"/>
        <v>84702</v>
      </c>
    </row>
    <row r="9" spans="1:10" ht="15" customHeight="1" x14ac:dyDescent="0.3">
      <c r="A9" s="48">
        <v>7</v>
      </c>
      <c r="B9" s="50" t="s">
        <v>64</v>
      </c>
      <c r="C9" s="61" t="s">
        <v>58</v>
      </c>
      <c r="D9" s="61" t="s">
        <v>58</v>
      </c>
      <c r="E9" s="61" t="s">
        <v>58</v>
      </c>
      <c r="F9" s="61" t="s">
        <v>58</v>
      </c>
      <c r="G9" s="62">
        <v>100000</v>
      </c>
      <c r="H9" s="62">
        <v>90000</v>
      </c>
      <c r="I9" s="62">
        <f>+ROUNDUP(AVERAGE(G9,H9),0)</f>
        <v>95000</v>
      </c>
      <c r="J9" s="62">
        <f t="shared" si="0"/>
        <v>95000</v>
      </c>
    </row>
    <row r="10" spans="1:10" ht="15" customHeight="1" x14ac:dyDescent="0.3">
      <c r="A10" s="48">
        <v>8</v>
      </c>
      <c r="B10" s="50" t="s">
        <v>21</v>
      </c>
      <c r="C10" s="62">
        <v>27100</v>
      </c>
      <c r="D10" s="62">
        <f>ROUNDUP(C10*$E$23*$E$24,0)</f>
        <v>30661</v>
      </c>
      <c r="E10" s="69">
        <v>37000</v>
      </c>
      <c r="F10" s="62">
        <f t="shared" ref="F10:F13" si="1">ROUNDUP(E10*$E$24,0)</f>
        <v>39664</v>
      </c>
      <c r="G10" s="62">
        <v>50000</v>
      </c>
      <c r="H10" s="62">
        <v>56000</v>
      </c>
      <c r="I10" s="62">
        <f>+ROUNDUP(AVERAGE(D10,F10,G10,H10),0)</f>
        <v>44082</v>
      </c>
      <c r="J10" s="62">
        <f t="shared" si="0"/>
        <v>44082</v>
      </c>
    </row>
    <row r="11" spans="1:10" ht="15" customHeight="1" x14ac:dyDescent="0.3">
      <c r="A11" s="48">
        <v>9</v>
      </c>
      <c r="B11" s="50" t="s">
        <v>22</v>
      </c>
      <c r="C11" s="62">
        <v>22600</v>
      </c>
      <c r="D11" s="62">
        <f>ROUNDUP(C11*$E$23*$E$24,0)</f>
        <v>25570</v>
      </c>
      <c r="E11" s="69">
        <v>26000</v>
      </c>
      <c r="F11" s="62">
        <f t="shared" si="1"/>
        <v>27872</v>
      </c>
      <c r="G11" s="62">
        <v>40000</v>
      </c>
      <c r="H11" s="62">
        <v>50000</v>
      </c>
      <c r="I11" s="62">
        <f t="shared" ref="I11:I12" si="2">+ROUNDUP(AVERAGE(D11,F11,G11,H11),0)</f>
        <v>35861</v>
      </c>
      <c r="J11" s="62">
        <f t="shared" si="0"/>
        <v>35861</v>
      </c>
    </row>
    <row r="12" spans="1:10" ht="15" customHeight="1" x14ac:dyDescent="0.3">
      <c r="A12" s="48">
        <v>10</v>
      </c>
      <c r="B12" s="50" t="s">
        <v>24</v>
      </c>
      <c r="C12" s="62">
        <v>27100</v>
      </c>
      <c r="D12" s="62">
        <f>ROUNDUP(C12*$E$23*$E$24,0)</f>
        <v>30661</v>
      </c>
      <c r="E12" s="69">
        <v>36000</v>
      </c>
      <c r="F12" s="62">
        <f t="shared" si="1"/>
        <v>38592</v>
      </c>
      <c r="G12" s="62">
        <v>50000</v>
      </c>
      <c r="H12" s="62">
        <v>50000</v>
      </c>
      <c r="I12" s="62">
        <f t="shared" si="2"/>
        <v>42314</v>
      </c>
      <c r="J12" s="62">
        <f t="shared" si="0"/>
        <v>42314</v>
      </c>
    </row>
    <row r="13" spans="1:10" ht="15" customHeight="1" x14ac:dyDescent="0.3">
      <c r="A13" s="48">
        <v>11</v>
      </c>
      <c r="B13" s="50" t="s">
        <v>65</v>
      </c>
      <c r="C13" s="62">
        <v>48900</v>
      </c>
      <c r="D13" s="62">
        <f>ROUNDUP(C13*$E$23*$E$24,0)</f>
        <v>55325</v>
      </c>
      <c r="E13" s="69">
        <v>61000</v>
      </c>
      <c r="F13" s="62">
        <f t="shared" si="1"/>
        <v>65392</v>
      </c>
      <c r="G13" s="62">
        <v>80000</v>
      </c>
      <c r="H13" s="62">
        <v>90000</v>
      </c>
      <c r="I13" s="62">
        <f>+ROUNDUP(AVERAGE(D13,F13,G13,H13),0)</f>
        <v>72680</v>
      </c>
      <c r="J13" s="62">
        <f t="shared" si="0"/>
        <v>72680</v>
      </c>
    </row>
    <row r="14" spans="1:10" ht="15" customHeight="1" x14ac:dyDescent="0.3">
      <c r="A14" s="48">
        <v>12</v>
      </c>
      <c r="B14" s="50" t="s">
        <v>66</v>
      </c>
      <c r="C14" s="61" t="s">
        <v>58</v>
      </c>
      <c r="D14" s="61" t="s">
        <v>58</v>
      </c>
      <c r="E14" s="61" t="s">
        <v>58</v>
      </c>
      <c r="F14" s="61" t="s">
        <v>58</v>
      </c>
      <c r="G14" s="62">
        <v>470000</v>
      </c>
      <c r="H14" s="62">
        <v>450000</v>
      </c>
      <c r="I14" s="62">
        <f>+ROUNDUP(AVERAGE(G14,H14),0)</f>
        <v>460000</v>
      </c>
      <c r="J14" s="62">
        <f t="shared" si="0"/>
        <v>460000</v>
      </c>
    </row>
    <row r="15" spans="1:10" ht="15" customHeight="1" x14ac:dyDescent="0.3">
      <c r="A15" s="48">
        <v>13</v>
      </c>
      <c r="B15" s="50" t="s">
        <v>67</v>
      </c>
      <c r="C15" s="61" t="s">
        <v>58</v>
      </c>
      <c r="D15" s="61" t="s">
        <v>58</v>
      </c>
      <c r="E15" s="61" t="s">
        <v>58</v>
      </c>
      <c r="F15" s="61" t="s">
        <v>58</v>
      </c>
      <c r="G15" s="62">
        <v>520000</v>
      </c>
      <c r="H15" s="62">
        <v>520000</v>
      </c>
      <c r="I15" s="62">
        <f>+ROUNDUP(AVERAGE(G15,H15),0)</f>
        <v>520000</v>
      </c>
      <c r="J15" s="62">
        <f t="shared" si="0"/>
        <v>520000</v>
      </c>
    </row>
    <row r="16" spans="1:10" ht="15" customHeight="1" x14ac:dyDescent="0.3">
      <c r="A16" s="48">
        <v>14</v>
      </c>
      <c r="B16" s="50" t="s">
        <v>68</v>
      </c>
      <c r="C16" s="61" t="s">
        <v>58</v>
      </c>
      <c r="D16" s="61" t="s">
        <v>58</v>
      </c>
      <c r="E16" s="61" t="s">
        <v>58</v>
      </c>
      <c r="F16" s="61" t="s">
        <v>58</v>
      </c>
      <c r="G16" s="62">
        <v>420000</v>
      </c>
      <c r="H16" s="62">
        <v>420000</v>
      </c>
      <c r="I16" s="62">
        <f>+ROUNDUP(AVERAGE(G16,H16),0)</f>
        <v>420000</v>
      </c>
      <c r="J16" s="62">
        <f t="shared" si="0"/>
        <v>420000</v>
      </c>
    </row>
    <row r="17" spans="1:10" ht="15" customHeight="1" x14ac:dyDescent="0.3">
      <c r="A17" s="48">
        <v>15</v>
      </c>
      <c r="B17" s="50" t="s">
        <v>69</v>
      </c>
      <c r="C17" s="61" t="s">
        <v>58</v>
      </c>
      <c r="D17" s="61" t="s">
        <v>58</v>
      </c>
      <c r="E17" s="61" t="s">
        <v>58</v>
      </c>
      <c r="F17" s="61" t="s">
        <v>58</v>
      </c>
      <c r="G17" s="62">
        <v>480000</v>
      </c>
      <c r="H17" s="62">
        <v>380000</v>
      </c>
      <c r="I17" s="62">
        <f>+ROUNDUP(AVERAGE(G17,H17),0)</f>
        <v>430000</v>
      </c>
      <c r="J17" s="62">
        <f t="shared" si="0"/>
        <v>430000</v>
      </c>
    </row>
    <row r="18" spans="1:10" ht="15" customHeight="1" x14ac:dyDescent="0.3">
      <c r="A18" s="48">
        <v>16</v>
      </c>
      <c r="B18" s="50" t="s">
        <v>70</v>
      </c>
      <c r="C18" s="61" t="s">
        <v>58</v>
      </c>
      <c r="D18" s="61" t="s">
        <v>58</v>
      </c>
      <c r="E18" s="61" t="s">
        <v>58</v>
      </c>
      <c r="F18" s="61" t="s">
        <v>58</v>
      </c>
      <c r="G18" s="62">
        <v>200000</v>
      </c>
      <c r="H18" s="62">
        <v>180000</v>
      </c>
      <c r="I18" s="62">
        <f t="shared" ref="I18:I21" si="3">+ROUNDUP(AVERAGE(G18,H18),0)</f>
        <v>190000</v>
      </c>
      <c r="J18" s="62">
        <f t="shared" si="0"/>
        <v>190000</v>
      </c>
    </row>
    <row r="19" spans="1:10" ht="15" customHeight="1" x14ac:dyDescent="0.3">
      <c r="A19" s="48">
        <v>17</v>
      </c>
      <c r="B19" s="50" t="s">
        <v>71</v>
      </c>
      <c r="C19" s="61" t="s">
        <v>58</v>
      </c>
      <c r="D19" s="61" t="s">
        <v>58</v>
      </c>
      <c r="E19" s="61" t="s">
        <v>58</v>
      </c>
      <c r="F19" s="61" t="s">
        <v>58</v>
      </c>
      <c r="G19" s="62">
        <v>410000</v>
      </c>
      <c r="H19" s="62">
        <v>448000</v>
      </c>
      <c r="I19" s="62">
        <f t="shared" si="3"/>
        <v>429000</v>
      </c>
      <c r="J19" s="62">
        <f t="shared" si="0"/>
        <v>429000</v>
      </c>
    </row>
    <row r="20" spans="1:10" ht="15" customHeight="1" x14ac:dyDescent="0.3">
      <c r="A20" s="48">
        <v>18</v>
      </c>
      <c r="B20" s="50" t="s">
        <v>72</v>
      </c>
      <c r="C20" s="61" t="s">
        <v>58</v>
      </c>
      <c r="D20" s="61" t="s">
        <v>58</v>
      </c>
      <c r="E20" s="61" t="s">
        <v>58</v>
      </c>
      <c r="F20" s="61" t="s">
        <v>58</v>
      </c>
      <c r="G20" s="62">
        <v>1500000</v>
      </c>
      <c r="H20" s="62">
        <v>1400000</v>
      </c>
      <c r="I20" s="62">
        <f t="shared" si="3"/>
        <v>1450000</v>
      </c>
      <c r="J20" s="62">
        <f t="shared" si="0"/>
        <v>1450000</v>
      </c>
    </row>
    <row r="21" spans="1:10" ht="15" customHeight="1" x14ac:dyDescent="0.3">
      <c r="A21" s="48">
        <v>19</v>
      </c>
      <c r="B21" s="50" t="s">
        <v>73</v>
      </c>
      <c r="C21" s="61" t="s">
        <v>58</v>
      </c>
      <c r="D21" s="61" t="s">
        <v>58</v>
      </c>
      <c r="E21" s="61" t="s">
        <v>58</v>
      </c>
      <c r="F21" s="61" t="s">
        <v>58</v>
      </c>
      <c r="G21" s="62">
        <v>1500000</v>
      </c>
      <c r="H21" s="62">
        <v>1700000</v>
      </c>
      <c r="I21" s="62">
        <f t="shared" si="3"/>
        <v>1600000</v>
      </c>
      <c r="J21" s="62">
        <f t="shared" si="0"/>
        <v>1600000</v>
      </c>
    </row>
    <row r="22" spans="1:10" x14ac:dyDescent="0.3">
      <c r="D22" s="47"/>
      <c r="E22" s="47"/>
      <c r="F22" s="47"/>
      <c r="G22" s="47"/>
      <c r="H22" s="47"/>
      <c r="I22" s="47"/>
    </row>
    <row r="23" spans="1:10" x14ac:dyDescent="0.3">
      <c r="C23" s="70" t="s">
        <v>74</v>
      </c>
      <c r="D23" s="71">
        <v>5.5399999999999998E-2</v>
      </c>
      <c r="E23" s="72">
        <f>1+D23</f>
        <v>1.0553999999999999</v>
      </c>
      <c r="F23" s="46"/>
    </row>
    <row r="24" spans="1:10" x14ac:dyDescent="0.3">
      <c r="C24" s="70" t="s">
        <v>75</v>
      </c>
      <c r="D24" s="71">
        <v>7.1999999999999995E-2</v>
      </c>
      <c r="E24" s="72">
        <f>1+D24</f>
        <v>1.0720000000000001</v>
      </c>
      <c r="F24" s="46"/>
    </row>
  </sheetData>
  <mergeCells count="4">
    <mergeCell ref="A1:A2"/>
    <mergeCell ref="B1:B2"/>
    <mergeCell ref="C1:D1"/>
    <mergeCell ref="E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B1" sqref="B1:B2"/>
    </sheetView>
  </sheetViews>
  <sheetFormatPr baseColWidth="10" defaultColWidth="11.44140625" defaultRowHeight="10.8" x14ac:dyDescent="0.25"/>
  <cols>
    <col min="1" max="1" width="8.6640625" style="70" customWidth="1"/>
    <col min="2" max="2" width="85" style="70" customWidth="1"/>
    <col min="3" max="6" width="14.109375" style="70" customWidth="1"/>
    <col min="7" max="8" width="14.6640625" style="70" customWidth="1"/>
    <col min="9" max="9" width="14.6640625" style="76" customWidth="1"/>
    <col min="10" max="11" width="14.6640625" style="70" customWidth="1"/>
    <col min="12" max="16384" width="11.44140625" style="70"/>
  </cols>
  <sheetData>
    <row r="1" spans="1:10" ht="40.799999999999997" x14ac:dyDescent="0.25">
      <c r="A1" s="90" t="s">
        <v>0</v>
      </c>
      <c r="B1" s="90" t="s">
        <v>78</v>
      </c>
      <c r="C1" s="91" t="s">
        <v>48</v>
      </c>
      <c r="D1" s="89"/>
      <c r="E1" s="91" t="s">
        <v>49</v>
      </c>
      <c r="F1" s="89"/>
      <c r="G1" s="52" t="s">
        <v>50</v>
      </c>
      <c r="H1" s="53" t="s">
        <v>51</v>
      </c>
      <c r="I1" s="54" t="s">
        <v>52</v>
      </c>
      <c r="J1" s="54" t="s">
        <v>53</v>
      </c>
    </row>
    <row r="2" spans="1:10" ht="30.6" x14ac:dyDescent="0.25">
      <c r="A2" s="90"/>
      <c r="B2" s="90"/>
      <c r="C2" s="56" t="s">
        <v>54</v>
      </c>
      <c r="D2" s="56" t="s">
        <v>55</v>
      </c>
      <c r="E2" s="56" t="s">
        <v>54</v>
      </c>
      <c r="F2" s="56" t="s">
        <v>55</v>
      </c>
      <c r="G2" s="57" t="s">
        <v>54</v>
      </c>
      <c r="H2" s="56" t="s">
        <v>56</v>
      </c>
      <c r="I2" s="59" t="s">
        <v>56</v>
      </c>
      <c r="J2" s="59" t="s">
        <v>56</v>
      </c>
    </row>
    <row r="3" spans="1:10" ht="15" customHeight="1" x14ac:dyDescent="0.25">
      <c r="A3" s="48">
        <v>1</v>
      </c>
      <c r="B3" s="77" t="s">
        <v>57</v>
      </c>
      <c r="C3" s="61" t="s">
        <v>58</v>
      </c>
      <c r="D3" s="61" t="s">
        <v>58</v>
      </c>
      <c r="E3" s="61" t="s">
        <v>58</v>
      </c>
      <c r="F3" s="61" t="s">
        <v>58</v>
      </c>
      <c r="G3" s="62">
        <v>90000</v>
      </c>
      <c r="H3" s="62">
        <v>105000</v>
      </c>
      <c r="I3" s="64">
        <f>+ROUNDUP(AVERAGE(D3,G3,H3),0)</f>
        <v>97500</v>
      </c>
      <c r="J3" s="62">
        <f>+I3</f>
        <v>97500</v>
      </c>
    </row>
    <row r="4" spans="1:10" ht="15" customHeight="1" x14ac:dyDescent="0.25">
      <c r="A4" s="48">
        <v>2</v>
      </c>
      <c r="B4" s="77" t="s">
        <v>59</v>
      </c>
      <c r="C4" s="61" t="s">
        <v>58</v>
      </c>
      <c r="D4" s="61" t="s">
        <v>58</v>
      </c>
      <c r="E4" s="61" t="s">
        <v>58</v>
      </c>
      <c r="F4" s="61" t="s">
        <v>58</v>
      </c>
      <c r="G4" s="62">
        <v>90000</v>
      </c>
      <c r="H4" s="62">
        <v>105000</v>
      </c>
      <c r="I4" s="64">
        <f t="shared" ref="I4:I21" si="0">+ROUNDUP(AVERAGE(D4,G4,H4),0)</f>
        <v>97500</v>
      </c>
      <c r="J4" s="62">
        <f t="shared" ref="J4:J21" si="1">+I4</f>
        <v>97500</v>
      </c>
    </row>
    <row r="5" spans="1:10" x14ac:dyDescent="0.25">
      <c r="A5" s="74">
        <v>3</v>
      </c>
      <c r="B5" s="77" t="s">
        <v>60</v>
      </c>
      <c r="C5" s="61" t="s">
        <v>58</v>
      </c>
      <c r="D5" s="61" t="s">
        <v>58</v>
      </c>
      <c r="E5" s="61" t="s">
        <v>58</v>
      </c>
      <c r="F5" s="61" t="s">
        <v>58</v>
      </c>
      <c r="G5" s="62">
        <v>50000</v>
      </c>
      <c r="H5" s="62">
        <v>65000</v>
      </c>
      <c r="I5" s="64">
        <f t="shared" si="0"/>
        <v>57500</v>
      </c>
      <c r="J5" s="62">
        <f t="shared" si="1"/>
        <v>57500</v>
      </c>
    </row>
    <row r="6" spans="1:10" ht="15" customHeight="1" x14ac:dyDescent="0.25">
      <c r="A6" s="48">
        <v>4</v>
      </c>
      <c r="B6" s="77" t="s">
        <v>61</v>
      </c>
      <c r="C6" s="48" t="s">
        <v>43</v>
      </c>
      <c r="D6" s="48" t="s">
        <v>43</v>
      </c>
      <c r="E6" s="48" t="s">
        <v>43</v>
      </c>
      <c r="F6" s="48" t="s">
        <v>43</v>
      </c>
      <c r="G6" s="48" t="s">
        <v>43</v>
      </c>
      <c r="H6" s="48" t="s">
        <v>43</v>
      </c>
      <c r="I6" s="48" t="s">
        <v>43</v>
      </c>
      <c r="J6" s="48" t="s">
        <v>43</v>
      </c>
    </row>
    <row r="7" spans="1:10" ht="15" customHeight="1" x14ac:dyDescent="0.25">
      <c r="A7" s="48">
        <v>5</v>
      </c>
      <c r="B7" s="77" t="s">
        <v>62</v>
      </c>
      <c r="C7" s="48" t="s">
        <v>58</v>
      </c>
      <c r="D7" s="48" t="s">
        <v>58</v>
      </c>
      <c r="E7" s="48" t="s">
        <v>58</v>
      </c>
      <c r="F7" s="48" t="s">
        <v>58</v>
      </c>
      <c r="G7" s="62">
        <v>130000</v>
      </c>
      <c r="H7" s="62">
        <v>105000</v>
      </c>
      <c r="I7" s="64">
        <f t="shared" si="0"/>
        <v>117500</v>
      </c>
      <c r="J7" s="62">
        <f t="shared" si="1"/>
        <v>117500</v>
      </c>
    </row>
    <row r="8" spans="1:10" ht="15" customHeight="1" x14ac:dyDescent="0.25">
      <c r="A8" s="74">
        <v>6</v>
      </c>
      <c r="B8" s="77" t="s">
        <v>63</v>
      </c>
      <c r="C8" s="62">
        <v>65100</v>
      </c>
      <c r="D8" s="62">
        <f>ROUNDUP(C8*$E$23*$E$24,0)</f>
        <v>73654</v>
      </c>
      <c r="E8" s="69">
        <v>80000</v>
      </c>
      <c r="F8" s="62">
        <f>ROUNDUP(E8*$E$24,0)</f>
        <v>85760</v>
      </c>
      <c r="G8" s="62">
        <v>100000</v>
      </c>
      <c r="H8" s="62">
        <v>90000</v>
      </c>
      <c r="I8" s="64">
        <f t="shared" si="0"/>
        <v>87885</v>
      </c>
      <c r="J8" s="62">
        <f t="shared" si="1"/>
        <v>87885</v>
      </c>
    </row>
    <row r="9" spans="1:10" ht="15" customHeight="1" x14ac:dyDescent="0.25">
      <c r="A9" s="48">
        <v>7</v>
      </c>
      <c r="B9" s="77" t="s">
        <v>64</v>
      </c>
      <c r="C9" s="48" t="s">
        <v>58</v>
      </c>
      <c r="D9" s="48" t="s">
        <v>58</v>
      </c>
      <c r="E9" s="48" t="s">
        <v>58</v>
      </c>
      <c r="F9" s="48" t="s">
        <v>58</v>
      </c>
      <c r="G9" s="62">
        <v>100000</v>
      </c>
      <c r="H9" s="62">
        <v>90000</v>
      </c>
      <c r="I9" s="64">
        <f t="shared" si="0"/>
        <v>95000</v>
      </c>
      <c r="J9" s="62">
        <f t="shared" si="1"/>
        <v>95000</v>
      </c>
    </row>
    <row r="10" spans="1:10" ht="15" customHeight="1" x14ac:dyDescent="0.25">
      <c r="A10" s="48">
        <v>8</v>
      </c>
      <c r="B10" s="77" t="s">
        <v>21</v>
      </c>
      <c r="C10" s="62">
        <v>27100</v>
      </c>
      <c r="D10" s="62">
        <f>ROUNDUP(C10*$E$23*$E$24,0)</f>
        <v>30661</v>
      </c>
      <c r="E10" s="69">
        <v>36000</v>
      </c>
      <c r="F10" s="62">
        <f t="shared" ref="F10:F13" si="2">ROUNDUP(E10*$E$24,0)</f>
        <v>38592</v>
      </c>
      <c r="G10" s="62">
        <v>50000</v>
      </c>
      <c r="H10" s="62">
        <v>56000</v>
      </c>
      <c r="I10" s="64">
        <f t="shared" si="0"/>
        <v>45554</v>
      </c>
      <c r="J10" s="62">
        <f t="shared" si="1"/>
        <v>45554</v>
      </c>
    </row>
    <row r="11" spans="1:10" ht="15" customHeight="1" x14ac:dyDescent="0.25">
      <c r="A11" s="74">
        <v>9</v>
      </c>
      <c r="B11" s="77" t="s">
        <v>22</v>
      </c>
      <c r="C11" s="62">
        <v>22600</v>
      </c>
      <c r="D11" s="62">
        <f>ROUNDUP(C11*$E$23*$E$24,0)</f>
        <v>25570</v>
      </c>
      <c r="E11" s="69">
        <v>28000</v>
      </c>
      <c r="F11" s="62">
        <f t="shared" si="2"/>
        <v>30016</v>
      </c>
      <c r="G11" s="62">
        <v>40000</v>
      </c>
      <c r="H11" s="62">
        <v>50000</v>
      </c>
      <c r="I11" s="64">
        <f t="shared" si="0"/>
        <v>38524</v>
      </c>
      <c r="J11" s="62">
        <f t="shared" si="1"/>
        <v>38524</v>
      </c>
    </row>
    <row r="12" spans="1:10" ht="15" customHeight="1" x14ac:dyDescent="0.25">
      <c r="A12" s="48">
        <v>10</v>
      </c>
      <c r="B12" s="77" t="s">
        <v>24</v>
      </c>
      <c r="C12" s="62">
        <v>27100</v>
      </c>
      <c r="D12" s="62">
        <f>ROUNDUP(C12*$E$23*$E$24,0)</f>
        <v>30661</v>
      </c>
      <c r="E12" s="69">
        <v>36000</v>
      </c>
      <c r="F12" s="62">
        <f t="shared" si="2"/>
        <v>38592</v>
      </c>
      <c r="G12" s="62">
        <v>50000</v>
      </c>
      <c r="H12" s="62">
        <v>52000</v>
      </c>
      <c r="I12" s="64">
        <f t="shared" si="0"/>
        <v>44221</v>
      </c>
      <c r="J12" s="62">
        <f t="shared" si="1"/>
        <v>44221</v>
      </c>
    </row>
    <row r="13" spans="1:10" ht="15" customHeight="1" x14ac:dyDescent="0.25">
      <c r="A13" s="48">
        <v>11</v>
      </c>
      <c r="B13" s="77" t="s">
        <v>65</v>
      </c>
      <c r="C13" s="62">
        <v>48600</v>
      </c>
      <c r="D13" s="62">
        <f>ROUNDUP(C13*$E$23*$E$24,0)</f>
        <v>54986</v>
      </c>
      <c r="E13" s="69">
        <v>62000</v>
      </c>
      <c r="F13" s="62">
        <f t="shared" si="2"/>
        <v>66464</v>
      </c>
      <c r="G13" s="62">
        <v>80000</v>
      </c>
      <c r="H13" s="62">
        <v>90000</v>
      </c>
      <c r="I13" s="64">
        <f t="shared" si="0"/>
        <v>74996</v>
      </c>
      <c r="J13" s="62">
        <f t="shared" si="1"/>
        <v>74996</v>
      </c>
    </row>
    <row r="14" spans="1:10" ht="15" customHeight="1" x14ac:dyDescent="0.25">
      <c r="A14" s="74">
        <v>12</v>
      </c>
      <c r="B14" s="77" t="s">
        <v>66</v>
      </c>
      <c r="C14" s="48" t="s">
        <v>58</v>
      </c>
      <c r="D14" s="48" t="s">
        <v>58</v>
      </c>
      <c r="E14" s="48" t="s">
        <v>58</v>
      </c>
      <c r="F14" s="48" t="s">
        <v>58</v>
      </c>
      <c r="G14" s="62">
        <v>470000</v>
      </c>
      <c r="H14" s="62">
        <v>450000</v>
      </c>
      <c r="I14" s="64">
        <f t="shared" si="0"/>
        <v>460000</v>
      </c>
      <c r="J14" s="62">
        <f t="shared" si="1"/>
        <v>460000</v>
      </c>
    </row>
    <row r="15" spans="1:10" ht="15" customHeight="1" x14ac:dyDescent="0.25">
      <c r="A15" s="48">
        <v>13</v>
      </c>
      <c r="B15" s="77" t="s">
        <v>67</v>
      </c>
      <c r="C15" s="48" t="s">
        <v>58</v>
      </c>
      <c r="D15" s="48" t="s">
        <v>58</v>
      </c>
      <c r="E15" s="48" t="s">
        <v>58</v>
      </c>
      <c r="F15" s="48" t="s">
        <v>58</v>
      </c>
      <c r="G15" s="62">
        <v>520000</v>
      </c>
      <c r="H15" s="62">
        <v>520000</v>
      </c>
      <c r="I15" s="64">
        <f t="shared" si="0"/>
        <v>520000</v>
      </c>
      <c r="J15" s="62">
        <f t="shared" si="1"/>
        <v>520000</v>
      </c>
    </row>
    <row r="16" spans="1:10" ht="15" customHeight="1" x14ac:dyDescent="0.25">
      <c r="A16" s="48">
        <v>14</v>
      </c>
      <c r="B16" s="77" t="s">
        <v>68</v>
      </c>
      <c r="C16" s="48" t="s">
        <v>58</v>
      </c>
      <c r="D16" s="48" t="s">
        <v>58</v>
      </c>
      <c r="E16" s="48" t="s">
        <v>58</v>
      </c>
      <c r="F16" s="48" t="s">
        <v>58</v>
      </c>
      <c r="G16" s="62">
        <v>420000</v>
      </c>
      <c r="H16" s="62">
        <v>450000</v>
      </c>
      <c r="I16" s="64">
        <f t="shared" si="0"/>
        <v>435000</v>
      </c>
      <c r="J16" s="62">
        <f t="shared" si="1"/>
        <v>435000</v>
      </c>
    </row>
    <row r="17" spans="1:10" ht="15" customHeight="1" x14ac:dyDescent="0.25">
      <c r="A17" s="74">
        <v>15</v>
      </c>
      <c r="B17" s="77" t="s">
        <v>69</v>
      </c>
      <c r="C17" s="48" t="s">
        <v>43</v>
      </c>
      <c r="D17" s="48" t="s">
        <v>43</v>
      </c>
      <c r="E17" s="48" t="s">
        <v>43</v>
      </c>
      <c r="F17" s="48" t="s">
        <v>43</v>
      </c>
      <c r="G17" s="48" t="s">
        <v>43</v>
      </c>
      <c r="H17" s="48" t="s">
        <v>43</v>
      </c>
      <c r="I17" s="48" t="s">
        <v>43</v>
      </c>
      <c r="J17" s="48" t="s">
        <v>43</v>
      </c>
    </row>
    <row r="18" spans="1:10" ht="15" customHeight="1" x14ac:dyDescent="0.25">
      <c r="A18" s="48">
        <v>16</v>
      </c>
      <c r="B18" s="77" t="s">
        <v>70</v>
      </c>
      <c r="C18" s="48" t="s">
        <v>43</v>
      </c>
      <c r="D18" s="48" t="s">
        <v>43</v>
      </c>
      <c r="E18" s="48" t="s">
        <v>43</v>
      </c>
      <c r="F18" s="48" t="s">
        <v>43</v>
      </c>
      <c r="G18" s="48" t="s">
        <v>43</v>
      </c>
      <c r="H18" s="48" t="s">
        <v>43</v>
      </c>
      <c r="I18" s="48" t="s">
        <v>43</v>
      </c>
      <c r="J18" s="48" t="s">
        <v>43</v>
      </c>
    </row>
    <row r="19" spans="1:10" ht="15" customHeight="1" x14ac:dyDescent="0.25">
      <c r="A19" s="48">
        <v>17</v>
      </c>
      <c r="B19" s="77" t="s">
        <v>71</v>
      </c>
      <c r="C19" s="48" t="s">
        <v>43</v>
      </c>
      <c r="D19" s="48" t="s">
        <v>43</v>
      </c>
      <c r="E19" s="48" t="s">
        <v>43</v>
      </c>
      <c r="F19" s="48" t="s">
        <v>43</v>
      </c>
      <c r="G19" s="48" t="s">
        <v>43</v>
      </c>
      <c r="H19" s="48" t="s">
        <v>43</v>
      </c>
      <c r="I19" s="48" t="s">
        <v>43</v>
      </c>
      <c r="J19" s="48" t="s">
        <v>43</v>
      </c>
    </row>
    <row r="20" spans="1:10" ht="15" customHeight="1" x14ac:dyDescent="0.25">
      <c r="A20" s="74">
        <v>18</v>
      </c>
      <c r="B20" s="77" t="s">
        <v>72</v>
      </c>
      <c r="C20" s="48" t="s">
        <v>58</v>
      </c>
      <c r="D20" s="48" t="s">
        <v>58</v>
      </c>
      <c r="E20" s="48" t="s">
        <v>58</v>
      </c>
      <c r="F20" s="48" t="s">
        <v>58</v>
      </c>
      <c r="G20" s="62">
        <v>1500000</v>
      </c>
      <c r="H20" s="62">
        <v>1400000</v>
      </c>
      <c r="I20" s="64">
        <f t="shared" si="0"/>
        <v>1450000</v>
      </c>
      <c r="J20" s="62">
        <f t="shared" si="1"/>
        <v>1450000</v>
      </c>
    </row>
    <row r="21" spans="1:10" ht="15" customHeight="1" x14ac:dyDescent="0.25">
      <c r="A21" s="48">
        <v>19</v>
      </c>
      <c r="B21" s="77" t="s">
        <v>73</v>
      </c>
      <c r="C21" s="48" t="s">
        <v>58</v>
      </c>
      <c r="D21" s="48" t="s">
        <v>58</v>
      </c>
      <c r="E21" s="48" t="s">
        <v>58</v>
      </c>
      <c r="F21" s="48" t="s">
        <v>58</v>
      </c>
      <c r="G21" s="62">
        <v>1500000</v>
      </c>
      <c r="H21" s="62">
        <v>1700000</v>
      </c>
      <c r="I21" s="64">
        <f t="shared" si="0"/>
        <v>1600000</v>
      </c>
      <c r="J21" s="62">
        <f t="shared" si="1"/>
        <v>1600000</v>
      </c>
    </row>
    <row r="22" spans="1:10" x14ac:dyDescent="0.25">
      <c r="D22" s="75"/>
      <c r="E22" s="75"/>
      <c r="F22" s="75"/>
      <c r="G22" s="75"/>
      <c r="H22" s="75"/>
      <c r="I22" s="75"/>
    </row>
    <row r="23" spans="1:10" x14ac:dyDescent="0.25">
      <c r="C23" s="70" t="s">
        <v>74</v>
      </c>
      <c r="D23" s="71">
        <v>5.5399999999999998E-2</v>
      </c>
      <c r="E23" s="72">
        <f>1+D23</f>
        <v>1.0553999999999999</v>
      </c>
      <c r="F23" s="71"/>
    </row>
    <row r="24" spans="1:10" x14ac:dyDescent="0.25">
      <c r="C24" s="70" t="s">
        <v>75</v>
      </c>
      <c r="D24" s="71">
        <v>7.1999999999999995E-2</v>
      </c>
      <c r="E24" s="72">
        <f>1+D24</f>
        <v>1.0720000000000001</v>
      </c>
    </row>
  </sheetData>
  <mergeCells count="4">
    <mergeCell ref="A1:A2"/>
    <mergeCell ref="B1:B2"/>
    <mergeCell ref="C1:D1"/>
    <mergeCell ref="E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I3" sqref="I3:I21"/>
    </sheetView>
  </sheetViews>
  <sheetFormatPr baseColWidth="10" defaultColWidth="11.44140625" defaultRowHeight="10.8" x14ac:dyDescent="0.25"/>
  <cols>
    <col min="1" max="1" width="8.6640625" style="70" customWidth="1"/>
    <col min="2" max="2" width="82.109375" style="70" customWidth="1"/>
    <col min="3" max="6" width="14.33203125" style="70" customWidth="1"/>
    <col min="7" max="10" width="14.5546875" style="70" customWidth="1"/>
    <col min="11" max="16384" width="11.44140625" style="70"/>
  </cols>
  <sheetData>
    <row r="1" spans="1:10" ht="40.799999999999997" x14ac:dyDescent="0.25">
      <c r="A1" s="90" t="s">
        <v>0</v>
      </c>
      <c r="B1" s="90" t="s">
        <v>81</v>
      </c>
      <c r="C1" s="91" t="s">
        <v>48</v>
      </c>
      <c r="D1" s="89"/>
      <c r="E1" s="91" t="s">
        <v>49</v>
      </c>
      <c r="F1" s="89"/>
      <c r="G1" s="52" t="s">
        <v>50</v>
      </c>
      <c r="H1" s="53" t="s">
        <v>51</v>
      </c>
      <c r="I1" s="54" t="s">
        <v>52</v>
      </c>
      <c r="J1" s="54" t="s">
        <v>53</v>
      </c>
    </row>
    <row r="2" spans="1:10" ht="20.399999999999999" x14ac:dyDescent="0.25">
      <c r="A2" s="90"/>
      <c r="B2" s="90"/>
      <c r="C2" s="56" t="s">
        <v>54</v>
      </c>
      <c r="D2" s="56" t="s">
        <v>55</v>
      </c>
      <c r="E2" s="56" t="s">
        <v>54</v>
      </c>
      <c r="F2" s="56" t="s">
        <v>55</v>
      </c>
      <c r="G2" s="57" t="s">
        <v>54</v>
      </c>
      <c r="H2" s="56" t="s">
        <v>54</v>
      </c>
      <c r="I2" s="59" t="s">
        <v>56</v>
      </c>
      <c r="J2" s="59" t="s">
        <v>56</v>
      </c>
    </row>
    <row r="3" spans="1:10" ht="15" customHeight="1" x14ac:dyDescent="0.25">
      <c r="A3" s="48">
        <v>1</v>
      </c>
      <c r="B3" s="77" t="s">
        <v>57</v>
      </c>
      <c r="C3" s="61" t="s">
        <v>58</v>
      </c>
      <c r="D3" s="61" t="s">
        <v>58</v>
      </c>
      <c r="E3" s="61" t="s">
        <v>58</v>
      </c>
      <c r="F3" s="61" t="s">
        <v>58</v>
      </c>
      <c r="G3" s="62">
        <v>120000</v>
      </c>
      <c r="H3" s="62">
        <v>115000</v>
      </c>
      <c r="I3" s="78">
        <f>+ROUNDUP(AVERAGE(G3,H3),0)</f>
        <v>117500</v>
      </c>
      <c r="J3" s="62">
        <f>+I3</f>
        <v>117500</v>
      </c>
    </row>
    <row r="4" spans="1:10" ht="15" customHeight="1" x14ac:dyDescent="0.25">
      <c r="A4" s="48">
        <v>2</v>
      </c>
      <c r="B4" s="77" t="s">
        <v>59</v>
      </c>
      <c r="C4" s="61" t="s">
        <v>58</v>
      </c>
      <c r="D4" s="61" t="s">
        <v>58</v>
      </c>
      <c r="E4" s="61" t="s">
        <v>58</v>
      </c>
      <c r="F4" s="61" t="s">
        <v>58</v>
      </c>
      <c r="G4" s="62">
        <v>120000</v>
      </c>
      <c r="H4" s="62">
        <v>115000</v>
      </c>
      <c r="I4" s="78">
        <f>+ROUNDUP(AVERAGE(G4,H4),0)</f>
        <v>117500</v>
      </c>
      <c r="J4" s="62">
        <f>+I4</f>
        <v>117500</v>
      </c>
    </row>
    <row r="5" spans="1:10" x14ac:dyDescent="0.25">
      <c r="A5" s="74">
        <v>3</v>
      </c>
      <c r="B5" s="77" t="s">
        <v>60</v>
      </c>
      <c r="C5" s="61" t="s">
        <v>58</v>
      </c>
      <c r="D5" s="61" t="s">
        <v>58</v>
      </c>
      <c r="E5" s="61" t="s">
        <v>58</v>
      </c>
      <c r="F5" s="61" t="s">
        <v>58</v>
      </c>
      <c r="G5" s="62">
        <v>80000</v>
      </c>
      <c r="H5" s="62">
        <v>70000</v>
      </c>
      <c r="I5" s="78">
        <f>+ROUNDUP(AVERAGE(G5,H5),0)</f>
        <v>75000</v>
      </c>
      <c r="J5" s="62">
        <f>+I5</f>
        <v>75000</v>
      </c>
    </row>
    <row r="6" spans="1:10" ht="15" customHeight="1" x14ac:dyDescent="0.25">
      <c r="A6" s="48">
        <v>4</v>
      </c>
      <c r="B6" s="77" t="s">
        <v>61</v>
      </c>
      <c r="C6" s="48" t="s">
        <v>43</v>
      </c>
      <c r="D6" s="48" t="s">
        <v>43</v>
      </c>
      <c r="E6" s="48" t="s">
        <v>43</v>
      </c>
      <c r="F6" s="48" t="s">
        <v>43</v>
      </c>
      <c r="G6" s="48" t="s">
        <v>43</v>
      </c>
      <c r="H6" s="48" t="s">
        <v>43</v>
      </c>
      <c r="I6" s="48" t="s">
        <v>43</v>
      </c>
      <c r="J6" s="48" t="s">
        <v>43</v>
      </c>
    </row>
    <row r="7" spans="1:10" ht="15" customHeight="1" x14ac:dyDescent="0.25">
      <c r="A7" s="48">
        <v>5</v>
      </c>
      <c r="B7" s="77" t="s">
        <v>62</v>
      </c>
      <c r="C7" s="61" t="s">
        <v>58</v>
      </c>
      <c r="D7" s="61" t="s">
        <v>58</v>
      </c>
      <c r="E7" s="61" t="s">
        <v>58</v>
      </c>
      <c r="F7" s="61" t="s">
        <v>58</v>
      </c>
      <c r="G7" s="62">
        <v>160000</v>
      </c>
      <c r="H7" s="62">
        <v>115000</v>
      </c>
      <c r="I7" s="78">
        <f>+ROUNDUP(AVERAGE(G7,H7),0)</f>
        <v>137500</v>
      </c>
      <c r="J7" s="62">
        <f t="shared" ref="J7:J16" si="0">+I7</f>
        <v>137500</v>
      </c>
    </row>
    <row r="8" spans="1:10" ht="15" customHeight="1" x14ac:dyDescent="0.25">
      <c r="A8" s="74">
        <v>6</v>
      </c>
      <c r="B8" s="77" t="s">
        <v>63</v>
      </c>
      <c r="C8" s="62">
        <v>99500</v>
      </c>
      <c r="D8" s="62">
        <f>ROUNDUP(C8*$E$23*$E$24,0)</f>
        <v>112574</v>
      </c>
      <c r="E8" s="69">
        <v>98000</v>
      </c>
      <c r="F8" s="62">
        <f>ROUNDUP(E8*$E$24,0)</f>
        <v>105056</v>
      </c>
      <c r="G8" s="62">
        <v>130000</v>
      </c>
      <c r="H8" s="62">
        <v>90000</v>
      </c>
      <c r="I8" s="78">
        <f>+ROUNDUP(AVERAGE(D8,F8,G8,H8),0)</f>
        <v>109408</v>
      </c>
      <c r="J8" s="62">
        <f t="shared" si="0"/>
        <v>109408</v>
      </c>
    </row>
    <row r="9" spans="1:10" ht="15" customHeight="1" x14ac:dyDescent="0.25">
      <c r="A9" s="48">
        <v>7</v>
      </c>
      <c r="B9" s="77" t="s">
        <v>64</v>
      </c>
      <c r="C9" s="61" t="s">
        <v>58</v>
      </c>
      <c r="D9" s="61" t="s">
        <v>58</v>
      </c>
      <c r="E9" s="61" t="s">
        <v>58</v>
      </c>
      <c r="F9" s="61" t="s">
        <v>58</v>
      </c>
      <c r="G9" s="62">
        <v>130000</v>
      </c>
      <c r="H9" s="62">
        <v>90000</v>
      </c>
      <c r="I9" s="78">
        <f>+ROUNDUP(AVERAGE(G9,H9),0)</f>
        <v>110000</v>
      </c>
      <c r="J9" s="62">
        <f t="shared" si="0"/>
        <v>110000</v>
      </c>
    </row>
    <row r="10" spans="1:10" ht="15" customHeight="1" x14ac:dyDescent="0.25">
      <c r="A10" s="48">
        <v>8</v>
      </c>
      <c r="B10" s="77" t="s">
        <v>21</v>
      </c>
      <c r="C10" s="62">
        <v>34200</v>
      </c>
      <c r="D10" s="62">
        <f t="shared" ref="D10:D13" si="1">ROUNDUP(C10*$E$23*$E$24,0)</f>
        <v>38694</v>
      </c>
      <c r="E10" s="69">
        <v>45000</v>
      </c>
      <c r="F10" s="62">
        <f t="shared" ref="F10:F13" si="2">ROUNDUP(E10*$E$24,0)</f>
        <v>48240</v>
      </c>
      <c r="G10" s="62">
        <v>80000</v>
      </c>
      <c r="H10" s="62">
        <v>58000</v>
      </c>
      <c r="I10" s="78">
        <f t="shared" ref="I10:I13" si="3">+ROUNDUP(AVERAGE(D10,F10,G10,H10),0)</f>
        <v>56234</v>
      </c>
      <c r="J10" s="62">
        <f t="shared" si="0"/>
        <v>56234</v>
      </c>
    </row>
    <row r="11" spans="1:10" ht="15" customHeight="1" x14ac:dyDescent="0.25">
      <c r="A11" s="74">
        <v>9</v>
      </c>
      <c r="B11" s="77" t="s">
        <v>22</v>
      </c>
      <c r="C11" s="62">
        <v>34200</v>
      </c>
      <c r="D11" s="62">
        <f t="shared" si="1"/>
        <v>38694</v>
      </c>
      <c r="E11" s="69">
        <v>40000</v>
      </c>
      <c r="F11" s="62">
        <f t="shared" si="2"/>
        <v>42880</v>
      </c>
      <c r="G11" s="62">
        <v>70000</v>
      </c>
      <c r="H11" s="62">
        <v>56000</v>
      </c>
      <c r="I11" s="78">
        <f t="shared" si="3"/>
        <v>51894</v>
      </c>
      <c r="J11" s="62">
        <f t="shared" si="0"/>
        <v>51894</v>
      </c>
    </row>
    <row r="12" spans="1:10" ht="15" customHeight="1" x14ac:dyDescent="0.25">
      <c r="A12" s="48">
        <v>10</v>
      </c>
      <c r="B12" s="77" t="s">
        <v>24</v>
      </c>
      <c r="C12" s="62">
        <v>34200</v>
      </c>
      <c r="D12" s="62">
        <f t="shared" si="1"/>
        <v>38694</v>
      </c>
      <c r="E12" s="69">
        <v>45000</v>
      </c>
      <c r="F12" s="62">
        <f t="shared" si="2"/>
        <v>48240</v>
      </c>
      <c r="G12" s="62">
        <v>80000</v>
      </c>
      <c r="H12" s="62">
        <v>58000</v>
      </c>
      <c r="I12" s="78">
        <f t="shared" si="3"/>
        <v>56234</v>
      </c>
      <c r="J12" s="62">
        <f t="shared" si="0"/>
        <v>56234</v>
      </c>
    </row>
    <row r="13" spans="1:10" ht="15" customHeight="1" x14ac:dyDescent="0.25">
      <c r="A13" s="48">
        <v>11</v>
      </c>
      <c r="B13" s="77" t="s">
        <v>65</v>
      </c>
      <c r="C13" s="62">
        <v>70200</v>
      </c>
      <c r="D13" s="62">
        <f t="shared" si="1"/>
        <v>79424</v>
      </c>
      <c r="E13" s="69">
        <v>75000</v>
      </c>
      <c r="F13" s="62">
        <f t="shared" si="2"/>
        <v>80400</v>
      </c>
      <c r="G13" s="62">
        <v>110000</v>
      </c>
      <c r="H13" s="62">
        <v>90000</v>
      </c>
      <c r="I13" s="78">
        <f t="shared" si="3"/>
        <v>89956</v>
      </c>
      <c r="J13" s="62">
        <f t="shared" si="0"/>
        <v>89956</v>
      </c>
    </row>
    <row r="14" spans="1:10" ht="15" customHeight="1" x14ac:dyDescent="0.25">
      <c r="A14" s="74">
        <v>12</v>
      </c>
      <c r="B14" s="77" t="s">
        <v>66</v>
      </c>
      <c r="C14" s="61" t="s">
        <v>58</v>
      </c>
      <c r="D14" s="61" t="s">
        <v>58</v>
      </c>
      <c r="E14" s="61" t="s">
        <v>58</v>
      </c>
      <c r="F14" s="61" t="s">
        <v>58</v>
      </c>
      <c r="G14" s="62">
        <v>500000</v>
      </c>
      <c r="H14" s="62">
        <v>600000</v>
      </c>
      <c r="I14" s="78">
        <f t="shared" ref="I14:I16" si="4">+ROUNDUP(AVERAGE(G14,H14),0)</f>
        <v>550000</v>
      </c>
      <c r="J14" s="62">
        <f t="shared" si="0"/>
        <v>550000</v>
      </c>
    </row>
    <row r="15" spans="1:10" ht="15" customHeight="1" x14ac:dyDescent="0.25">
      <c r="A15" s="48">
        <v>13</v>
      </c>
      <c r="B15" s="77" t="s">
        <v>67</v>
      </c>
      <c r="C15" s="61" t="s">
        <v>58</v>
      </c>
      <c r="D15" s="61" t="s">
        <v>58</v>
      </c>
      <c r="E15" s="61" t="s">
        <v>58</v>
      </c>
      <c r="F15" s="61" t="s">
        <v>58</v>
      </c>
      <c r="G15" s="62">
        <v>550000</v>
      </c>
      <c r="H15" s="62">
        <v>700000</v>
      </c>
      <c r="I15" s="78">
        <f t="shared" si="4"/>
        <v>625000</v>
      </c>
      <c r="J15" s="62">
        <f t="shared" si="0"/>
        <v>625000</v>
      </c>
    </row>
    <row r="16" spans="1:10" ht="15" customHeight="1" x14ac:dyDescent="0.25">
      <c r="A16" s="48">
        <v>14</v>
      </c>
      <c r="B16" s="77" t="s">
        <v>68</v>
      </c>
      <c r="C16" s="61" t="s">
        <v>58</v>
      </c>
      <c r="D16" s="61" t="s">
        <v>58</v>
      </c>
      <c r="E16" s="61" t="s">
        <v>58</v>
      </c>
      <c r="F16" s="61" t="s">
        <v>58</v>
      </c>
      <c r="G16" s="62">
        <v>450000</v>
      </c>
      <c r="H16" s="62">
        <v>450000</v>
      </c>
      <c r="I16" s="78">
        <f t="shared" si="4"/>
        <v>450000</v>
      </c>
      <c r="J16" s="62">
        <f t="shared" si="0"/>
        <v>450000</v>
      </c>
    </row>
    <row r="17" spans="1:10" ht="15" customHeight="1" x14ac:dyDescent="0.25">
      <c r="A17" s="74">
        <v>15</v>
      </c>
      <c r="B17" s="77" t="s">
        <v>69</v>
      </c>
      <c r="C17" s="48" t="s">
        <v>43</v>
      </c>
      <c r="D17" s="48" t="s">
        <v>43</v>
      </c>
      <c r="E17" s="48" t="s">
        <v>43</v>
      </c>
      <c r="F17" s="48" t="s">
        <v>43</v>
      </c>
      <c r="G17" s="48" t="s">
        <v>43</v>
      </c>
      <c r="H17" s="48" t="s">
        <v>43</v>
      </c>
      <c r="I17" s="48" t="s">
        <v>43</v>
      </c>
      <c r="J17" s="48" t="s">
        <v>43</v>
      </c>
    </row>
    <row r="18" spans="1:10" ht="15" customHeight="1" x14ac:dyDescent="0.25">
      <c r="A18" s="48">
        <v>16</v>
      </c>
      <c r="B18" s="77" t="s">
        <v>70</v>
      </c>
      <c r="C18" s="48" t="s">
        <v>43</v>
      </c>
      <c r="D18" s="48" t="s">
        <v>43</v>
      </c>
      <c r="E18" s="48" t="s">
        <v>43</v>
      </c>
      <c r="F18" s="48" t="s">
        <v>43</v>
      </c>
      <c r="G18" s="48" t="s">
        <v>43</v>
      </c>
      <c r="H18" s="48" t="s">
        <v>43</v>
      </c>
      <c r="I18" s="48" t="s">
        <v>43</v>
      </c>
      <c r="J18" s="48" t="s">
        <v>43</v>
      </c>
    </row>
    <row r="19" spans="1:10" ht="15" customHeight="1" x14ac:dyDescent="0.25">
      <c r="A19" s="48">
        <v>17</v>
      </c>
      <c r="B19" s="77" t="s">
        <v>71</v>
      </c>
      <c r="C19" s="48" t="s">
        <v>43</v>
      </c>
      <c r="D19" s="48" t="s">
        <v>43</v>
      </c>
      <c r="E19" s="48" t="s">
        <v>43</v>
      </c>
      <c r="F19" s="48" t="s">
        <v>43</v>
      </c>
      <c r="G19" s="48" t="s">
        <v>43</v>
      </c>
      <c r="H19" s="48" t="s">
        <v>43</v>
      </c>
      <c r="I19" s="48" t="s">
        <v>43</v>
      </c>
      <c r="J19" s="48" t="s">
        <v>43</v>
      </c>
    </row>
    <row r="20" spans="1:10" ht="15" customHeight="1" x14ac:dyDescent="0.25">
      <c r="A20" s="74">
        <v>18</v>
      </c>
      <c r="B20" s="77" t="s">
        <v>72</v>
      </c>
      <c r="C20" s="48" t="s">
        <v>43</v>
      </c>
      <c r="D20" s="48" t="s">
        <v>43</v>
      </c>
      <c r="E20" s="48" t="s">
        <v>43</v>
      </c>
      <c r="F20" s="48" t="s">
        <v>43</v>
      </c>
      <c r="G20" s="48" t="s">
        <v>43</v>
      </c>
      <c r="H20" s="48" t="s">
        <v>43</v>
      </c>
      <c r="I20" s="48" t="s">
        <v>43</v>
      </c>
      <c r="J20" s="48" t="s">
        <v>43</v>
      </c>
    </row>
    <row r="21" spans="1:10" ht="15" customHeight="1" x14ac:dyDescent="0.25">
      <c r="A21" s="48">
        <v>19</v>
      </c>
      <c r="B21" s="77" t="s">
        <v>73</v>
      </c>
      <c r="C21" s="48" t="s">
        <v>43</v>
      </c>
      <c r="D21" s="48" t="s">
        <v>43</v>
      </c>
      <c r="E21" s="48" t="s">
        <v>43</v>
      </c>
      <c r="F21" s="48" t="s">
        <v>43</v>
      </c>
      <c r="G21" s="48" t="s">
        <v>46</v>
      </c>
      <c r="H21" s="48" t="s">
        <v>46</v>
      </c>
      <c r="I21" s="48" t="s">
        <v>43</v>
      </c>
      <c r="J21" s="48" t="s">
        <v>43</v>
      </c>
    </row>
    <row r="23" spans="1:10" x14ac:dyDescent="0.25">
      <c r="C23" s="70" t="s">
        <v>74</v>
      </c>
      <c r="D23" s="71">
        <v>5.5399999999999998E-2</v>
      </c>
      <c r="E23" s="72">
        <f>1+D23</f>
        <v>1.0553999999999999</v>
      </c>
      <c r="F23" s="71"/>
    </row>
    <row r="24" spans="1:10" x14ac:dyDescent="0.25">
      <c r="C24" s="70" t="s">
        <v>75</v>
      </c>
      <c r="D24" s="71">
        <v>7.1999999999999995E-2</v>
      </c>
      <c r="E24" s="72">
        <f>1+D24</f>
        <v>1.0720000000000001</v>
      </c>
    </row>
  </sheetData>
  <mergeCells count="4">
    <mergeCell ref="A1:A2"/>
    <mergeCell ref="B1:B2"/>
    <mergeCell ref="C1:D1"/>
    <mergeCell ref="E1:F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F10" sqref="F10"/>
    </sheetView>
  </sheetViews>
  <sheetFormatPr baseColWidth="10" defaultColWidth="11.44140625" defaultRowHeight="10.8" x14ac:dyDescent="0.25"/>
  <cols>
    <col min="1" max="1" width="8.6640625" style="70" customWidth="1"/>
    <col min="2" max="2" width="80.6640625" style="70" customWidth="1"/>
    <col min="3" max="10" width="14.5546875" style="70" customWidth="1"/>
    <col min="11" max="16384" width="11.44140625" style="70"/>
  </cols>
  <sheetData>
    <row r="1" spans="1:10" ht="40.799999999999997" x14ac:dyDescent="0.25">
      <c r="A1" s="90" t="s">
        <v>0</v>
      </c>
      <c r="B1" s="90" t="s">
        <v>79</v>
      </c>
      <c r="C1" s="91" t="s">
        <v>48</v>
      </c>
      <c r="D1" s="89"/>
      <c r="E1" s="91" t="s">
        <v>49</v>
      </c>
      <c r="F1" s="89"/>
      <c r="G1" s="52" t="s">
        <v>50</v>
      </c>
      <c r="H1" s="52" t="s">
        <v>51</v>
      </c>
      <c r="I1" s="79" t="s">
        <v>52</v>
      </c>
      <c r="J1" s="54" t="s">
        <v>53</v>
      </c>
    </row>
    <row r="2" spans="1:10" ht="20.399999999999999" x14ac:dyDescent="0.25">
      <c r="A2" s="90"/>
      <c r="B2" s="90"/>
      <c r="C2" s="56" t="s">
        <v>54</v>
      </c>
      <c r="D2" s="56" t="s">
        <v>55</v>
      </c>
      <c r="E2" s="56" t="s">
        <v>54</v>
      </c>
      <c r="F2" s="56" t="s">
        <v>55</v>
      </c>
      <c r="G2" s="57" t="s">
        <v>54</v>
      </c>
      <c r="H2" s="56" t="s">
        <v>54</v>
      </c>
      <c r="I2" s="68" t="s">
        <v>56</v>
      </c>
      <c r="J2" s="59" t="s">
        <v>56</v>
      </c>
    </row>
    <row r="3" spans="1:10" ht="15" customHeight="1" x14ac:dyDescent="0.25">
      <c r="A3" s="48">
        <v>1</v>
      </c>
      <c r="B3" s="77" t="s">
        <v>57</v>
      </c>
      <c r="C3" s="61" t="s">
        <v>58</v>
      </c>
      <c r="D3" s="61" t="s">
        <v>58</v>
      </c>
      <c r="E3" s="61" t="s">
        <v>58</v>
      </c>
      <c r="F3" s="61" t="s">
        <v>58</v>
      </c>
      <c r="G3" s="62">
        <v>120000</v>
      </c>
      <c r="H3" s="62">
        <v>115000</v>
      </c>
      <c r="I3" s="78">
        <f>+ROUNDUP(AVERAGE(G3,H3),0)</f>
        <v>117500</v>
      </c>
      <c r="J3" s="62">
        <f>+I3</f>
        <v>117500</v>
      </c>
    </row>
    <row r="4" spans="1:10" ht="15" customHeight="1" x14ac:dyDescent="0.25">
      <c r="A4" s="48">
        <v>2</v>
      </c>
      <c r="B4" s="77" t="s">
        <v>59</v>
      </c>
      <c r="C4" s="61" t="s">
        <v>58</v>
      </c>
      <c r="D4" s="61" t="s">
        <v>58</v>
      </c>
      <c r="E4" s="61" t="s">
        <v>58</v>
      </c>
      <c r="F4" s="61" t="s">
        <v>58</v>
      </c>
      <c r="G4" s="62">
        <v>120000</v>
      </c>
      <c r="H4" s="62">
        <v>115000</v>
      </c>
      <c r="I4" s="78">
        <f>+ROUNDUP(AVERAGE(G4,H4),0)</f>
        <v>117500</v>
      </c>
      <c r="J4" s="62">
        <f>+I4</f>
        <v>117500</v>
      </c>
    </row>
    <row r="5" spans="1:10" ht="15" customHeight="1" x14ac:dyDescent="0.25">
      <c r="A5" s="48">
        <v>3</v>
      </c>
      <c r="B5" s="77" t="s">
        <v>60</v>
      </c>
      <c r="C5" s="61" t="s">
        <v>58</v>
      </c>
      <c r="D5" s="61" t="s">
        <v>58</v>
      </c>
      <c r="E5" s="61" t="s">
        <v>58</v>
      </c>
      <c r="F5" s="61" t="s">
        <v>58</v>
      </c>
      <c r="G5" s="62">
        <v>80000</v>
      </c>
      <c r="H5" s="62">
        <v>70000</v>
      </c>
      <c r="I5" s="78">
        <f>+ROUNDUP(AVERAGE(G5,H5),0)</f>
        <v>75000</v>
      </c>
      <c r="J5" s="62">
        <f>+I5</f>
        <v>75000</v>
      </c>
    </row>
    <row r="6" spans="1:10" ht="15" customHeight="1" x14ac:dyDescent="0.25">
      <c r="A6" s="48">
        <v>4</v>
      </c>
      <c r="B6" s="77" t="s">
        <v>61</v>
      </c>
      <c r="C6" s="48" t="s">
        <v>43</v>
      </c>
      <c r="D6" s="48" t="s">
        <v>43</v>
      </c>
      <c r="E6" s="48" t="s">
        <v>43</v>
      </c>
      <c r="F6" s="48" t="s">
        <v>43</v>
      </c>
      <c r="G6" s="48" t="s">
        <v>43</v>
      </c>
      <c r="H6" s="48" t="s">
        <v>43</v>
      </c>
      <c r="I6" s="48" t="s">
        <v>43</v>
      </c>
      <c r="J6" s="48" t="s">
        <v>43</v>
      </c>
    </row>
    <row r="7" spans="1:10" ht="15" customHeight="1" x14ac:dyDescent="0.25">
      <c r="A7" s="48">
        <v>5</v>
      </c>
      <c r="B7" s="77" t="s">
        <v>62</v>
      </c>
      <c r="C7" s="61" t="s">
        <v>58</v>
      </c>
      <c r="D7" s="61" t="s">
        <v>58</v>
      </c>
      <c r="E7" s="61" t="s">
        <v>58</v>
      </c>
      <c r="F7" s="61" t="s">
        <v>58</v>
      </c>
      <c r="G7" s="62">
        <v>160000</v>
      </c>
      <c r="H7" s="62">
        <v>115000</v>
      </c>
      <c r="I7" s="78">
        <f>+ROUNDUP(AVERAGE(G7,H7),0)</f>
        <v>137500</v>
      </c>
      <c r="J7" s="62">
        <f t="shared" ref="J7:J16" si="0">+I7</f>
        <v>137500</v>
      </c>
    </row>
    <row r="8" spans="1:10" ht="15" customHeight="1" x14ac:dyDescent="0.25">
      <c r="A8" s="74">
        <v>6</v>
      </c>
      <c r="B8" s="77" t="s">
        <v>63</v>
      </c>
      <c r="C8" s="62">
        <v>99900</v>
      </c>
      <c r="D8" s="62">
        <f>ROUNDUP(C8*$E$23,0)</f>
        <v>105435</v>
      </c>
      <c r="E8" s="69">
        <v>100000</v>
      </c>
      <c r="F8" s="62">
        <f>ROUNDUP(E8*$E$24,0)</f>
        <v>107200</v>
      </c>
      <c r="G8" s="62">
        <v>130000</v>
      </c>
      <c r="H8" s="62">
        <v>90000</v>
      </c>
      <c r="I8" s="78">
        <f>+ROUNDUP(AVERAGE(D8,F8,G8,H8),0)</f>
        <v>108159</v>
      </c>
      <c r="J8" s="62">
        <f t="shared" si="0"/>
        <v>108159</v>
      </c>
    </row>
    <row r="9" spans="1:10" ht="15" customHeight="1" x14ac:dyDescent="0.25">
      <c r="A9" s="48">
        <v>7</v>
      </c>
      <c r="B9" s="77" t="s">
        <v>64</v>
      </c>
      <c r="C9" s="61" t="s">
        <v>58</v>
      </c>
      <c r="D9" s="61" t="s">
        <v>58</v>
      </c>
      <c r="E9" s="61" t="s">
        <v>58</v>
      </c>
      <c r="F9" s="61" t="s">
        <v>58</v>
      </c>
      <c r="G9" s="62">
        <v>130000</v>
      </c>
      <c r="H9" s="62">
        <v>90000</v>
      </c>
      <c r="I9" s="78">
        <f>+ROUNDUP(AVERAGE(G9,H9),0)</f>
        <v>110000</v>
      </c>
      <c r="J9" s="62">
        <f t="shared" si="0"/>
        <v>110000</v>
      </c>
    </row>
    <row r="10" spans="1:10" ht="15" customHeight="1" x14ac:dyDescent="0.25">
      <c r="A10" s="48">
        <v>8</v>
      </c>
      <c r="B10" s="77" t="s">
        <v>21</v>
      </c>
      <c r="C10" s="62">
        <v>34200</v>
      </c>
      <c r="D10" s="62">
        <f>ROUNDUP(C10*$E$23,0)</f>
        <v>36095</v>
      </c>
      <c r="E10" s="69">
        <v>45000</v>
      </c>
      <c r="F10" s="62">
        <f t="shared" ref="F10:F13" si="1">ROUNDUP(E10*$E$24,0)</f>
        <v>48240</v>
      </c>
      <c r="G10" s="62">
        <v>80000</v>
      </c>
      <c r="H10" s="62">
        <v>58000</v>
      </c>
      <c r="I10" s="78">
        <f t="shared" ref="I10:I13" si="2">+ROUNDUP(AVERAGE(D10,F10,G10,H10),0)</f>
        <v>55584</v>
      </c>
      <c r="J10" s="62">
        <f t="shared" si="0"/>
        <v>55584</v>
      </c>
    </row>
    <row r="11" spans="1:10" ht="15" customHeight="1" x14ac:dyDescent="0.25">
      <c r="A11" s="74">
        <v>9</v>
      </c>
      <c r="B11" s="77" t="s">
        <v>22</v>
      </c>
      <c r="C11" s="62">
        <v>34200</v>
      </c>
      <c r="D11" s="62">
        <f>ROUNDUP(C11*$E$23,0)</f>
        <v>36095</v>
      </c>
      <c r="E11" s="69">
        <v>38000</v>
      </c>
      <c r="F11" s="62">
        <f t="shared" si="1"/>
        <v>40736</v>
      </c>
      <c r="G11" s="62">
        <v>70000</v>
      </c>
      <c r="H11" s="62">
        <v>56000</v>
      </c>
      <c r="I11" s="78">
        <f t="shared" si="2"/>
        <v>50708</v>
      </c>
      <c r="J11" s="62">
        <f t="shared" si="0"/>
        <v>50708</v>
      </c>
    </row>
    <row r="12" spans="1:10" ht="15" customHeight="1" x14ac:dyDescent="0.25">
      <c r="A12" s="48">
        <v>10</v>
      </c>
      <c r="B12" s="77" t="s">
        <v>24</v>
      </c>
      <c r="C12" s="62">
        <v>34200</v>
      </c>
      <c r="D12" s="62">
        <f>ROUNDUP(C12*$E$23,0)</f>
        <v>36095</v>
      </c>
      <c r="E12" s="69">
        <v>45000</v>
      </c>
      <c r="F12" s="62">
        <f t="shared" si="1"/>
        <v>48240</v>
      </c>
      <c r="G12" s="62">
        <v>80000</v>
      </c>
      <c r="H12" s="62">
        <v>58000</v>
      </c>
      <c r="I12" s="78">
        <f t="shared" si="2"/>
        <v>55584</v>
      </c>
      <c r="J12" s="62">
        <f t="shared" si="0"/>
        <v>55584</v>
      </c>
    </row>
    <row r="13" spans="1:10" ht="15" customHeight="1" x14ac:dyDescent="0.25">
      <c r="A13" s="48">
        <v>11</v>
      </c>
      <c r="B13" s="77" t="s">
        <v>65</v>
      </c>
      <c r="C13" s="62">
        <v>70200</v>
      </c>
      <c r="D13" s="62">
        <f>ROUNDUP(C13*$E$23,0)</f>
        <v>74090</v>
      </c>
      <c r="E13" s="69">
        <v>90000</v>
      </c>
      <c r="F13" s="62">
        <f t="shared" si="1"/>
        <v>96480</v>
      </c>
      <c r="G13" s="62">
        <v>110000</v>
      </c>
      <c r="H13" s="62">
        <v>90000</v>
      </c>
      <c r="I13" s="78">
        <f t="shared" si="2"/>
        <v>92643</v>
      </c>
      <c r="J13" s="62">
        <f t="shared" si="0"/>
        <v>92643</v>
      </c>
    </row>
    <row r="14" spans="1:10" ht="15" customHeight="1" x14ac:dyDescent="0.25">
      <c r="A14" s="74">
        <v>12</v>
      </c>
      <c r="B14" s="77" t="s">
        <v>66</v>
      </c>
      <c r="C14" s="61" t="s">
        <v>58</v>
      </c>
      <c r="D14" s="61" t="s">
        <v>58</v>
      </c>
      <c r="E14" s="61" t="s">
        <v>58</v>
      </c>
      <c r="F14" s="61" t="s">
        <v>58</v>
      </c>
      <c r="G14" s="62">
        <v>500000</v>
      </c>
      <c r="H14" s="62">
        <v>600000</v>
      </c>
      <c r="I14" s="78">
        <f t="shared" ref="I14:I16" si="3">+ROUNDUP(AVERAGE(G14,H14),0)</f>
        <v>550000</v>
      </c>
      <c r="J14" s="62">
        <f t="shared" si="0"/>
        <v>550000</v>
      </c>
    </row>
    <row r="15" spans="1:10" ht="15" customHeight="1" x14ac:dyDescent="0.25">
      <c r="A15" s="48">
        <v>13</v>
      </c>
      <c r="B15" s="77" t="s">
        <v>67</v>
      </c>
      <c r="C15" s="61" t="s">
        <v>58</v>
      </c>
      <c r="D15" s="61" t="s">
        <v>58</v>
      </c>
      <c r="E15" s="61" t="s">
        <v>58</v>
      </c>
      <c r="F15" s="61" t="s">
        <v>58</v>
      </c>
      <c r="G15" s="62">
        <v>550000</v>
      </c>
      <c r="H15" s="62">
        <v>700000</v>
      </c>
      <c r="I15" s="78">
        <f t="shared" si="3"/>
        <v>625000</v>
      </c>
      <c r="J15" s="62">
        <f t="shared" si="0"/>
        <v>625000</v>
      </c>
    </row>
    <row r="16" spans="1:10" ht="15" customHeight="1" x14ac:dyDescent="0.25">
      <c r="A16" s="48">
        <v>14</v>
      </c>
      <c r="B16" s="77" t="s">
        <v>68</v>
      </c>
      <c r="C16" s="61" t="s">
        <v>58</v>
      </c>
      <c r="D16" s="61" t="s">
        <v>58</v>
      </c>
      <c r="E16" s="61" t="s">
        <v>58</v>
      </c>
      <c r="F16" s="61" t="s">
        <v>58</v>
      </c>
      <c r="G16" s="62">
        <v>450000</v>
      </c>
      <c r="H16" s="62">
        <v>450000</v>
      </c>
      <c r="I16" s="78">
        <f t="shared" si="3"/>
        <v>450000</v>
      </c>
      <c r="J16" s="62">
        <f t="shared" si="0"/>
        <v>450000</v>
      </c>
    </row>
    <row r="17" spans="1:10" ht="15" customHeight="1" x14ac:dyDescent="0.25">
      <c r="A17" s="74">
        <v>15</v>
      </c>
      <c r="B17" s="77" t="s">
        <v>69</v>
      </c>
      <c r="C17" s="48" t="s">
        <v>43</v>
      </c>
      <c r="D17" s="48" t="s">
        <v>43</v>
      </c>
      <c r="E17" s="48" t="s">
        <v>43</v>
      </c>
      <c r="F17" s="48" t="s">
        <v>43</v>
      </c>
      <c r="G17" s="48" t="s">
        <v>43</v>
      </c>
      <c r="H17" s="48" t="s">
        <v>43</v>
      </c>
      <c r="I17" s="48" t="s">
        <v>43</v>
      </c>
      <c r="J17" s="48" t="s">
        <v>43</v>
      </c>
    </row>
    <row r="18" spans="1:10" ht="15" customHeight="1" x14ac:dyDescent="0.25">
      <c r="A18" s="48">
        <v>16</v>
      </c>
      <c r="B18" s="77" t="s">
        <v>70</v>
      </c>
      <c r="C18" s="48" t="s">
        <v>43</v>
      </c>
      <c r="D18" s="48" t="s">
        <v>43</v>
      </c>
      <c r="E18" s="48" t="s">
        <v>43</v>
      </c>
      <c r="F18" s="48" t="s">
        <v>43</v>
      </c>
      <c r="G18" s="48" t="s">
        <v>43</v>
      </c>
      <c r="H18" s="48" t="s">
        <v>43</v>
      </c>
      <c r="I18" s="48" t="s">
        <v>43</v>
      </c>
      <c r="J18" s="48" t="s">
        <v>43</v>
      </c>
    </row>
    <row r="19" spans="1:10" ht="15" customHeight="1" x14ac:dyDescent="0.25">
      <c r="A19" s="48">
        <v>17</v>
      </c>
      <c r="B19" s="77" t="s">
        <v>71</v>
      </c>
      <c r="C19" s="48" t="s">
        <v>43</v>
      </c>
      <c r="D19" s="48" t="s">
        <v>43</v>
      </c>
      <c r="E19" s="48" t="s">
        <v>43</v>
      </c>
      <c r="F19" s="48" t="s">
        <v>43</v>
      </c>
      <c r="G19" s="48" t="s">
        <v>43</v>
      </c>
      <c r="H19" s="48" t="s">
        <v>43</v>
      </c>
      <c r="I19" s="48" t="s">
        <v>43</v>
      </c>
      <c r="J19" s="48" t="s">
        <v>43</v>
      </c>
    </row>
    <row r="20" spans="1:10" ht="15" customHeight="1" x14ac:dyDescent="0.25">
      <c r="A20" s="74">
        <v>18</v>
      </c>
      <c r="B20" s="77" t="s">
        <v>72</v>
      </c>
      <c r="C20" s="48" t="s">
        <v>43</v>
      </c>
      <c r="D20" s="48" t="s">
        <v>43</v>
      </c>
      <c r="E20" s="48" t="s">
        <v>43</v>
      </c>
      <c r="F20" s="48" t="s">
        <v>43</v>
      </c>
      <c r="G20" s="48" t="s">
        <v>43</v>
      </c>
      <c r="H20" s="48" t="s">
        <v>43</v>
      </c>
      <c r="I20" s="48" t="s">
        <v>43</v>
      </c>
      <c r="J20" s="48" t="s">
        <v>43</v>
      </c>
    </row>
    <row r="21" spans="1:10" ht="15" customHeight="1" x14ac:dyDescent="0.25">
      <c r="A21" s="48">
        <v>19</v>
      </c>
      <c r="B21" s="77" t="s">
        <v>73</v>
      </c>
      <c r="C21" s="48" t="s">
        <v>43</v>
      </c>
      <c r="D21" s="48" t="s">
        <v>43</v>
      </c>
      <c r="E21" s="48" t="s">
        <v>43</v>
      </c>
      <c r="F21" s="48" t="s">
        <v>43</v>
      </c>
      <c r="G21" s="48" t="s">
        <v>46</v>
      </c>
      <c r="H21" s="48" t="s">
        <v>46</v>
      </c>
      <c r="I21" s="48" t="s">
        <v>43</v>
      </c>
      <c r="J21" s="48" t="s">
        <v>43</v>
      </c>
    </row>
    <row r="23" spans="1:10" x14ac:dyDescent="0.25">
      <c r="C23" s="70" t="s">
        <v>74</v>
      </c>
      <c r="D23" s="71">
        <v>5.5399999999999998E-2</v>
      </c>
      <c r="E23" s="72">
        <f>1+D23</f>
        <v>1.0553999999999999</v>
      </c>
      <c r="F23" s="71"/>
    </row>
    <row r="24" spans="1:10" x14ac:dyDescent="0.25">
      <c r="C24" s="70" t="s">
        <v>75</v>
      </c>
      <c r="D24" s="71">
        <v>7.1999999999999995E-2</v>
      </c>
      <c r="E24" s="72">
        <f>1+D24</f>
        <v>1.0720000000000001</v>
      </c>
    </row>
  </sheetData>
  <mergeCells count="4">
    <mergeCell ref="A1:A2"/>
    <mergeCell ref="B1:B2"/>
    <mergeCell ref="C1:D1"/>
    <mergeCell ref="E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F11" sqref="F11"/>
    </sheetView>
  </sheetViews>
  <sheetFormatPr baseColWidth="10" defaultColWidth="11.44140625" defaultRowHeight="10.8" x14ac:dyDescent="0.25"/>
  <cols>
    <col min="1" max="1" width="8.6640625" style="70" customWidth="1"/>
    <col min="2" max="2" width="81.5546875" style="70" customWidth="1"/>
    <col min="3" max="9" width="14.5546875" style="70" customWidth="1"/>
    <col min="10" max="10" width="14.44140625" style="70" customWidth="1"/>
    <col min="11" max="11" width="13.109375" style="76" customWidth="1"/>
    <col min="12" max="16384" width="11.44140625" style="70"/>
  </cols>
  <sheetData>
    <row r="1" spans="1:11" ht="40.799999999999997" x14ac:dyDescent="0.25">
      <c r="A1" s="90" t="s">
        <v>0</v>
      </c>
      <c r="B1" s="90" t="s">
        <v>80</v>
      </c>
      <c r="C1" s="90" t="s">
        <v>48</v>
      </c>
      <c r="D1" s="90"/>
      <c r="E1" s="91" t="s">
        <v>49</v>
      </c>
      <c r="F1" s="89"/>
      <c r="G1" s="52" t="s">
        <v>50</v>
      </c>
      <c r="H1" s="53" t="s">
        <v>51</v>
      </c>
      <c r="I1" s="54" t="s">
        <v>52</v>
      </c>
      <c r="J1" s="54" t="s">
        <v>53</v>
      </c>
      <c r="K1" s="70"/>
    </row>
    <row r="2" spans="1:11" ht="20.399999999999999" x14ac:dyDescent="0.25">
      <c r="A2" s="90"/>
      <c r="B2" s="90"/>
      <c r="C2" s="57" t="s">
        <v>54</v>
      </c>
      <c r="D2" s="57" t="s">
        <v>55</v>
      </c>
      <c r="E2" s="56" t="s">
        <v>54</v>
      </c>
      <c r="F2" s="56" t="s">
        <v>55</v>
      </c>
      <c r="G2" s="57" t="s">
        <v>54</v>
      </c>
      <c r="H2" s="58" t="s">
        <v>54</v>
      </c>
      <c r="I2" s="68" t="s">
        <v>56</v>
      </c>
      <c r="J2" s="59" t="s">
        <v>56</v>
      </c>
      <c r="K2" s="70"/>
    </row>
    <row r="3" spans="1:11" ht="15" customHeight="1" x14ac:dyDescent="0.25">
      <c r="A3" s="48">
        <v>1</v>
      </c>
      <c r="B3" s="77" t="s">
        <v>57</v>
      </c>
      <c r="C3" s="61" t="s">
        <v>58</v>
      </c>
      <c r="D3" s="61" t="s">
        <v>58</v>
      </c>
      <c r="E3" s="61" t="s">
        <v>58</v>
      </c>
      <c r="F3" s="61" t="s">
        <v>58</v>
      </c>
      <c r="G3" s="62">
        <v>90000</v>
      </c>
      <c r="H3" s="66">
        <v>105000</v>
      </c>
      <c r="I3" s="78">
        <f>+ROUNDUP(AVERAGE(G3,H3),0)</f>
        <v>97500</v>
      </c>
      <c r="J3" s="62">
        <f>+I3</f>
        <v>97500</v>
      </c>
      <c r="K3" s="70"/>
    </row>
    <row r="4" spans="1:11" ht="15" customHeight="1" x14ac:dyDescent="0.25">
      <c r="A4" s="48">
        <v>2</v>
      </c>
      <c r="B4" s="77" t="s">
        <v>59</v>
      </c>
      <c r="C4" s="61" t="s">
        <v>58</v>
      </c>
      <c r="D4" s="61" t="s">
        <v>58</v>
      </c>
      <c r="E4" s="61" t="s">
        <v>58</v>
      </c>
      <c r="F4" s="61" t="s">
        <v>58</v>
      </c>
      <c r="G4" s="62">
        <v>90000</v>
      </c>
      <c r="H4" s="66">
        <v>105000</v>
      </c>
      <c r="I4" s="78">
        <f>+ROUNDUP(AVERAGE(G4,H4),0)</f>
        <v>97500</v>
      </c>
      <c r="J4" s="62">
        <f>+I4</f>
        <v>97500</v>
      </c>
      <c r="K4" s="70"/>
    </row>
    <row r="5" spans="1:11" x14ac:dyDescent="0.25">
      <c r="A5" s="48">
        <v>3</v>
      </c>
      <c r="B5" s="77" t="s">
        <v>60</v>
      </c>
      <c r="C5" s="61" t="s">
        <v>58</v>
      </c>
      <c r="D5" s="61" t="s">
        <v>58</v>
      </c>
      <c r="E5" s="61" t="s">
        <v>58</v>
      </c>
      <c r="F5" s="61" t="s">
        <v>58</v>
      </c>
      <c r="G5" s="62">
        <v>50000</v>
      </c>
      <c r="H5" s="66">
        <v>70000</v>
      </c>
      <c r="I5" s="78">
        <f>+ROUNDUP(AVERAGE(G5,H5),0)</f>
        <v>60000</v>
      </c>
      <c r="J5" s="62">
        <f>+I5</f>
        <v>60000</v>
      </c>
      <c r="K5" s="70"/>
    </row>
    <row r="6" spans="1:11" ht="15" customHeight="1" x14ac:dyDescent="0.25">
      <c r="A6" s="48">
        <v>4</v>
      </c>
      <c r="B6" s="77" t="s">
        <v>61</v>
      </c>
      <c r="C6" s="48" t="s">
        <v>43</v>
      </c>
      <c r="D6" s="48" t="s">
        <v>43</v>
      </c>
      <c r="E6" s="48" t="s">
        <v>43</v>
      </c>
      <c r="F6" s="48" t="s">
        <v>43</v>
      </c>
      <c r="G6" s="48" t="s">
        <v>43</v>
      </c>
      <c r="H6" s="48" t="s">
        <v>43</v>
      </c>
      <c r="I6" s="48" t="s">
        <v>43</v>
      </c>
      <c r="J6" s="48" t="s">
        <v>43</v>
      </c>
      <c r="K6" s="70"/>
    </row>
    <row r="7" spans="1:11" ht="15" customHeight="1" x14ac:dyDescent="0.25">
      <c r="A7" s="48">
        <v>5</v>
      </c>
      <c r="B7" s="77" t="s">
        <v>62</v>
      </c>
      <c r="C7" s="61" t="s">
        <v>58</v>
      </c>
      <c r="D7" s="61" t="s">
        <v>58</v>
      </c>
      <c r="E7" s="61" t="s">
        <v>58</v>
      </c>
      <c r="F7" s="61" t="s">
        <v>58</v>
      </c>
      <c r="G7" s="62">
        <v>130000</v>
      </c>
      <c r="H7" s="66">
        <v>105000</v>
      </c>
      <c r="I7" s="78">
        <f>+ROUNDUP(AVERAGE(G7,H7),0)</f>
        <v>117500</v>
      </c>
      <c r="J7" s="62">
        <f t="shared" ref="J7:J16" si="0">+I7</f>
        <v>117500</v>
      </c>
      <c r="K7" s="70"/>
    </row>
    <row r="8" spans="1:11" ht="15" customHeight="1" x14ac:dyDescent="0.25">
      <c r="A8" s="74">
        <v>6</v>
      </c>
      <c r="B8" s="77" t="s">
        <v>63</v>
      </c>
      <c r="C8" s="62">
        <v>95400</v>
      </c>
      <c r="D8" s="62">
        <f>ROUNDUP(C8*$E$23*$E$24,0)</f>
        <v>107935</v>
      </c>
      <c r="E8" s="69">
        <v>90000</v>
      </c>
      <c r="F8" s="62">
        <f>ROUNDUP(E8*$E$24,0)</f>
        <v>96480</v>
      </c>
      <c r="G8" s="62">
        <v>100000</v>
      </c>
      <c r="H8" s="66">
        <v>90000</v>
      </c>
      <c r="I8" s="78">
        <f>+ROUNDUP(AVERAGE(D8,F8,G8,H8),0)</f>
        <v>98604</v>
      </c>
      <c r="J8" s="62">
        <f t="shared" si="0"/>
        <v>98604</v>
      </c>
      <c r="K8" s="70"/>
    </row>
    <row r="9" spans="1:11" ht="15" customHeight="1" x14ac:dyDescent="0.25">
      <c r="A9" s="48">
        <v>7</v>
      </c>
      <c r="B9" s="77" t="s">
        <v>64</v>
      </c>
      <c r="C9" s="61" t="s">
        <v>58</v>
      </c>
      <c r="D9" s="61" t="s">
        <v>58</v>
      </c>
      <c r="E9" s="61" t="s">
        <v>58</v>
      </c>
      <c r="F9" s="61" t="s">
        <v>58</v>
      </c>
      <c r="G9" s="62">
        <v>100000</v>
      </c>
      <c r="H9" s="66">
        <v>90000</v>
      </c>
      <c r="I9" s="78">
        <f>+ROUNDUP(AVERAGE(G9,H9),0)</f>
        <v>95000</v>
      </c>
      <c r="J9" s="62">
        <f t="shared" si="0"/>
        <v>95000</v>
      </c>
      <c r="K9" s="70"/>
    </row>
    <row r="10" spans="1:11" ht="15" customHeight="1" x14ac:dyDescent="0.25">
      <c r="A10" s="48">
        <v>8</v>
      </c>
      <c r="B10" s="77" t="s">
        <v>21</v>
      </c>
      <c r="C10" s="62">
        <v>27000</v>
      </c>
      <c r="D10" s="62">
        <f t="shared" ref="D10:D13" si="1">ROUNDUP(C10*$E$23*$E$24,0)</f>
        <v>30548</v>
      </c>
      <c r="E10" s="69">
        <v>36000</v>
      </c>
      <c r="F10" s="62">
        <f t="shared" ref="F10:F13" si="2">ROUNDUP(E10*$E$24,0)</f>
        <v>38592</v>
      </c>
      <c r="G10" s="62">
        <v>50000</v>
      </c>
      <c r="H10" s="66">
        <v>56000</v>
      </c>
      <c r="I10" s="78">
        <f t="shared" ref="I10:I13" si="3">+ROUNDUP(AVERAGE(D10,F10,G10,H10),0)</f>
        <v>43785</v>
      </c>
      <c r="J10" s="62">
        <f t="shared" si="0"/>
        <v>43785</v>
      </c>
      <c r="K10" s="70"/>
    </row>
    <row r="11" spans="1:11" ht="15" customHeight="1" x14ac:dyDescent="0.25">
      <c r="A11" s="74">
        <v>9</v>
      </c>
      <c r="B11" s="77" t="s">
        <v>22</v>
      </c>
      <c r="C11" s="62">
        <v>25200</v>
      </c>
      <c r="D11" s="62">
        <f t="shared" si="1"/>
        <v>28511</v>
      </c>
      <c r="E11" s="69">
        <v>30000</v>
      </c>
      <c r="F11" s="62">
        <f t="shared" si="2"/>
        <v>32160</v>
      </c>
      <c r="G11" s="62">
        <v>40000</v>
      </c>
      <c r="H11" s="66">
        <v>50000</v>
      </c>
      <c r="I11" s="78">
        <f t="shared" si="3"/>
        <v>37668</v>
      </c>
      <c r="J11" s="62">
        <f t="shared" si="0"/>
        <v>37668</v>
      </c>
      <c r="K11" s="70"/>
    </row>
    <row r="12" spans="1:11" ht="15" customHeight="1" x14ac:dyDescent="0.25">
      <c r="A12" s="48">
        <v>10</v>
      </c>
      <c r="B12" s="77" t="s">
        <v>24</v>
      </c>
      <c r="C12" s="62">
        <v>29700</v>
      </c>
      <c r="D12" s="62">
        <f t="shared" si="1"/>
        <v>33603</v>
      </c>
      <c r="E12" s="69">
        <v>37000</v>
      </c>
      <c r="F12" s="62">
        <f t="shared" si="2"/>
        <v>39664</v>
      </c>
      <c r="G12" s="62">
        <v>50000</v>
      </c>
      <c r="H12" s="66">
        <v>56000</v>
      </c>
      <c r="I12" s="78">
        <f t="shared" si="3"/>
        <v>44817</v>
      </c>
      <c r="J12" s="62">
        <f t="shared" si="0"/>
        <v>44817</v>
      </c>
      <c r="K12" s="70"/>
    </row>
    <row r="13" spans="1:11" ht="15" customHeight="1" x14ac:dyDescent="0.25">
      <c r="A13" s="48">
        <v>11</v>
      </c>
      <c r="B13" s="77" t="s">
        <v>65</v>
      </c>
      <c r="C13" s="62">
        <v>53600</v>
      </c>
      <c r="D13" s="62">
        <f t="shared" si="1"/>
        <v>60643</v>
      </c>
      <c r="E13" s="69">
        <v>63000</v>
      </c>
      <c r="F13" s="62">
        <f t="shared" si="2"/>
        <v>67536</v>
      </c>
      <c r="G13" s="62">
        <v>80000</v>
      </c>
      <c r="H13" s="66">
        <v>90000</v>
      </c>
      <c r="I13" s="78">
        <f t="shared" si="3"/>
        <v>74545</v>
      </c>
      <c r="J13" s="62">
        <f t="shared" si="0"/>
        <v>74545</v>
      </c>
      <c r="K13" s="70"/>
    </row>
    <row r="14" spans="1:11" ht="15" customHeight="1" x14ac:dyDescent="0.25">
      <c r="A14" s="74">
        <v>12</v>
      </c>
      <c r="B14" s="77" t="s">
        <v>66</v>
      </c>
      <c r="C14" s="61" t="s">
        <v>58</v>
      </c>
      <c r="D14" s="61" t="s">
        <v>58</v>
      </c>
      <c r="E14" s="61" t="s">
        <v>58</v>
      </c>
      <c r="F14" s="61" t="s">
        <v>58</v>
      </c>
      <c r="G14" s="62">
        <v>470000</v>
      </c>
      <c r="H14" s="66">
        <v>550000</v>
      </c>
      <c r="I14" s="78">
        <f t="shared" ref="I14:I16" si="4">+ROUNDUP(AVERAGE(G14,H14),0)</f>
        <v>510000</v>
      </c>
      <c r="J14" s="62">
        <f t="shared" si="0"/>
        <v>510000</v>
      </c>
      <c r="K14" s="70"/>
    </row>
    <row r="15" spans="1:11" ht="15" customHeight="1" x14ac:dyDescent="0.25">
      <c r="A15" s="48">
        <v>13</v>
      </c>
      <c r="B15" s="77" t="s">
        <v>67</v>
      </c>
      <c r="C15" s="61" t="s">
        <v>58</v>
      </c>
      <c r="D15" s="61" t="s">
        <v>58</v>
      </c>
      <c r="E15" s="61" t="s">
        <v>58</v>
      </c>
      <c r="F15" s="61" t="s">
        <v>58</v>
      </c>
      <c r="G15" s="62">
        <v>520000</v>
      </c>
      <c r="H15" s="66">
        <v>650000</v>
      </c>
      <c r="I15" s="78">
        <f t="shared" si="4"/>
        <v>585000</v>
      </c>
      <c r="J15" s="62">
        <f t="shared" si="0"/>
        <v>585000</v>
      </c>
      <c r="K15" s="70"/>
    </row>
    <row r="16" spans="1:11" ht="15" customHeight="1" x14ac:dyDescent="0.25">
      <c r="A16" s="48">
        <v>14</v>
      </c>
      <c r="B16" s="77" t="s">
        <v>68</v>
      </c>
      <c r="C16" s="61" t="s">
        <v>58</v>
      </c>
      <c r="D16" s="61" t="s">
        <v>58</v>
      </c>
      <c r="E16" s="61" t="s">
        <v>58</v>
      </c>
      <c r="F16" s="61" t="s">
        <v>58</v>
      </c>
      <c r="G16" s="62">
        <v>420000</v>
      </c>
      <c r="H16" s="66">
        <v>500000</v>
      </c>
      <c r="I16" s="78">
        <f t="shared" si="4"/>
        <v>460000</v>
      </c>
      <c r="J16" s="62">
        <f t="shared" si="0"/>
        <v>460000</v>
      </c>
      <c r="K16" s="70"/>
    </row>
    <row r="17" spans="1:11" ht="15" customHeight="1" x14ac:dyDescent="0.25">
      <c r="A17" s="74">
        <v>15</v>
      </c>
      <c r="B17" s="77" t="s">
        <v>69</v>
      </c>
      <c r="C17" s="48" t="s">
        <v>43</v>
      </c>
      <c r="D17" s="48" t="s">
        <v>43</v>
      </c>
      <c r="E17" s="48" t="s">
        <v>43</v>
      </c>
      <c r="F17" s="48" t="s">
        <v>43</v>
      </c>
      <c r="G17" s="48" t="s">
        <v>43</v>
      </c>
      <c r="H17" s="48" t="s">
        <v>43</v>
      </c>
      <c r="I17" s="48" t="s">
        <v>43</v>
      </c>
      <c r="J17" s="48" t="s">
        <v>43</v>
      </c>
      <c r="K17" s="70"/>
    </row>
    <row r="18" spans="1:11" ht="15" customHeight="1" x14ac:dyDescent="0.25">
      <c r="A18" s="48">
        <v>16</v>
      </c>
      <c r="B18" s="77" t="s">
        <v>70</v>
      </c>
      <c r="C18" s="48" t="s">
        <v>43</v>
      </c>
      <c r="D18" s="48" t="s">
        <v>43</v>
      </c>
      <c r="E18" s="48" t="s">
        <v>43</v>
      </c>
      <c r="F18" s="48" t="s">
        <v>43</v>
      </c>
      <c r="G18" s="48" t="s">
        <v>43</v>
      </c>
      <c r="H18" s="48" t="s">
        <v>43</v>
      </c>
      <c r="I18" s="48" t="s">
        <v>43</v>
      </c>
      <c r="J18" s="48" t="s">
        <v>43</v>
      </c>
      <c r="K18" s="70"/>
    </row>
    <row r="19" spans="1:11" ht="15" customHeight="1" x14ac:dyDescent="0.25">
      <c r="A19" s="48">
        <v>17</v>
      </c>
      <c r="B19" s="77" t="s">
        <v>71</v>
      </c>
      <c r="C19" s="48" t="s">
        <v>43</v>
      </c>
      <c r="D19" s="48" t="s">
        <v>43</v>
      </c>
      <c r="E19" s="48" t="s">
        <v>43</v>
      </c>
      <c r="F19" s="48" t="s">
        <v>43</v>
      </c>
      <c r="G19" s="48" t="s">
        <v>43</v>
      </c>
      <c r="H19" s="48" t="s">
        <v>43</v>
      </c>
      <c r="I19" s="48" t="s">
        <v>43</v>
      </c>
      <c r="J19" s="48" t="s">
        <v>43</v>
      </c>
      <c r="K19" s="70"/>
    </row>
    <row r="20" spans="1:11" ht="15" customHeight="1" x14ac:dyDescent="0.25">
      <c r="A20" s="74">
        <v>18</v>
      </c>
      <c r="B20" s="77" t="s">
        <v>72</v>
      </c>
      <c r="C20" s="48" t="s">
        <v>43</v>
      </c>
      <c r="D20" s="48" t="s">
        <v>43</v>
      </c>
      <c r="E20" s="48" t="s">
        <v>43</v>
      </c>
      <c r="F20" s="48" t="s">
        <v>43</v>
      </c>
      <c r="G20" s="48" t="s">
        <v>43</v>
      </c>
      <c r="H20" s="48" t="s">
        <v>43</v>
      </c>
      <c r="I20" s="48" t="s">
        <v>43</v>
      </c>
      <c r="J20" s="48" t="s">
        <v>43</v>
      </c>
      <c r="K20" s="70"/>
    </row>
    <row r="21" spans="1:11" ht="15" customHeight="1" x14ac:dyDescent="0.25">
      <c r="A21" s="48">
        <v>19</v>
      </c>
      <c r="B21" s="77" t="s">
        <v>73</v>
      </c>
      <c r="C21" s="48" t="s">
        <v>43</v>
      </c>
      <c r="D21" s="48" t="s">
        <v>43</v>
      </c>
      <c r="E21" s="48" t="s">
        <v>43</v>
      </c>
      <c r="F21" s="48" t="s">
        <v>43</v>
      </c>
      <c r="G21" s="48" t="s">
        <v>46</v>
      </c>
      <c r="H21" s="48" t="s">
        <v>46</v>
      </c>
      <c r="I21" s="48" t="s">
        <v>43</v>
      </c>
      <c r="J21" s="48" t="s">
        <v>43</v>
      </c>
      <c r="K21" s="70"/>
    </row>
    <row r="23" spans="1:11" x14ac:dyDescent="0.25">
      <c r="C23" s="70" t="s">
        <v>74</v>
      </c>
      <c r="D23" s="71">
        <v>5.5399999999999998E-2</v>
      </c>
      <c r="E23" s="72">
        <f>1+D23</f>
        <v>1.0553999999999999</v>
      </c>
      <c r="F23" s="71"/>
    </row>
    <row r="24" spans="1:11" x14ac:dyDescent="0.25">
      <c r="C24" s="70" t="s">
        <v>75</v>
      </c>
      <c r="D24" s="71">
        <v>7.1999999999999995E-2</v>
      </c>
      <c r="E24" s="72">
        <f>1+D24</f>
        <v>1.0720000000000001</v>
      </c>
    </row>
  </sheetData>
  <mergeCells count="4">
    <mergeCell ref="A1:A2"/>
    <mergeCell ref="B1:B2"/>
    <mergeCell ref="C1:D1"/>
    <mergeCell ref="E1:F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E1" sqref="E1:F1"/>
    </sheetView>
  </sheetViews>
  <sheetFormatPr baseColWidth="10" defaultColWidth="11.44140625" defaultRowHeight="10.8" x14ac:dyDescent="0.25"/>
  <cols>
    <col min="1" max="1" width="8.6640625" style="70" customWidth="1"/>
    <col min="2" max="2" width="67.33203125" style="70" customWidth="1"/>
    <col min="3" max="9" width="14.5546875" style="70" customWidth="1"/>
    <col min="10" max="10" width="14.44140625" style="70" customWidth="1"/>
    <col min="11" max="11" width="13.109375" style="76" customWidth="1"/>
    <col min="12" max="16384" width="11.44140625" style="70"/>
  </cols>
  <sheetData>
    <row r="1" spans="1:11" ht="40.799999999999997" x14ac:dyDescent="0.25">
      <c r="A1" s="90" t="s">
        <v>0</v>
      </c>
      <c r="B1" s="90" t="s">
        <v>82</v>
      </c>
      <c r="C1" s="90" t="s">
        <v>48</v>
      </c>
      <c r="D1" s="90"/>
      <c r="E1" s="91" t="s">
        <v>49</v>
      </c>
      <c r="F1" s="89"/>
      <c r="G1" s="52" t="s">
        <v>50</v>
      </c>
      <c r="H1" s="53" t="s">
        <v>51</v>
      </c>
      <c r="I1" s="54" t="s">
        <v>52</v>
      </c>
      <c r="J1" s="54" t="s">
        <v>53</v>
      </c>
      <c r="K1" s="70"/>
    </row>
    <row r="2" spans="1:11" ht="20.399999999999999" x14ac:dyDescent="0.25">
      <c r="A2" s="90"/>
      <c r="B2" s="90"/>
      <c r="C2" s="57" t="s">
        <v>54</v>
      </c>
      <c r="D2" s="57" t="s">
        <v>55</v>
      </c>
      <c r="E2" s="56" t="s">
        <v>54</v>
      </c>
      <c r="F2" s="56" t="s">
        <v>55</v>
      </c>
      <c r="G2" s="57" t="s">
        <v>54</v>
      </c>
      <c r="H2" s="58" t="s">
        <v>54</v>
      </c>
      <c r="I2" s="68" t="s">
        <v>56</v>
      </c>
      <c r="J2" s="59" t="s">
        <v>56</v>
      </c>
      <c r="K2" s="70"/>
    </row>
    <row r="3" spans="1:11" ht="21.6" x14ac:dyDescent="0.25">
      <c r="A3" s="74">
        <v>1</v>
      </c>
      <c r="B3" s="73" t="s">
        <v>76</v>
      </c>
      <c r="C3" s="61" t="s">
        <v>58</v>
      </c>
      <c r="D3" s="61" t="s">
        <v>58</v>
      </c>
      <c r="E3" s="80">
        <v>57000</v>
      </c>
      <c r="F3" s="62">
        <f>ROUNDUP(E3*$E$6,0)</f>
        <v>61104</v>
      </c>
      <c r="G3" s="62">
        <v>60000</v>
      </c>
      <c r="H3" s="66">
        <v>89600</v>
      </c>
      <c r="I3" s="62">
        <f>+ROUNDUP(AVERAGE(F3,G3,H3),0)</f>
        <v>70235</v>
      </c>
      <c r="J3" s="62">
        <f>+I3</f>
        <v>70235</v>
      </c>
      <c r="K3" s="70"/>
    </row>
    <row r="5" spans="1:11" x14ac:dyDescent="0.25">
      <c r="C5" s="70" t="s">
        <v>74</v>
      </c>
      <c r="D5" s="71">
        <v>5.5399999999999998E-2</v>
      </c>
      <c r="E5" s="72">
        <f>1+D5</f>
        <v>1.0553999999999999</v>
      </c>
      <c r="F5" s="71"/>
    </row>
    <row r="6" spans="1:11" x14ac:dyDescent="0.25">
      <c r="C6" s="70" t="s">
        <v>75</v>
      </c>
      <c r="D6" s="71">
        <v>7.1999999999999995E-2</v>
      </c>
      <c r="E6" s="72">
        <f>1+D6</f>
        <v>1.0720000000000001</v>
      </c>
    </row>
  </sheetData>
  <mergeCells count="4">
    <mergeCell ref="A1:A2"/>
    <mergeCell ref="B1:B2"/>
    <mergeCell ref="C1:D1"/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ESTUDIO MERCADO 2024</vt:lpstr>
      <vt:lpstr>BOGOTA</vt:lpstr>
      <vt:lpstr>CARTAGENA </vt:lpstr>
      <vt:lpstr>BARRANQUILLA </vt:lpstr>
      <vt:lpstr>COROZAL</vt:lpstr>
      <vt:lpstr>COVEÑAS</vt:lpstr>
      <vt:lpstr>BUENAVENTURA</vt:lpstr>
      <vt:lpstr>TELECONSULTA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gloria.osorio</dc:creator>
  <cp:keywords/>
  <dc:description/>
  <cp:lastModifiedBy>Yurley Amaya Acosta</cp:lastModifiedBy>
  <cp:revision/>
  <dcterms:created xsi:type="dcterms:W3CDTF">2023-03-22T13:42:15Z</dcterms:created>
  <dcterms:modified xsi:type="dcterms:W3CDTF">2026-10-19T00:08:49Z</dcterms:modified>
  <cp:category/>
  <cp:contentStatus/>
</cp:coreProperties>
</file>