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Usuarios\jeimmy.perez\Desktop\USB ACTUALIZADO\LORENA PEREZ\2026\VIGENCIAS FUTURAS 2026\VIGENCIAS FUTURAS 2027-2028\VIGENCIAS FUTURAS 2027-2028\ENVIO 1\ASIGNACION\"/>
    </mc:Choice>
  </mc:AlternateContent>
  <xr:revisionPtr revIDLastSave="0" documentId="13_ncr:1_{F9D56798-D8ED-4431-B838-67D6B2F0A828}" xr6:coauthVersionLast="47" xr6:coauthVersionMax="47" xr10:uidLastSave="{00000000-0000-0000-0000-000000000000}"/>
  <bookViews>
    <workbookView xWindow="-120" yWindow="-120" windowWidth="29040" windowHeight="15720" tabRatio="695" activeTab="8" xr2:uid="{00000000-000D-0000-FFFF-FFFF00000000}"/>
  </bookViews>
  <sheets>
    <sheet name="NIVEL CENTRAL" sheetId="8" r:id="rId1"/>
    <sheet name="CARIBE" sheetId="10" r:id="rId2"/>
    <sheet name="CENTRAL" sheetId="4" r:id="rId3"/>
    <sheet name="CENTRO SUR" sheetId="3" r:id="rId4"/>
    <sheet name="NORORIENTAL" sheetId="5" r:id="rId5"/>
    <sheet name="PACIFICO" sheetId="2" r:id="rId6"/>
    <sheet name="EJE CAFETERO" sheetId="7" r:id="rId7"/>
    <sheet name="ORINOQUIA" sheetId="9" r:id="rId8"/>
    <sheet name="NOROCCIDENTAL" sheetId="6"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5" i="8" l="1"/>
  <c r="H27" i="5"/>
  <c r="I27" i="5"/>
  <c r="G27" i="5"/>
  <c r="J26" i="5"/>
  <c r="I22" i="3"/>
  <c r="H22" i="3"/>
  <c r="G22" i="3"/>
  <c r="J21" i="3"/>
  <c r="G103" i="8"/>
  <c r="G99" i="8"/>
  <c r="G93" i="8"/>
  <c r="G89" i="8"/>
  <c r="G84" i="8"/>
  <c r="G80" i="8"/>
  <c r="G76" i="8"/>
  <c r="G72" i="8"/>
  <c r="G67" i="8"/>
  <c r="G62" i="8"/>
  <c r="G57" i="8"/>
  <c r="G52" i="8"/>
  <c r="G46" i="8"/>
  <c r="G42" i="8"/>
  <c r="G38" i="8"/>
  <c r="G30" i="8"/>
  <c r="G23" i="8"/>
  <c r="G19" i="8"/>
  <c r="G15" i="8"/>
  <c r="G11" i="8"/>
  <c r="H8" i="10"/>
  <c r="I8" i="10"/>
  <c r="G8" i="10"/>
  <c r="J7" i="10"/>
  <c r="K7" i="10" s="1"/>
  <c r="I31" i="10"/>
  <c r="H31" i="10"/>
  <c r="G31" i="10"/>
  <c r="J30" i="10"/>
  <c r="I27" i="10"/>
  <c r="H27" i="10"/>
  <c r="G27" i="10"/>
  <c r="J26" i="10"/>
  <c r="K26" i="10" s="1"/>
  <c r="J25" i="10"/>
  <c r="K25" i="10" s="1"/>
  <c r="J24" i="10"/>
  <c r="K24" i="10" s="1"/>
  <c r="J23" i="10"/>
  <c r="K23" i="10" s="1"/>
  <c r="J22" i="10"/>
  <c r="K22" i="10" s="1"/>
  <c r="J21" i="10"/>
  <c r="K21" i="10" s="1"/>
  <c r="I18" i="10"/>
  <c r="H18" i="10"/>
  <c r="G18" i="10"/>
  <c r="J17" i="10"/>
  <c r="K17" i="10" s="1"/>
  <c r="I14" i="10"/>
  <c r="H14" i="10"/>
  <c r="G14" i="10"/>
  <c r="G33" i="10" s="1"/>
  <c r="J13" i="10"/>
  <c r="K13" i="10" s="1"/>
  <c r="J12" i="10"/>
  <c r="K12" i="10" s="1"/>
  <c r="J11" i="10"/>
  <c r="K11" i="10" s="1"/>
  <c r="I33" i="10"/>
  <c r="H33" i="10"/>
  <c r="J6" i="10"/>
  <c r="I20" i="9"/>
  <c r="H20" i="9"/>
  <c r="G20" i="9"/>
  <c r="J19" i="9"/>
  <c r="K19" i="9" s="1"/>
  <c r="I15" i="9"/>
  <c r="H15" i="9"/>
  <c r="G15" i="9"/>
  <c r="J14" i="9"/>
  <c r="K14" i="9" s="1"/>
  <c r="I11" i="9"/>
  <c r="H11" i="9"/>
  <c r="G11" i="9"/>
  <c r="J10" i="9"/>
  <c r="K10" i="9" s="1"/>
  <c r="I7" i="9"/>
  <c r="I23" i="9" s="1"/>
  <c r="H7" i="9"/>
  <c r="H23" i="9" s="1"/>
  <c r="G7" i="9"/>
  <c r="G23" i="9" s="1"/>
  <c r="J6" i="9"/>
  <c r="K6" i="9" s="1"/>
  <c r="I23" i="7"/>
  <c r="H23" i="7"/>
  <c r="G23" i="7"/>
  <c r="J22" i="7"/>
  <c r="I19" i="7"/>
  <c r="H19" i="7"/>
  <c r="G19" i="7"/>
  <c r="J18" i="7"/>
  <c r="I15" i="7"/>
  <c r="H15" i="7"/>
  <c r="G15" i="7"/>
  <c r="J14" i="7"/>
  <c r="I11" i="7"/>
  <c r="H11" i="7"/>
  <c r="G11" i="7"/>
  <c r="J10" i="7"/>
  <c r="K10" i="7" s="1"/>
  <c r="I7" i="7"/>
  <c r="I26" i="7" s="1"/>
  <c r="H7" i="7"/>
  <c r="H26" i="7" s="1"/>
  <c r="G7" i="7"/>
  <c r="G26" i="7" s="1"/>
  <c r="J6" i="7"/>
  <c r="K6" i="7" s="1"/>
  <c r="I28" i="6"/>
  <c r="H28" i="6"/>
  <c r="G28" i="6"/>
  <c r="J27" i="6"/>
  <c r="I23" i="6"/>
  <c r="H23" i="6"/>
  <c r="G23" i="6"/>
  <c r="J22" i="6"/>
  <c r="K22" i="6" s="1"/>
  <c r="I19" i="6"/>
  <c r="H19" i="6"/>
  <c r="G19" i="6"/>
  <c r="J18" i="6"/>
  <c r="K18" i="6" s="1"/>
  <c r="I15" i="6"/>
  <c r="H15" i="6"/>
  <c r="G15" i="6"/>
  <c r="J14" i="6"/>
  <c r="K14" i="6" s="1"/>
  <c r="I11" i="6"/>
  <c r="H11" i="6"/>
  <c r="G11" i="6"/>
  <c r="J10" i="6"/>
  <c r="K10" i="6" s="1"/>
  <c r="I7" i="6"/>
  <c r="I31" i="6" s="1"/>
  <c r="H7" i="6"/>
  <c r="H31" i="6" s="1"/>
  <c r="G7" i="6"/>
  <c r="G31" i="6" s="1"/>
  <c r="J6" i="6"/>
  <c r="K6" i="6" s="1"/>
  <c r="I35" i="5"/>
  <c r="H35" i="5"/>
  <c r="G35" i="5"/>
  <c r="J34" i="5"/>
  <c r="I31" i="5"/>
  <c r="H31" i="5"/>
  <c r="G31" i="5"/>
  <c r="J30" i="5"/>
  <c r="I23" i="5"/>
  <c r="H23" i="5"/>
  <c r="G23" i="5"/>
  <c r="J22" i="5"/>
  <c r="K22" i="5" s="1"/>
  <c r="I19" i="5"/>
  <c r="H19" i="5"/>
  <c r="G19" i="5"/>
  <c r="J18" i="5"/>
  <c r="K18" i="5" s="1"/>
  <c r="I15" i="5"/>
  <c r="H15" i="5"/>
  <c r="G15" i="5"/>
  <c r="J14" i="5"/>
  <c r="K14" i="5" s="1"/>
  <c r="I11" i="5"/>
  <c r="H11" i="5"/>
  <c r="G11" i="5"/>
  <c r="J10" i="5"/>
  <c r="K10" i="5" s="1"/>
  <c r="I7" i="5"/>
  <c r="I38" i="5" s="1"/>
  <c r="H7" i="5"/>
  <c r="H38" i="5" s="1"/>
  <c r="G7" i="5"/>
  <c r="G38" i="5" s="1"/>
  <c r="J6" i="5"/>
  <c r="K6" i="5" s="1"/>
  <c r="I27" i="4"/>
  <c r="H27" i="4"/>
  <c r="G27" i="4"/>
  <c r="J26" i="4"/>
  <c r="I23" i="4"/>
  <c r="H23" i="4"/>
  <c r="G23" i="4"/>
  <c r="J22" i="4"/>
  <c r="K22" i="4" s="1"/>
  <c r="I19" i="4"/>
  <c r="H19" i="4"/>
  <c r="G19" i="4"/>
  <c r="J18" i="4"/>
  <c r="K18" i="4" s="1"/>
  <c r="I15" i="4"/>
  <c r="H15" i="4"/>
  <c r="G15" i="4"/>
  <c r="J14" i="4"/>
  <c r="K14" i="4" s="1"/>
  <c r="I11" i="4"/>
  <c r="H11" i="4"/>
  <c r="G11" i="4"/>
  <c r="J10" i="4"/>
  <c r="K10" i="4" s="1"/>
  <c r="I7" i="4"/>
  <c r="I29" i="4" s="1"/>
  <c r="H7" i="4"/>
  <c r="H29" i="4" s="1"/>
  <c r="G7" i="4"/>
  <c r="G29" i="4" s="1"/>
  <c r="J6" i="4"/>
  <c r="K6" i="4" s="1"/>
  <c r="I35" i="3"/>
  <c r="H35" i="3"/>
  <c r="G35" i="3"/>
  <c r="J34" i="3"/>
  <c r="I31" i="3"/>
  <c r="H31" i="3"/>
  <c r="G31" i="3"/>
  <c r="J30" i="3"/>
  <c r="K30" i="3" s="1"/>
  <c r="I27" i="3"/>
  <c r="H27" i="3"/>
  <c r="G27" i="3"/>
  <c r="J26" i="3"/>
  <c r="K26" i="3" s="1"/>
  <c r="I18" i="3"/>
  <c r="H18" i="3"/>
  <c r="G18" i="3"/>
  <c r="J17" i="3"/>
  <c r="K17" i="3" s="1"/>
  <c r="I14" i="3"/>
  <c r="H14" i="3"/>
  <c r="G14" i="3"/>
  <c r="J13" i="3"/>
  <c r="K13" i="3" s="1"/>
  <c r="J12" i="3"/>
  <c r="K12" i="3" s="1"/>
  <c r="J11" i="3"/>
  <c r="K11" i="3" s="1"/>
  <c r="J10" i="3"/>
  <c r="K10" i="3" s="1"/>
  <c r="I7" i="3"/>
  <c r="I37" i="3" s="1"/>
  <c r="H7" i="3"/>
  <c r="H37" i="3" s="1"/>
  <c r="G7" i="3"/>
  <c r="G37" i="3" s="1"/>
  <c r="J6" i="3"/>
  <c r="K6" i="3" s="1"/>
  <c r="J14" i="2"/>
  <c r="K14" i="2" s="1"/>
  <c r="H30" i="8"/>
  <c r="I30" i="8"/>
  <c r="I103" i="8"/>
  <c r="H103" i="8"/>
  <c r="J102" i="8"/>
  <c r="I99" i="8"/>
  <c r="H99" i="8"/>
  <c r="J98" i="8"/>
  <c r="I93" i="8"/>
  <c r="H93" i="8"/>
  <c r="J92" i="8"/>
  <c r="I89" i="8"/>
  <c r="H89" i="8"/>
  <c r="J88" i="8"/>
  <c r="K88" i="8" s="1"/>
  <c r="J87" i="8"/>
  <c r="I84" i="8"/>
  <c r="H84" i="8"/>
  <c r="J83" i="8"/>
  <c r="I80" i="8"/>
  <c r="H80" i="8"/>
  <c r="J79" i="8"/>
  <c r="I76" i="8"/>
  <c r="H76" i="8"/>
  <c r="J75" i="8"/>
  <c r="I72" i="8"/>
  <c r="H72" i="8"/>
  <c r="J71" i="8"/>
  <c r="K71" i="8" s="1"/>
  <c r="J70" i="8"/>
  <c r="I67" i="8"/>
  <c r="H67" i="8"/>
  <c r="J66" i="8"/>
  <c r="K66" i="8" s="1"/>
  <c r="J65" i="8"/>
  <c r="I62" i="8"/>
  <c r="H62" i="8"/>
  <c r="J61" i="8"/>
  <c r="K61" i="8" s="1"/>
  <c r="J60" i="8"/>
  <c r="I57" i="8"/>
  <c r="H57" i="8"/>
  <c r="J56" i="8"/>
  <c r="J55" i="8"/>
  <c r="K55" i="8" s="1"/>
  <c r="I52" i="8"/>
  <c r="H52" i="8"/>
  <c r="J51" i="8"/>
  <c r="K51" i="8" s="1"/>
  <c r="J50" i="8"/>
  <c r="I46" i="8"/>
  <c r="H46" i="8"/>
  <c r="J45" i="8"/>
  <c r="I42" i="8"/>
  <c r="H42" i="8"/>
  <c r="J41" i="8"/>
  <c r="I38" i="8"/>
  <c r="H38" i="8"/>
  <c r="J37" i="8"/>
  <c r="I34" i="8"/>
  <c r="H34" i="8"/>
  <c r="G34" i="8"/>
  <c r="J33" i="8"/>
  <c r="J29" i="8"/>
  <c r="J28" i="8"/>
  <c r="J27" i="8"/>
  <c r="J26" i="8"/>
  <c r="I23" i="8"/>
  <c r="H23" i="8"/>
  <c r="J22" i="8"/>
  <c r="K22" i="8" s="1"/>
  <c r="I19" i="8"/>
  <c r="H19" i="8"/>
  <c r="J18" i="8"/>
  <c r="K18" i="8" s="1"/>
  <c r="I15" i="8"/>
  <c r="H15" i="8"/>
  <c r="J14" i="8"/>
  <c r="K14" i="8" s="1"/>
  <c r="I11" i="8"/>
  <c r="H11" i="8"/>
  <c r="J10" i="8"/>
  <c r="K10" i="8" s="1"/>
  <c r="I7" i="8"/>
  <c r="I105" i="8" s="1"/>
  <c r="H7" i="8"/>
  <c r="H105" i="8" s="1"/>
  <c r="G7" i="8"/>
  <c r="G105" i="8" s="1"/>
  <c r="J6" i="8"/>
  <c r="K6" i="8" s="1"/>
  <c r="I23" i="2"/>
  <c r="H23" i="2"/>
  <c r="G23" i="2"/>
  <c r="J22" i="2"/>
  <c r="K22" i="2" s="1"/>
  <c r="I19" i="2"/>
  <c r="H19" i="2"/>
  <c r="G19" i="2"/>
  <c r="J18" i="2"/>
  <c r="K18" i="2" s="1"/>
  <c r="I15" i="2"/>
  <c r="H15" i="2"/>
  <c r="G15" i="2"/>
  <c r="I11" i="2"/>
  <c r="H11" i="2"/>
  <c r="G11" i="2"/>
  <c r="J10" i="2"/>
  <c r="I7" i="2"/>
  <c r="I26" i="2" s="1"/>
  <c r="H7" i="2"/>
  <c r="H26" i="2" s="1"/>
  <c r="G7" i="2"/>
  <c r="G26" i="2" s="1"/>
  <c r="J6" i="2"/>
  <c r="K26" i="5" l="1"/>
  <c r="K27" i="5" s="1"/>
  <c r="J27" i="5"/>
  <c r="K6" i="10"/>
  <c r="K8" i="10" s="1"/>
  <c r="J8" i="10"/>
  <c r="K21" i="3"/>
  <c r="K22" i="3" s="1"/>
  <c r="J22" i="3"/>
  <c r="K30" i="10"/>
  <c r="K31" i="10" s="1"/>
  <c r="J31" i="10"/>
  <c r="K27" i="10"/>
  <c r="J27" i="10"/>
  <c r="J18" i="10"/>
  <c r="K18" i="10"/>
  <c r="J14" i="10"/>
  <c r="K14" i="10"/>
  <c r="K20" i="9"/>
  <c r="J20" i="9"/>
  <c r="K15" i="9"/>
  <c r="J15" i="9"/>
  <c r="J11" i="9"/>
  <c r="K11" i="9"/>
  <c r="J7" i="9"/>
  <c r="J23" i="9" s="1"/>
  <c r="K7" i="9"/>
  <c r="K23" i="9" s="1"/>
  <c r="J23" i="7"/>
  <c r="K22" i="7"/>
  <c r="K23" i="7" s="1"/>
  <c r="J19" i="7"/>
  <c r="K18" i="7"/>
  <c r="K19" i="7" s="1"/>
  <c r="J15" i="7"/>
  <c r="K14" i="7"/>
  <c r="K15" i="7" s="1"/>
  <c r="J11" i="7"/>
  <c r="K11" i="7"/>
  <c r="J7" i="7"/>
  <c r="J26" i="7" s="1"/>
  <c r="K7" i="7"/>
  <c r="K26" i="7" s="1"/>
  <c r="J28" i="6"/>
  <c r="K27" i="6"/>
  <c r="K28" i="6" s="1"/>
  <c r="J23" i="6"/>
  <c r="K23" i="6"/>
  <c r="K19" i="6"/>
  <c r="J19" i="6"/>
  <c r="K15" i="6"/>
  <c r="J15" i="6"/>
  <c r="J11" i="6"/>
  <c r="K11" i="6"/>
  <c r="K7" i="6"/>
  <c r="K31" i="6" s="1"/>
  <c r="J7" i="6"/>
  <c r="J31" i="6" s="1"/>
  <c r="J35" i="5"/>
  <c r="K34" i="5"/>
  <c r="K35" i="5" s="1"/>
  <c r="J31" i="5"/>
  <c r="K30" i="5"/>
  <c r="K31" i="5" s="1"/>
  <c r="K23" i="5"/>
  <c r="J23" i="5"/>
  <c r="J19" i="5"/>
  <c r="K19" i="5"/>
  <c r="K15" i="5"/>
  <c r="J15" i="5"/>
  <c r="J11" i="5"/>
  <c r="K11" i="5"/>
  <c r="K7" i="5"/>
  <c r="K38" i="5" s="1"/>
  <c r="J7" i="5"/>
  <c r="J38" i="5" s="1"/>
  <c r="J27" i="4"/>
  <c r="K26" i="4"/>
  <c r="K27" i="4" s="1"/>
  <c r="J23" i="4"/>
  <c r="K23" i="4"/>
  <c r="J19" i="4"/>
  <c r="K19" i="4"/>
  <c r="J15" i="4"/>
  <c r="K15" i="4"/>
  <c r="K11" i="4"/>
  <c r="J11" i="4"/>
  <c r="J7" i="4"/>
  <c r="J29" i="4" s="1"/>
  <c r="K7" i="4"/>
  <c r="K29" i="4" s="1"/>
  <c r="J35" i="3"/>
  <c r="K34" i="3"/>
  <c r="K35" i="3" s="1"/>
  <c r="J31" i="3"/>
  <c r="K31" i="3"/>
  <c r="K27" i="3"/>
  <c r="J27" i="3"/>
  <c r="J18" i="3"/>
  <c r="K18" i="3"/>
  <c r="K14" i="3"/>
  <c r="J14" i="3"/>
  <c r="K7" i="3"/>
  <c r="K37" i="3" s="1"/>
  <c r="J7" i="3"/>
  <c r="J37" i="3" s="1"/>
  <c r="K15" i="2"/>
  <c r="J15" i="2"/>
  <c r="J30" i="8"/>
  <c r="J103" i="8"/>
  <c r="K102" i="8"/>
  <c r="K103" i="8" s="1"/>
  <c r="J99" i="8"/>
  <c r="K98" i="8"/>
  <c r="K99" i="8" s="1"/>
  <c r="J93" i="8"/>
  <c r="K92" i="8"/>
  <c r="K93" i="8" s="1"/>
  <c r="J89" i="8"/>
  <c r="K87" i="8"/>
  <c r="K89" i="8" s="1"/>
  <c r="J84" i="8"/>
  <c r="K83" i="8"/>
  <c r="K84" i="8" s="1"/>
  <c r="J80" i="8"/>
  <c r="K79" i="8"/>
  <c r="K80" i="8" s="1"/>
  <c r="J76" i="8"/>
  <c r="K75" i="8"/>
  <c r="K76" i="8" s="1"/>
  <c r="J72" i="8"/>
  <c r="K70" i="8"/>
  <c r="K72" i="8" s="1"/>
  <c r="J67" i="8"/>
  <c r="K65" i="8"/>
  <c r="K67" i="8" s="1"/>
  <c r="J62" i="8"/>
  <c r="K60" i="8"/>
  <c r="K62" i="8" s="1"/>
  <c r="J57" i="8"/>
  <c r="K56" i="8"/>
  <c r="K57" i="8" s="1"/>
  <c r="J52" i="8"/>
  <c r="K50" i="8"/>
  <c r="K52" i="8" s="1"/>
  <c r="J46" i="8"/>
  <c r="K45" i="8"/>
  <c r="K46" i="8" s="1"/>
  <c r="J42" i="8"/>
  <c r="K41" i="8"/>
  <c r="K42" i="8" s="1"/>
  <c r="J38" i="8"/>
  <c r="K37" i="8"/>
  <c r="K38" i="8" s="1"/>
  <c r="J34" i="8"/>
  <c r="K33" i="8"/>
  <c r="K34" i="8" s="1"/>
  <c r="K29" i="8"/>
  <c r="K28" i="8"/>
  <c r="K27" i="8"/>
  <c r="K26" i="8"/>
  <c r="K30" i="8" s="1"/>
  <c r="J23" i="8"/>
  <c r="K23" i="8"/>
  <c r="K19" i="8"/>
  <c r="J19" i="8"/>
  <c r="K15" i="8"/>
  <c r="J15" i="8"/>
  <c r="J11" i="8"/>
  <c r="K11" i="8"/>
  <c r="K7" i="8"/>
  <c r="J7" i="8"/>
  <c r="J23" i="2"/>
  <c r="K23" i="2"/>
  <c r="K19" i="2"/>
  <c r="J19" i="2"/>
  <c r="K10" i="2"/>
  <c r="K11" i="2" s="1"/>
  <c r="J11" i="2"/>
  <c r="J7" i="2"/>
  <c r="J26" i="2" s="1"/>
  <c r="K6" i="2"/>
  <c r="K7" i="2" s="1"/>
  <c r="K26" i="2" s="1"/>
  <c r="K33" i="10" l="1"/>
  <c r="J33" i="10"/>
  <c r="J105" i="8"/>
</calcChain>
</file>

<file path=xl/sharedStrings.xml><?xml version="1.0" encoding="utf-8"?>
<sst xmlns="http://schemas.openxmlformats.org/spreadsheetml/2006/main" count="680" uniqueCount="191">
  <si>
    <t>CODIGO CCP</t>
  </si>
  <si>
    <t xml:space="preserve"> RUBRO PRESUPUESTAL CCP</t>
  </si>
  <si>
    <t>DESCRIPCIÓN</t>
  </si>
  <si>
    <t>TÉRMINO DE EJECUCIÓN</t>
  </si>
  <si>
    <t>No.  CDP DEL SIIF</t>
  </si>
  <si>
    <t>FECHA CDP</t>
  </si>
  <si>
    <t>TOTAL APALANCAMIENTO + VIGENCIA FUTURA</t>
  </si>
  <si>
    <t>ARRENDAMIENTO INMUEBLES</t>
  </si>
  <si>
    <t>SERVICIOS DE ALQUILER O ARRENDAMIENTO CON O SIN OPCIÓN DE COMPRA RELATIVOS A BIENES INMUEBLES PROPIOS O ARRENDADOS</t>
  </si>
  <si>
    <t>ARRENDAMIENTO INMUEBLES REGIONAL PACIFICO</t>
  </si>
  <si>
    <t>ARRENDAMIENTO INMUEBLES REGIONAL CENTRO SUR</t>
  </si>
  <si>
    <t>TOTAL</t>
  </si>
  <si>
    <t>COMBUSTIBLE VEHICULOS</t>
  </si>
  <si>
    <t>ACEITES DE PETRÓLEO O ACEITES OBTENIDOS DE MINERALES BITUMINOSOS (EXCEPTO LOS ACEITES CRUDOS); PREPARADOS N.C.P., QUE CONTENGAN POR LO MENOS EL 70% DE SU PESO EN ACEITES DE ESOS TIPOS Y CUYOS COMPONENTES BÁSICOS SEAN ESOS ACEITES</t>
  </si>
  <si>
    <t>SUMINISTRO DE COMBUSTIBLE REGIONAL PACIFICO</t>
  </si>
  <si>
    <t>TOTAL TRAMITE VIGENCIAS FUTURAS 2026</t>
  </si>
  <si>
    <t>VALOR APALANCAMIENTO  2026</t>
  </si>
  <si>
    <t>VIGENCIA FUTURA 2027</t>
  </si>
  <si>
    <t>VIGENCIA FUTURA 2028</t>
  </si>
  <si>
    <t>ARRENDAMIENTO INMUEBLES REGIONAL EJE CAFETERO</t>
  </si>
  <si>
    <t>Del 1 de noviembre de 2026 al 30 de noviembre de 2028</t>
  </si>
  <si>
    <t>Del 1 de diciembre de 2026 al 30 de noviembre de 2028</t>
  </si>
  <si>
    <t>ARRENDAMIENTO INMUEBLES REGIONAL BOGOTÁ</t>
  </si>
  <si>
    <t>ARRENDAMIENTO INMUEBLES REGIONAL NORORIENTAL</t>
  </si>
  <si>
    <t>ARRENDAMIENTO INMUEBLES REGIONAL NOROCCIDENTAL</t>
  </si>
  <si>
    <t>ARRENDAMIENTO INMUEBLES REGIONAL ORINOQUIA</t>
  </si>
  <si>
    <t>ARRENDAMIENTO INMUEBLES REGIONAL CARIBE</t>
  </si>
  <si>
    <t>ARRENDAMIENTO INMUEBLES SECCIONAL SAN ANDRES</t>
  </si>
  <si>
    <t>SUMINISTRO DE COMBUSTIBLE REGIONAL EJE CAFETERO</t>
  </si>
  <si>
    <t>Del 1 de diciembre de 2026 hasta el 30 de noviembre de 2028</t>
  </si>
  <si>
    <t xml:space="preserve">SUMINISTRO DE COMBUSTIBLE REGIONAL CENTRO SUR </t>
  </si>
  <si>
    <t>SUMINISTRO DE COMBUSTIBLE REGIONAL CENTRO SUR 2</t>
  </si>
  <si>
    <t>SUMINISTRO DE COMBUSTIBLE REGIONAL CENTRO SUR 3</t>
  </si>
  <si>
    <t>SUMINISTRO DE COMBUSTIBLE REGIONAL CENTRO SUR 4</t>
  </si>
  <si>
    <t>SUMINISTRO DE COMBUSTIBLE REGIONAL BOGOTÁ</t>
  </si>
  <si>
    <t>SUMINISTRO DE COMBUSTIBLE REGIONAL Nnororiental</t>
  </si>
  <si>
    <t>SUMINISTRO DE COMBUSTIBLE REGIONAL NOROCCIDENTAL</t>
  </si>
  <si>
    <t>SUMINISTRO DE COMBUSTIBLE REGIONAL ORINOQUIA</t>
  </si>
  <si>
    <t>SUMINISTRO DE COMBUSTIBLE REGIONAL CARIBE</t>
  </si>
  <si>
    <t>SUMINISTRO DE COMBUSTIBLE REGIONAL CARIBE 2</t>
  </si>
  <si>
    <t>SUMINISTRO DE COMBUSTIBLE REGIONAL CARIBE 3</t>
  </si>
  <si>
    <t>ASEO</t>
  </si>
  <si>
    <t>A-02-02-02-008-005-03</t>
  </si>
  <si>
    <t>SERVICIOS DE LIMPIEZA</t>
  </si>
  <si>
    <t>MANTENIMIENTO PARQUE AUTOMOTOR</t>
  </si>
  <si>
    <t>A-02-02-02-008-007-01-4</t>
  </si>
  <si>
    <t>SERVICIO INTEGRAL DE ASEO Y LIMPIEZA, INCLUIDOS TODOS LOS INSUMOS, MAQUINARIA Y ELEMENTOS NECESARIOS PARA SU ATENCIÓN EN LAS SEDES DE LA FISCALÍA GENERAL DE LA NACIÓN REGIONAL EJE CAFETERO</t>
  </si>
  <si>
    <t>SERVICIOS DE MANTENIMIENTO Y REPARACIÓN DE MAQUINARIA Y EQUIPO DE TRANSPORTE</t>
  </si>
  <si>
    <t>SERVICIO DE MANTENIMIENTO PREVENTIVO Y CORRECTIVO DEL PARQUE AUTOMOTOR AL SERVICIO DE LA REGIONAL EJE CAFETERO</t>
  </si>
  <si>
    <t>SERVICIO DE MANTENIMIENTO PREVENTIVO Y CORRECTIVO DEL PARQUE AUTOMOTOR AL SERVICIO DE LA REGIONAL CENTRO SUR</t>
  </si>
  <si>
    <t>SERVICIO INTEGRAL DE ASEO Y LIMPIEZA, INCLUIDOS TODOS LOS INSUMOS, MAQUINARIA Y ELEMENTOS NECESARIOS PARA SU ATENCIÓN EN LAS SEDES DE LA FISCALÍA GENERAL DE LA NACIÓN REGIONAL CENTRO SUR</t>
  </si>
  <si>
    <t>SERVICIO DE MANTENIMIENTO PREVENTIVO Y CORRECTIVO DEL PARQUE AUTOMOTOR AL SERVICIO DE LA REGIONAL NC TRANSPORTES</t>
  </si>
  <si>
    <t>SERVICIO DE MANTENIMIENTO PREVENTIVO Y CORRECTIVO DEL PARQUE AUTOMOTOR AL SERVICIO DE LA REGIONAL BOGOTÁ</t>
  </si>
  <si>
    <t>SERVICIO INTEGRAL DE ASEO Y LIMPIEZA, INCLUIDOS TODOS LOS INSUMOS, MAQUINARIA Y ELEMENTOS NECESARIOS PARA SU ATENCIÓN EN LAS SEDES DE LA FISCALÍA GENERAL DE LA NACIÓN REGIONAL BOGOTÁ</t>
  </si>
  <si>
    <t>SERVICIO INTEGRAL DE ASEO Y LIMPIEZA, INCLUIDOS TODOS LOS INSUMOS, MAQUINARIA Y ELEMENTOS NECESARIOS PARA SU ATENCIÓN EN LAS SEDES DE LA FISCALÍA GENERAL DE LA NACIÓN REGIONAL NORORIENTAL</t>
  </si>
  <si>
    <t>SERVICIO DE MANTENIMIENTO PREVENTIVO Y CORRECTIVO DEL PARQUE AUTOMOTOR AL SERVICIO DE LA REGIONAL  NORORIENTAL</t>
  </si>
  <si>
    <t>SERVICIO INTEGRAL DE ASEO Y LIMPIEZA, INCLUIDOS TODOS LOS INSUMOS, MAQUINARIA Y ELEMENTOS NECESARIOS PARA SU ATENCIÓN EN LAS SEDES DE LA FISCALÍA GENERAL DE LA NACIÓN REGIONAL NOROCCIDENTAL</t>
  </si>
  <si>
    <t>SERVICIO DE MANTENIMIENTO PREVENTIVO Y CORRECTIVO DEL PARQUE AUTOMOTOR AL SERVICIO DE LA REGIONAL NOROCCIDENTAL</t>
  </si>
  <si>
    <t>SERVICIO INTEGRAL DE ASEO Y LIMPIEZA, INCLUIDOS TODOS LOS INSUMOS, MAQUINARIA Y ELEMENTOS NECESARIOS PARA SU ATENCIÓN EN LAS SEDES DE LA FISCALÍA GENERAL DE LA NACIÓN REGIONAL PACIFICO</t>
  </si>
  <si>
    <t>SERVICIO DE MANTENIMIENTO PREVENTIVO Y CORRECTIVO DEL PARQUE AUTOMOTOR AL SERVICIO DE LA REGIONAL PACIFICO</t>
  </si>
  <si>
    <t>SERVICIO INTEGRAL DE ASEO Y LIMPIEZA, INCLUIDOS TODOS LOS INSUMOS, MAQUINARIA Y ELEMENTOS NECESARIOS PARA SU ATENCIÓN EN LAS SEDES DE LA FISCALÍA GENERAL DE LA NACIÓN REGIONAL ORINOQUIA</t>
  </si>
  <si>
    <t>SERVICIO INTEGRAL DE ASEO Y LIMPIEZA, INCLUIDOS TODOS LOS INSUMOS, MAQUINARIA Y ELEMENTOS NECESARIOS PARA SU ATENCIÓN EN LAS SEDES DE LA FISCALÍA GENERAL DE LA NACIÓN REGIONAL CARIBE</t>
  </si>
  <si>
    <t>SERVICIO INTEGRAL DE ASEO Y LIMPIEZA, INCLUIDOS TODOS LOS INSUMOS, MAQUINARIA Y ELEMENTOS NECESARIOS PARA SU ATENCIÓN EN LAS SEDES DE LA FISCALÍA GENERAL DE LA NACIÓN REGIONAL NC CONSTRUCCIONES</t>
  </si>
  <si>
    <t>SERVICIO DE MANTENIMIENTO PREVENTIVO Y CORRECTIVO DEL PARQUE AUTOMOTOR AL SERVICIO DE LA REGIONAL CARIBE</t>
  </si>
  <si>
    <t>SERVICIO DE MANTENIMIENTO PREVENTIVO Y CORRECTIVO DEL PARQUE AUTOMOTOR AL SERVICIO DE LA REGIONAL CARIBE 2</t>
  </si>
  <si>
    <t>SERVICIO DE MANTENIMIENTO PREVENTIVO Y CORRECTIVO DEL PARQUE AUTOMOTOR AL SERVICIO DE LA REGIONAL CARIBE 3</t>
  </si>
  <si>
    <t>SERVICIO DE MANTENIMIENTO PREVENTIVO Y CORRECTIVO DEL PARQUE AUTOMOTOR AL SERVICIO DE LA REGIONAL CARIBE 4</t>
  </si>
  <si>
    <t>SERVICIO DE MANTENIMIENTO PREVENTIVO Y CORRECTIVO DEL PARQUE AUTOMOTOR AL SERVICIO DE LA REGIONAL CARIBE 5</t>
  </si>
  <si>
    <t>SERVICIO DE MANTENIMIENTO PREVENTIVO Y CORRECTIVO DEL PARQUE AUTOMOTOR AL SERVICIO DE LA REGIONAL CARIBE 6</t>
  </si>
  <si>
    <t>A-02-02-02-008-003-04-4</t>
  </si>
  <si>
    <t>SERVICIO DE MANTENIMIENTO PREVENTIVO Y CORRECTIVO DEL PARQUE AUTOMOTOR RTM AL
SERVICIO DE LA REGIONAL EJE CAFETERO</t>
  </si>
  <si>
    <t>TECNICO MECANICA</t>
  </si>
  <si>
    <t>SERVICIO DE MANTENIMIENTO PREVENTIVO Y CORRECTIVO DEL PARQUE AUTOMOTOR RTM AL
SERVICIO DE LA REGIONAL CENTRO SUR</t>
  </si>
  <si>
    <t>SERVICIOS DE ENSAYO Y 
ANÁLISIS TÉCNICOS</t>
  </si>
  <si>
    <t>SERVICIO DE MANTENIMIENTO PREVENTIVO Y CORRECTIVO DEL PARQUE AUTOMOTOR RTM AL
SERVICIO DE LA REGIONAL NC TRANSPORTE</t>
  </si>
  <si>
    <t>SERVICIO DE MANTENIMIENTO PREVENTIVO Y CORRECTIVO DEL PARQUE AUTOMOTOR RTM AL
SERVICIO DE LA REGIONAL BOGOTÁ</t>
  </si>
  <si>
    <t>Julio 10/2026</t>
  </si>
  <si>
    <t>SERVICIO DE MANTENIMIENTO PREVENTIVO Y CORRECTIVO DEL PARQUE AUTOMOTOR RTM AL
SERVICIO DE LA REGIONAL NORORIENTAL</t>
  </si>
  <si>
    <t>SERVICIO DE MANTENIMIENTO PREVENTIVO Y CORRECTIVO DEL PARQUE AUTOMOTOR RTM AL
SERVICIO DE LA REGIONAL NOROCCIDENTAL</t>
  </si>
  <si>
    <t>SERVICIO DE MANTENIMIENTO PREVENTIVO Y CORRECTIVO DEL PARQUE AUTOMOTOR RTM AL
SERVICIO DE LA REGIONAL PACIFICO</t>
  </si>
  <si>
    <t>SERVICIO DE MANTENIMIENTO PREVENTIVO Y CORRECTIVO DEL PARQUE AUTOMOTOR RTM AL
SERVICIO DE LA REGIONAL CARIBE</t>
  </si>
  <si>
    <t>SERVICIO DE MANTENIMIENTO PREVENTIVO Y CORRECTIVO DEL PARQUE AUTOMOTOR RTM AL
SERVICIO DE LA REGIONAL ORINOQUIA</t>
  </si>
  <si>
    <t>SERVICIOS DE
TELECOMUNICACIONES, TRANSMISIÓN Y
SUMINISTRO DE INFORMACIÓN</t>
  </si>
  <si>
    <t>SERV. TRANSMISION DE VOZ, SMS Y DATOS DE COMUNICACIONES MOVILES OBJETO DE INVESTIGACION EN EL MARCO DE FUNCIONES CONSTITUCIONALES Y
LEGALES ATRIBUIDAS A LA FGN</t>
  </si>
  <si>
    <t>Del 1 de diciembre de 2026 al 30 de noviembre del 2028</t>
  </si>
  <si>
    <t>CENTRO DE CONTACTO</t>
  </si>
  <si>
    <t>Servicios de consultoría y soporte en tecnologías de la información (TI)</t>
  </si>
  <si>
    <t>Contratar los servicios de centro de contacto, para brindar por parte de la FGN a la ciudadanía un canal de acceso no presencial a los servicios que presta la Entidad, a través del Acuerdo Marco de Precios CCENEG- 079-01-2024 administrado por Colombia Compra Eficiente.</t>
  </si>
  <si>
    <t>KACTUS</t>
  </si>
  <si>
    <t>Paquetes de software</t>
  </si>
  <si>
    <t>Prestar el servicio de actualización, soporte y mantenimiento del sistema de información KACTUS HCM, de conformidad con las necesidades de la FGN-.</t>
  </si>
  <si>
    <t>MESA DE SERVICIOS</t>
  </si>
  <si>
    <t>Servicios de consultoría en administración y servicios de gestión; servicios de tecnología de la información</t>
  </si>
  <si>
    <t>Del 16 de diciembre de 2026 al 30 de noviembre del 2028</t>
  </si>
  <si>
    <t>Del 24 de diciembre de 2026 al 30 de noviembre del 2028</t>
  </si>
  <si>
    <t>CONTRATAR LA MESA DE SERVICIOS Y EL MANTENIMIENTO CORRECTIVO PARA EQUIPOS DE CÓMPUTO PROPIOS CON BOLSA DE REPUESTOS, PARA LA FGN A NIVEL NACIONAL</t>
  </si>
  <si>
    <t>SERVICIOS DE MANTENIMIENTO Y REPARACIÓN DE OTRA MAQUINARIA Y OTRO EQUIPO</t>
  </si>
  <si>
    <t>PRESTAR EL SERVICIO DE MONITOREO DIARIO</t>
  </si>
  <si>
    <t>MANTENIMIENTO PREVENTIVO Y CORRECTIVO DE AIRES ACONDICIONADOS</t>
  </si>
  <si>
    <t>Contratar el servicio de mantenimiento preventivo y correctivo (incluidos repuestos, mano de obra, técnica, civil y eléctrica, así como todos los trabajos que sean necesarios para la puesta en funcionamiento), para los equipos de aire acondicionado de diferentes marcas, tipos y capacidad que se encuentran al servicio de las sedes de la FGN Seccionales Tolima, Huila, Caquetá y Putumayo.</t>
  </si>
  <si>
    <t>Contratar el servicio de mantenimiento preventivo y correctivo del sistema y equipos de presión constante de agua potable y contraincendios (motobombas) de la FGN- Seccional Tolima</t>
  </si>
  <si>
    <t>POLIZA DE AUTOMOVILES</t>
  </si>
  <si>
    <t>Amparar los daños o pérdidas que sufran los vehículos de propiedad o por los que sean legalmente responsables la Fiscalía General de la Nación, así como los daños ocasionados a bienes de terceros y muerte o lesiones ocasionadas a terceros como consecuencia de un accidente de tránsito en donde el asegurado resulte responsable.</t>
  </si>
  <si>
    <t>PÓLIZA TODO RIESGO DAÑO MATERIAL – FGN</t>
  </si>
  <si>
    <t>Amparar los daños o pérdidas que sufran los vehículos de propiedad o por los que sean legalmente responsables la Fiscalía General de la Nación, así como los daños ocasionados a bienes de terceros y muerte o lesiones ocasionadas a terceros como consecuencia de un accidente de tránsito en donde el asegurado resulte responsable. FEAB</t>
  </si>
  <si>
    <t>Amparar los perjuicios patrimoniales causados a terceros y/o a la FGN y/o al FEAB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t>
  </si>
  <si>
    <t>PÓLIZA RESPONSABILIDAD CIVIL SERVIDORES PÚBLICOS Y PÓLIZA RESPONSABILIDAD CIVIL EXTRACONTRACTUAL</t>
  </si>
  <si>
    <t>Amparar los perjuicios patrimoniales (daños materiales incluyendo daño emergente y
lucro cesante) y extrapatrimoniales (incluidos el daño moral, daño fisiológico y daño a la vida en relación y a la salud) que cause la Fiscalía General de la Nación a terceros; generados como consecuencia de la responsabilidad civil extracontractual originada dentro o fuera de sus instalaciones, en el desarrollo de sus actividades o en lo relacionado con ella, lo mismo que los actos de sus empleados y funcionarios en todo el territorio nacional. (Incluidas las operaciones relacionadas con los laboratorios).</t>
  </si>
  <si>
    <t>PÓLIZA DE SEMOVIENTES Y PÓLIZA DE MANEJO GLOBAL ESTATAL</t>
  </si>
  <si>
    <t>PÓLIZA DE TRANSPORTE DE MERCANCÍAS Y PÓLIZA DE TRANSPORTE DE VALORES</t>
  </si>
  <si>
    <t>Amparar las pérdidas, lesiones y muerte natural o accidental que sufran los semovientes de propiedad o por los que sean legalmente responsables la FGN y el FEAB.</t>
  </si>
  <si>
    <t>Amparar el menoscabo que sufran los fondos y bienes de la FGN y del FEAB ocasionados por los empleados en ejercicio de sus cargos, o sus reemplazos, por actos que se tipifiquen como delitos contra la administración pública o fallos con responsabilidad fiscal.</t>
  </si>
  <si>
    <t>Amparar automáticamente los daños o pérdidas que sufran los bienes de propiedad o por las que sean legalmente responsables la FGN y el FEAB con ocasión de su movilización por cualquier medio de transporte.</t>
  </si>
  <si>
    <t>Amparar las pérdidas y los daños materiales causados como consecuencia de los eventos que constituyen los amparos mencionados, por el transporte de dineros en efectivo, divisas, títulos valores, cheques, y cualquier otro documento de propiedad del asegurado que pueda ser convertido fácilmente en dinero en efectivo, incluyendo las movilizaciones de dinero en efectivo realizadas por los funcionarios delegados del manejo de cajas menores y demás títulos valores, por los cuales FGN y el FEAB y/o que sean incautados y/o aquellos por los cuales sea legalmente responsable; contra los riesgos de pérdida o daño material que se produzcan con ocasión de su transporte.</t>
  </si>
  <si>
    <t>PÓLIZA DE VIDA LEY 16/88</t>
  </si>
  <si>
    <t>Amparar a los funcionarios de la FGN y a las personas que transitoriamente desempeñen funciones jurisdiccionales que por causa o con ocasión del ejercicio de sus funciones pierden la vida en hechos violentos, en cumplimiento a lo previsto en la Ley 16 de 1988</t>
  </si>
  <si>
    <t>PÓLIZA DE CUMPLIMIENTO</t>
  </si>
  <si>
    <t>Amparar los perjuicios patrimoniales que la FGN o el FEAB puedan causar por el incumplimiento de obligaciones derivadas de los actos administrativos de asignación provisional de bienes por parte de la Sociedad de Activos Especiales – SAE, o la entidad que haga sus veces, de conformidad con lo establecido en el Decreto No. 306 del 13 de febrero de 1998, Decreto 1461 de 2000, Ley 30 de 1993, así como aquellos perjuicios derivados del incumplimiento de las obligaciones de contratos de comodatos o convenios. Al igual que cualquier otra póliza de cumplimiento que requiera la FGN en su misionalidad.</t>
  </si>
  <si>
    <t>Amparar las lesiones corporales o muertes que sufran las personas involucradas en accidentes de tránsito.</t>
  </si>
  <si>
    <t>SEGURO OBLIGATORIO DE ACCIDENTES DE TRÁNSITO (SOAT)</t>
  </si>
  <si>
    <t>PÓLIZA CASCO AVIACIÓN – JET -DRONES</t>
  </si>
  <si>
    <t>Amparar los daños o pérdidas que sufran las aeronaves de la FGN, incluidos los componentes de navegación y comunicación, mientras estén en vuelo, tierra o carreteo, así como la responsabilidad civil derivada de su uso o tenencia.</t>
  </si>
  <si>
    <t>Amparar los daños o perdidas que sufran las aeronaves no tripuladas (UAS) de propiedad o por las que sean legalmente responsables la FGN y el FEAB, incluidos los componentes de navegación, comunicación y demás equipos y accesorios, mientras se encuentren instalados, así como la responsabilidad civil derivada de su uso o tenencia. Acorde con las disposiciones legales que se encuentran en la Circular Reglamentaria No. 2 REQUISITOS GENERALES DE AERONAVEGABILIDAD Y OPERACION PARA AERONAVES PILOTEADAS A DISTANCIA (RPAS).</t>
  </si>
  <si>
    <t>PRESTAR LOS SERVICIOS INTEGRALES DE GESTIÓN DOCUMENTAL Y CENTROS DE ADMINISTRACIÓN DE DOCUMENTOS PARA LA FGN A NIVEL NACIONAL.</t>
  </si>
  <si>
    <t>SERVICIO DE GESTIÓN DOCUMENTAL</t>
  </si>
  <si>
    <t>SERVICIOS DE GRUAS</t>
  </si>
  <si>
    <t>La FGN- Subdirección Regional de Apoyo Central, requiere contratar el servicio de transporte de carga por vía terrestre, en vehículo tipo grúa, para trasladar y dejar en custodia en el patio único, vehículos automotores y autopartes incautados que no se puedan desplazar por sus propios medios y vehículos automotores decretados en comiso a favor de la entidad.</t>
  </si>
  <si>
    <t>A-02-02-02-006-005</t>
  </si>
  <si>
    <t>SERVICIOS DE TRANSPORTE DE CARGA</t>
  </si>
  <si>
    <t>MANTENIMIENTO DE ASCENSORES EDIFICIO SEDE PRINCIPAL DE CUCUTA.</t>
  </si>
  <si>
    <t>A-02-02-02-008-007</t>
  </si>
  <si>
    <t>PRESTAR SERVICIO DE MANTENIMIENTO PREVENTIVO CORRECTIVO CON SUMINISTRO DE REPUESTOS NUEVOS PARA 9 ASCENSORES MARCATHYSSENKRUP ELEVADORES SEDE PRINCIPAL FGN CUCUTA</t>
  </si>
  <si>
    <t>MANTENIMIENTO DE LOS SISTEMAS ELECTROGENOS</t>
  </si>
  <si>
    <t>PRESTAR SERVICIO DE MANTENIMIENTO PREVENTIVO CORRECTIVO CON SUMINISTRO DE REPUESTOS PARA EL SISTEMA ELECTROGENOS UBICADOS FGN REGIONAL NORORIENTAL</t>
  </si>
  <si>
    <t>CONTRATO DE PRESTACION DE SERVICIO DE MANTENIMIENTO PREVENTIVO Y CORRECTIVO, PARA EL PARQUE AUTOMOTOR MOTOCICLETAS, ASIGNADO A LA FISCALIA GENERAL DE LA NACION - SUBDIRECCION REGIONAL DE APOYO NOROCCIDENTAL Y SECCIONALES DE CORDOBA Y SUCRE.  INCLUIDO RESPUESTOS, SUMINISTROS Y MANO DE OBRA</t>
  </si>
  <si>
    <t>SERVICIO DE MANTENIMIENTO PREVENTIVO Y CORRECTIVO INTEGRAL ESPECIALIZADO, CON SUMINISTRO DE INSUMOS Y BOLSA DE REPUESTOS, PARA LOS EQUIPOS QUE CONFORMAN LA INFRAESTRUCTURA FÍSICA DE LAS SEDES DEL NIVEL CENTRAL DE LA FISCALÍA GENERAL DE LA NACIÓN</t>
  </si>
  <si>
    <t>MANTENIMIENTO NIVEL CENTRAL</t>
  </si>
  <si>
    <t>SERVICIOS DE
ALCANTARILLADO, RECOLECCIÓN,
TRATAMIENTO Y DISPOSICIÓN DE
DESECHOS Y OTROS SERVICIOS
DE SANEAMIENTO AMBIENTAL</t>
  </si>
  <si>
    <t>PRESTAR LOS SERVICIOS DE LIMPIEZA DE POZOS SÉPTICOS, CAJAS DE PASO Y DUCTOS, SONDEO DE REDES, EVACUACIÓN, TRANSPORTE Y DISPOSICIÓN FINAL DE RESIDUOS CON EQUIPO VACTOR PARA LAS SEDES DEL NIVEL CENTRAL DE LA FISCALÍA GENERAL DE LA NACIÓN</t>
  </si>
  <si>
    <t>SERVICIOS DE MANTENIMIENTO, REPARACIÓN E INSTALACIÓN (EXCEPTO SERVICIOS DE CONSTRUCCIÓN)</t>
  </si>
  <si>
    <t>VF 2027-2028</t>
  </si>
  <si>
    <t>SERVICIOS DE APOYO AL TRANSPORTE</t>
  </si>
  <si>
    <t>A-02-02-02-006-007</t>
  </si>
  <si>
    <t>Del 1 de diciembre de 2026 al 31 de julio  del 2028</t>
  </si>
  <si>
    <t>COMUNICACIONES</t>
  </si>
  <si>
    <t>MANTENIMIENTO DEL SISTEMA Y EQUIPOS DE PRESION CONSTANTE DE AGUA POTABLE Y CONTRAINCENDIOS- MOTOBOMBAS</t>
  </si>
  <si>
    <t xml:space="preserve">MANTENIMIENTO PARQUE AUTOMOTOR MOTOCICLETAS </t>
  </si>
  <si>
    <t>A-02-02-02-007-002-01-1</t>
  </si>
  <si>
    <t>A-02-02-01-003-003-03</t>
  </si>
  <si>
    <t>A-02-02-02-008-004</t>
  </si>
  <si>
    <t>A-02-02-02-008-003-01-3</t>
  </si>
  <si>
    <t>A-02-02-01-004-007-08</t>
  </si>
  <si>
    <t xml:space="preserve">A-02-02-02-008-007 </t>
  </si>
  <si>
    <t xml:space="preserve">SERVICIOS DE MANTENIMIENTO, REPARACIÓN E INSTALACIÓN (EXCEPTO SERVICIOS DE CONSTRUCCIÓN), </t>
  </si>
  <si>
    <t>A-02-02-02-007-001-03-5-01</t>
  </si>
  <si>
    <t>SERVICIOS DE SEGUROS DE VEHÍCULOS AUTOMOTORES</t>
  </si>
  <si>
    <t>OTROS SERVICIOS DE SEGUROS DISTINTOS DE LOS SEGUROS DE VIDA N.C.P.</t>
  </si>
  <si>
    <t>A-02-02-02-007-001-03-5-09</t>
  </si>
  <si>
    <t xml:space="preserve">SERVICIOS DE SEGUROS GENERALES DE RESPONSABILIDAD CIVIL </t>
  </si>
  <si>
    <t>A-02-02-02-007-001-03-5-05</t>
  </si>
  <si>
    <t>A-02-02-02-007-001-03-5-03</t>
  </si>
  <si>
    <t>SERVICIOS DE SEGUROS PARA TRANSPORTE DE CARGA</t>
  </si>
  <si>
    <t>A-02-02-02-007-001-03-1</t>
  </si>
  <si>
    <t>SERVICIOS DE SEGUROS DE VIDA (EXCEPTO LOS SERVICIOS DE REASEGURO)</t>
  </si>
  <si>
    <t>A-02-02-02-007-001-03-5-06</t>
  </si>
  <si>
    <t>A-02-02-02-007-001-03-5-07</t>
  </si>
  <si>
    <t>SERVICIOS DE SEGURO OBLIGATORIO DE ACCIDENTES DE TRÁNSITO (SOAT)</t>
  </si>
  <si>
    <t>A-02-02-02-007-001-03-5-02</t>
  </si>
  <si>
    <t>SERVICIOS DE SEGUROS DE TRANSPORTE MARÍTIMO, AÉREO Y OTROS MEDIOS DE TRANSPORTE</t>
  </si>
  <si>
    <t>A-02-02-02-008-007-01-5</t>
  </si>
  <si>
    <t>A-02-02-02-009-004</t>
  </si>
  <si>
    <t>MANTENIMIENTO PREVENTIVO CORRECTIVO CON SUMINISTRO DE REPUESTOS NUEVOS PARA LOS AIRES ACONDICIONADOS Y VENTILACION MECANICA PARA LA FGN SECC NORTE SANTANDER-SANTANDER Y ARAUCA NORORIENTAL</t>
  </si>
  <si>
    <t>1 de diciembre de 2026 hasta el 30 de noviembre de 2028</t>
  </si>
  <si>
    <t>LIMPIEZA POZOS SEPTICOS NIVEL CENTRAL</t>
  </si>
  <si>
    <t>SUMINISTRO DE COMBUSTIBLE NIVEL CENTRAL CONSTRUCCIONES</t>
  </si>
  <si>
    <t>ARRENDAMIENTO INMUEBLES  NIVEL CENTRAL CONSTRUCCIONES</t>
  </si>
  <si>
    <t>INTERCEPTACIONES TIGO, CLARO, MOVISTAR, WOM</t>
  </si>
  <si>
    <t>TOTAL TRAMITE VIGENCIAS FUTURAS 2026 PACIFICO</t>
  </si>
  <si>
    <t>TOTAL TRAMITE VIGENCIAS FUTURAS 2026 CENTRO SUR</t>
  </si>
  <si>
    <t>TOTAL TRAMITE VIGENCIAS FUTURAS CENTRAL 2026</t>
  </si>
  <si>
    <t>NUMERO ASIGNACIÓN CUPO APROBADO VIGENCIA FUTURA - SIIF VIG. 2027 Y 2028</t>
  </si>
  <si>
    <t>ASIGNACIÓN APROBACIÓN HACIENDA  CUPOS VIGENCIAS FUTURAS FISCALIA  2027 - 2028 OFICIO Radicado: 1-2026-086903  DEL 07 DE OCTUBRE DE 2026 NIVEL CENTRAL  29-01-01-000 FISCALIA GESTION GENERAL</t>
  </si>
  <si>
    <t xml:space="preserve">ASIGNACIÓN APROBACIÓN HACIENDA  CUPOS VIGENCIAS FUTURAS FISCALIA  2027 - 2028 OFICIO Radicado: 1-2026-086903  DEL 07 DE OCTUBRE DE 2026 REGIONAL CARIBE  29-01-01-L0 </t>
  </si>
  <si>
    <t>ASIGNACIÓN APROBACIÓN HACIENDA  CUPOS VIGENCIAS FUTURAS FISCALIA  2027 - 2028 OFICIO Radicado: 1-2026-086903  DEL 07 DE OCTUBRE DE 2026 REGIONAL CENTRAL  29-01-01-L01</t>
  </si>
  <si>
    <t>ASIGNACIÓN APROBACIÓN HACIENDA  CUPOS VIGENCIAS FUTURAS FISCALIA  2027 - 2028 OFICIO Radicado: 1-2026-086903  DEL 07 DE OCTUBRE DE 2026 REGIONAL CENTRO SUR 29-01-01-L02</t>
  </si>
  <si>
    <t>ASIGNACIÓN APROBACIÓN HACIENDA  CUPOS VIGENCIAS FUTURAS FISCALIA  2027 - 2028 OFICIO Radicado: 1-2026-086903  DEL 07 DE OCTUBRE DE 2026 REGIONAL NORORIENTAL SUR 29-01-01-L04</t>
  </si>
  <si>
    <t>ASIGNACIÓN APROBACIÓN HACIENDA  CUPOS VIGENCIAS FUTURAS FISCALIA  2027 - 2028 OFICIO Radicado: 1-2026-086903  DEL 07 DE OCTUBRE DE 2026 REGIONAL EJE CAFETERO 29-01-01-L16</t>
  </si>
  <si>
    <t>ASIGNACIÓN APROBACIÓN HACIENDA  CUPOS VIGENCIAS FUTURAS FISCALIA  2027 - 2028 OFICIO Radicado: 1-2026-086903  DEL 07 DE OCTUBRE DE 2026 REGIONAL NOROCCIDENTAL 29-01-01-L24</t>
  </si>
  <si>
    <t>ASIGNACIÓN APROBACIÓN HACIENDA  CUPOS VIGENCIAS FUTURAS FISCALIA  2027 - 2028 OFICIO Radicado: 1-2026-086903  DEL 07 DE OCTUBRE DE 2026 REGIONAL ORINOQUIA 29-01-01-L23</t>
  </si>
  <si>
    <t>ASIGNACIÓN APROBACIÓN HACIENDA  CUPOS VIGENCIAS FUTURAS FISCALIA  2027 - 2028 OFICIO Radicado: 1-2026-086903  DEL 07 DE OCTUBRE DE 2026 REGIONAL PACIFICO 29-01-01-L05</t>
  </si>
  <si>
    <t xml:space="preserve"> 6926 DE 08-10-2026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</si>
</sst>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dd/mm/yyyy;@"/>
    <numFmt numFmtId="165" formatCode="[$-409]d\-mmm\-yyyy;@"/>
    <numFmt numFmtId="167" formatCode="&quot;$&quot;\ #,##0.00"/>
  </numFmts>
  <fonts count="13" x14ac:knownFonts="1">
    <font>
      <sz val="11"/>
      <color theme="1"/>
      <name val="Aptos Narrow"/>
      <family val="2"/>
      <scheme val="minor"/>
    </font>
    <font>
      <sz val="11"/>
      <color theme="1"/>
      <name val="Aptos Narrow"/>
      <family val="2"/>
      <scheme val="minor"/>
    </font>
    <font>
      <b/>
      <sz val="10"/>
      <name val="Aptos Narrow"/>
      <family val="2"/>
      <scheme val="minor"/>
    </font>
    <font>
      <sz val="10"/>
      <name val="Aptos Narrow"/>
      <family val="2"/>
      <scheme val="minor"/>
    </font>
    <font>
      <sz val="11"/>
      <name val="Aptos Narrow"/>
      <family val="2"/>
      <scheme val="minor"/>
    </font>
    <font>
      <sz val="10"/>
      <color rgb="FF0000FF"/>
      <name val="Aptos Narrow"/>
      <family val="2"/>
      <scheme val="minor"/>
    </font>
    <font>
      <sz val="10"/>
      <color theme="1"/>
      <name val="Aptos Narrow"/>
      <family val="2"/>
      <scheme val="minor"/>
    </font>
    <font>
      <b/>
      <sz val="10"/>
      <color theme="1"/>
      <name val="Aptos Narrow"/>
      <family val="2"/>
      <scheme val="minor"/>
    </font>
    <font>
      <b/>
      <sz val="11"/>
      <color theme="1"/>
      <name val="Aptos Narrow"/>
      <family val="2"/>
      <scheme val="minor"/>
    </font>
    <font>
      <b/>
      <sz val="11"/>
      <name val="Aptos Narrow"/>
      <family val="2"/>
      <scheme val="minor"/>
    </font>
    <font>
      <b/>
      <sz val="14"/>
      <color theme="1"/>
      <name val="Aptos Narrow"/>
      <family val="2"/>
      <scheme val="minor"/>
    </font>
    <font>
      <b/>
      <sz val="16"/>
      <color theme="1"/>
      <name val="Aptos Narrow"/>
      <family val="2"/>
      <scheme val="minor"/>
    </font>
    <font>
      <b/>
      <sz val="20"/>
      <color theme="1"/>
      <name val="Aptos Narrow"/>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bgColor rgb="FF000000"/>
      </patternFill>
    </fill>
    <fill>
      <patternFill patternType="solid">
        <fgColor theme="2" tint="-9.9978637043366805E-2"/>
        <bgColor indexed="64"/>
      </patternFill>
    </fill>
    <fill>
      <patternFill patternType="solid">
        <fgColor theme="2" tint="-9.9978637043366805E-2"/>
        <bgColor rgb="FF000000"/>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s>
  <cellStyleXfs count="2">
    <xf numFmtId="0" fontId="0" fillId="0" borderId="0"/>
    <xf numFmtId="43" fontId="1" fillId="0" borderId="0" applyFont="0" applyFill="0" applyBorder="0" applyAlignment="0" applyProtection="0"/>
  </cellStyleXfs>
  <cellXfs count="189">
    <xf numFmtId="0" fontId="0" fillId="0" borderId="0" xfId="0"/>
    <xf numFmtId="0" fontId="3" fillId="0" borderId="1" xfId="0" applyFont="1" applyBorder="1" applyAlignment="1">
      <alignment vertical="center" wrapText="1"/>
    </xf>
    <xf numFmtId="0" fontId="3" fillId="0" borderId="0" xfId="0" applyFont="1" applyAlignment="1">
      <alignment horizontal="left" vertical="center" wrapText="1" readingOrder="1"/>
    </xf>
    <xf numFmtId="0" fontId="3" fillId="0" borderId="0" xfId="0" applyFont="1" applyAlignment="1">
      <alignment vertical="center" wrapText="1"/>
    </xf>
    <xf numFmtId="0" fontId="5" fillId="0" borderId="0" xfId="0" applyFont="1" applyAlignment="1">
      <alignment horizontal="left" vertical="center" wrapText="1" readingOrder="1"/>
    </xf>
    <xf numFmtId="0" fontId="6" fillId="0" borderId="1" xfId="0" applyFont="1" applyBorder="1" applyAlignment="1">
      <alignmen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6" fillId="0" borderId="1" xfId="0" applyFont="1" applyBorder="1" applyAlignment="1">
      <alignment horizontal="left" vertic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3" fillId="0" borderId="1" xfId="0" applyFont="1" applyBorder="1" applyAlignment="1">
      <alignment horizontal="right"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justify" vertical="center" wrapText="1"/>
    </xf>
    <xf numFmtId="49" fontId="3" fillId="0" borderId="1" xfId="0" applyNumberFormat="1" applyFont="1" applyBorder="1" applyAlignment="1">
      <alignment horizontal="left" vertical="center" wrapText="1"/>
    </xf>
    <xf numFmtId="49" fontId="3" fillId="0" borderId="0" xfId="0" applyNumberFormat="1" applyFont="1" applyAlignment="1">
      <alignment horizontal="left" vertical="center" wrapText="1"/>
    </xf>
    <xf numFmtId="0" fontId="3" fillId="0" borderId="0" xfId="0" applyFont="1" applyAlignment="1">
      <alignment horizontal="justify" vertical="center" wrapText="1"/>
    </xf>
    <xf numFmtId="164" fontId="3" fillId="3" borderId="1" xfId="0" applyNumberFormat="1" applyFont="1" applyFill="1" applyBorder="1" applyAlignment="1">
      <alignment horizontal="right" vertical="center" wrapText="1"/>
    </xf>
    <xf numFmtId="0" fontId="3" fillId="3" borderId="1" xfId="0" applyFont="1" applyFill="1" applyBorder="1" applyAlignment="1">
      <alignment horizontal="justify" vertical="center" wrapText="1"/>
    </xf>
    <xf numFmtId="0" fontId="6" fillId="0" borderId="1" xfId="0" applyFont="1" applyBorder="1" applyAlignment="1">
      <alignment horizontal="justify" vertical="center" wrapText="1"/>
    </xf>
    <xf numFmtId="167" fontId="3" fillId="0" borderId="1" xfId="0" applyNumberFormat="1" applyFont="1" applyBorder="1" applyAlignment="1">
      <alignment horizontal="right" vertical="center" wrapText="1"/>
    </xf>
    <xf numFmtId="167" fontId="6" fillId="0" borderId="1" xfId="0" applyNumberFormat="1" applyFont="1" applyBorder="1" applyAlignment="1">
      <alignment horizontal="right" vertical="center" wrapText="1"/>
    </xf>
    <xf numFmtId="0" fontId="3" fillId="0" borderId="3" xfId="0" applyFont="1" applyBorder="1" applyAlignment="1">
      <alignment vertical="center" wrapText="1"/>
    </xf>
    <xf numFmtId="0" fontId="3" fillId="0" borderId="2" xfId="0" applyFont="1" applyBorder="1" applyAlignment="1">
      <alignment horizontal="left" vertical="center" wrapText="1"/>
    </xf>
    <xf numFmtId="0" fontId="3" fillId="0" borderId="2" xfId="0" applyFont="1" applyBorder="1" applyAlignment="1">
      <alignment vertical="center" wrapText="1"/>
    </xf>
    <xf numFmtId="167" fontId="3" fillId="0" borderId="2" xfId="0" applyNumberFormat="1" applyFont="1" applyBorder="1" applyAlignment="1">
      <alignment horizontal="right" vertical="center" wrapText="1"/>
    </xf>
    <xf numFmtId="0" fontId="3" fillId="0" borderId="11" xfId="0" applyFont="1" applyBorder="1" applyAlignment="1">
      <alignment vertical="center" wrapText="1"/>
    </xf>
    <xf numFmtId="0" fontId="3" fillId="0" borderId="12" xfId="0" applyFont="1" applyBorder="1" applyAlignment="1">
      <alignment horizontal="left" vertical="center" wrapText="1"/>
    </xf>
    <xf numFmtId="0" fontId="3" fillId="0" borderId="12" xfId="0" applyFont="1" applyBorder="1" applyAlignment="1">
      <alignment vertical="center" wrapText="1"/>
    </xf>
    <xf numFmtId="167" fontId="3" fillId="0" borderId="12" xfId="0" applyNumberFormat="1" applyFont="1" applyBorder="1" applyAlignment="1">
      <alignment horizontal="right" vertical="center" wrapText="1"/>
    </xf>
    <xf numFmtId="0" fontId="3" fillId="0" borderId="14" xfId="0" applyFont="1" applyBorder="1" applyAlignment="1">
      <alignment vertical="center" wrapText="1"/>
    </xf>
    <xf numFmtId="0" fontId="3" fillId="0" borderId="15" xfId="0" applyFont="1" applyBorder="1" applyAlignment="1">
      <alignment horizontal="left" vertical="center" wrapText="1"/>
    </xf>
    <xf numFmtId="0" fontId="3" fillId="0" borderId="15" xfId="0" applyFont="1" applyBorder="1" applyAlignment="1">
      <alignment vertical="center" wrapText="1"/>
    </xf>
    <xf numFmtId="167" fontId="3" fillId="0" borderId="15" xfId="0" applyNumberFormat="1" applyFont="1" applyBorder="1" applyAlignment="1">
      <alignment horizontal="right" vertical="center" wrapText="1"/>
    </xf>
    <xf numFmtId="0" fontId="3" fillId="0" borderId="18" xfId="0" applyFont="1" applyBorder="1" applyAlignment="1">
      <alignment horizontal="left" vertical="center" wrapText="1" readingOrder="1"/>
    </xf>
    <xf numFmtId="0" fontId="6" fillId="0" borderId="18" xfId="0" applyFont="1" applyBorder="1" applyAlignment="1">
      <alignment horizontal="left" vertical="center" wrapText="1" readingOrder="1"/>
    </xf>
    <xf numFmtId="0" fontId="6" fillId="0" borderId="14" xfId="0" applyFont="1" applyBorder="1" applyAlignment="1">
      <alignment horizontal="left" vertical="center" wrapText="1" readingOrder="1"/>
    </xf>
    <xf numFmtId="0" fontId="3" fillId="0" borderId="11" xfId="0" applyFont="1" applyBorder="1" applyAlignment="1">
      <alignment horizontal="left" vertical="center" wrapText="1" readingOrder="1"/>
    </xf>
    <xf numFmtId="0" fontId="9" fillId="6" borderId="3" xfId="0" applyFont="1" applyFill="1" applyBorder="1" applyAlignment="1">
      <alignment horizontal="center" vertical="center" wrapText="1"/>
    </xf>
    <xf numFmtId="0" fontId="9" fillId="6" borderId="2" xfId="0" applyFont="1" applyFill="1" applyBorder="1" applyAlignment="1">
      <alignment horizontal="left" vertical="center" wrapText="1"/>
    </xf>
    <xf numFmtId="0" fontId="9" fillId="6" borderId="2" xfId="0" applyFont="1" applyFill="1" applyBorder="1" applyAlignment="1">
      <alignment horizontal="right" vertical="center" wrapText="1"/>
    </xf>
    <xf numFmtId="167" fontId="9" fillId="6" borderId="2" xfId="0" applyNumberFormat="1" applyFont="1" applyFill="1" applyBorder="1" applyAlignment="1">
      <alignment horizontal="center" vertical="center" wrapText="1"/>
    </xf>
    <xf numFmtId="167" fontId="9" fillId="6" borderId="2" xfId="1" applyNumberFormat="1" applyFont="1" applyFill="1" applyBorder="1" applyAlignment="1">
      <alignment horizontal="center" vertical="center" wrapText="1"/>
    </xf>
    <xf numFmtId="0" fontId="3" fillId="0" borderId="14" xfId="0" applyFont="1" applyBorder="1" applyAlignment="1">
      <alignment horizontal="left" vertical="center" wrapText="1" readingOrder="1"/>
    </xf>
    <xf numFmtId="0" fontId="0" fillId="2" borderId="21" xfId="0" applyFill="1" applyBorder="1" applyAlignment="1">
      <alignment horizontal="left" vertical="center" wrapText="1"/>
    </xf>
    <xf numFmtId="0" fontId="6" fillId="0" borderId="12" xfId="0" applyFont="1" applyBorder="1" applyAlignment="1">
      <alignment horizontal="left" vertical="center" wrapText="1"/>
    </xf>
    <xf numFmtId="0" fontId="6" fillId="0" borderId="15" xfId="0" applyFont="1" applyBorder="1" applyAlignment="1">
      <alignment horizontal="left" vertical="center" wrapText="1"/>
    </xf>
    <xf numFmtId="0" fontId="6" fillId="0" borderId="11" xfId="0" applyFont="1" applyBorder="1" applyAlignment="1">
      <alignment horizontal="left" vertical="center" wrapText="1" readingOrder="1"/>
    </xf>
    <xf numFmtId="0" fontId="6" fillId="0" borderId="12" xfId="0" applyFont="1" applyBorder="1" applyAlignment="1">
      <alignment horizontal="justify" vertical="center" wrapText="1"/>
    </xf>
    <xf numFmtId="0" fontId="6" fillId="0" borderId="12" xfId="0" applyFont="1" applyBorder="1" applyAlignment="1">
      <alignment vertical="center" wrapText="1"/>
    </xf>
    <xf numFmtId="167" fontId="6" fillId="0" borderId="12" xfId="0" applyNumberFormat="1" applyFont="1" applyBorder="1" applyAlignment="1">
      <alignment horizontal="right" vertical="center" wrapText="1"/>
    </xf>
    <xf numFmtId="0" fontId="3" fillId="0" borderId="15" xfId="0" applyFont="1" applyBorder="1" applyAlignment="1">
      <alignment horizontal="justify" vertical="center" wrapText="1"/>
    </xf>
    <xf numFmtId="49" fontId="3" fillId="0" borderId="15" xfId="0" applyNumberFormat="1" applyFont="1" applyBorder="1" applyAlignment="1">
      <alignment horizontal="left" vertical="center" wrapText="1"/>
    </xf>
    <xf numFmtId="0" fontId="3" fillId="0" borderId="15" xfId="0" applyFont="1" applyBorder="1" applyAlignment="1">
      <alignment horizontal="right" vertical="center" wrapText="1"/>
    </xf>
    <xf numFmtId="165" fontId="3" fillId="0" borderId="15" xfId="0" applyNumberFormat="1" applyFont="1" applyBorder="1" applyAlignment="1">
      <alignment horizontal="right" vertical="center" wrapText="1"/>
    </xf>
    <xf numFmtId="0" fontId="3" fillId="0" borderId="3" xfId="0" applyFont="1" applyBorder="1" applyAlignment="1">
      <alignment horizontal="left" vertical="center" wrapText="1" readingOrder="1"/>
    </xf>
    <xf numFmtId="49" fontId="3" fillId="0" borderId="2" xfId="0" applyNumberFormat="1" applyFont="1" applyBorder="1" applyAlignment="1">
      <alignment horizontal="left" vertical="center" wrapText="1"/>
    </xf>
    <xf numFmtId="0" fontId="3" fillId="0" borderId="2" xfId="0" applyFont="1" applyBorder="1" applyAlignment="1">
      <alignment horizontal="justify" vertical="center" wrapText="1"/>
    </xf>
    <xf numFmtId="0" fontId="6" fillId="3" borderId="2" xfId="0" applyFont="1" applyFill="1" applyBorder="1" applyAlignment="1">
      <alignment horizontal="left" vertical="center" wrapText="1"/>
    </xf>
    <xf numFmtId="0" fontId="6" fillId="3" borderId="11" xfId="0" applyFont="1" applyFill="1" applyBorder="1" applyAlignment="1">
      <alignment vertical="center" wrapText="1"/>
    </xf>
    <xf numFmtId="0" fontId="3" fillId="0" borderId="12" xfId="0" applyFont="1" applyBorder="1" applyAlignment="1">
      <alignment horizontal="justify" vertical="center" wrapText="1"/>
    </xf>
    <xf numFmtId="0" fontId="6" fillId="3" borderId="14" xfId="0" applyFont="1" applyFill="1" applyBorder="1" applyAlignment="1">
      <alignment vertical="center" wrapText="1"/>
    </xf>
    <xf numFmtId="0" fontId="0" fillId="0" borderId="0" xfId="0" applyAlignment="1">
      <alignment horizontal="left" vertical="center" wrapText="1"/>
    </xf>
    <xf numFmtId="0" fontId="6" fillId="0" borderId="3" xfId="0" applyFont="1" applyBorder="1" applyAlignment="1">
      <alignment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3" fillId="3" borderId="2" xfId="0" applyFont="1" applyFill="1" applyBorder="1" applyAlignment="1">
      <alignment horizontal="justify" vertical="center" wrapText="1"/>
    </xf>
    <xf numFmtId="0" fontId="4" fillId="0" borderId="2" xfId="0" applyFont="1" applyBorder="1" applyAlignment="1">
      <alignment horizontal="left" vertical="center" wrapText="1"/>
    </xf>
    <xf numFmtId="0" fontId="4" fillId="4" borderId="2" xfId="0" applyFont="1" applyFill="1" applyBorder="1" applyAlignment="1">
      <alignment vertical="center" wrapText="1"/>
    </xf>
    <xf numFmtId="0" fontId="6" fillId="0" borderId="0" xfId="0" applyFont="1" applyAlignment="1">
      <alignment vertical="center" wrapText="1"/>
    </xf>
    <xf numFmtId="0" fontId="6" fillId="0" borderId="0" xfId="0" applyFont="1" applyAlignment="1">
      <alignment horizontal="right" vertical="center" wrapText="1"/>
    </xf>
    <xf numFmtId="167" fontId="6" fillId="0" borderId="0" xfId="0" applyNumberFormat="1" applyFont="1" applyAlignment="1">
      <alignment horizontal="right" vertical="center" wrapText="1"/>
    </xf>
    <xf numFmtId="167" fontId="7" fillId="0" borderId="0" xfId="0" applyNumberFormat="1" applyFont="1" applyAlignment="1">
      <alignment horizontal="right" vertical="center" wrapText="1"/>
    </xf>
    <xf numFmtId="0" fontId="9" fillId="6" borderId="2" xfId="0" applyFont="1" applyFill="1" applyBorder="1" applyAlignment="1">
      <alignment horizontal="center" vertical="center" wrapText="1"/>
    </xf>
    <xf numFmtId="167" fontId="8" fillId="5" borderId="4" xfId="0" applyNumberFormat="1" applyFont="1" applyFill="1" applyBorder="1" applyAlignment="1">
      <alignment horizontal="center" vertical="center" wrapText="1"/>
    </xf>
    <xf numFmtId="0" fontId="0" fillId="0" borderId="0" xfId="0" applyAlignment="1">
      <alignment vertical="center" wrapText="1"/>
    </xf>
    <xf numFmtId="0" fontId="9" fillId="2" borderId="20" xfId="0" applyFont="1" applyFill="1" applyBorder="1" applyAlignment="1">
      <alignment horizontal="left" vertical="center" wrapText="1" readingOrder="1"/>
    </xf>
    <xf numFmtId="0" fontId="3" fillId="0" borderId="12" xfId="0" applyFont="1" applyBorder="1" applyAlignment="1">
      <alignment horizontal="right" vertical="center" wrapText="1"/>
    </xf>
    <xf numFmtId="164" fontId="3" fillId="0" borderId="12" xfId="0" applyNumberFormat="1" applyFont="1" applyBorder="1" applyAlignment="1">
      <alignment horizontal="right" vertical="center" wrapText="1"/>
    </xf>
    <xf numFmtId="167" fontId="7" fillId="0" borderId="13" xfId="0" applyNumberFormat="1" applyFont="1" applyBorder="1" applyAlignment="1">
      <alignment horizontal="right" vertical="center" wrapText="1"/>
    </xf>
    <xf numFmtId="0" fontId="6" fillId="3" borderId="0" xfId="0" applyFont="1" applyFill="1" applyAlignment="1">
      <alignment vertical="center" wrapText="1"/>
    </xf>
    <xf numFmtId="164" fontId="3" fillId="0" borderId="1" xfId="0" applyNumberFormat="1" applyFont="1" applyBorder="1" applyAlignment="1">
      <alignment horizontal="right" vertical="center" wrapText="1"/>
    </xf>
    <xf numFmtId="167" fontId="7" fillId="0" borderId="19" xfId="0" applyNumberFormat="1" applyFont="1" applyBorder="1" applyAlignment="1">
      <alignment horizontal="right" vertical="center" wrapText="1"/>
    </xf>
    <xf numFmtId="0" fontId="6" fillId="3" borderId="1" xfId="0" applyFont="1" applyFill="1" applyBorder="1" applyAlignment="1">
      <alignment horizontal="right" vertical="center" wrapText="1"/>
    </xf>
    <xf numFmtId="164" fontId="6" fillId="3" borderId="1" xfId="0" applyNumberFormat="1" applyFont="1" applyFill="1" applyBorder="1" applyAlignment="1">
      <alignment horizontal="right" vertical="center" wrapText="1"/>
    </xf>
    <xf numFmtId="0" fontId="3" fillId="3" borderId="1" xfId="0" applyFont="1" applyFill="1" applyBorder="1" applyAlignment="1">
      <alignment horizontal="right" vertical="center" wrapText="1"/>
    </xf>
    <xf numFmtId="0" fontId="3" fillId="3" borderId="15" xfId="0" applyFont="1" applyFill="1" applyBorder="1" applyAlignment="1">
      <alignment horizontal="right" vertical="center" wrapText="1"/>
    </xf>
    <xf numFmtId="164" fontId="3" fillId="3" borderId="15" xfId="0" applyNumberFormat="1" applyFont="1" applyFill="1" applyBorder="1" applyAlignment="1">
      <alignment horizontal="right" vertical="center" wrapText="1"/>
    </xf>
    <xf numFmtId="167" fontId="7" fillId="0" borderId="16" xfId="0" applyNumberFormat="1" applyFont="1" applyBorder="1" applyAlignment="1">
      <alignment horizontal="right" vertical="center" wrapText="1"/>
    </xf>
    <xf numFmtId="0" fontId="3" fillId="0" borderId="0" xfId="0" applyFont="1" applyAlignment="1">
      <alignment horizontal="right" vertical="center" wrapText="1"/>
    </xf>
    <xf numFmtId="14" fontId="9" fillId="5" borderId="3" xfId="0" applyNumberFormat="1" applyFont="1" applyFill="1" applyBorder="1" applyAlignment="1">
      <alignment horizontal="right" vertical="center" wrapText="1"/>
    </xf>
    <xf numFmtId="167" fontId="9" fillId="5" borderId="2" xfId="0" applyNumberFormat="1" applyFont="1" applyFill="1" applyBorder="1" applyAlignment="1">
      <alignment horizontal="right" vertical="center" wrapText="1"/>
    </xf>
    <xf numFmtId="167" fontId="9" fillId="5" borderId="4" xfId="0" applyNumberFormat="1" applyFont="1" applyFill="1" applyBorder="1" applyAlignment="1">
      <alignment horizontal="right" vertical="center" wrapText="1"/>
    </xf>
    <xf numFmtId="0" fontId="0" fillId="2" borderId="21" xfId="0" applyFill="1" applyBorder="1" applyAlignment="1">
      <alignment vertical="center" wrapText="1"/>
    </xf>
    <xf numFmtId="0" fontId="0" fillId="2" borderId="21" xfId="0" applyFill="1" applyBorder="1" applyAlignment="1">
      <alignment horizontal="right" vertical="center" wrapText="1"/>
    </xf>
    <xf numFmtId="167" fontId="0" fillId="2" borderId="21" xfId="0" applyNumberFormat="1" applyFill="1" applyBorder="1" applyAlignment="1">
      <alignment horizontal="right" vertical="center" wrapText="1"/>
    </xf>
    <xf numFmtId="167" fontId="8" fillId="2" borderId="22" xfId="0" applyNumberFormat="1" applyFont="1" applyFill="1" applyBorder="1" applyAlignment="1">
      <alignment horizontal="right" vertical="center" wrapText="1"/>
    </xf>
    <xf numFmtId="14" fontId="9" fillId="5" borderId="25" xfId="0" applyNumberFormat="1" applyFont="1" applyFill="1" applyBorder="1" applyAlignment="1">
      <alignment horizontal="right" vertical="center" wrapText="1"/>
    </xf>
    <xf numFmtId="167" fontId="9" fillId="5" borderId="23" xfId="0" applyNumberFormat="1" applyFont="1" applyFill="1" applyBorder="1" applyAlignment="1">
      <alignment horizontal="right" vertical="center" wrapText="1"/>
    </xf>
    <xf numFmtId="167" fontId="9" fillId="5" borderId="24" xfId="0" applyNumberFormat="1" applyFont="1" applyFill="1" applyBorder="1" applyAlignment="1">
      <alignment horizontal="right" vertical="center" wrapText="1"/>
    </xf>
    <xf numFmtId="14" fontId="9" fillId="0" borderId="0" xfId="0" applyNumberFormat="1" applyFont="1" applyAlignment="1">
      <alignment horizontal="right" vertical="center" wrapText="1"/>
    </xf>
    <xf numFmtId="167" fontId="9" fillId="0" borderId="0" xfId="0" applyNumberFormat="1" applyFont="1" applyAlignment="1">
      <alignment horizontal="right" vertical="center" wrapText="1"/>
    </xf>
    <xf numFmtId="0" fontId="3" fillId="3" borderId="12" xfId="0" applyFont="1" applyFill="1" applyBorder="1" applyAlignment="1">
      <alignment horizontal="right" vertical="center" wrapText="1"/>
    </xf>
    <xf numFmtId="164" fontId="3" fillId="3" borderId="12" xfId="0" applyNumberFormat="1" applyFont="1" applyFill="1" applyBorder="1" applyAlignment="1">
      <alignment horizontal="right" vertical="center" wrapText="1"/>
    </xf>
    <xf numFmtId="167" fontId="2" fillId="0" borderId="19" xfId="0" applyNumberFormat="1" applyFont="1" applyBorder="1" applyAlignment="1">
      <alignment horizontal="right" vertical="center" wrapText="1"/>
    </xf>
    <xf numFmtId="0" fontId="3" fillId="3" borderId="15" xfId="0" applyFont="1" applyFill="1" applyBorder="1" applyAlignment="1">
      <alignment horizontal="justify" vertical="center" wrapText="1"/>
    </xf>
    <xf numFmtId="14" fontId="2" fillId="5" borderId="3" xfId="0" applyNumberFormat="1" applyFont="1" applyFill="1" applyBorder="1" applyAlignment="1">
      <alignment horizontal="right" vertical="center" wrapText="1"/>
    </xf>
    <xf numFmtId="167" fontId="2" fillId="5" borderId="2" xfId="0" applyNumberFormat="1" applyFont="1" applyFill="1" applyBorder="1" applyAlignment="1">
      <alignment horizontal="right" vertical="center" wrapText="1"/>
    </xf>
    <xf numFmtId="167" fontId="2" fillId="5" borderId="4" xfId="0" applyNumberFormat="1" applyFont="1" applyFill="1" applyBorder="1" applyAlignment="1">
      <alignment horizontal="right" vertical="center" wrapText="1"/>
    </xf>
    <xf numFmtId="14" fontId="2" fillId="0" borderId="0" xfId="0" applyNumberFormat="1" applyFont="1" applyAlignment="1">
      <alignment horizontal="right" vertical="center" wrapText="1"/>
    </xf>
    <xf numFmtId="167" fontId="2" fillId="0" borderId="0" xfId="0" applyNumberFormat="1" applyFont="1" applyAlignment="1">
      <alignment horizontal="right" vertical="center" wrapText="1"/>
    </xf>
    <xf numFmtId="0" fontId="6" fillId="3" borderId="12" xfId="0" applyFont="1" applyFill="1" applyBorder="1" applyAlignment="1">
      <alignment horizontal="right" vertical="center" wrapText="1"/>
    </xf>
    <xf numFmtId="164" fontId="6" fillId="3" borderId="12" xfId="0" applyNumberFormat="1" applyFont="1" applyFill="1" applyBorder="1" applyAlignment="1">
      <alignment horizontal="right" vertical="center" wrapText="1"/>
    </xf>
    <xf numFmtId="14" fontId="3" fillId="3" borderId="1" xfId="0" applyNumberFormat="1" applyFont="1" applyFill="1" applyBorder="1" applyAlignment="1">
      <alignment horizontal="right" vertical="center" wrapText="1"/>
    </xf>
    <xf numFmtId="14" fontId="6" fillId="3" borderId="1" xfId="0" applyNumberFormat="1" applyFont="1" applyFill="1" applyBorder="1" applyAlignment="1">
      <alignment horizontal="right" vertical="center" wrapText="1"/>
    </xf>
    <xf numFmtId="14" fontId="3" fillId="0" borderId="1" xfId="0" applyNumberFormat="1" applyFont="1" applyBorder="1" applyAlignment="1">
      <alignment horizontal="right" vertical="center" wrapText="1"/>
    </xf>
    <xf numFmtId="0" fontId="3" fillId="3" borderId="2" xfId="0" applyFont="1" applyFill="1" applyBorder="1" applyAlignment="1">
      <alignment horizontal="right" vertical="center" wrapText="1"/>
    </xf>
    <xf numFmtId="167" fontId="7" fillId="0" borderId="4" xfId="0" applyNumberFormat="1" applyFont="1" applyBorder="1" applyAlignment="1">
      <alignment horizontal="right" vertical="center" wrapText="1"/>
    </xf>
    <xf numFmtId="167" fontId="2" fillId="5" borderId="5" xfId="0" applyNumberFormat="1" applyFont="1" applyFill="1" applyBorder="1" applyAlignment="1">
      <alignment horizontal="right" vertical="center" wrapText="1"/>
    </xf>
    <xf numFmtId="167" fontId="2" fillId="5" borderId="6" xfId="0" applyNumberFormat="1" applyFont="1" applyFill="1" applyBorder="1" applyAlignment="1">
      <alignment horizontal="right" vertical="center" wrapText="1"/>
    </xf>
    <xf numFmtId="167" fontId="2" fillId="5" borderId="7" xfId="0" applyNumberFormat="1" applyFont="1" applyFill="1" applyBorder="1" applyAlignment="1">
      <alignment horizontal="right" vertical="center" wrapText="1"/>
    </xf>
    <xf numFmtId="0" fontId="6" fillId="0" borderId="2" xfId="0" applyFont="1" applyBorder="1" applyAlignment="1">
      <alignment horizontal="right" vertical="center" wrapText="1"/>
    </xf>
    <xf numFmtId="14" fontId="3" fillId="0" borderId="2" xfId="0" applyNumberFormat="1" applyFont="1" applyBorder="1" applyAlignment="1">
      <alignment horizontal="right" vertical="center" wrapText="1"/>
    </xf>
    <xf numFmtId="0" fontId="2" fillId="0" borderId="0" xfId="0" applyFont="1" applyAlignment="1">
      <alignment horizontal="left" vertical="center" wrapText="1" readingOrder="1"/>
    </xf>
    <xf numFmtId="167" fontId="9" fillId="5" borderId="5" xfId="0" applyNumberFormat="1" applyFont="1" applyFill="1" applyBorder="1" applyAlignment="1">
      <alignment horizontal="right" vertical="center" wrapText="1"/>
    </xf>
    <xf numFmtId="167" fontId="9" fillId="5" borderId="6" xfId="0" applyNumberFormat="1" applyFont="1" applyFill="1" applyBorder="1" applyAlignment="1">
      <alignment horizontal="right" vertical="center" wrapText="1"/>
    </xf>
    <xf numFmtId="167" fontId="9" fillId="5" borderId="7" xfId="0" applyNumberFormat="1" applyFont="1" applyFill="1" applyBorder="1" applyAlignment="1">
      <alignment horizontal="right" vertical="center" wrapText="1"/>
    </xf>
    <xf numFmtId="14" fontId="3" fillId="0" borderId="0" xfId="0" applyNumberFormat="1" applyFont="1" applyAlignment="1">
      <alignment horizontal="right" vertical="center" wrapText="1"/>
    </xf>
    <xf numFmtId="167" fontId="9" fillId="5" borderId="8" xfId="0" applyNumberFormat="1" applyFont="1" applyFill="1" applyBorder="1" applyAlignment="1">
      <alignment horizontal="right" vertical="center" wrapText="1"/>
    </xf>
    <xf numFmtId="167" fontId="2" fillId="5" borderId="8" xfId="0" applyNumberFormat="1" applyFont="1" applyFill="1" applyBorder="1" applyAlignment="1">
      <alignment horizontal="right" vertical="center" wrapText="1"/>
    </xf>
    <xf numFmtId="167" fontId="2" fillId="5" borderId="9" xfId="0" applyNumberFormat="1" applyFont="1" applyFill="1" applyBorder="1" applyAlignment="1">
      <alignment horizontal="right" vertical="center" wrapText="1"/>
    </xf>
    <xf numFmtId="167" fontId="2" fillId="5" borderId="10" xfId="0" applyNumberFormat="1" applyFont="1" applyFill="1" applyBorder="1" applyAlignment="1">
      <alignment horizontal="right" vertical="center" wrapText="1"/>
    </xf>
    <xf numFmtId="0" fontId="6" fillId="0" borderId="12" xfId="0" applyFont="1" applyBorder="1" applyAlignment="1">
      <alignment horizontal="right" vertical="center" wrapText="1"/>
    </xf>
    <xf numFmtId="14" fontId="3" fillId="0" borderId="12" xfId="0" applyNumberFormat="1" applyFont="1" applyBorder="1" applyAlignment="1">
      <alignment horizontal="right" vertical="center" wrapText="1"/>
    </xf>
    <xf numFmtId="0" fontId="6" fillId="0" borderId="15" xfId="0" applyFont="1" applyBorder="1" applyAlignment="1">
      <alignment horizontal="right" vertical="center" wrapText="1"/>
    </xf>
    <xf numFmtId="14" fontId="3" fillId="0" borderId="15" xfId="0" applyNumberFormat="1" applyFont="1" applyBorder="1" applyAlignment="1">
      <alignment horizontal="right" vertical="center" wrapText="1"/>
    </xf>
    <xf numFmtId="167" fontId="7" fillId="5" borderId="5" xfId="0" applyNumberFormat="1" applyFont="1" applyFill="1" applyBorder="1" applyAlignment="1">
      <alignment horizontal="right" vertical="center" wrapText="1"/>
    </xf>
    <xf numFmtId="167" fontId="7" fillId="5" borderId="7" xfId="0" applyNumberFormat="1" applyFont="1" applyFill="1" applyBorder="1" applyAlignment="1">
      <alignment horizontal="right" vertical="center" wrapText="1"/>
    </xf>
    <xf numFmtId="14" fontId="3" fillId="3" borderId="12" xfId="0" applyNumberFormat="1" applyFont="1" applyFill="1" applyBorder="1" applyAlignment="1">
      <alignment horizontal="right" vertical="center" wrapText="1"/>
    </xf>
    <xf numFmtId="14" fontId="3" fillId="3" borderId="15" xfId="0" applyNumberFormat="1" applyFont="1" applyFill="1" applyBorder="1" applyAlignment="1">
      <alignment horizontal="right" vertical="center" wrapText="1"/>
    </xf>
    <xf numFmtId="0" fontId="6" fillId="3" borderId="0" xfId="0" applyFont="1" applyFill="1" applyAlignment="1">
      <alignment horizontal="right" vertical="center" wrapText="1"/>
    </xf>
    <xf numFmtId="167" fontId="2" fillId="0" borderId="9" xfId="0" applyNumberFormat="1" applyFont="1" applyBorder="1" applyAlignment="1">
      <alignment horizontal="right" vertical="center" wrapText="1"/>
    </xf>
    <xf numFmtId="167" fontId="2" fillId="0" borderId="10" xfId="0" applyNumberFormat="1" applyFont="1" applyBorder="1" applyAlignment="1">
      <alignment horizontal="right" vertical="center" wrapText="1"/>
    </xf>
    <xf numFmtId="0" fontId="9" fillId="0" borderId="0" xfId="0" applyFont="1" applyAlignment="1">
      <alignment horizontal="left" vertical="center" wrapText="1" readingOrder="1"/>
    </xf>
    <xf numFmtId="0" fontId="0" fillId="0" borderId="0" xfId="0" applyAlignment="1">
      <alignment horizontal="right" vertical="center" wrapText="1"/>
    </xf>
    <xf numFmtId="167" fontId="9" fillId="5" borderId="0" xfId="0" applyNumberFormat="1" applyFont="1" applyFill="1" applyAlignment="1">
      <alignment horizontal="right" vertical="center" wrapText="1"/>
    </xf>
    <xf numFmtId="14" fontId="3" fillId="3" borderId="2" xfId="0" applyNumberFormat="1" applyFont="1" applyFill="1" applyBorder="1" applyAlignment="1">
      <alignment horizontal="right" vertical="center" wrapText="1"/>
    </xf>
    <xf numFmtId="0" fontId="6" fillId="3" borderId="2" xfId="0" applyFont="1" applyFill="1" applyBorder="1" applyAlignment="1">
      <alignment horizontal="right" vertical="center" wrapText="1"/>
    </xf>
    <xf numFmtId="167" fontId="2" fillId="3" borderId="4" xfId="0" applyNumberFormat="1" applyFont="1" applyFill="1" applyBorder="1" applyAlignment="1">
      <alignment horizontal="right" vertical="center" wrapText="1"/>
    </xf>
    <xf numFmtId="167" fontId="9" fillId="2" borderId="2" xfId="0" applyNumberFormat="1" applyFont="1" applyFill="1" applyBorder="1" applyAlignment="1">
      <alignment horizontal="right" vertical="center" wrapText="1"/>
    </xf>
    <xf numFmtId="0" fontId="3" fillId="0" borderId="2" xfId="0" applyFont="1" applyBorder="1" applyAlignment="1">
      <alignment horizontal="right" vertical="center" wrapText="1"/>
    </xf>
    <xf numFmtId="164" fontId="3" fillId="0" borderId="2" xfId="0" applyNumberFormat="1" applyFont="1" applyBorder="1" applyAlignment="1">
      <alignment horizontal="right" vertical="center" wrapText="1"/>
    </xf>
    <xf numFmtId="49" fontId="6" fillId="0" borderId="12" xfId="0" applyNumberFormat="1" applyFont="1" applyBorder="1" applyAlignment="1">
      <alignment horizontal="left" vertical="center" wrapText="1"/>
    </xf>
    <xf numFmtId="164" fontId="6" fillId="0" borderId="12" xfId="0" applyNumberFormat="1" applyFont="1" applyBorder="1" applyAlignment="1">
      <alignment horizontal="right" vertical="center" wrapText="1"/>
    </xf>
    <xf numFmtId="167" fontId="7" fillId="5" borderId="8" xfId="0" applyNumberFormat="1" applyFont="1" applyFill="1" applyBorder="1" applyAlignment="1">
      <alignment horizontal="right" vertical="center" wrapText="1"/>
    </xf>
    <xf numFmtId="167" fontId="7" fillId="5" borderId="9" xfId="0" applyNumberFormat="1" applyFont="1" applyFill="1" applyBorder="1" applyAlignment="1">
      <alignment horizontal="right" vertical="center" wrapText="1"/>
    </xf>
    <xf numFmtId="167" fontId="7" fillId="5" borderId="10" xfId="0" applyNumberFormat="1" applyFont="1" applyFill="1" applyBorder="1" applyAlignment="1">
      <alignment horizontal="right" vertical="center" wrapText="1"/>
    </xf>
    <xf numFmtId="167" fontId="6" fillId="0" borderId="0" xfId="0" applyNumberFormat="1" applyFont="1" applyAlignment="1">
      <alignment vertical="center" wrapText="1"/>
    </xf>
    <xf numFmtId="0" fontId="9" fillId="6" borderId="3" xfId="0" applyFont="1" applyFill="1" applyBorder="1" applyAlignment="1">
      <alignment vertical="center" wrapText="1"/>
    </xf>
    <xf numFmtId="0" fontId="9" fillId="6" borderId="2" xfId="0" applyFont="1" applyFill="1" applyBorder="1" applyAlignment="1">
      <alignment vertical="center" wrapText="1"/>
    </xf>
    <xf numFmtId="167" fontId="9" fillId="6" borderId="2" xfId="0" applyNumberFormat="1" applyFont="1" applyFill="1" applyBorder="1" applyAlignment="1">
      <alignment vertical="center" wrapText="1"/>
    </xf>
    <xf numFmtId="167" fontId="9" fillId="6" borderId="2" xfId="1" applyNumberFormat="1" applyFont="1" applyFill="1" applyBorder="1" applyAlignment="1">
      <alignment vertical="center" wrapText="1"/>
    </xf>
    <xf numFmtId="167" fontId="8" fillId="5" borderId="4" xfId="0" applyNumberFormat="1" applyFont="1" applyFill="1" applyBorder="1" applyAlignment="1">
      <alignment vertical="center" wrapText="1"/>
    </xf>
    <xf numFmtId="0" fontId="9" fillId="3" borderId="1" xfId="0" applyFont="1" applyFill="1" applyBorder="1" applyAlignment="1">
      <alignment horizontal="center" vertical="center" wrapText="1"/>
    </xf>
    <xf numFmtId="0" fontId="12" fillId="0" borderId="26" xfId="0" applyFont="1" applyBorder="1" applyAlignment="1">
      <alignment vertical="center" wrapText="1"/>
    </xf>
    <xf numFmtId="0" fontId="12" fillId="0" borderId="0" xfId="0" applyFont="1" applyAlignment="1">
      <alignment vertical="center" wrapText="1"/>
    </xf>
    <xf numFmtId="167" fontId="7" fillId="0" borderId="27" xfId="0" applyNumberFormat="1" applyFont="1" applyBorder="1" applyAlignment="1">
      <alignment horizontal="right"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8" xfId="0" applyFont="1" applyBorder="1" applyAlignment="1">
      <alignment horizontal="center" vertical="center" wrapText="1"/>
    </xf>
    <xf numFmtId="167" fontId="7" fillId="0" borderId="32" xfId="0" applyNumberFormat="1" applyFont="1" applyBorder="1" applyAlignment="1">
      <alignment horizontal="right" vertical="center" wrapText="1"/>
    </xf>
    <xf numFmtId="0" fontId="9" fillId="2" borderId="5" xfId="0" applyFont="1" applyFill="1" applyBorder="1" applyAlignment="1">
      <alignment horizontal="left" vertical="center" wrapText="1" readingOrder="1"/>
    </xf>
    <xf numFmtId="0" fontId="9" fillId="2" borderId="6" xfId="0" applyFont="1" applyFill="1" applyBorder="1" applyAlignment="1">
      <alignment horizontal="left" vertical="center" wrapText="1" readingOrder="1"/>
    </xf>
    <xf numFmtId="0" fontId="9" fillId="2" borderId="7" xfId="0" applyFont="1" applyFill="1" applyBorder="1" applyAlignment="1">
      <alignment horizontal="left" vertical="center" wrapText="1" readingOrder="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9" fillId="2" borderId="20" xfId="0" applyFont="1" applyFill="1" applyBorder="1" applyAlignment="1">
      <alignment horizontal="left" vertical="center" wrapText="1" readingOrder="1"/>
    </xf>
    <xf numFmtId="0" fontId="9" fillId="2" borderId="21" xfId="0" applyFont="1" applyFill="1" applyBorder="1" applyAlignment="1">
      <alignment horizontal="left" vertical="center" wrapText="1" readingOrder="1"/>
    </xf>
    <xf numFmtId="0" fontId="9" fillId="2" borderId="22" xfId="0" applyFont="1" applyFill="1" applyBorder="1" applyAlignment="1">
      <alignment horizontal="left" vertical="center" wrapText="1" readingOrder="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167" fontId="2" fillId="0" borderId="27" xfId="0" applyNumberFormat="1" applyFont="1" applyBorder="1" applyAlignment="1">
      <alignment horizontal="right" vertical="center" wrapText="1"/>
    </xf>
    <xf numFmtId="167" fontId="7" fillId="0" borderId="33" xfId="0" applyNumberFormat="1" applyFont="1" applyBorder="1" applyAlignment="1">
      <alignment horizontal="right" vertical="center" wrapText="1"/>
    </xf>
    <xf numFmtId="167" fontId="2" fillId="0" borderId="34" xfId="0" applyNumberFormat="1" applyFont="1" applyBorder="1" applyAlignment="1">
      <alignment horizontal="right" vertical="center" wrapText="1"/>
    </xf>
    <xf numFmtId="167" fontId="2" fillId="0" borderId="32" xfId="0" applyNumberFormat="1" applyFont="1" applyBorder="1" applyAlignment="1">
      <alignment horizontal="right" vertical="center" wrapText="1"/>
    </xf>
    <xf numFmtId="167" fontId="2" fillId="0" borderId="33" xfId="0" applyNumberFormat="1" applyFont="1" applyBorder="1" applyAlignment="1">
      <alignment horizontal="right" vertical="center" wrapText="1"/>
    </xf>
    <xf numFmtId="167" fontId="2" fillId="3" borderId="33" xfId="0" applyNumberFormat="1" applyFont="1" applyFill="1" applyBorder="1" applyAlignment="1">
      <alignment horizontal="righ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3FEFC-798D-44A2-BEB3-D4380CB53566}">
  <dimension ref="A2:M105"/>
  <sheetViews>
    <sheetView topLeftCell="A92" zoomScale="85" zoomScaleNormal="85" workbookViewId="0">
      <selection activeCell="I110" sqref="I110"/>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46.14062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181</v>
      </c>
      <c r="B2" s="181"/>
      <c r="C2" s="181"/>
      <c r="D2" s="181"/>
      <c r="E2" s="181"/>
      <c r="F2" s="181"/>
      <c r="G2" s="181"/>
      <c r="H2" s="181"/>
      <c r="I2" s="181"/>
      <c r="J2" s="181"/>
      <c r="K2" s="181"/>
    </row>
    <row r="3" spans="1:12" ht="14.25" thickBot="1" x14ac:dyDescent="0.3"/>
    <row r="4" spans="1:12" s="75" customFormat="1" ht="60.75" thickBot="1" x14ac:dyDescent="0.3">
      <c r="A4" s="158" t="s">
        <v>0</v>
      </c>
      <c r="B4" s="159" t="s">
        <v>1</v>
      </c>
      <c r="C4" s="159" t="s">
        <v>2</v>
      </c>
      <c r="D4" s="159" t="s">
        <v>3</v>
      </c>
      <c r="E4" s="159" t="s">
        <v>4</v>
      </c>
      <c r="F4" s="159" t="s">
        <v>5</v>
      </c>
      <c r="G4" s="160" t="s">
        <v>16</v>
      </c>
      <c r="H4" s="160" t="s">
        <v>17</v>
      </c>
      <c r="I4" s="161" t="s">
        <v>18</v>
      </c>
      <c r="J4" s="161" t="s">
        <v>6</v>
      </c>
      <c r="K4" s="162" t="s">
        <v>140</v>
      </c>
      <c r="L4" s="163" t="s">
        <v>180</v>
      </c>
    </row>
    <row r="5" spans="1:12" s="75" customFormat="1" ht="15" customHeight="1" x14ac:dyDescent="0.25">
      <c r="A5" s="178" t="s">
        <v>7</v>
      </c>
      <c r="B5" s="179"/>
      <c r="C5" s="179"/>
      <c r="D5" s="179"/>
      <c r="E5" s="179"/>
      <c r="F5" s="179"/>
      <c r="G5" s="179"/>
      <c r="H5" s="179"/>
      <c r="I5" s="179"/>
      <c r="J5" s="179"/>
      <c r="K5" s="180"/>
      <c r="L5" s="164"/>
    </row>
    <row r="6" spans="1:12" s="3" customFormat="1" ht="41.25" thickBot="1" x14ac:dyDescent="0.3">
      <c r="A6" s="36" t="s">
        <v>147</v>
      </c>
      <c r="B6" s="31" t="s">
        <v>8</v>
      </c>
      <c r="C6" s="51" t="s">
        <v>175</v>
      </c>
      <c r="D6" s="32" t="s">
        <v>21</v>
      </c>
      <c r="E6" s="86">
        <v>50526</v>
      </c>
      <c r="F6" s="87">
        <v>50526</v>
      </c>
      <c r="G6" s="33">
        <v>394126417</v>
      </c>
      <c r="H6" s="33">
        <v>4937615760</v>
      </c>
      <c r="I6" s="33">
        <v>4661932209</v>
      </c>
      <c r="J6" s="33">
        <f t="shared" ref="J6" si="0">I6+H6+G6</f>
        <v>9993674386</v>
      </c>
      <c r="K6" s="171">
        <f t="shared" ref="K6" si="1">J6-G6</f>
        <v>9599547969</v>
      </c>
      <c r="L6" s="182" t="s">
        <v>190</v>
      </c>
    </row>
    <row r="7" spans="1:12" ht="15.75" customHeight="1" thickBot="1" x14ac:dyDescent="0.3">
      <c r="A7" s="2"/>
      <c r="B7" s="7"/>
      <c r="C7" s="16"/>
      <c r="D7" s="3"/>
      <c r="E7" s="89"/>
      <c r="F7" s="90" t="s">
        <v>11</v>
      </c>
      <c r="G7" s="91">
        <f>SUM(G6:G6)</f>
        <v>394126417</v>
      </c>
      <c r="H7" s="91">
        <f>SUM(H6:H6)</f>
        <v>4937615760</v>
      </c>
      <c r="I7" s="91">
        <f>SUM(I6:I6)</f>
        <v>4661932209</v>
      </c>
      <c r="J7" s="91">
        <f>SUM(J6:J6)</f>
        <v>9993674386</v>
      </c>
      <c r="K7" s="92">
        <f>SUM(K6:K6)</f>
        <v>9599547969</v>
      </c>
      <c r="L7" s="165"/>
    </row>
    <row r="8" spans="1:12" ht="14.25" customHeight="1" thickBot="1" x14ac:dyDescent="0.3">
      <c r="L8" s="165"/>
    </row>
    <row r="9" spans="1:12" s="75" customFormat="1" ht="16.5" customHeight="1" x14ac:dyDescent="0.25">
      <c r="A9" s="76" t="s">
        <v>12</v>
      </c>
      <c r="B9" s="44"/>
      <c r="C9" s="93"/>
      <c r="D9" s="93"/>
      <c r="E9" s="94"/>
      <c r="F9" s="94"/>
      <c r="G9" s="95"/>
      <c r="H9" s="95"/>
      <c r="I9" s="95"/>
      <c r="J9" s="95"/>
      <c r="K9" s="96"/>
      <c r="L9" s="165"/>
    </row>
    <row r="10" spans="1:12" s="3" customFormat="1" ht="81.75" thickBot="1" x14ac:dyDescent="0.3">
      <c r="A10" s="43" t="s">
        <v>148</v>
      </c>
      <c r="B10" s="31" t="s">
        <v>13</v>
      </c>
      <c r="C10" s="51" t="s">
        <v>174</v>
      </c>
      <c r="D10" s="32" t="s">
        <v>29</v>
      </c>
      <c r="E10" s="86">
        <v>49426</v>
      </c>
      <c r="F10" s="87">
        <v>46240</v>
      </c>
      <c r="G10" s="33">
        <v>218271544</v>
      </c>
      <c r="H10" s="33">
        <v>3366148320</v>
      </c>
      <c r="I10" s="33">
        <v>3178205039</v>
      </c>
      <c r="J10" s="33">
        <f t="shared" ref="J10" si="2">G10+H10+I10</f>
        <v>6762624903</v>
      </c>
      <c r="K10" s="171">
        <f t="shared" ref="K10" si="3">J10-G10</f>
        <v>6544353359</v>
      </c>
      <c r="L10" s="182" t="s">
        <v>190</v>
      </c>
    </row>
    <row r="11" spans="1:12" ht="15.75" customHeight="1" thickBot="1" x14ac:dyDescent="0.3">
      <c r="A11" s="2"/>
      <c r="B11" s="7"/>
      <c r="C11" s="16"/>
      <c r="D11" s="3"/>
      <c r="E11" s="89"/>
      <c r="F11" s="97" t="s">
        <v>11</v>
      </c>
      <c r="G11" s="98">
        <f>SUM(G10:G10)</f>
        <v>218271544</v>
      </c>
      <c r="H11" s="98">
        <f>SUM(H10:H10)</f>
        <v>3366148320</v>
      </c>
      <c r="I11" s="98">
        <f>SUM(I10:I10)</f>
        <v>3178205039</v>
      </c>
      <c r="J11" s="98">
        <f>SUM(J10:J10)</f>
        <v>6762624903</v>
      </c>
      <c r="K11" s="99">
        <f>SUM(K10:K10)</f>
        <v>6544353359</v>
      </c>
      <c r="L11" s="165"/>
    </row>
    <row r="12" spans="1:12" ht="15.75" customHeight="1" thickBot="1" x14ac:dyDescent="0.3">
      <c r="A12" s="2"/>
      <c r="B12" s="7"/>
      <c r="C12" s="16"/>
      <c r="D12" s="3"/>
      <c r="E12" s="89"/>
      <c r="F12" s="100"/>
      <c r="G12" s="101"/>
      <c r="H12" s="101"/>
      <c r="I12" s="101"/>
      <c r="J12" s="101"/>
      <c r="K12" s="101"/>
      <c r="L12" s="165"/>
    </row>
    <row r="13" spans="1:12" ht="15.75" customHeight="1" thickBot="1" x14ac:dyDescent="0.3">
      <c r="A13" s="172" t="s">
        <v>41</v>
      </c>
      <c r="B13" s="173"/>
      <c r="C13" s="173"/>
      <c r="D13" s="173"/>
      <c r="E13" s="173"/>
      <c r="F13" s="173"/>
      <c r="G13" s="173"/>
      <c r="H13" s="173"/>
      <c r="I13" s="173"/>
      <c r="J13" s="173"/>
      <c r="K13" s="174"/>
      <c r="L13" s="165"/>
    </row>
    <row r="14" spans="1:12" s="3" customFormat="1" ht="68.25" thickBot="1" x14ac:dyDescent="0.3">
      <c r="A14" s="34" t="s">
        <v>42</v>
      </c>
      <c r="B14" s="6" t="s">
        <v>43</v>
      </c>
      <c r="C14" s="13" t="s">
        <v>62</v>
      </c>
      <c r="D14" s="1" t="s">
        <v>29</v>
      </c>
      <c r="E14" s="85">
        <v>50426</v>
      </c>
      <c r="F14" s="17">
        <v>46244</v>
      </c>
      <c r="G14" s="20">
        <v>723468768</v>
      </c>
      <c r="H14" s="20">
        <v>11508021673</v>
      </c>
      <c r="I14" s="20">
        <v>10549019867</v>
      </c>
      <c r="J14" s="20">
        <f t="shared" ref="J14" si="4">SUM(G14:I14)</f>
        <v>22780510308</v>
      </c>
      <c r="K14" s="183">
        <f t="shared" ref="K14" si="5">J14-G14</f>
        <v>22057041540</v>
      </c>
      <c r="L14" s="182" t="s">
        <v>190</v>
      </c>
    </row>
    <row r="15" spans="1:12" ht="14.25" customHeight="1" thickBot="1" x14ac:dyDescent="0.3">
      <c r="A15" s="4"/>
      <c r="B15" s="10"/>
      <c r="C15" s="16"/>
      <c r="D15" s="3"/>
      <c r="E15" s="89"/>
      <c r="F15" s="106" t="s">
        <v>11</v>
      </c>
      <c r="G15" s="107">
        <f>SUM(G14:G14)</f>
        <v>723468768</v>
      </c>
      <c r="H15" s="107">
        <f>SUM(H14:H14)</f>
        <v>11508021673</v>
      </c>
      <c r="I15" s="107">
        <f>SUM(I14:I14)</f>
        <v>10549019867</v>
      </c>
      <c r="J15" s="107">
        <f>SUM(J14:J14)</f>
        <v>22780510308</v>
      </c>
      <c r="K15" s="108">
        <f>SUM(K14:K14)</f>
        <v>22057041540</v>
      </c>
      <c r="L15" s="165"/>
    </row>
    <row r="16" spans="1:12" ht="14.25" customHeight="1" thickBot="1" x14ac:dyDescent="0.3">
      <c r="A16" s="4"/>
      <c r="B16" s="10"/>
      <c r="C16" s="16"/>
      <c r="D16" s="3"/>
      <c r="E16" s="89"/>
      <c r="F16" s="109"/>
      <c r="G16" s="110"/>
      <c r="H16" s="110"/>
      <c r="I16" s="110"/>
      <c r="J16" s="110"/>
      <c r="K16" s="110"/>
      <c r="L16" s="165"/>
    </row>
    <row r="17" spans="1:12" ht="15.75" customHeight="1" thickBot="1" x14ac:dyDescent="0.3">
      <c r="A17" s="172" t="s">
        <v>44</v>
      </c>
      <c r="B17" s="173"/>
      <c r="C17" s="173"/>
      <c r="D17" s="173"/>
      <c r="E17" s="173"/>
      <c r="F17" s="173"/>
      <c r="G17" s="173"/>
      <c r="H17" s="173"/>
      <c r="I17" s="173"/>
      <c r="J17" s="173"/>
      <c r="K17" s="174"/>
      <c r="L17" s="165"/>
    </row>
    <row r="18" spans="1:12" s="3" customFormat="1" ht="41.25" thickBot="1" x14ac:dyDescent="0.3">
      <c r="A18" s="34" t="s">
        <v>45</v>
      </c>
      <c r="B18" s="6" t="s">
        <v>47</v>
      </c>
      <c r="C18" s="13" t="s">
        <v>51</v>
      </c>
      <c r="D18" s="1" t="s">
        <v>29</v>
      </c>
      <c r="E18" s="85">
        <v>49526</v>
      </c>
      <c r="F18" s="17">
        <v>46240</v>
      </c>
      <c r="G18" s="20">
        <v>141629542</v>
      </c>
      <c r="H18" s="20">
        <v>5226753727</v>
      </c>
      <c r="I18" s="20">
        <v>4934926644</v>
      </c>
      <c r="J18" s="20">
        <f t="shared" ref="J18" si="6">SUM(G18:I18)</f>
        <v>10303309913</v>
      </c>
      <c r="K18" s="183">
        <f t="shared" ref="K18" si="7">J18-G18</f>
        <v>10161680371</v>
      </c>
      <c r="L18" s="182" t="s">
        <v>190</v>
      </c>
    </row>
    <row r="19" spans="1:12" ht="14.25" customHeight="1" thickBot="1" x14ac:dyDescent="0.3">
      <c r="A19" s="4"/>
      <c r="B19" s="10"/>
      <c r="C19" s="16"/>
      <c r="D19" s="3"/>
      <c r="E19" s="89"/>
      <c r="F19" s="106" t="s">
        <v>11</v>
      </c>
      <c r="G19" s="107">
        <f>SUM(G18:G18)</f>
        <v>141629542</v>
      </c>
      <c r="H19" s="107">
        <f>SUM(H18:H18)</f>
        <v>5226753727</v>
      </c>
      <c r="I19" s="107">
        <f>SUM(I18:I18)</f>
        <v>4934926644</v>
      </c>
      <c r="J19" s="107">
        <f>SUM(J18:J18)</f>
        <v>10303309913</v>
      </c>
      <c r="K19" s="108">
        <f>SUM(K18:K18)</f>
        <v>10161680371</v>
      </c>
      <c r="L19" s="165"/>
    </row>
    <row r="20" spans="1:12" ht="14.25" customHeight="1" thickBot="1" x14ac:dyDescent="0.3">
      <c r="A20" s="4"/>
      <c r="B20" s="10"/>
      <c r="C20" s="16"/>
      <c r="D20" s="3"/>
      <c r="E20" s="89"/>
      <c r="F20" s="109"/>
      <c r="G20" s="110"/>
      <c r="H20" s="110"/>
      <c r="I20" s="110"/>
      <c r="J20" s="110"/>
      <c r="K20" s="110"/>
      <c r="L20" s="165"/>
    </row>
    <row r="21" spans="1:12" ht="15.75" customHeight="1" thickBot="1" x14ac:dyDescent="0.3">
      <c r="A21" s="172" t="s">
        <v>71</v>
      </c>
      <c r="B21" s="173"/>
      <c r="C21" s="173"/>
      <c r="D21" s="173"/>
      <c r="E21" s="173"/>
      <c r="F21" s="173"/>
      <c r="G21" s="173"/>
      <c r="H21" s="173"/>
      <c r="I21" s="173"/>
      <c r="J21" s="173"/>
      <c r="K21" s="174"/>
      <c r="L21" s="165"/>
    </row>
    <row r="22" spans="1:12" s="3" customFormat="1" ht="41.25" thickBot="1" x14ac:dyDescent="0.3">
      <c r="A22" s="34" t="s">
        <v>69</v>
      </c>
      <c r="B22" s="14" t="s">
        <v>73</v>
      </c>
      <c r="C22" s="13" t="s">
        <v>74</v>
      </c>
      <c r="D22" s="1" t="s">
        <v>29</v>
      </c>
      <c r="E22" s="85">
        <v>49626</v>
      </c>
      <c r="F22" s="17">
        <v>46240</v>
      </c>
      <c r="G22" s="20">
        <v>21958848</v>
      </c>
      <c r="H22" s="20">
        <v>249933599</v>
      </c>
      <c r="I22" s="20">
        <v>235978973</v>
      </c>
      <c r="J22" s="20">
        <f t="shared" ref="J22" si="8">SUM(G22:I22)</f>
        <v>507871420</v>
      </c>
      <c r="K22" s="183">
        <f t="shared" ref="K22" si="9">J22-G22</f>
        <v>485912572</v>
      </c>
      <c r="L22" s="182" t="s">
        <v>190</v>
      </c>
    </row>
    <row r="23" spans="1:12" ht="14.25" customHeight="1" thickBot="1" x14ac:dyDescent="0.3">
      <c r="A23" s="4"/>
      <c r="B23" s="10"/>
      <c r="C23" s="16"/>
      <c r="D23" s="3"/>
      <c r="E23" s="89"/>
      <c r="F23" s="106" t="s">
        <v>11</v>
      </c>
      <c r="G23" s="107">
        <f>SUM(G22:G22)</f>
        <v>21958848</v>
      </c>
      <c r="H23" s="107">
        <f>SUM(H22:H22)</f>
        <v>249933599</v>
      </c>
      <c r="I23" s="107">
        <f>SUM(I22:I22)</f>
        <v>235978973</v>
      </c>
      <c r="J23" s="107">
        <f>SUM(J22:J22)</f>
        <v>507871420</v>
      </c>
      <c r="K23" s="108">
        <f>SUM(K22:K22)</f>
        <v>485912572</v>
      </c>
      <c r="L23" s="165"/>
    </row>
    <row r="24" spans="1:12" ht="14.25" customHeight="1" thickBot="1" x14ac:dyDescent="0.3">
      <c r="A24" s="4"/>
      <c r="B24" s="10"/>
      <c r="C24" s="16"/>
      <c r="D24" s="3"/>
      <c r="E24" s="89"/>
      <c r="F24" s="109"/>
      <c r="G24" s="110"/>
      <c r="H24" s="110"/>
      <c r="I24" s="110"/>
      <c r="J24" s="110"/>
      <c r="K24" s="110"/>
      <c r="L24" s="165"/>
    </row>
    <row r="25" spans="1:12" ht="15.75" customHeight="1" thickBot="1" x14ac:dyDescent="0.3">
      <c r="A25" s="172" t="s">
        <v>176</v>
      </c>
      <c r="B25" s="173"/>
      <c r="C25" s="173"/>
      <c r="D25" s="173"/>
      <c r="E25" s="173"/>
      <c r="F25" s="173"/>
      <c r="G25" s="173"/>
      <c r="H25" s="173"/>
      <c r="I25" s="173"/>
      <c r="J25" s="173"/>
      <c r="K25" s="174"/>
      <c r="L25" s="165"/>
    </row>
    <row r="26" spans="1:12" ht="68.25" thickBot="1" x14ac:dyDescent="0.3">
      <c r="A26" s="55" t="s">
        <v>149</v>
      </c>
      <c r="B26" s="56" t="s">
        <v>82</v>
      </c>
      <c r="C26" s="57" t="s">
        <v>83</v>
      </c>
      <c r="D26" s="24" t="s">
        <v>84</v>
      </c>
      <c r="E26" s="150">
        <v>43926</v>
      </c>
      <c r="F26" s="151">
        <v>46220</v>
      </c>
      <c r="G26" s="25">
        <v>23281747</v>
      </c>
      <c r="H26" s="25">
        <v>291673728</v>
      </c>
      <c r="I26" s="25">
        <v>275388608</v>
      </c>
      <c r="J26" s="25">
        <f>SUM(G26:I26)</f>
        <v>590344083</v>
      </c>
      <c r="K26" s="184">
        <f>J26-G26</f>
        <v>567062336</v>
      </c>
      <c r="L26" s="182" t="s">
        <v>190</v>
      </c>
    </row>
    <row r="27" spans="1:12" ht="68.25" thickBot="1" x14ac:dyDescent="0.3">
      <c r="A27" s="55" t="s">
        <v>149</v>
      </c>
      <c r="B27" s="56" t="s">
        <v>82</v>
      </c>
      <c r="C27" s="57" t="s">
        <v>83</v>
      </c>
      <c r="D27" s="24" t="s">
        <v>84</v>
      </c>
      <c r="E27" s="121">
        <v>43826</v>
      </c>
      <c r="F27" s="122">
        <v>46220</v>
      </c>
      <c r="G27" s="25">
        <v>133767900</v>
      </c>
      <c r="H27" s="25">
        <v>1675793700</v>
      </c>
      <c r="I27" s="25">
        <v>1582188300</v>
      </c>
      <c r="J27" s="25">
        <f>SUM(G27:I27)</f>
        <v>3391749900</v>
      </c>
      <c r="K27" s="184">
        <f>J27-G27</f>
        <v>3257982000</v>
      </c>
      <c r="L27" s="182" t="s">
        <v>190</v>
      </c>
    </row>
    <row r="28" spans="1:12" ht="68.25" thickBot="1" x14ac:dyDescent="0.3">
      <c r="A28" s="55" t="s">
        <v>149</v>
      </c>
      <c r="B28" s="56" t="s">
        <v>82</v>
      </c>
      <c r="C28" s="57" t="s">
        <v>83</v>
      </c>
      <c r="D28" s="24" t="s">
        <v>84</v>
      </c>
      <c r="E28" s="121">
        <v>43726</v>
      </c>
      <c r="F28" s="122">
        <v>46220</v>
      </c>
      <c r="G28" s="25">
        <v>30891246</v>
      </c>
      <c r="H28" s="25">
        <v>387005532</v>
      </c>
      <c r="I28" s="25">
        <v>365397725</v>
      </c>
      <c r="J28" s="25">
        <f>SUM(G28:I28)</f>
        <v>783294503</v>
      </c>
      <c r="K28" s="184">
        <f t="shared" ref="K28:K29" si="10">J28-G28</f>
        <v>752403257</v>
      </c>
      <c r="L28" s="182" t="s">
        <v>190</v>
      </c>
    </row>
    <row r="29" spans="1:12" ht="68.25" thickBot="1" x14ac:dyDescent="0.3">
      <c r="A29" s="55" t="s">
        <v>149</v>
      </c>
      <c r="B29" s="56" t="s">
        <v>82</v>
      </c>
      <c r="C29" s="57" t="s">
        <v>83</v>
      </c>
      <c r="D29" s="24" t="s">
        <v>84</v>
      </c>
      <c r="E29" s="121">
        <v>43626</v>
      </c>
      <c r="F29" s="122">
        <v>46220</v>
      </c>
      <c r="G29" s="25">
        <v>12146602</v>
      </c>
      <c r="H29" s="25">
        <v>152172624</v>
      </c>
      <c r="I29" s="25">
        <v>143676324</v>
      </c>
      <c r="J29" s="25">
        <f>SUM(G29:I29)</f>
        <v>307995550</v>
      </c>
      <c r="K29" s="184">
        <f t="shared" si="10"/>
        <v>295848948</v>
      </c>
      <c r="L29" s="182" t="s">
        <v>190</v>
      </c>
    </row>
    <row r="30" spans="1:12" ht="15.75" customHeight="1" thickBot="1" x14ac:dyDescent="0.3">
      <c r="A30" s="2"/>
      <c r="B30" s="15"/>
      <c r="C30" s="16"/>
      <c r="D30" s="3"/>
      <c r="F30" s="127"/>
      <c r="G30" s="128">
        <f>SUM(G26:G29)</f>
        <v>200087495</v>
      </c>
      <c r="H30" s="128">
        <f t="shared" ref="H30:K30" si="11">SUM(H26:H29)</f>
        <v>2506645584</v>
      </c>
      <c r="I30" s="128">
        <f t="shared" si="11"/>
        <v>2366650957</v>
      </c>
      <c r="J30" s="128">
        <f t="shared" si="11"/>
        <v>5073384036</v>
      </c>
      <c r="K30" s="128">
        <f t="shared" si="11"/>
        <v>4873296541</v>
      </c>
      <c r="L30" s="165"/>
    </row>
    <row r="31" spans="1:12" ht="15.75" customHeight="1" thickBot="1" x14ac:dyDescent="0.3">
      <c r="A31" s="2"/>
      <c r="B31" s="15"/>
      <c r="C31" s="16"/>
      <c r="D31" s="3"/>
      <c r="F31" s="127"/>
      <c r="G31" s="101"/>
      <c r="H31" s="101"/>
      <c r="I31" s="101"/>
      <c r="J31" s="101"/>
      <c r="K31" s="101"/>
      <c r="L31" s="165"/>
    </row>
    <row r="32" spans="1:12" ht="15.75" customHeight="1" thickBot="1" x14ac:dyDescent="0.3">
      <c r="A32" s="172" t="s">
        <v>144</v>
      </c>
      <c r="B32" s="173"/>
      <c r="C32" s="173"/>
      <c r="D32" s="173"/>
      <c r="E32" s="173"/>
      <c r="F32" s="173"/>
      <c r="G32" s="173"/>
      <c r="H32" s="173"/>
      <c r="I32" s="173"/>
      <c r="J32" s="173"/>
      <c r="K32" s="174"/>
      <c r="L32" s="165"/>
    </row>
    <row r="33" spans="1:13" ht="41.25" thickBot="1" x14ac:dyDescent="0.3">
      <c r="A33" s="55" t="s">
        <v>149</v>
      </c>
      <c r="B33" s="56" t="s">
        <v>82</v>
      </c>
      <c r="C33" s="57" t="s">
        <v>97</v>
      </c>
      <c r="D33" s="24" t="s">
        <v>84</v>
      </c>
      <c r="E33" s="121">
        <v>41526</v>
      </c>
      <c r="F33" s="122">
        <v>46213</v>
      </c>
      <c r="G33" s="25">
        <v>6286999</v>
      </c>
      <c r="H33" s="25">
        <v>79262095</v>
      </c>
      <c r="I33" s="25">
        <v>41389047</v>
      </c>
      <c r="J33" s="25">
        <f>SUM(G33:I33)</f>
        <v>126938141</v>
      </c>
      <c r="K33" s="184">
        <f>J33-G33</f>
        <v>120651142</v>
      </c>
      <c r="L33" s="182" t="s">
        <v>190</v>
      </c>
    </row>
    <row r="34" spans="1:13" ht="14.25" customHeight="1" thickBot="1" x14ac:dyDescent="0.3">
      <c r="A34" s="2"/>
      <c r="B34" s="15"/>
      <c r="C34" s="16"/>
      <c r="D34" s="3"/>
      <c r="F34" s="127"/>
      <c r="G34" s="118">
        <f>G33</f>
        <v>6286999</v>
      </c>
      <c r="H34" s="119">
        <f t="shared" ref="H34:K34" si="12">H33</f>
        <v>79262095</v>
      </c>
      <c r="I34" s="119">
        <f t="shared" si="12"/>
        <v>41389047</v>
      </c>
      <c r="J34" s="119">
        <f t="shared" si="12"/>
        <v>126938141</v>
      </c>
      <c r="K34" s="120">
        <f t="shared" si="12"/>
        <v>120651142</v>
      </c>
      <c r="L34" s="165"/>
    </row>
    <row r="35" spans="1:13" ht="14.25" customHeight="1" thickBot="1" x14ac:dyDescent="0.3">
      <c r="A35" s="2"/>
      <c r="B35" s="15"/>
      <c r="C35" s="16"/>
      <c r="D35" s="3"/>
      <c r="F35" s="127"/>
      <c r="G35" s="110"/>
      <c r="H35" s="110"/>
      <c r="I35" s="110"/>
      <c r="J35" s="110"/>
      <c r="K35" s="110"/>
      <c r="L35" s="165"/>
    </row>
    <row r="36" spans="1:13" ht="15.75" customHeight="1" thickBot="1" x14ac:dyDescent="0.3">
      <c r="A36" s="172" t="s">
        <v>85</v>
      </c>
      <c r="B36" s="173"/>
      <c r="C36" s="173"/>
      <c r="D36" s="173"/>
      <c r="E36" s="173"/>
      <c r="F36" s="173"/>
      <c r="G36" s="173"/>
      <c r="H36" s="173"/>
      <c r="I36" s="173"/>
      <c r="J36" s="173"/>
      <c r="K36" s="174"/>
      <c r="L36" s="165"/>
    </row>
    <row r="37" spans="1:13" ht="81.75" thickBot="1" x14ac:dyDescent="0.3">
      <c r="A37" s="55" t="s">
        <v>150</v>
      </c>
      <c r="B37" s="56" t="s">
        <v>86</v>
      </c>
      <c r="C37" s="57" t="s">
        <v>87</v>
      </c>
      <c r="D37" s="24" t="s">
        <v>84</v>
      </c>
      <c r="E37" s="121">
        <v>44226</v>
      </c>
      <c r="F37" s="122">
        <v>46224</v>
      </c>
      <c r="G37" s="25">
        <v>2525754601</v>
      </c>
      <c r="H37" s="25">
        <v>29263127344</v>
      </c>
      <c r="I37" s="25">
        <v>26756919705</v>
      </c>
      <c r="J37" s="25">
        <f>SUM(G37:I37)</f>
        <v>58545801650</v>
      </c>
      <c r="K37" s="184">
        <f>J37-G37</f>
        <v>56020047049</v>
      </c>
      <c r="L37" s="182" t="s">
        <v>190</v>
      </c>
    </row>
    <row r="38" spans="1:13" ht="14.25" customHeight="1" thickBot="1" x14ac:dyDescent="0.3">
      <c r="A38" s="123"/>
      <c r="G38" s="129">
        <f>G37</f>
        <v>2525754601</v>
      </c>
      <c r="H38" s="130">
        <f t="shared" ref="H38:K38" si="13">H37</f>
        <v>29263127344</v>
      </c>
      <c r="I38" s="130">
        <f t="shared" si="13"/>
        <v>26756919705</v>
      </c>
      <c r="J38" s="130">
        <f t="shared" si="13"/>
        <v>58545801650</v>
      </c>
      <c r="K38" s="131">
        <f t="shared" si="13"/>
        <v>56020047049</v>
      </c>
      <c r="L38" s="165"/>
      <c r="M38" s="157"/>
    </row>
    <row r="39" spans="1:13" ht="14.25" customHeight="1" thickBot="1" x14ac:dyDescent="0.3">
      <c r="A39" s="123"/>
      <c r="G39" s="110"/>
      <c r="H39" s="110"/>
      <c r="I39" s="110"/>
      <c r="J39" s="110"/>
      <c r="K39" s="110"/>
      <c r="L39" s="165"/>
    </row>
    <row r="40" spans="1:13" ht="15.75" customHeight="1" thickBot="1" x14ac:dyDescent="0.3">
      <c r="A40" s="172" t="s">
        <v>88</v>
      </c>
      <c r="B40" s="173"/>
      <c r="C40" s="173"/>
      <c r="D40" s="173"/>
      <c r="E40" s="173"/>
      <c r="F40" s="173"/>
      <c r="G40" s="173"/>
      <c r="H40" s="173"/>
      <c r="I40" s="173"/>
      <c r="J40" s="173"/>
      <c r="K40" s="174"/>
      <c r="L40" s="165"/>
    </row>
    <row r="41" spans="1:13" ht="54.75" thickBot="1" x14ac:dyDescent="0.3">
      <c r="A41" s="63" t="s">
        <v>151</v>
      </c>
      <c r="B41" s="64" t="s">
        <v>89</v>
      </c>
      <c r="C41" s="57" t="s">
        <v>90</v>
      </c>
      <c r="D41" s="24" t="s">
        <v>93</v>
      </c>
      <c r="E41" s="121">
        <v>44026</v>
      </c>
      <c r="F41" s="122">
        <v>46224</v>
      </c>
      <c r="G41" s="25">
        <v>74489388</v>
      </c>
      <c r="H41" s="25">
        <v>2404152525</v>
      </c>
      <c r="I41" s="25">
        <v>2359653260</v>
      </c>
      <c r="J41" s="25">
        <f>SUM(G41:I41)</f>
        <v>4838295173</v>
      </c>
      <c r="K41" s="184">
        <f>J41-G41</f>
        <v>4763805785</v>
      </c>
      <c r="L41" s="182" t="s">
        <v>190</v>
      </c>
    </row>
    <row r="42" spans="1:13" ht="14.25" customHeight="1" thickBot="1" x14ac:dyDescent="0.3">
      <c r="A42" s="123"/>
      <c r="G42" s="118">
        <f>G41</f>
        <v>74489388</v>
      </c>
      <c r="H42" s="119">
        <f t="shared" ref="H42:K42" si="14">H41</f>
        <v>2404152525</v>
      </c>
      <c r="I42" s="119">
        <f t="shared" si="14"/>
        <v>2359653260</v>
      </c>
      <c r="J42" s="119">
        <f t="shared" si="14"/>
        <v>4838295173</v>
      </c>
      <c r="K42" s="120">
        <f t="shared" si="14"/>
        <v>4763805785</v>
      </c>
      <c r="L42" s="165"/>
    </row>
    <row r="43" spans="1:13" ht="14.25" customHeight="1" thickBot="1" x14ac:dyDescent="0.3">
      <c r="A43" s="123"/>
      <c r="G43" s="110"/>
      <c r="H43" s="110"/>
      <c r="I43" s="110"/>
      <c r="J43" s="110"/>
      <c r="K43" s="110"/>
      <c r="L43" s="165"/>
    </row>
    <row r="44" spans="1:13" ht="15.75" customHeight="1" thickBot="1" x14ac:dyDescent="0.3">
      <c r="A44" s="172" t="s">
        <v>91</v>
      </c>
      <c r="B44" s="173"/>
      <c r="C44" s="173"/>
      <c r="D44" s="173"/>
      <c r="E44" s="173"/>
      <c r="F44" s="173"/>
      <c r="G44" s="173"/>
      <c r="H44" s="173"/>
      <c r="I44" s="173"/>
      <c r="J44" s="173"/>
      <c r="K44" s="174"/>
      <c r="L44" s="165"/>
    </row>
    <row r="45" spans="1:13" ht="54.75" thickBot="1" x14ac:dyDescent="0.3">
      <c r="A45" s="55" t="s">
        <v>150</v>
      </c>
      <c r="B45" s="58" t="s">
        <v>92</v>
      </c>
      <c r="C45" s="57" t="s">
        <v>95</v>
      </c>
      <c r="D45" s="24" t="s">
        <v>94</v>
      </c>
      <c r="E45" s="121">
        <v>44126</v>
      </c>
      <c r="F45" s="122">
        <v>46224</v>
      </c>
      <c r="G45" s="25">
        <v>730424752.20000005</v>
      </c>
      <c r="H45" s="25">
        <v>33964750977</v>
      </c>
      <c r="I45" s="25">
        <v>33234326225</v>
      </c>
      <c r="J45" s="25">
        <f>SUM(G45:I45)</f>
        <v>67929501954.199997</v>
      </c>
      <c r="K45" s="184">
        <f>J45-G45</f>
        <v>67199077202</v>
      </c>
      <c r="L45" s="182" t="s">
        <v>190</v>
      </c>
    </row>
    <row r="46" spans="1:13" ht="14.25" customHeight="1" thickBot="1" x14ac:dyDescent="0.3">
      <c r="A46" s="123"/>
      <c r="G46" s="118">
        <f>G45</f>
        <v>730424752.20000005</v>
      </c>
      <c r="H46" s="119">
        <f t="shared" ref="H46:K46" si="15">H45</f>
        <v>33964750977</v>
      </c>
      <c r="I46" s="119">
        <f t="shared" si="15"/>
        <v>33234326225</v>
      </c>
      <c r="J46" s="119">
        <f t="shared" si="15"/>
        <v>67929501954.199997</v>
      </c>
      <c r="K46" s="120">
        <f t="shared" si="15"/>
        <v>67199077202</v>
      </c>
      <c r="L46" s="165"/>
    </row>
    <row r="47" spans="1:13" ht="13.5" customHeight="1" x14ac:dyDescent="0.25">
      <c r="A47" s="123"/>
      <c r="G47" s="110"/>
      <c r="H47" s="110"/>
      <c r="I47" s="110"/>
      <c r="J47" s="110"/>
      <c r="K47" s="110"/>
      <c r="L47" s="165"/>
    </row>
    <row r="48" spans="1:13" ht="14.25" customHeight="1" thickBot="1" x14ac:dyDescent="0.3">
      <c r="A48" s="123"/>
      <c r="G48" s="72"/>
      <c r="H48" s="72"/>
      <c r="I48" s="72"/>
      <c r="J48" s="72"/>
      <c r="L48" s="165"/>
    </row>
    <row r="49" spans="1:12" ht="15.75" customHeight="1" thickBot="1" x14ac:dyDescent="0.3">
      <c r="A49" s="172" t="s">
        <v>101</v>
      </c>
      <c r="B49" s="173"/>
      <c r="C49" s="173"/>
      <c r="D49" s="173"/>
      <c r="E49" s="173"/>
      <c r="F49" s="173"/>
      <c r="G49" s="173"/>
      <c r="H49" s="173"/>
      <c r="I49" s="173"/>
      <c r="J49" s="173"/>
      <c r="K49" s="174"/>
      <c r="L49" s="165"/>
    </row>
    <row r="50" spans="1:12" s="3" customFormat="1" ht="108" x14ac:dyDescent="0.25">
      <c r="A50" s="37" t="s">
        <v>154</v>
      </c>
      <c r="B50" s="27" t="s">
        <v>155</v>
      </c>
      <c r="C50" s="60" t="s">
        <v>102</v>
      </c>
      <c r="D50" s="28" t="s">
        <v>84</v>
      </c>
      <c r="E50" s="102">
        <v>50626</v>
      </c>
      <c r="F50" s="138">
        <v>46244</v>
      </c>
      <c r="G50" s="29">
        <v>1530939165</v>
      </c>
      <c r="H50" s="29">
        <v>18335160052</v>
      </c>
      <c r="I50" s="29">
        <v>17669568625</v>
      </c>
      <c r="J50" s="29">
        <f>SUM(G50:I50)</f>
        <v>37535667842</v>
      </c>
      <c r="K50" s="185">
        <f>J50-G50</f>
        <v>36004728677</v>
      </c>
      <c r="L50" s="182" t="s">
        <v>190</v>
      </c>
    </row>
    <row r="51" spans="1:12" s="3" customFormat="1" ht="108.75" thickBot="1" x14ac:dyDescent="0.3">
      <c r="A51" s="43" t="s">
        <v>154</v>
      </c>
      <c r="B51" s="31" t="s">
        <v>155</v>
      </c>
      <c r="C51" s="51" t="s">
        <v>104</v>
      </c>
      <c r="D51" s="32" t="s">
        <v>84</v>
      </c>
      <c r="E51" s="86">
        <v>50626</v>
      </c>
      <c r="F51" s="139">
        <v>46244</v>
      </c>
      <c r="G51" s="33">
        <v>144172602</v>
      </c>
      <c r="H51" s="33">
        <v>1782391920</v>
      </c>
      <c r="I51" s="33">
        <v>1717688652</v>
      </c>
      <c r="J51" s="33">
        <f>SUM(G51:I51)</f>
        <v>3644253174</v>
      </c>
      <c r="K51" s="186">
        <f>J51-G51</f>
        <v>3500080572</v>
      </c>
      <c r="L51" s="182" t="s">
        <v>190</v>
      </c>
    </row>
    <row r="52" spans="1:12" ht="14.25" customHeight="1" thickBot="1" x14ac:dyDescent="0.3">
      <c r="A52" s="123"/>
      <c r="E52" s="140"/>
      <c r="F52" s="140"/>
      <c r="G52" s="129">
        <f>G50+G51</f>
        <v>1675111767</v>
      </c>
      <c r="H52" s="130">
        <f t="shared" ref="H52:K52" si="16">H50+H51</f>
        <v>20117551972</v>
      </c>
      <c r="I52" s="130">
        <f t="shared" si="16"/>
        <v>19387257277</v>
      </c>
      <c r="J52" s="130">
        <f t="shared" si="16"/>
        <v>41179921016</v>
      </c>
      <c r="K52" s="131">
        <f t="shared" si="16"/>
        <v>39504809249</v>
      </c>
      <c r="L52" s="165"/>
    </row>
    <row r="53" spans="1:12" ht="14.25" customHeight="1" thickBot="1" x14ac:dyDescent="0.3">
      <c r="A53" s="123"/>
      <c r="G53" s="141"/>
      <c r="H53" s="141"/>
      <c r="I53" s="141"/>
      <c r="J53" s="141"/>
      <c r="K53" s="142"/>
      <c r="L53" s="165"/>
    </row>
    <row r="54" spans="1:12" ht="15.75" customHeight="1" thickBot="1" x14ac:dyDescent="0.3">
      <c r="A54" s="172" t="s">
        <v>103</v>
      </c>
      <c r="B54" s="173"/>
      <c r="C54" s="173"/>
      <c r="D54" s="173"/>
      <c r="E54" s="173"/>
      <c r="F54" s="173"/>
      <c r="G54" s="173"/>
      <c r="H54" s="173"/>
      <c r="I54" s="173"/>
      <c r="J54" s="173"/>
      <c r="K54" s="174"/>
      <c r="L54" s="165"/>
    </row>
    <row r="55" spans="1:12" s="3" customFormat="1" ht="108" x14ac:dyDescent="0.25">
      <c r="A55" s="37" t="s">
        <v>157</v>
      </c>
      <c r="B55" s="27" t="s">
        <v>156</v>
      </c>
      <c r="C55" s="60" t="s">
        <v>102</v>
      </c>
      <c r="D55" s="28" t="s">
        <v>84</v>
      </c>
      <c r="E55" s="102">
        <v>50626</v>
      </c>
      <c r="F55" s="138">
        <v>46244</v>
      </c>
      <c r="G55" s="29">
        <v>1441322492</v>
      </c>
      <c r="H55" s="29">
        <v>18225925148</v>
      </c>
      <c r="I55" s="29">
        <v>17991837254</v>
      </c>
      <c r="J55" s="29">
        <f>SUM(G55:I55)</f>
        <v>37659084894</v>
      </c>
      <c r="K55" s="185">
        <f>J55-G55</f>
        <v>36217762402</v>
      </c>
      <c r="L55" s="182" t="s">
        <v>190</v>
      </c>
    </row>
    <row r="56" spans="1:12" s="3" customFormat="1" ht="108.75" thickBot="1" x14ac:dyDescent="0.3">
      <c r="A56" s="43" t="s">
        <v>157</v>
      </c>
      <c r="B56" s="31" t="s">
        <v>156</v>
      </c>
      <c r="C56" s="51" t="s">
        <v>102</v>
      </c>
      <c r="D56" s="32" t="s">
        <v>84</v>
      </c>
      <c r="E56" s="86">
        <v>50626</v>
      </c>
      <c r="F56" s="139">
        <v>46244</v>
      </c>
      <c r="G56" s="33">
        <v>31717159</v>
      </c>
      <c r="H56" s="33">
        <v>426958489</v>
      </c>
      <c r="I56" s="33">
        <v>448020410</v>
      </c>
      <c r="J56" s="33">
        <f>SUM(G56:I56)</f>
        <v>906696058</v>
      </c>
      <c r="K56" s="186">
        <f>J56-G56</f>
        <v>874978899</v>
      </c>
      <c r="L56" s="182" t="s">
        <v>190</v>
      </c>
    </row>
    <row r="57" spans="1:12" ht="14.25" customHeight="1" thickBot="1" x14ac:dyDescent="0.3">
      <c r="A57" s="123"/>
      <c r="E57" s="140"/>
      <c r="F57" s="140"/>
      <c r="G57" s="118">
        <f>G56+G55</f>
        <v>1473039651</v>
      </c>
      <c r="H57" s="119">
        <f t="shared" ref="H57:I57" si="17">H56+H55</f>
        <v>18652883637</v>
      </c>
      <c r="I57" s="119">
        <f t="shared" si="17"/>
        <v>18439857664</v>
      </c>
      <c r="J57" s="119">
        <f>J56+J55</f>
        <v>38565780952</v>
      </c>
      <c r="K57" s="120">
        <f>K56+K55</f>
        <v>37092741301</v>
      </c>
      <c r="L57" s="165"/>
    </row>
    <row r="58" spans="1:12" ht="14.25" customHeight="1" thickBot="1" x14ac:dyDescent="0.3">
      <c r="A58" s="123"/>
      <c r="G58" s="110"/>
      <c r="H58" s="110"/>
      <c r="I58" s="110"/>
      <c r="J58" s="110"/>
      <c r="K58" s="110"/>
      <c r="L58" s="165"/>
    </row>
    <row r="59" spans="1:12" ht="15.75" customHeight="1" thickBot="1" x14ac:dyDescent="0.3">
      <c r="A59" s="172" t="s">
        <v>106</v>
      </c>
      <c r="B59" s="173"/>
      <c r="C59" s="173"/>
      <c r="D59" s="173"/>
      <c r="E59" s="173"/>
      <c r="F59" s="173"/>
      <c r="G59" s="173"/>
      <c r="H59" s="173"/>
      <c r="I59" s="173"/>
      <c r="J59" s="173"/>
      <c r="K59" s="174"/>
      <c r="L59" s="165"/>
    </row>
    <row r="60" spans="1:12" s="3" customFormat="1" ht="135" x14ac:dyDescent="0.25">
      <c r="A60" s="37" t="s">
        <v>159</v>
      </c>
      <c r="B60" s="27" t="s">
        <v>158</v>
      </c>
      <c r="C60" s="60" t="s">
        <v>105</v>
      </c>
      <c r="D60" s="28" t="s">
        <v>84</v>
      </c>
      <c r="E60" s="102">
        <v>50626</v>
      </c>
      <c r="F60" s="138">
        <v>46244</v>
      </c>
      <c r="G60" s="29">
        <v>166301234</v>
      </c>
      <c r="H60" s="29">
        <v>1958062915</v>
      </c>
      <c r="I60" s="29">
        <v>1797126237</v>
      </c>
      <c r="J60" s="29">
        <f>SUM(G60:I60)</f>
        <v>3921490386</v>
      </c>
      <c r="K60" s="185">
        <f>J60-G60</f>
        <v>3755189152</v>
      </c>
      <c r="L60" s="182" t="s">
        <v>190</v>
      </c>
    </row>
    <row r="61" spans="1:12" s="3" customFormat="1" ht="176.25" thickBot="1" x14ac:dyDescent="0.3">
      <c r="A61" s="43" t="s">
        <v>159</v>
      </c>
      <c r="B61" s="31" t="s">
        <v>158</v>
      </c>
      <c r="C61" s="51" t="s">
        <v>107</v>
      </c>
      <c r="D61" s="32" t="s">
        <v>84</v>
      </c>
      <c r="E61" s="86">
        <v>50626</v>
      </c>
      <c r="F61" s="139">
        <v>46244</v>
      </c>
      <c r="G61" s="33">
        <v>5632345</v>
      </c>
      <c r="H61" s="33">
        <v>66316320</v>
      </c>
      <c r="I61" s="33">
        <v>60865663</v>
      </c>
      <c r="J61" s="33">
        <f>SUM(G61:I61)</f>
        <v>132814328</v>
      </c>
      <c r="K61" s="186">
        <f>J61-G61</f>
        <v>127181983</v>
      </c>
      <c r="L61" s="182" t="s">
        <v>190</v>
      </c>
    </row>
    <row r="62" spans="1:12" ht="14.25" customHeight="1" thickBot="1" x14ac:dyDescent="0.3">
      <c r="A62" s="123"/>
      <c r="E62" s="140"/>
      <c r="F62" s="140"/>
      <c r="G62" s="118">
        <f>G60+G61</f>
        <v>171933579</v>
      </c>
      <c r="H62" s="119">
        <f t="shared" ref="H62:K62" si="18">H60+H61</f>
        <v>2024379235</v>
      </c>
      <c r="I62" s="119">
        <f t="shared" si="18"/>
        <v>1857991900</v>
      </c>
      <c r="J62" s="119">
        <f t="shared" si="18"/>
        <v>4054304714</v>
      </c>
      <c r="K62" s="120">
        <f t="shared" si="18"/>
        <v>3882371135</v>
      </c>
      <c r="L62" s="165"/>
    </row>
    <row r="63" spans="1:12" ht="14.25" customHeight="1" thickBot="1" x14ac:dyDescent="0.3">
      <c r="A63" s="123"/>
      <c r="G63" s="110"/>
      <c r="H63" s="110"/>
      <c r="I63" s="110"/>
      <c r="J63" s="110"/>
      <c r="K63" s="110"/>
      <c r="L63" s="165"/>
    </row>
    <row r="64" spans="1:12" ht="15.75" customHeight="1" thickBot="1" x14ac:dyDescent="0.3">
      <c r="A64" s="172" t="s">
        <v>108</v>
      </c>
      <c r="B64" s="173"/>
      <c r="C64" s="173"/>
      <c r="D64" s="173"/>
      <c r="E64" s="173"/>
      <c r="F64" s="173"/>
      <c r="G64" s="173"/>
      <c r="H64" s="173"/>
      <c r="I64" s="173"/>
      <c r="J64" s="173"/>
      <c r="K64" s="174"/>
      <c r="L64" s="165"/>
    </row>
    <row r="65" spans="1:12" s="3" customFormat="1" ht="54" x14ac:dyDescent="0.25">
      <c r="A65" s="26" t="s">
        <v>157</v>
      </c>
      <c r="B65" s="27" t="s">
        <v>156</v>
      </c>
      <c r="C65" s="28" t="s">
        <v>110</v>
      </c>
      <c r="D65" s="28" t="s">
        <v>84</v>
      </c>
      <c r="E65" s="102">
        <v>50626</v>
      </c>
      <c r="F65" s="138">
        <v>46244</v>
      </c>
      <c r="G65" s="29">
        <v>7964664</v>
      </c>
      <c r="H65" s="29">
        <v>98466373</v>
      </c>
      <c r="I65" s="29">
        <v>94891908</v>
      </c>
      <c r="J65" s="29">
        <f>SUM(G65:I65)</f>
        <v>201322945</v>
      </c>
      <c r="K65" s="185">
        <f>J65-G65</f>
        <v>193358281</v>
      </c>
      <c r="L65" s="182" t="s">
        <v>190</v>
      </c>
    </row>
    <row r="66" spans="1:12" s="3" customFormat="1" ht="81.75" thickBot="1" x14ac:dyDescent="0.3">
      <c r="A66" s="30" t="s">
        <v>157</v>
      </c>
      <c r="B66" s="31" t="s">
        <v>156</v>
      </c>
      <c r="C66" s="32" t="s">
        <v>111</v>
      </c>
      <c r="D66" s="32" t="s">
        <v>84</v>
      </c>
      <c r="E66" s="86">
        <v>50626</v>
      </c>
      <c r="F66" s="139">
        <v>46244</v>
      </c>
      <c r="G66" s="33">
        <v>7530344</v>
      </c>
      <c r="H66" s="33">
        <v>88663720</v>
      </c>
      <c r="I66" s="33">
        <v>81376291</v>
      </c>
      <c r="J66" s="33">
        <f>SUM(G66:I66)</f>
        <v>177570355</v>
      </c>
      <c r="K66" s="186">
        <f>J66-G66</f>
        <v>170040011</v>
      </c>
      <c r="L66" s="182" t="s">
        <v>190</v>
      </c>
    </row>
    <row r="67" spans="1:12" s="75" customFormat="1" ht="15.75" customHeight="1" thickBot="1" x14ac:dyDescent="0.3">
      <c r="A67" s="143"/>
      <c r="B67" s="62"/>
      <c r="E67" s="144"/>
      <c r="F67" s="144"/>
      <c r="G67" s="124">
        <f>G65+G66</f>
        <v>15495008</v>
      </c>
      <c r="H67" s="125">
        <f>H65+H66</f>
        <v>187130093</v>
      </c>
      <c r="I67" s="125">
        <f t="shared" ref="I67:K67" si="19">I65+I66</f>
        <v>176268199</v>
      </c>
      <c r="J67" s="125">
        <f t="shared" si="19"/>
        <v>378893300</v>
      </c>
      <c r="K67" s="126">
        <f t="shared" si="19"/>
        <v>363398292</v>
      </c>
      <c r="L67" s="165"/>
    </row>
    <row r="68" spans="1:12" s="75" customFormat="1" ht="15.75" customHeight="1" thickBot="1" x14ac:dyDescent="0.3">
      <c r="A68" s="143"/>
      <c r="B68" s="62"/>
      <c r="E68" s="144"/>
      <c r="F68" s="144"/>
      <c r="G68" s="145"/>
      <c r="H68" s="145"/>
      <c r="I68" s="145"/>
      <c r="J68" s="145"/>
      <c r="K68" s="145"/>
      <c r="L68" s="165"/>
    </row>
    <row r="69" spans="1:12" ht="15.75" customHeight="1" thickBot="1" x14ac:dyDescent="0.3">
      <c r="A69" s="172" t="s">
        <v>109</v>
      </c>
      <c r="B69" s="173"/>
      <c r="C69" s="173"/>
      <c r="D69" s="173"/>
      <c r="E69" s="173"/>
      <c r="F69" s="173"/>
      <c r="G69" s="173"/>
      <c r="H69" s="173"/>
      <c r="I69" s="173"/>
      <c r="J69" s="173"/>
      <c r="K69" s="174"/>
      <c r="L69" s="165"/>
    </row>
    <row r="70" spans="1:12" s="3" customFormat="1" ht="67.5" x14ac:dyDescent="0.25">
      <c r="A70" s="26" t="s">
        <v>160</v>
      </c>
      <c r="B70" s="27" t="s">
        <v>161</v>
      </c>
      <c r="C70" s="28" t="s">
        <v>112</v>
      </c>
      <c r="D70" s="28" t="s">
        <v>84</v>
      </c>
      <c r="E70" s="102">
        <v>50626</v>
      </c>
      <c r="F70" s="138">
        <v>46244</v>
      </c>
      <c r="G70" s="29">
        <v>9200603</v>
      </c>
      <c r="H70" s="29">
        <v>113746158</v>
      </c>
      <c r="I70" s="29">
        <v>109617017</v>
      </c>
      <c r="J70" s="29">
        <f>SUM(G70:I70)</f>
        <v>232563778</v>
      </c>
      <c r="K70" s="185">
        <f>J70-G70</f>
        <v>223363175</v>
      </c>
      <c r="L70" s="182" t="s">
        <v>190</v>
      </c>
    </row>
    <row r="71" spans="1:12" s="3" customFormat="1" ht="189.75" thickBot="1" x14ac:dyDescent="0.3">
      <c r="A71" s="30" t="s">
        <v>160</v>
      </c>
      <c r="B71" s="31" t="s">
        <v>161</v>
      </c>
      <c r="C71" s="32" t="s">
        <v>113</v>
      </c>
      <c r="D71" s="32" t="s">
        <v>84</v>
      </c>
      <c r="E71" s="86">
        <v>50626</v>
      </c>
      <c r="F71" s="139">
        <v>46244</v>
      </c>
      <c r="G71" s="33">
        <v>100455</v>
      </c>
      <c r="H71" s="33">
        <v>1241919</v>
      </c>
      <c r="I71" s="33">
        <v>1196834</v>
      </c>
      <c r="J71" s="33">
        <f>SUM(G71:I71)</f>
        <v>2539208</v>
      </c>
      <c r="K71" s="186">
        <f>J71-G71</f>
        <v>2438753</v>
      </c>
      <c r="L71" s="182" t="s">
        <v>190</v>
      </c>
    </row>
    <row r="72" spans="1:12" ht="15.75" customHeight="1" thickBot="1" x14ac:dyDescent="0.3">
      <c r="A72" s="123"/>
      <c r="E72" s="140"/>
      <c r="F72" s="140"/>
      <c r="G72" s="124">
        <f>G70+G71</f>
        <v>9301058</v>
      </c>
      <c r="H72" s="125">
        <f t="shared" ref="H72:K72" si="20">H70+H71</f>
        <v>114988077</v>
      </c>
      <c r="I72" s="125">
        <f t="shared" si="20"/>
        <v>110813851</v>
      </c>
      <c r="J72" s="125">
        <f t="shared" si="20"/>
        <v>235102986</v>
      </c>
      <c r="K72" s="126">
        <f t="shared" si="20"/>
        <v>225801928</v>
      </c>
      <c r="L72" s="165"/>
    </row>
    <row r="73" spans="1:12" ht="15.75" customHeight="1" thickBot="1" x14ac:dyDescent="0.3">
      <c r="A73" s="123"/>
      <c r="G73" s="101"/>
      <c r="H73" s="101"/>
      <c r="I73" s="101"/>
      <c r="J73" s="101"/>
      <c r="K73" s="101"/>
      <c r="L73" s="165"/>
    </row>
    <row r="74" spans="1:12" ht="15.75" customHeight="1" thickBot="1" x14ac:dyDescent="0.3">
      <c r="A74" s="172" t="s">
        <v>114</v>
      </c>
      <c r="B74" s="173"/>
      <c r="C74" s="173"/>
      <c r="D74" s="173"/>
      <c r="E74" s="173"/>
      <c r="F74" s="173"/>
      <c r="G74" s="173"/>
      <c r="H74" s="173"/>
      <c r="I74" s="173"/>
      <c r="J74" s="173"/>
      <c r="K74" s="174"/>
      <c r="L74" s="165"/>
    </row>
    <row r="75" spans="1:12" s="3" customFormat="1" ht="81.75" thickBot="1" x14ac:dyDescent="0.3">
      <c r="A75" s="22" t="s">
        <v>162</v>
      </c>
      <c r="B75" s="23" t="s">
        <v>163</v>
      </c>
      <c r="C75" s="24" t="s">
        <v>115</v>
      </c>
      <c r="D75" s="24" t="s">
        <v>84</v>
      </c>
      <c r="E75" s="116">
        <v>51026</v>
      </c>
      <c r="F75" s="146">
        <v>46244</v>
      </c>
      <c r="G75" s="25">
        <v>700540356</v>
      </c>
      <c r="H75" s="25">
        <v>9411637652</v>
      </c>
      <c r="I75" s="25">
        <v>9856392696</v>
      </c>
      <c r="J75" s="25">
        <f>SUM(G75:I75)</f>
        <v>19968570704</v>
      </c>
      <c r="K75" s="187">
        <f>J75-G75</f>
        <v>19268030348</v>
      </c>
      <c r="L75" s="182" t="s">
        <v>190</v>
      </c>
    </row>
    <row r="76" spans="1:12" ht="14.25" customHeight="1" thickBot="1" x14ac:dyDescent="0.3">
      <c r="A76" s="123"/>
      <c r="E76" s="140"/>
      <c r="F76" s="140"/>
      <c r="G76" s="118">
        <f>G75</f>
        <v>700540356</v>
      </c>
      <c r="H76" s="119">
        <f t="shared" ref="H76:K76" si="21">H75</f>
        <v>9411637652</v>
      </c>
      <c r="I76" s="119">
        <f t="shared" si="21"/>
        <v>9856392696</v>
      </c>
      <c r="J76" s="119">
        <f t="shared" si="21"/>
        <v>19968570704</v>
      </c>
      <c r="K76" s="120">
        <f t="shared" si="21"/>
        <v>19268030348</v>
      </c>
      <c r="L76" s="165"/>
    </row>
    <row r="77" spans="1:12" ht="14.25" customHeight="1" thickBot="1" x14ac:dyDescent="0.3">
      <c r="A77" s="123"/>
      <c r="G77" s="110"/>
      <c r="H77" s="110"/>
      <c r="I77" s="110"/>
      <c r="J77" s="110"/>
      <c r="K77" s="110"/>
      <c r="L77" s="165"/>
    </row>
    <row r="78" spans="1:12" ht="15.75" customHeight="1" thickBot="1" x14ac:dyDescent="0.3">
      <c r="A78" s="172" t="s">
        <v>116</v>
      </c>
      <c r="B78" s="173"/>
      <c r="C78" s="173"/>
      <c r="D78" s="173"/>
      <c r="E78" s="173"/>
      <c r="F78" s="173"/>
      <c r="G78" s="173"/>
      <c r="H78" s="173"/>
      <c r="I78" s="173"/>
      <c r="J78" s="173"/>
      <c r="K78" s="174"/>
      <c r="L78" s="165"/>
    </row>
    <row r="79" spans="1:12" s="3" customFormat="1" ht="176.25" thickBot="1" x14ac:dyDescent="0.3">
      <c r="A79" s="22" t="s">
        <v>164</v>
      </c>
      <c r="B79" s="23" t="s">
        <v>163</v>
      </c>
      <c r="C79" s="24" t="s">
        <v>117</v>
      </c>
      <c r="D79" s="24" t="s">
        <v>84</v>
      </c>
      <c r="E79" s="116">
        <v>50626</v>
      </c>
      <c r="F79" s="146">
        <v>46244</v>
      </c>
      <c r="G79" s="25">
        <v>225794</v>
      </c>
      <c r="H79" s="25">
        <v>2658550</v>
      </c>
      <c r="I79" s="25">
        <v>2440039</v>
      </c>
      <c r="J79" s="25">
        <f>SUM(G79:I79)</f>
        <v>5324383</v>
      </c>
      <c r="K79" s="187">
        <f>J79-G79</f>
        <v>5098589</v>
      </c>
      <c r="L79" s="182" t="s">
        <v>190</v>
      </c>
    </row>
    <row r="80" spans="1:12" ht="14.25" customHeight="1" thickBot="1" x14ac:dyDescent="0.3">
      <c r="A80" s="123"/>
      <c r="E80" s="140"/>
      <c r="F80" s="140"/>
      <c r="G80" s="118">
        <f>G79</f>
        <v>225794</v>
      </c>
      <c r="H80" s="119">
        <f t="shared" ref="H80:K80" si="22">H79</f>
        <v>2658550</v>
      </c>
      <c r="I80" s="119">
        <f t="shared" si="22"/>
        <v>2440039</v>
      </c>
      <c r="J80" s="119">
        <f t="shared" si="22"/>
        <v>5324383</v>
      </c>
      <c r="K80" s="120">
        <f t="shared" si="22"/>
        <v>5098589</v>
      </c>
      <c r="L80" s="165"/>
    </row>
    <row r="81" spans="1:12" ht="14.25" customHeight="1" thickBot="1" x14ac:dyDescent="0.3">
      <c r="A81" s="123"/>
      <c r="G81" s="110"/>
      <c r="H81" s="110"/>
      <c r="I81" s="110"/>
      <c r="J81" s="110"/>
      <c r="K81" s="110"/>
      <c r="L81" s="165"/>
    </row>
    <row r="82" spans="1:12" ht="15.75" customHeight="1" thickBot="1" x14ac:dyDescent="0.3">
      <c r="A82" s="172" t="s">
        <v>119</v>
      </c>
      <c r="B82" s="173"/>
      <c r="C82" s="173"/>
      <c r="D82" s="173"/>
      <c r="E82" s="173"/>
      <c r="F82" s="173"/>
      <c r="G82" s="173"/>
      <c r="H82" s="173"/>
      <c r="I82" s="173"/>
      <c r="J82" s="173"/>
      <c r="K82" s="174"/>
      <c r="L82" s="165"/>
    </row>
    <row r="83" spans="1:12" s="3" customFormat="1" ht="41.25" thickBot="1" x14ac:dyDescent="0.3">
      <c r="A83" s="22" t="s">
        <v>165</v>
      </c>
      <c r="B83" s="23" t="s">
        <v>166</v>
      </c>
      <c r="C83" s="24" t="s">
        <v>118</v>
      </c>
      <c r="D83" s="24" t="s">
        <v>84</v>
      </c>
      <c r="E83" s="116">
        <v>50926</v>
      </c>
      <c r="F83" s="146">
        <v>46244</v>
      </c>
      <c r="G83" s="25">
        <v>27445466</v>
      </c>
      <c r="H83" s="25">
        <v>4344774500</v>
      </c>
      <c r="I83" s="25">
        <v>3742235486</v>
      </c>
      <c r="J83" s="25">
        <f>SUM(G83:I83)</f>
        <v>8114455452</v>
      </c>
      <c r="K83" s="187">
        <f>J83-G83</f>
        <v>8087009986</v>
      </c>
      <c r="L83" s="182" t="s">
        <v>190</v>
      </c>
    </row>
    <row r="84" spans="1:12" ht="14.25" customHeight="1" thickBot="1" x14ac:dyDescent="0.3">
      <c r="A84" s="123"/>
      <c r="E84" s="140"/>
      <c r="F84" s="140"/>
      <c r="G84" s="118">
        <f>G83</f>
        <v>27445466</v>
      </c>
      <c r="H84" s="119">
        <f t="shared" ref="H84:J84" si="23">H83</f>
        <v>4344774500</v>
      </c>
      <c r="I84" s="119">
        <f t="shared" si="23"/>
        <v>3742235486</v>
      </c>
      <c r="J84" s="119">
        <f t="shared" si="23"/>
        <v>8114455452</v>
      </c>
      <c r="K84" s="137">
        <f>SUM(K83)</f>
        <v>8087009986</v>
      </c>
      <c r="L84" s="165"/>
    </row>
    <row r="85" spans="1:12" ht="14.25" customHeight="1" thickBot="1" x14ac:dyDescent="0.3">
      <c r="A85" s="123"/>
      <c r="G85" s="110"/>
      <c r="H85" s="110"/>
      <c r="I85" s="110"/>
      <c r="J85" s="110"/>
      <c r="L85" s="165"/>
    </row>
    <row r="86" spans="1:12" ht="15.75" customHeight="1" thickBot="1" x14ac:dyDescent="0.3">
      <c r="A86" s="172" t="s">
        <v>120</v>
      </c>
      <c r="B86" s="173"/>
      <c r="C86" s="173"/>
      <c r="D86" s="173"/>
      <c r="E86" s="173"/>
      <c r="F86" s="173"/>
      <c r="G86" s="173"/>
      <c r="H86" s="173"/>
      <c r="I86" s="173"/>
      <c r="J86" s="173"/>
      <c r="K86" s="174"/>
      <c r="L86" s="165"/>
    </row>
    <row r="87" spans="1:12" s="3" customFormat="1" ht="67.5" x14ac:dyDescent="0.25">
      <c r="A87" s="26" t="s">
        <v>167</v>
      </c>
      <c r="B87" s="27" t="s">
        <v>168</v>
      </c>
      <c r="C87" s="28" t="s">
        <v>121</v>
      </c>
      <c r="D87" s="28" t="s">
        <v>84</v>
      </c>
      <c r="E87" s="102">
        <v>50826</v>
      </c>
      <c r="F87" s="138">
        <v>46244</v>
      </c>
      <c r="G87" s="29">
        <v>52126941</v>
      </c>
      <c r="H87" s="29">
        <v>629899834</v>
      </c>
      <c r="I87" s="29">
        <v>592947221</v>
      </c>
      <c r="J87" s="29">
        <f>SUM(G87:I87)</f>
        <v>1274973996</v>
      </c>
      <c r="K87" s="185">
        <f>J87-G87</f>
        <v>1222847055</v>
      </c>
      <c r="L87" s="182" t="s">
        <v>190</v>
      </c>
    </row>
    <row r="88" spans="1:12" s="3" customFormat="1" ht="162.75" thickBot="1" x14ac:dyDescent="0.3">
      <c r="A88" s="30" t="s">
        <v>167</v>
      </c>
      <c r="B88" s="31" t="s">
        <v>168</v>
      </c>
      <c r="C88" s="32" t="s">
        <v>122</v>
      </c>
      <c r="D88" s="32" t="s">
        <v>84</v>
      </c>
      <c r="E88" s="86">
        <v>50826</v>
      </c>
      <c r="F88" s="139">
        <v>46244</v>
      </c>
      <c r="G88" s="33">
        <v>103523178</v>
      </c>
      <c r="H88" s="33">
        <v>1279847028</v>
      </c>
      <c r="I88" s="33">
        <v>1233386828</v>
      </c>
      <c r="J88" s="33">
        <f>SUM(G88:I88)</f>
        <v>2616757034</v>
      </c>
      <c r="K88" s="186">
        <f>J88-G88</f>
        <v>2513233856</v>
      </c>
      <c r="L88" s="182" t="s">
        <v>190</v>
      </c>
    </row>
    <row r="89" spans="1:12" ht="14.25" customHeight="1" thickBot="1" x14ac:dyDescent="0.3">
      <c r="A89" s="123"/>
      <c r="E89" s="140"/>
      <c r="F89" s="140"/>
      <c r="G89" s="129">
        <f>G87+G88</f>
        <v>155650119</v>
      </c>
      <c r="H89" s="130">
        <f t="shared" ref="H89:I89" si="24">H87+H88</f>
        <v>1909746862</v>
      </c>
      <c r="I89" s="130">
        <f t="shared" si="24"/>
        <v>1826334049</v>
      </c>
      <c r="J89" s="130">
        <f>J87+J88</f>
        <v>3891731030</v>
      </c>
      <c r="K89" s="131">
        <f>K87+K88</f>
        <v>3736080911</v>
      </c>
      <c r="L89" s="165"/>
    </row>
    <row r="90" spans="1:12" ht="14.25" customHeight="1" thickBot="1" x14ac:dyDescent="0.3">
      <c r="A90" s="123"/>
      <c r="G90" s="110"/>
      <c r="H90" s="110"/>
      <c r="I90" s="110"/>
      <c r="J90" s="110"/>
      <c r="K90" s="110"/>
      <c r="L90" s="165"/>
    </row>
    <row r="91" spans="1:12" ht="15.75" customHeight="1" thickBot="1" x14ac:dyDescent="0.3">
      <c r="A91" s="172" t="s">
        <v>124</v>
      </c>
      <c r="B91" s="173"/>
      <c r="C91" s="173"/>
      <c r="D91" s="173"/>
      <c r="E91" s="173"/>
      <c r="F91" s="173"/>
      <c r="G91" s="173"/>
      <c r="H91" s="173"/>
      <c r="I91" s="173"/>
      <c r="J91" s="173"/>
      <c r="K91" s="174"/>
      <c r="L91" s="165"/>
    </row>
    <row r="92" spans="1:12" s="3" customFormat="1" ht="55.5" customHeight="1" thickBot="1" x14ac:dyDescent="0.3">
      <c r="A92" s="22" t="s">
        <v>142</v>
      </c>
      <c r="B92" s="23" t="s">
        <v>141</v>
      </c>
      <c r="C92" s="24" t="s">
        <v>123</v>
      </c>
      <c r="D92" s="24" t="s">
        <v>143</v>
      </c>
      <c r="E92" s="116">
        <v>49326</v>
      </c>
      <c r="F92" s="146">
        <v>46240</v>
      </c>
      <c r="G92" s="25">
        <v>2962949056</v>
      </c>
      <c r="H92" s="25">
        <v>17498789611</v>
      </c>
      <c r="I92" s="25">
        <v>11884089574</v>
      </c>
      <c r="J92" s="25">
        <f>SUM(G92:I92)</f>
        <v>32345828241</v>
      </c>
      <c r="K92" s="187">
        <f>J92-G92</f>
        <v>29382879185</v>
      </c>
      <c r="L92" s="182" t="s">
        <v>190</v>
      </c>
    </row>
    <row r="93" spans="1:12" ht="14.25" customHeight="1" thickBot="1" x14ac:dyDescent="0.3">
      <c r="A93" s="123"/>
      <c r="G93" s="129">
        <f>G92</f>
        <v>2962949056</v>
      </c>
      <c r="H93" s="130">
        <f t="shared" ref="H93:K93" si="25">H92</f>
        <v>17498789611</v>
      </c>
      <c r="I93" s="130">
        <f t="shared" si="25"/>
        <v>11884089574</v>
      </c>
      <c r="J93" s="130">
        <f t="shared" si="25"/>
        <v>32345828241</v>
      </c>
      <c r="K93" s="131">
        <f t="shared" si="25"/>
        <v>29382879185</v>
      </c>
      <c r="L93" s="165"/>
    </row>
    <row r="94" spans="1:12" ht="13.5" customHeight="1" x14ac:dyDescent="0.25">
      <c r="A94" s="123"/>
      <c r="G94" s="110"/>
      <c r="H94" s="110"/>
      <c r="I94" s="110"/>
      <c r="J94" s="110"/>
      <c r="K94" s="110"/>
      <c r="L94" s="165"/>
    </row>
    <row r="95" spans="1:12" ht="13.5" customHeight="1" x14ac:dyDescent="0.25">
      <c r="A95" s="123"/>
      <c r="G95" s="110"/>
      <c r="H95" s="110"/>
      <c r="I95" s="110"/>
      <c r="J95" s="110"/>
      <c r="K95" s="110"/>
      <c r="L95" s="165"/>
    </row>
    <row r="96" spans="1:12" ht="14.25" customHeight="1" thickBot="1" x14ac:dyDescent="0.3">
      <c r="A96" s="123"/>
      <c r="G96" s="110"/>
      <c r="H96" s="110"/>
      <c r="I96" s="110"/>
      <c r="J96" s="110"/>
      <c r="K96" s="110"/>
      <c r="L96" s="165"/>
    </row>
    <row r="97" spans="1:12" s="3" customFormat="1" ht="15.75" customHeight="1" thickBot="1" x14ac:dyDescent="0.3">
      <c r="A97" s="172" t="s">
        <v>136</v>
      </c>
      <c r="B97" s="173"/>
      <c r="C97" s="173"/>
      <c r="D97" s="173"/>
      <c r="E97" s="173"/>
      <c r="F97" s="173"/>
      <c r="G97" s="173"/>
      <c r="H97" s="173"/>
      <c r="I97" s="173"/>
      <c r="J97" s="173"/>
      <c r="K97" s="174"/>
      <c r="L97" s="165"/>
    </row>
    <row r="98" spans="1:12" ht="95.25" thickBot="1" x14ac:dyDescent="0.3">
      <c r="A98" s="55" t="s">
        <v>169</v>
      </c>
      <c r="B98" s="23" t="s">
        <v>96</v>
      </c>
      <c r="C98" s="57" t="s">
        <v>135</v>
      </c>
      <c r="D98" s="24" t="s">
        <v>84</v>
      </c>
      <c r="E98" s="116">
        <v>50126</v>
      </c>
      <c r="F98" s="146">
        <v>46244</v>
      </c>
      <c r="G98" s="25">
        <v>78900000</v>
      </c>
      <c r="H98" s="25">
        <v>1052294042</v>
      </c>
      <c r="I98" s="25">
        <v>993540958</v>
      </c>
      <c r="J98" s="25">
        <f>SUM(G98:I98)</f>
        <v>2124735000</v>
      </c>
      <c r="K98" s="188">
        <f>J98-G98</f>
        <v>2045835000</v>
      </c>
      <c r="L98" s="182" t="s">
        <v>190</v>
      </c>
    </row>
    <row r="99" spans="1:12" ht="14.25" customHeight="1" thickBot="1" x14ac:dyDescent="0.3">
      <c r="A99" s="123"/>
      <c r="G99" s="118">
        <f>G98</f>
        <v>78900000</v>
      </c>
      <c r="H99" s="119">
        <f t="shared" ref="H99:K99" si="26">H98</f>
        <v>1052294042</v>
      </c>
      <c r="I99" s="119">
        <f t="shared" si="26"/>
        <v>993540958</v>
      </c>
      <c r="J99" s="119">
        <f t="shared" si="26"/>
        <v>2124735000</v>
      </c>
      <c r="K99" s="120">
        <f t="shared" si="26"/>
        <v>2045835000</v>
      </c>
      <c r="L99" s="165"/>
    </row>
    <row r="100" spans="1:12" ht="14.25" customHeight="1" thickBot="1" x14ac:dyDescent="0.3">
      <c r="A100" s="123"/>
      <c r="G100" s="110"/>
      <c r="H100" s="110"/>
      <c r="I100" s="110"/>
      <c r="J100" s="110"/>
      <c r="K100" s="110"/>
      <c r="L100" s="165"/>
    </row>
    <row r="101" spans="1:12" s="3" customFormat="1" ht="15.75" customHeight="1" thickBot="1" x14ac:dyDescent="0.3">
      <c r="A101" s="172" t="s">
        <v>173</v>
      </c>
      <c r="B101" s="173"/>
      <c r="C101" s="173"/>
      <c r="D101" s="173"/>
      <c r="E101" s="173"/>
      <c r="F101" s="173"/>
      <c r="G101" s="173"/>
      <c r="H101" s="173"/>
      <c r="I101" s="173"/>
      <c r="J101" s="173"/>
      <c r="K101" s="174"/>
      <c r="L101" s="165"/>
    </row>
    <row r="102" spans="1:12" ht="105.75" thickBot="1" x14ac:dyDescent="0.3">
      <c r="A102" s="55" t="s">
        <v>170</v>
      </c>
      <c r="B102" s="67" t="s">
        <v>137</v>
      </c>
      <c r="C102" s="68" t="s">
        <v>138</v>
      </c>
      <c r="D102" s="24" t="s">
        <v>84</v>
      </c>
      <c r="E102" s="116">
        <v>50026</v>
      </c>
      <c r="F102" s="146">
        <v>46244</v>
      </c>
      <c r="G102" s="25">
        <v>2400000</v>
      </c>
      <c r="H102" s="25">
        <v>69120000</v>
      </c>
      <c r="I102" s="25">
        <v>65260800</v>
      </c>
      <c r="J102" s="25">
        <f>SUM(G102:I102)</f>
        <v>136780800</v>
      </c>
      <c r="K102" s="188">
        <f>J102-G102</f>
        <v>134380800</v>
      </c>
      <c r="L102" s="182" t="s">
        <v>190</v>
      </c>
    </row>
    <row r="103" spans="1:12" ht="14.25" customHeight="1" thickBot="1" x14ac:dyDescent="0.3">
      <c r="A103" s="123"/>
      <c r="G103" s="118">
        <f>G102</f>
        <v>2400000</v>
      </c>
      <c r="H103" s="119">
        <f t="shared" ref="H103:K103" si="27">H102</f>
        <v>69120000</v>
      </c>
      <c r="I103" s="119">
        <f t="shared" si="27"/>
        <v>65260800</v>
      </c>
      <c r="J103" s="119">
        <f t="shared" si="27"/>
        <v>136780800</v>
      </c>
      <c r="K103" s="120">
        <f t="shared" si="27"/>
        <v>134380800</v>
      </c>
      <c r="L103" s="165"/>
    </row>
    <row r="104" spans="1:12" ht="14.25" customHeight="1" thickBot="1" x14ac:dyDescent="0.3">
      <c r="A104" s="123"/>
      <c r="G104" s="110"/>
      <c r="H104" s="110"/>
      <c r="I104" s="110"/>
      <c r="J104" s="110"/>
      <c r="K104" s="110"/>
      <c r="L104" s="165"/>
    </row>
    <row r="105" spans="1:12" ht="15.75" customHeight="1" thickBot="1" x14ac:dyDescent="0.3">
      <c r="A105" s="123"/>
      <c r="D105" s="175" t="s">
        <v>15</v>
      </c>
      <c r="E105" s="176"/>
      <c r="F105" s="177"/>
      <c r="G105" s="149">
        <f>+G7+G11+G15+G19+G23+G30+G34+G38+G42+G46+G52+G57+G62+G67+G72+G76+G80+G84+G89+G93+G99+G103</f>
        <v>12309490208.200001</v>
      </c>
      <c r="H105" s="149">
        <f t="shared" ref="H105:K105" si="28">+H7+H11+H15+H19+H23+H30+H34+H38+H42+H46+H52+H57+H62+H67+H72+H76+H80+H84+H89+H93+H99+H103</f>
        <v>168892365835</v>
      </c>
      <c r="I105" s="149">
        <f t="shared" si="28"/>
        <v>156661484419</v>
      </c>
      <c r="J105" s="149">
        <f t="shared" si="28"/>
        <v>337863340462.20001</v>
      </c>
      <c r="K105" s="149">
        <f>+K7+K11+K15+K19+K23+K30+K34+K38+K42+K46+K52+K57+K62+K67+K72+K76+K80+K84+K89+K93+K99+K103</f>
        <v>325553850254</v>
      </c>
      <c r="L105" s="165"/>
    </row>
  </sheetData>
  <mergeCells count="23">
    <mergeCell ref="A2:K2"/>
    <mergeCell ref="A5:K5"/>
    <mergeCell ref="A13:K13"/>
    <mergeCell ref="A17:K17"/>
    <mergeCell ref="A21:K21"/>
    <mergeCell ref="A25:K25"/>
    <mergeCell ref="A49:K49"/>
    <mergeCell ref="A54:K54"/>
    <mergeCell ref="A59:K59"/>
    <mergeCell ref="A64:K64"/>
    <mergeCell ref="A32:K32"/>
    <mergeCell ref="A36:K36"/>
    <mergeCell ref="A40:K40"/>
    <mergeCell ref="A44:K44"/>
    <mergeCell ref="D105:F105"/>
    <mergeCell ref="A97:K97"/>
    <mergeCell ref="A101:K101"/>
    <mergeCell ref="A69:K69"/>
    <mergeCell ref="A74:K74"/>
    <mergeCell ref="A78:K78"/>
    <mergeCell ref="A82:K82"/>
    <mergeCell ref="A86:K86"/>
    <mergeCell ref="A91:K9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81E59-74AF-4C8A-AC17-AEA8D130C756}">
  <dimension ref="A2:L33"/>
  <sheetViews>
    <sheetView topLeftCell="A25" zoomScale="90" zoomScaleNormal="90" workbookViewId="0">
      <selection activeCell="K42" sqref="K42"/>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182</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75" thickBot="1" x14ac:dyDescent="0.3">
      <c r="A5" s="178" t="s">
        <v>7</v>
      </c>
      <c r="B5" s="179"/>
      <c r="C5" s="179"/>
      <c r="D5" s="179"/>
      <c r="E5" s="179"/>
      <c r="F5" s="179"/>
      <c r="G5" s="179"/>
      <c r="H5" s="179"/>
      <c r="I5" s="179"/>
      <c r="J5" s="179"/>
      <c r="K5" s="180"/>
    </row>
    <row r="6" spans="1:12" ht="40.5" x14ac:dyDescent="0.25">
      <c r="A6" s="35" t="s">
        <v>147</v>
      </c>
      <c r="B6" s="6" t="s">
        <v>8</v>
      </c>
      <c r="C6" s="13" t="s">
        <v>26</v>
      </c>
      <c r="D6" s="1" t="s">
        <v>21</v>
      </c>
      <c r="E6" s="11">
        <v>17426</v>
      </c>
      <c r="F6" s="81">
        <v>46210</v>
      </c>
      <c r="G6" s="20">
        <v>1260603215</v>
      </c>
      <c r="H6" s="20">
        <v>15552194439</v>
      </c>
      <c r="I6" s="20">
        <v>14970171308</v>
      </c>
      <c r="J6" s="20">
        <f t="shared" ref="J6:J7" si="0">I6+H6+G6</f>
        <v>31782968962</v>
      </c>
      <c r="K6" s="166">
        <f t="shared" ref="K6:K7" si="1">J6-G6</f>
        <v>30522365747</v>
      </c>
      <c r="L6" s="167" t="s">
        <v>190</v>
      </c>
    </row>
    <row r="7" spans="1:12" ht="41.25" thickBot="1" x14ac:dyDescent="0.3">
      <c r="A7" s="35" t="s">
        <v>147</v>
      </c>
      <c r="B7" s="6" t="s">
        <v>8</v>
      </c>
      <c r="C7" s="13" t="s">
        <v>27</v>
      </c>
      <c r="D7" s="1" t="s">
        <v>21</v>
      </c>
      <c r="E7" s="11">
        <v>17226</v>
      </c>
      <c r="F7" s="81">
        <v>46209</v>
      </c>
      <c r="G7" s="20">
        <v>12333932</v>
      </c>
      <c r="H7" s="20">
        <v>155601630</v>
      </c>
      <c r="I7" s="20">
        <v>149141808</v>
      </c>
      <c r="J7" s="20">
        <f t="shared" si="0"/>
        <v>317077370</v>
      </c>
      <c r="K7" s="166">
        <f t="shared" si="1"/>
        <v>304743438</v>
      </c>
      <c r="L7" s="168" t="s">
        <v>190</v>
      </c>
    </row>
    <row r="8" spans="1:12" ht="15.75" thickBot="1" x14ac:dyDescent="0.3">
      <c r="A8" s="2"/>
      <c r="B8" s="7"/>
      <c r="C8" s="16"/>
      <c r="D8" s="3"/>
      <c r="E8" s="89"/>
      <c r="F8" s="90" t="s">
        <v>11</v>
      </c>
      <c r="G8" s="91">
        <f>SUM(G6:G7)</f>
        <v>1272937147</v>
      </c>
      <c r="H8" s="91">
        <f t="shared" ref="H8:K8" si="2">SUM(H6:H7)</f>
        <v>15707796069</v>
      </c>
      <c r="I8" s="91">
        <f t="shared" si="2"/>
        <v>15119313116</v>
      </c>
      <c r="J8" s="91">
        <f t="shared" si="2"/>
        <v>32100046332</v>
      </c>
      <c r="K8" s="91">
        <f t="shared" si="2"/>
        <v>30827109185</v>
      </c>
      <c r="L8" s="80"/>
    </row>
    <row r="9" spans="1:12" ht="14.25" thickBot="1" x14ac:dyDescent="0.3"/>
    <row r="10" spans="1:12" s="75" customFormat="1" ht="30.75" thickBot="1" x14ac:dyDescent="0.3">
      <c r="A10" s="76" t="s">
        <v>12</v>
      </c>
      <c r="B10" s="44"/>
      <c r="C10" s="93"/>
      <c r="D10" s="93"/>
      <c r="E10" s="94"/>
      <c r="F10" s="94"/>
      <c r="G10" s="95"/>
      <c r="H10" s="95"/>
      <c r="I10" s="95"/>
      <c r="J10" s="95"/>
      <c r="K10" s="96"/>
    </row>
    <row r="11" spans="1:12" ht="81" x14ac:dyDescent="0.25">
      <c r="A11" s="34" t="s">
        <v>148</v>
      </c>
      <c r="B11" s="6" t="s">
        <v>13</v>
      </c>
      <c r="C11" s="13" t="s">
        <v>38</v>
      </c>
      <c r="D11" s="1" t="s">
        <v>29</v>
      </c>
      <c r="E11" s="11">
        <v>16126</v>
      </c>
      <c r="F11" s="12">
        <v>46199</v>
      </c>
      <c r="G11" s="20">
        <v>90000000</v>
      </c>
      <c r="H11" s="20">
        <v>1059126111</v>
      </c>
      <c r="I11" s="20">
        <v>1013583688</v>
      </c>
      <c r="J11" s="20">
        <f t="shared" ref="J11:J13" si="3">G11+H11+I11</f>
        <v>2162709799</v>
      </c>
      <c r="K11" s="166">
        <f t="shared" ref="K11:K13" si="4">J11-G11</f>
        <v>2072709799</v>
      </c>
      <c r="L11" s="167" t="s">
        <v>190</v>
      </c>
    </row>
    <row r="12" spans="1:12" ht="81" x14ac:dyDescent="0.25">
      <c r="A12" s="34" t="s">
        <v>148</v>
      </c>
      <c r="B12" s="6" t="s">
        <v>13</v>
      </c>
      <c r="C12" s="13" t="s">
        <v>39</v>
      </c>
      <c r="D12" s="1" t="s">
        <v>29</v>
      </c>
      <c r="E12" s="11">
        <v>14926</v>
      </c>
      <c r="F12" s="12">
        <v>46196</v>
      </c>
      <c r="G12" s="20">
        <v>28000000</v>
      </c>
      <c r="H12" s="20">
        <v>428392287</v>
      </c>
      <c r="I12" s="20">
        <v>409971419</v>
      </c>
      <c r="J12" s="20">
        <f t="shared" si="3"/>
        <v>866363706</v>
      </c>
      <c r="K12" s="166">
        <f t="shared" si="4"/>
        <v>838363706</v>
      </c>
      <c r="L12" s="169" t="s">
        <v>190</v>
      </c>
    </row>
    <row r="13" spans="1:12" ht="81.75" thickBot="1" x14ac:dyDescent="0.3">
      <c r="A13" s="34" t="s">
        <v>148</v>
      </c>
      <c r="B13" s="6" t="s">
        <v>13</v>
      </c>
      <c r="C13" s="13" t="s">
        <v>40</v>
      </c>
      <c r="D13" s="1" t="s">
        <v>29</v>
      </c>
      <c r="E13" s="11">
        <v>13726</v>
      </c>
      <c r="F13" s="12">
        <v>46195</v>
      </c>
      <c r="G13" s="20">
        <v>28000000</v>
      </c>
      <c r="H13" s="20">
        <v>377896412</v>
      </c>
      <c r="I13" s="20">
        <v>361646866</v>
      </c>
      <c r="J13" s="20">
        <f t="shared" si="3"/>
        <v>767543278</v>
      </c>
      <c r="K13" s="166">
        <f t="shared" si="4"/>
        <v>739543278</v>
      </c>
      <c r="L13" s="168" t="s">
        <v>190</v>
      </c>
    </row>
    <row r="14" spans="1:12" ht="15.75" thickBot="1" x14ac:dyDescent="0.3">
      <c r="A14" s="2"/>
      <c r="B14" s="7"/>
      <c r="C14" s="16"/>
      <c r="D14" s="3"/>
      <c r="E14" s="89"/>
      <c r="F14" s="97" t="s">
        <v>11</v>
      </c>
      <c r="G14" s="98">
        <f>SUM(G11:G13)</f>
        <v>146000000</v>
      </c>
      <c r="H14" s="98">
        <f>SUM(H11:H13)</f>
        <v>1865414810</v>
      </c>
      <c r="I14" s="98">
        <f>SUM(I11:I13)</f>
        <v>1785201973</v>
      </c>
      <c r="J14" s="98">
        <f>SUM(J11:J13)</f>
        <v>3796616783</v>
      </c>
      <c r="K14" s="99">
        <f>SUM(K11:K13)</f>
        <v>3650616783</v>
      </c>
    </row>
    <row r="15" spans="1:12" ht="15.75" thickBot="1" x14ac:dyDescent="0.3">
      <c r="A15" s="2"/>
      <c r="B15" s="7"/>
      <c r="C15" s="16"/>
      <c r="D15" s="3"/>
      <c r="E15" s="89"/>
      <c r="F15" s="100"/>
      <c r="G15" s="101"/>
      <c r="H15" s="101"/>
      <c r="I15" s="101"/>
      <c r="J15" s="101"/>
      <c r="K15" s="101"/>
    </row>
    <row r="16" spans="1:12" ht="15.75" thickBot="1" x14ac:dyDescent="0.3">
      <c r="A16" s="172" t="s">
        <v>41</v>
      </c>
      <c r="B16" s="173"/>
      <c r="C16" s="173"/>
      <c r="D16" s="173"/>
      <c r="E16" s="173"/>
      <c r="F16" s="173"/>
      <c r="G16" s="173"/>
      <c r="H16" s="173"/>
      <c r="I16" s="173"/>
      <c r="J16" s="173"/>
      <c r="K16" s="174"/>
    </row>
    <row r="17" spans="1:12" ht="68.25" thickBot="1" x14ac:dyDescent="0.3">
      <c r="A17" s="34" t="s">
        <v>42</v>
      </c>
      <c r="B17" s="8" t="s">
        <v>43</v>
      </c>
      <c r="C17" s="18" t="s">
        <v>61</v>
      </c>
      <c r="D17" s="1" t="s">
        <v>29</v>
      </c>
      <c r="E17" s="85">
        <v>15026</v>
      </c>
      <c r="F17" s="17">
        <v>46213</v>
      </c>
      <c r="G17" s="20">
        <v>780865890</v>
      </c>
      <c r="H17" s="20">
        <v>9932614125</v>
      </c>
      <c r="I17" s="20">
        <v>9505511718</v>
      </c>
      <c r="J17" s="20">
        <f>SUM(G17:I17)</f>
        <v>20218991733</v>
      </c>
      <c r="K17" s="82">
        <f t="shared" ref="K17" si="5">J17-G17</f>
        <v>19438125843</v>
      </c>
      <c r="L17" s="170" t="s">
        <v>190</v>
      </c>
    </row>
    <row r="18" spans="1:12" ht="14.25" thickBot="1" x14ac:dyDescent="0.3">
      <c r="A18" s="4"/>
      <c r="B18" s="10"/>
      <c r="C18" s="16"/>
      <c r="D18" s="3"/>
      <c r="E18" s="89"/>
      <c r="F18" s="106" t="s">
        <v>11</v>
      </c>
      <c r="G18" s="107">
        <f>SUM(G17:G17)</f>
        <v>780865890</v>
      </c>
      <c r="H18" s="107">
        <f>SUM(H17:H17)</f>
        <v>9932614125</v>
      </c>
      <c r="I18" s="107">
        <f>SUM(I17:I17)</f>
        <v>9505511718</v>
      </c>
      <c r="J18" s="107">
        <f>SUM(J17:J17)</f>
        <v>20218991733</v>
      </c>
      <c r="K18" s="108">
        <f>SUM(K17:K17)</f>
        <v>19438125843</v>
      </c>
    </row>
    <row r="19" spans="1:12" ht="14.25" thickBot="1" x14ac:dyDescent="0.3">
      <c r="A19" s="4"/>
      <c r="B19" s="10"/>
      <c r="C19" s="16"/>
      <c r="D19" s="3"/>
      <c r="E19" s="89"/>
      <c r="F19" s="109"/>
      <c r="G19" s="110"/>
      <c r="H19" s="110"/>
      <c r="I19" s="110"/>
      <c r="J19" s="110"/>
      <c r="K19" s="110"/>
    </row>
    <row r="20" spans="1:12" ht="15.75" thickBot="1" x14ac:dyDescent="0.3">
      <c r="A20" s="172" t="s">
        <v>44</v>
      </c>
      <c r="B20" s="173"/>
      <c r="C20" s="173"/>
      <c r="D20" s="173"/>
      <c r="E20" s="173"/>
      <c r="F20" s="173"/>
      <c r="G20" s="173"/>
      <c r="H20" s="173"/>
      <c r="I20" s="173"/>
      <c r="J20" s="173"/>
      <c r="K20" s="174"/>
    </row>
    <row r="21" spans="1:12" ht="40.5" x14ac:dyDescent="0.25">
      <c r="A21" s="34" t="s">
        <v>45</v>
      </c>
      <c r="B21" s="8" t="s">
        <v>47</v>
      </c>
      <c r="C21" s="13" t="s">
        <v>63</v>
      </c>
      <c r="D21" s="1" t="s">
        <v>29</v>
      </c>
      <c r="E21" s="85">
        <v>17026</v>
      </c>
      <c r="F21" s="17">
        <v>46206</v>
      </c>
      <c r="G21" s="20">
        <v>50000000</v>
      </c>
      <c r="H21" s="20">
        <v>1017600000</v>
      </c>
      <c r="I21" s="20">
        <v>973843200</v>
      </c>
      <c r="J21" s="20">
        <f t="shared" ref="J21:J26" si="6">SUM(G21:I21)</f>
        <v>2041443200</v>
      </c>
      <c r="K21" s="166">
        <f t="shared" ref="K21:K26" si="7">J21-G21</f>
        <v>1991443200</v>
      </c>
      <c r="L21" s="167" t="s">
        <v>190</v>
      </c>
    </row>
    <row r="22" spans="1:12" ht="40.5" x14ac:dyDescent="0.25">
      <c r="A22" s="34" t="s">
        <v>45</v>
      </c>
      <c r="B22" s="8" t="s">
        <v>47</v>
      </c>
      <c r="C22" s="13" t="s">
        <v>64</v>
      </c>
      <c r="D22" s="1" t="s">
        <v>29</v>
      </c>
      <c r="E22" s="85">
        <v>16826</v>
      </c>
      <c r="F22" s="17">
        <v>46205</v>
      </c>
      <c r="G22" s="20">
        <v>25000000</v>
      </c>
      <c r="H22" s="20">
        <v>390763029</v>
      </c>
      <c r="I22" s="20">
        <v>373960219</v>
      </c>
      <c r="J22" s="20">
        <f t="shared" si="6"/>
        <v>789723248</v>
      </c>
      <c r="K22" s="166">
        <f t="shared" si="7"/>
        <v>764723248</v>
      </c>
      <c r="L22" s="169" t="s">
        <v>190</v>
      </c>
    </row>
    <row r="23" spans="1:12" ht="40.5" x14ac:dyDescent="0.25">
      <c r="A23" s="34" t="s">
        <v>45</v>
      </c>
      <c r="B23" s="8" t="s">
        <v>47</v>
      </c>
      <c r="C23" s="13" t="s">
        <v>65</v>
      </c>
      <c r="D23" s="1" t="s">
        <v>29</v>
      </c>
      <c r="E23" s="85">
        <v>14826</v>
      </c>
      <c r="F23" s="17">
        <v>46195</v>
      </c>
      <c r="G23" s="20">
        <v>18000000</v>
      </c>
      <c r="H23" s="20">
        <v>451687777</v>
      </c>
      <c r="I23" s="20">
        <v>432265203</v>
      </c>
      <c r="J23" s="20">
        <f t="shared" si="6"/>
        <v>901952980</v>
      </c>
      <c r="K23" s="166">
        <f t="shared" si="7"/>
        <v>883952980</v>
      </c>
      <c r="L23" s="169" t="s">
        <v>190</v>
      </c>
    </row>
    <row r="24" spans="1:12" ht="40.5" x14ac:dyDescent="0.25">
      <c r="A24" s="34" t="s">
        <v>45</v>
      </c>
      <c r="B24" s="8" t="s">
        <v>47</v>
      </c>
      <c r="C24" s="13" t="s">
        <v>66</v>
      </c>
      <c r="D24" s="1" t="s">
        <v>29</v>
      </c>
      <c r="E24" s="85">
        <v>16626</v>
      </c>
      <c r="F24" s="17">
        <v>46203</v>
      </c>
      <c r="G24" s="20">
        <v>15000000</v>
      </c>
      <c r="H24" s="20">
        <v>321799950</v>
      </c>
      <c r="I24" s="20">
        <v>307962552</v>
      </c>
      <c r="J24" s="20">
        <f t="shared" si="6"/>
        <v>644762502</v>
      </c>
      <c r="K24" s="166">
        <f t="shared" si="7"/>
        <v>629762502</v>
      </c>
      <c r="L24" s="169" t="s">
        <v>190</v>
      </c>
    </row>
    <row r="25" spans="1:12" ht="40.5" x14ac:dyDescent="0.25">
      <c r="A25" s="34" t="s">
        <v>45</v>
      </c>
      <c r="B25" s="8" t="s">
        <v>47</v>
      </c>
      <c r="C25" s="13" t="s">
        <v>67</v>
      </c>
      <c r="D25" s="1" t="s">
        <v>29</v>
      </c>
      <c r="E25" s="85">
        <v>16426</v>
      </c>
      <c r="F25" s="17">
        <v>46199</v>
      </c>
      <c r="G25" s="20">
        <v>20000000</v>
      </c>
      <c r="H25" s="20">
        <v>473687558</v>
      </c>
      <c r="I25" s="20">
        <v>453318993</v>
      </c>
      <c r="J25" s="20">
        <f t="shared" si="6"/>
        <v>947006551</v>
      </c>
      <c r="K25" s="166">
        <f t="shared" si="7"/>
        <v>927006551</v>
      </c>
      <c r="L25" s="169" t="s">
        <v>190</v>
      </c>
    </row>
    <row r="26" spans="1:12" ht="41.25" thickBot="1" x14ac:dyDescent="0.3">
      <c r="A26" s="43" t="s">
        <v>45</v>
      </c>
      <c r="B26" s="46" t="s">
        <v>47</v>
      </c>
      <c r="C26" s="51" t="s">
        <v>68</v>
      </c>
      <c r="D26" s="32" t="s">
        <v>29</v>
      </c>
      <c r="E26" s="86">
        <v>15826</v>
      </c>
      <c r="F26" s="87">
        <v>46199</v>
      </c>
      <c r="G26" s="33">
        <v>3000000</v>
      </c>
      <c r="H26" s="33">
        <v>130125492</v>
      </c>
      <c r="I26" s="33">
        <v>124530096</v>
      </c>
      <c r="J26" s="33">
        <f t="shared" si="6"/>
        <v>257655588</v>
      </c>
      <c r="K26" s="171">
        <f t="shared" si="7"/>
        <v>254655588</v>
      </c>
      <c r="L26" s="168" t="s">
        <v>190</v>
      </c>
    </row>
    <row r="27" spans="1:12" ht="14.25" thickBot="1" x14ac:dyDescent="0.3">
      <c r="A27" s="4"/>
      <c r="B27" s="10"/>
      <c r="C27" s="16"/>
      <c r="D27" s="3"/>
      <c r="E27" s="89"/>
      <c r="F27" s="106" t="s">
        <v>11</v>
      </c>
      <c r="G27" s="107">
        <f>SUM(G21:G26)</f>
        <v>131000000</v>
      </c>
      <c r="H27" s="107">
        <f>SUM(H21:H26)</f>
        <v>2785663806</v>
      </c>
      <c r="I27" s="107">
        <f>SUM(I21:I26)</f>
        <v>2665880263</v>
      </c>
      <c r="J27" s="107">
        <f>SUM(J21:J26)</f>
        <v>5582544069</v>
      </c>
      <c r="K27" s="108">
        <f>SUM(K21:K26)</f>
        <v>5451544069</v>
      </c>
    </row>
    <row r="28" spans="1:12" ht="14.25" thickBot="1" x14ac:dyDescent="0.3">
      <c r="A28" s="4"/>
      <c r="B28" s="10"/>
      <c r="C28" s="16"/>
      <c r="D28" s="3"/>
      <c r="E28" s="89"/>
      <c r="F28" s="109"/>
      <c r="G28" s="110"/>
      <c r="H28" s="110"/>
      <c r="I28" s="110"/>
      <c r="J28" s="110"/>
      <c r="K28" s="110"/>
    </row>
    <row r="29" spans="1:12" ht="15.75" thickBot="1" x14ac:dyDescent="0.3">
      <c r="A29" s="172" t="s">
        <v>71</v>
      </c>
      <c r="B29" s="173"/>
      <c r="C29" s="173"/>
      <c r="D29" s="173"/>
      <c r="E29" s="173"/>
      <c r="F29" s="173"/>
      <c r="G29" s="173"/>
      <c r="H29" s="173"/>
      <c r="I29" s="173"/>
      <c r="J29" s="173"/>
      <c r="K29" s="174"/>
    </row>
    <row r="30" spans="1:12" ht="41.25" thickBot="1" x14ac:dyDescent="0.3">
      <c r="A30" s="43" t="s">
        <v>69</v>
      </c>
      <c r="B30" s="52" t="s">
        <v>73</v>
      </c>
      <c r="C30" s="51" t="s">
        <v>80</v>
      </c>
      <c r="D30" s="32" t="s">
        <v>29</v>
      </c>
      <c r="E30" s="53">
        <v>16026</v>
      </c>
      <c r="F30" s="54">
        <v>46199</v>
      </c>
      <c r="G30" s="33">
        <v>7000000</v>
      </c>
      <c r="H30" s="33">
        <v>137799992</v>
      </c>
      <c r="I30" s="33">
        <v>131874592</v>
      </c>
      <c r="J30" s="33">
        <f t="shared" ref="J30" si="8">SUM(G30:I30)</f>
        <v>276674584</v>
      </c>
      <c r="K30" s="88">
        <f t="shared" ref="K30" si="9">J30-G30</f>
        <v>269674584</v>
      </c>
      <c r="L30" s="170" t="s">
        <v>190</v>
      </c>
    </row>
    <row r="31" spans="1:12" ht="14.25" thickBot="1" x14ac:dyDescent="0.3">
      <c r="A31" s="4"/>
      <c r="B31" s="10"/>
      <c r="C31" s="16"/>
      <c r="D31" s="3"/>
      <c r="E31" s="89"/>
      <c r="F31" s="106" t="s">
        <v>11</v>
      </c>
      <c r="G31" s="107">
        <f>SUM(G30:G30)</f>
        <v>7000000</v>
      </c>
      <c r="H31" s="107">
        <f>SUM(H30:H30)</f>
        <v>137799992</v>
      </c>
      <c r="I31" s="107">
        <f>SUM(I30:I30)</f>
        <v>131874592</v>
      </c>
      <c r="J31" s="107">
        <f>SUM(J30:J30)</f>
        <v>276674584</v>
      </c>
      <c r="K31" s="108">
        <f>SUM(K30:K30)</f>
        <v>269674584</v>
      </c>
    </row>
    <row r="32" spans="1:12" ht="14.25" thickBot="1" x14ac:dyDescent="0.3">
      <c r="A32" s="4"/>
      <c r="B32" s="10"/>
      <c r="C32" s="16"/>
      <c r="D32" s="3"/>
      <c r="E32" s="89"/>
      <c r="F32" s="109"/>
      <c r="G32" s="110"/>
      <c r="H32" s="110"/>
      <c r="I32" s="110"/>
      <c r="J32" s="110"/>
      <c r="K32" s="110"/>
    </row>
    <row r="33" spans="1:11" ht="15.75" thickBot="1" x14ac:dyDescent="0.3">
      <c r="A33" s="123"/>
      <c r="D33" s="175" t="s">
        <v>15</v>
      </c>
      <c r="E33" s="176"/>
      <c r="F33" s="177"/>
      <c r="G33" s="149">
        <f>+G8+G14+G18+G27+G31</f>
        <v>2337803037</v>
      </c>
      <c r="H33" s="149">
        <f t="shared" ref="H33:K33" si="10">+H8+H14+H18+H27+H31</f>
        <v>30429288802</v>
      </c>
      <c r="I33" s="149">
        <f t="shared" si="10"/>
        <v>29207781662</v>
      </c>
      <c r="J33" s="149">
        <f t="shared" si="10"/>
        <v>61974873501</v>
      </c>
      <c r="K33" s="149">
        <f t="shared" si="10"/>
        <v>59637070464</v>
      </c>
    </row>
  </sheetData>
  <mergeCells count="6">
    <mergeCell ref="A2:K2"/>
    <mergeCell ref="D33:F33"/>
    <mergeCell ref="A5:K5"/>
    <mergeCell ref="A16:K16"/>
    <mergeCell ref="A20:K20"/>
    <mergeCell ref="A29:K2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1C02C-752A-44C1-8AC1-8AF001A7AA33}">
  <dimension ref="A2:L29"/>
  <sheetViews>
    <sheetView topLeftCell="B22" workbookViewId="0">
      <selection activeCell="K31" sqref="K31"/>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183</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ht="41.25" thickBot="1" x14ac:dyDescent="0.3">
      <c r="A6" s="35" t="s">
        <v>147</v>
      </c>
      <c r="B6" s="6" t="s">
        <v>8</v>
      </c>
      <c r="C6" s="13" t="s">
        <v>22</v>
      </c>
      <c r="D6" s="1" t="s">
        <v>21</v>
      </c>
      <c r="E6" s="11">
        <v>15926</v>
      </c>
      <c r="F6" s="81">
        <v>46213</v>
      </c>
      <c r="G6" s="20">
        <v>1966515928</v>
      </c>
      <c r="H6" s="20">
        <v>24612919939</v>
      </c>
      <c r="I6" s="20">
        <v>23254063482</v>
      </c>
      <c r="J6" s="20">
        <f t="shared" ref="J6" si="0">I6+H6+G6</f>
        <v>49833499349</v>
      </c>
      <c r="K6" s="82">
        <f t="shared" ref="K6" si="1">J6-G6</f>
        <v>47866983421</v>
      </c>
      <c r="L6" s="168" t="s">
        <v>190</v>
      </c>
    </row>
    <row r="7" spans="1:12" ht="15.75" thickBot="1" x14ac:dyDescent="0.3">
      <c r="A7" s="2"/>
      <c r="B7" s="7"/>
      <c r="C7" s="16"/>
      <c r="D7" s="3"/>
      <c r="E7" s="89"/>
      <c r="F7" s="90" t="s">
        <v>11</v>
      </c>
      <c r="G7" s="91">
        <f>SUM(G6:G6)</f>
        <v>1966515928</v>
      </c>
      <c r="H7" s="91">
        <f>SUM(H6:H6)</f>
        <v>24612919939</v>
      </c>
      <c r="I7" s="91">
        <f>SUM(I6:I6)</f>
        <v>23254063482</v>
      </c>
      <c r="J7" s="91">
        <f>SUM(J6:J6)</f>
        <v>49833499349</v>
      </c>
      <c r="K7" s="92">
        <f>SUM(K6:K6)</f>
        <v>47866983421</v>
      </c>
      <c r="L7" s="80"/>
    </row>
    <row r="8" spans="1:12" ht="14.25" thickBot="1" x14ac:dyDescent="0.3"/>
    <row r="9" spans="1:12" s="75" customFormat="1" ht="30" x14ac:dyDescent="0.25">
      <c r="A9" s="76" t="s">
        <v>12</v>
      </c>
      <c r="B9" s="44"/>
      <c r="C9" s="93"/>
      <c r="D9" s="93"/>
      <c r="E9" s="94"/>
      <c r="F9" s="94"/>
      <c r="G9" s="95"/>
      <c r="H9" s="95"/>
      <c r="I9" s="95"/>
      <c r="J9" s="95"/>
      <c r="K9" s="96"/>
    </row>
    <row r="10" spans="1:12" ht="81.75" thickBot="1" x14ac:dyDescent="0.3">
      <c r="A10" s="34" t="s">
        <v>148</v>
      </c>
      <c r="B10" s="6" t="s">
        <v>13</v>
      </c>
      <c r="C10" s="13" t="s">
        <v>34</v>
      </c>
      <c r="D10" s="1" t="s">
        <v>29</v>
      </c>
      <c r="E10" s="11">
        <v>16126</v>
      </c>
      <c r="F10" s="81">
        <v>46213</v>
      </c>
      <c r="G10" s="20">
        <v>103000000</v>
      </c>
      <c r="H10" s="20">
        <v>1566000000</v>
      </c>
      <c r="I10" s="20">
        <v>1478565000</v>
      </c>
      <c r="J10" s="20">
        <f>G10+H10+I10</f>
        <v>3147565000</v>
      </c>
      <c r="K10" s="82">
        <f t="shared" ref="K10" si="2">J10-G10</f>
        <v>3044565000</v>
      </c>
      <c r="L10" s="168" t="s">
        <v>190</v>
      </c>
    </row>
    <row r="11" spans="1:12" ht="15.75" thickBot="1" x14ac:dyDescent="0.3">
      <c r="A11" s="2"/>
      <c r="B11" s="7"/>
      <c r="C11" s="16"/>
      <c r="D11" s="3"/>
      <c r="E11" s="89"/>
      <c r="F11" s="97" t="s">
        <v>11</v>
      </c>
      <c r="G11" s="98">
        <f>SUM(G10:G10)</f>
        <v>103000000</v>
      </c>
      <c r="H11" s="98">
        <f>SUM(H10:H10)</f>
        <v>1566000000</v>
      </c>
      <c r="I11" s="98">
        <f>SUM(I10:I10)</f>
        <v>1478565000</v>
      </c>
      <c r="J11" s="98">
        <f>SUM(J10:J10)</f>
        <v>3147565000</v>
      </c>
      <c r="K11" s="99">
        <f>SUM(K10:K10)</f>
        <v>3044565000</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ht="68.25" thickBot="1" x14ac:dyDescent="0.3">
      <c r="A14" s="34" t="s">
        <v>42</v>
      </c>
      <c r="B14" s="8" t="s">
        <v>43</v>
      </c>
      <c r="C14" s="13" t="s">
        <v>53</v>
      </c>
      <c r="D14" s="1" t="s">
        <v>29</v>
      </c>
      <c r="E14" s="85">
        <v>16026</v>
      </c>
      <c r="F14" s="17">
        <v>46213</v>
      </c>
      <c r="G14" s="20">
        <v>901519173</v>
      </c>
      <c r="H14" s="20">
        <v>12451421406</v>
      </c>
      <c r="I14" s="20">
        <v>11600652736</v>
      </c>
      <c r="J14" s="20">
        <f>SUM(G14:I14)</f>
        <v>24953593315</v>
      </c>
      <c r="K14" s="82">
        <f t="shared" ref="K14" si="3">J14-G14</f>
        <v>24052074142</v>
      </c>
      <c r="L14" s="168" t="s">
        <v>190</v>
      </c>
    </row>
    <row r="15" spans="1:12" ht="14.25" thickBot="1" x14ac:dyDescent="0.3">
      <c r="A15" s="4"/>
      <c r="B15" s="10"/>
      <c r="C15" s="16"/>
      <c r="D15" s="3"/>
      <c r="E15" s="89"/>
      <c r="F15" s="106" t="s">
        <v>11</v>
      </c>
      <c r="G15" s="107">
        <f>SUM(G14:G14)</f>
        <v>901519173</v>
      </c>
      <c r="H15" s="107">
        <f>SUM(H14:H14)</f>
        <v>12451421406</v>
      </c>
      <c r="I15" s="107">
        <f>SUM(I14:I14)</f>
        <v>11600652736</v>
      </c>
      <c r="J15" s="107">
        <f>SUM(J14:J14)</f>
        <v>24953593315</v>
      </c>
      <c r="K15" s="108">
        <f>SUM(K14:K14)</f>
        <v>24052074142</v>
      </c>
    </row>
    <row r="16" spans="1:12" ht="14.25" thickBot="1" x14ac:dyDescent="0.3">
      <c r="A16" s="4"/>
      <c r="B16" s="10"/>
      <c r="C16" s="16"/>
      <c r="D16" s="3"/>
      <c r="E16" s="89"/>
      <c r="F16" s="109"/>
      <c r="G16" s="110"/>
      <c r="H16" s="110"/>
      <c r="I16" s="110"/>
      <c r="J16" s="110"/>
      <c r="K16" s="110"/>
    </row>
    <row r="17" spans="1:12" ht="15.75" thickBot="1" x14ac:dyDescent="0.3">
      <c r="A17" s="172" t="s">
        <v>44</v>
      </c>
      <c r="B17" s="173"/>
      <c r="C17" s="173"/>
      <c r="D17" s="173"/>
      <c r="E17" s="173"/>
      <c r="F17" s="173"/>
      <c r="G17" s="173"/>
      <c r="H17" s="173"/>
      <c r="I17" s="173"/>
      <c r="J17" s="173"/>
      <c r="K17" s="174"/>
    </row>
    <row r="18" spans="1:12" ht="41.25" thickBot="1" x14ac:dyDescent="0.3">
      <c r="A18" s="34" t="s">
        <v>45</v>
      </c>
      <c r="B18" s="8" t="s">
        <v>47</v>
      </c>
      <c r="C18" s="13" t="s">
        <v>52</v>
      </c>
      <c r="D18" s="1" t="s">
        <v>29</v>
      </c>
      <c r="E18" s="85">
        <v>16326</v>
      </c>
      <c r="F18" s="17">
        <v>46213</v>
      </c>
      <c r="G18" s="20">
        <v>146560151</v>
      </c>
      <c r="H18" s="20">
        <v>1960728449</v>
      </c>
      <c r="I18" s="20">
        <v>1851254444</v>
      </c>
      <c r="J18" s="20">
        <f t="shared" ref="J18" si="4">SUM(G18:I18)</f>
        <v>3958543044</v>
      </c>
      <c r="K18" s="82">
        <f t="shared" ref="K18" si="5">J18-G18</f>
        <v>3811982893</v>
      </c>
      <c r="L18" s="168" t="s">
        <v>190</v>
      </c>
    </row>
    <row r="19" spans="1:12" ht="14.25" thickBot="1" x14ac:dyDescent="0.3">
      <c r="A19" s="4"/>
      <c r="B19" s="10"/>
      <c r="C19" s="16"/>
      <c r="D19" s="3"/>
      <c r="E19" s="89"/>
      <c r="F19" s="106" t="s">
        <v>11</v>
      </c>
      <c r="G19" s="107">
        <f>SUM(G18:G18)</f>
        <v>146560151</v>
      </c>
      <c r="H19" s="107">
        <f>SUM(H18:H18)</f>
        <v>1960728449</v>
      </c>
      <c r="I19" s="107">
        <f>SUM(I18:I18)</f>
        <v>1851254444</v>
      </c>
      <c r="J19" s="107">
        <f>SUM(J18:J18)</f>
        <v>3958543044</v>
      </c>
      <c r="K19" s="108">
        <f>SUM(K18:K18)</f>
        <v>3811982893</v>
      </c>
    </row>
    <row r="20" spans="1:12" ht="14.25" thickBot="1" x14ac:dyDescent="0.3">
      <c r="A20" s="4"/>
      <c r="B20" s="10"/>
      <c r="C20" s="16"/>
      <c r="D20" s="3"/>
      <c r="E20" s="89"/>
      <c r="F20" s="109"/>
      <c r="G20" s="110"/>
      <c r="H20" s="110"/>
      <c r="I20" s="110"/>
      <c r="J20" s="110"/>
      <c r="K20" s="110"/>
    </row>
    <row r="21" spans="1:12" ht="15.75" thickBot="1" x14ac:dyDescent="0.3">
      <c r="A21" s="172" t="s">
        <v>71</v>
      </c>
      <c r="B21" s="173"/>
      <c r="C21" s="173"/>
      <c r="D21" s="173"/>
      <c r="E21" s="173"/>
      <c r="F21" s="173"/>
      <c r="G21" s="173"/>
      <c r="H21" s="173"/>
      <c r="I21" s="173"/>
      <c r="J21" s="173"/>
      <c r="K21" s="174"/>
    </row>
    <row r="22" spans="1:12" ht="41.25" thickBot="1" x14ac:dyDescent="0.3">
      <c r="A22" s="34" t="s">
        <v>69</v>
      </c>
      <c r="B22" s="14" t="s">
        <v>73</v>
      </c>
      <c r="C22" s="13" t="s">
        <v>75</v>
      </c>
      <c r="D22" s="1" t="s">
        <v>29</v>
      </c>
      <c r="E22" s="83">
        <v>16426</v>
      </c>
      <c r="F22" s="113" t="s">
        <v>76</v>
      </c>
      <c r="G22" s="20">
        <v>6613996</v>
      </c>
      <c r="H22" s="20">
        <v>134595090</v>
      </c>
      <c r="I22" s="20">
        <v>127080197</v>
      </c>
      <c r="J22" s="20">
        <f t="shared" ref="J22" si="6">SUM(G22:I22)</f>
        <v>268289283</v>
      </c>
      <c r="K22" s="82">
        <f t="shared" ref="K22" si="7">J22-G22</f>
        <v>261675287</v>
      </c>
      <c r="L22" s="168" t="s">
        <v>190</v>
      </c>
    </row>
    <row r="23" spans="1:12" ht="14.25" thickBot="1" x14ac:dyDescent="0.3">
      <c r="A23" s="4"/>
      <c r="B23" s="10"/>
      <c r="C23" s="16"/>
      <c r="D23" s="3"/>
      <c r="E23" s="89"/>
      <c r="F23" s="106" t="s">
        <v>11</v>
      </c>
      <c r="G23" s="107">
        <f>SUM(G22:G22)</f>
        <v>6613996</v>
      </c>
      <c r="H23" s="107">
        <f>SUM(H22:H22)</f>
        <v>134595090</v>
      </c>
      <c r="I23" s="107">
        <f>SUM(I22:I22)</f>
        <v>127080197</v>
      </c>
      <c r="J23" s="107">
        <f>SUM(J22:J22)</f>
        <v>268289283</v>
      </c>
      <c r="K23" s="108">
        <f>SUM(K22:K22)</f>
        <v>261675287</v>
      </c>
    </row>
    <row r="24" spans="1:12" ht="14.25" thickBot="1" x14ac:dyDescent="0.3">
      <c r="A24" s="123"/>
      <c r="G24" s="110"/>
      <c r="H24" s="110"/>
      <c r="I24" s="110"/>
      <c r="J24" s="110"/>
      <c r="K24" s="110"/>
    </row>
    <row r="25" spans="1:12" ht="15.75" thickBot="1" x14ac:dyDescent="0.3">
      <c r="A25" s="172" t="s">
        <v>125</v>
      </c>
      <c r="B25" s="173"/>
      <c r="C25" s="173"/>
      <c r="D25" s="173"/>
      <c r="E25" s="173"/>
      <c r="F25" s="173"/>
      <c r="G25" s="173"/>
      <c r="H25" s="173"/>
      <c r="I25" s="173"/>
      <c r="J25" s="173"/>
      <c r="K25" s="174"/>
    </row>
    <row r="26" spans="1:12" ht="108.75" thickBot="1" x14ac:dyDescent="0.3">
      <c r="A26" s="63" t="s">
        <v>127</v>
      </c>
      <c r="B26" s="64" t="s">
        <v>128</v>
      </c>
      <c r="C26" s="65" t="s">
        <v>126</v>
      </c>
      <c r="D26" s="24" t="s">
        <v>84</v>
      </c>
      <c r="E26" s="116">
        <v>16226</v>
      </c>
      <c r="F26" s="146">
        <v>46213</v>
      </c>
      <c r="G26" s="25">
        <v>30000000</v>
      </c>
      <c r="H26" s="25">
        <v>438480000</v>
      </c>
      <c r="I26" s="25">
        <v>413998200</v>
      </c>
      <c r="J26" s="25">
        <f>SUM(G26:I26)</f>
        <v>882478200</v>
      </c>
      <c r="K26" s="148">
        <f>J26-G26</f>
        <v>852478200</v>
      </c>
      <c r="L26" s="168" t="s">
        <v>190</v>
      </c>
    </row>
    <row r="27" spans="1:12" ht="15.75" thickBot="1" x14ac:dyDescent="0.3">
      <c r="A27" s="123"/>
      <c r="G27" s="124">
        <f>G26</f>
        <v>30000000</v>
      </c>
      <c r="H27" s="125">
        <f t="shared" ref="H27:J27" si="8">H26</f>
        <v>438480000</v>
      </c>
      <c r="I27" s="125">
        <f t="shared" si="8"/>
        <v>413998200</v>
      </c>
      <c r="J27" s="125">
        <f t="shared" si="8"/>
        <v>882478200</v>
      </c>
      <c r="K27" s="126">
        <f>K26</f>
        <v>852478200</v>
      </c>
    </row>
    <row r="28" spans="1:12" ht="15.75" thickBot="1" x14ac:dyDescent="0.3">
      <c r="A28" s="123"/>
      <c r="G28" s="101"/>
      <c r="H28" s="101"/>
      <c r="I28" s="101"/>
      <c r="J28" s="101"/>
      <c r="K28" s="101"/>
    </row>
    <row r="29" spans="1:12" ht="15.75" thickBot="1" x14ac:dyDescent="0.3">
      <c r="A29" s="123"/>
      <c r="D29" s="175" t="s">
        <v>179</v>
      </c>
      <c r="E29" s="176"/>
      <c r="F29" s="177"/>
      <c r="G29" s="149">
        <f>+G7+G11+G15+G19+G23+G27</f>
        <v>3154209248</v>
      </c>
      <c r="H29" s="149">
        <f t="shared" ref="H29:K29" si="9">+H7+H11+H15+H19+H23+H27</f>
        <v>41164144884</v>
      </c>
      <c r="I29" s="149">
        <f t="shared" si="9"/>
        <v>38725614059</v>
      </c>
      <c r="J29" s="149">
        <f t="shared" si="9"/>
        <v>83043968191</v>
      </c>
      <c r="K29" s="149">
        <f t="shared" si="9"/>
        <v>79889758943</v>
      </c>
    </row>
  </sheetData>
  <mergeCells count="7">
    <mergeCell ref="A2:K2"/>
    <mergeCell ref="D29:F29"/>
    <mergeCell ref="A25:K25"/>
    <mergeCell ref="A5:K5"/>
    <mergeCell ref="A13:K13"/>
    <mergeCell ref="A17:K17"/>
    <mergeCell ref="A21:K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12428-64BC-4785-98E4-F89B1F00670A}">
  <dimension ref="A2:L37"/>
  <sheetViews>
    <sheetView topLeftCell="E25" zoomScale="90" zoomScaleNormal="90" workbookViewId="0">
      <selection activeCell="K42" sqref="K42"/>
    </sheetView>
  </sheetViews>
  <sheetFormatPr baseColWidth="10" defaultColWidth="11.5703125" defaultRowHeight="13.5" x14ac:dyDescent="0.25"/>
  <cols>
    <col min="1" max="1" width="24.5703125" style="69" customWidth="1"/>
    <col min="2" max="2" width="55.4257812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184</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ht="38.25" thickBot="1" x14ac:dyDescent="0.3">
      <c r="A6" s="34" t="s">
        <v>147</v>
      </c>
      <c r="B6" s="6" t="s">
        <v>8</v>
      </c>
      <c r="C6" s="13" t="s">
        <v>10</v>
      </c>
      <c r="D6" s="1" t="s">
        <v>172</v>
      </c>
      <c r="E6" s="11">
        <v>20526</v>
      </c>
      <c r="F6" s="81">
        <v>46177</v>
      </c>
      <c r="G6" s="20">
        <v>951528008</v>
      </c>
      <c r="H6" s="20">
        <v>11920742892</v>
      </c>
      <c r="I6" s="20">
        <v>11255168089</v>
      </c>
      <c r="J6" s="20">
        <f t="shared" ref="J6" si="0">I6+H6+G6</f>
        <v>24127438989</v>
      </c>
      <c r="K6" s="82">
        <f t="shared" ref="K6" si="1">J6-G6</f>
        <v>23175910981</v>
      </c>
      <c r="L6" s="168" t="s">
        <v>190</v>
      </c>
    </row>
    <row r="7" spans="1:12" ht="15.75" thickBot="1" x14ac:dyDescent="0.3">
      <c r="A7" s="2"/>
      <c r="B7" s="7"/>
      <c r="C7" s="16"/>
      <c r="D7" s="3"/>
      <c r="E7" s="89"/>
      <c r="F7" s="90" t="s">
        <v>11</v>
      </c>
      <c r="G7" s="91">
        <f>SUM(G6:G6)</f>
        <v>951528008</v>
      </c>
      <c r="H7" s="91">
        <f>SUM(H6:H6)</f>
        <v>11920742892</v>
      </c>
      <c r="I7" s="91">
        <f>SUM(I6:I6)</f>
        <v>11255168089</v>
      </c>
      <c r="J7" s="91">
        <f>SUM(J6:J6)</f>
        <v>24127438989</v>
      </c>
      <c r="K7" s="92">
        <f>SUM(K6:K6)</f>
        <v>23175910981</v>
      </c>
      <c r="L7" s="80"/>
    </row>
    <row r="8" spans="1:12" ht="14.25" thickBot="1" x14ac:dyDescent="0.3"/>
    <row r="9" spans="1:12" s="75" customFormat="1" ht="21" customHeight="1" thickBot="1" x14ac:dyDescent="0.3">
      <c r="A9" s="76" t="s">
        <v>12</v>
      </c>
      <c r="B9" s="44"/>
      <c r="C9" s="93"/>
      <c r="D9" s="93"/>
      <c r="E9" s="94"/>
      <c r="F9" s="94"/>
      <c r="G9" s="95"/>
      <c r="H9" s="95"/>
      <c r="I9" s="95"/>
      <c r="J9" s="95"/>
      <c r="K9" s="96"/>
    </row>
    <row r="10" spans="1:12" ht="54.75" thickBot="1" x14ac:dyDescent="0.3">
      <c r="A10" s="34" t="s">
        <v>148</v>
      </c>
      <c r="B10" s="6" t="s">
        <v>13</v>
      </c>
      <c r="C10" s="13" t="s">
        <v>30</v>
      </c>
      <c r="D10" s="1" t="s">
        <v>29</v>
      </c>
      <c r="E10" s="11">
        <v>20126</v>
      </c>
      <c r="F10" s="81">
        <v>46176</v>
      </c>
      <c r="G10" s="20">
        <v>112115000</v>
      </c>
      <c r="H10" s="20">
        <v>726714000</v>
      </c>
      <c r="I10" s="20">
        <v>686139135</v>
      </c>
      <c r="J10" s="20">
        <f t="shared" ref="J10:J13" si="2">G10+H10+I10</f>
        <v>1524968135</v>
      </c>
      <c r="K10" s="82">
        <f t="shared" ref="K10:K13" si="3">J10-G10</f>
        <v>1412853135</v>
      </c>
      <c r="L10" s="170" t="s">
        <v>190</v>
      </c>
    </row>
    <row r="11" spans="1:12" ht="54.75" thickBot="1" x14ac:dyDescent="0.3">
      <c r="A11" s="34" t="s">
        <v>148</v>
      </c>
      <c r="B11" s="6" t="s">
        <v>13</v>
      </c>
      <c r="C11" s="13" t="s">
        <v>31</v>
      </c>
      <c r="D11" s="1" t="s">
        <v>29</v>
      </c>
      <c r="E11" s="11">
        <v>20026</v>
      </c>
      <c r="F11" s="81">
        <v>46176</v>
      </c>
      <c r="G11" s="20">
        <v>6700000</v>
      </c>
      <c r="H11" s="20">
        <v>42246036</v>
      </c>
      <c r="I11" s="20">
        <v>39887297</v>
      </c>
      <c r="J11" s="20">
        <f t="shared" si="2"/>
        <v>88833333</v>
      </c>
      <c r="K11" s="82">
        <f t="shared" si="3"/>
        <v>82133333</v>
      </c>
      <c r="L11" s="168" t="s">
        <v>190</v>
      </c>
    </row>
    <row r="12" spans="1:12" ht="54.75" thickBot="1" x14ac:dyDescent="0.3">
      <c r="A12" s="34" t="s">
        <v>148</v>
      </c>
      <c r="B12" s="6" t="s">
        <v>13</v>
      </c>
      <c r="C12" s="13" t="s">
        <v>32</v>
      </c>
      <c r="D12" s="1" t="s">
        <v>29</v>
      </c>
      <c r="E12" s="11">
        <v>20226</v>
      </c>
      <c r="F12" s="81">
        <v>46176</v>
      </c>
      <c r="G12" s="20">
        <v>40538000</v>
      </c>
      <c r="H12" s="20">
        <v>249022992</v>
      </c>
      <c r="I12" s="20">
        <v>235119210</v>
      </c>
      <c r="J12" s="20">
        <f t="shared" si="2"/>
        <v>524680202</v>
      </c>
      <c r="K12" s="82">
        <f t="shared" si="3"/>
        <v>484142202</v>
      </c>
      <c r="L12" s="168" t="s">
        <v>190</v>
      </c>
    </row>
    <row r="13" spans="1:12" ht="54.75" thickBot="1" x14ac:dyDescent="0.3">
      <c r="A13" s="34" t="s">
        <v>148</v>
      </c>
      <c r="B13" s="6" t="s">
        <v>13</v>
      </c>
      <c r="C13" s="13" t="s">
        <v>33</v>
      </c>
      <c r="D13" s="1" t="s">
        <v>29</v>
      </c>
      <c r="E13" s="11">
        <v>20326</v>
      </c>
      <c r="F13" s="81">
        <v>46176</v>
      </c>
      <c r="G13" s="20">
        <v>17000000</v>
      </c>
      <c r="H13" s="20">
        <v>126960000</v>
      </c>
      <c r="I13" s="20">
        <v>119871400</v>
      </c>
      <c r="J13" s="20">
        <f t="shared" si="2"/>
        <v>263831400</v>
      </c>
      <c r="K13" s="82">
        <f t="shared" si="3"/>
        <v>246831400</v>
      </c>
      <c r="L13" s="168" t="s">
        <v>190</v>
      </c>
    </row>
    <row r="14" spans="1:12" ht="15.75" thickBot="1" x14ac:dyDescent="0.3">
      <c r="A14" s="2"/>
      <c r="B14" s="7"/>
      <c r="C14" s="16"/>
      <c r="D14" s="3"/>
      <c r="E14" s="89"/>
      <c r="F14" s="97" t="s">
        <v>11</v>
      </c>
      <c r="G14" s="98">
        <f>SUM(G10:G13)</f>
        <v>176353000</v>
      </c>
      <c r="H14" s="98">
        <f>SUM(H10:H13)</f>
        <v>1144943028</v>
      </c>
      <c r="I14" s="98">
        <f>SUM(I10:I13)</f>
        <v>1081017042</v>
      </c>
      <c r="J14" s="98">
        <f>SUM(J10:J13)</f>
        <v>2402313070</v>
      </c>
      <c r="K14" s="99">
        <f>SUM(K10:K13)</f>
        <v>2225960070</v>
      </c>
    </row>
    <row r="15" spans="1:12" ht="15.75" thickBot="1" x14ac:dyDescent="0.3">
      <c r="A15" s="2"/>
      <c r="B15" s="7"/>
      <c r="C15" s="16"/>
      <c r="D15" s="3"/>
      <c r="E15" s="89"/>
      <c r="F15" s="100"/>
      <c r="G15" s="101"/>
      <c r="H15" s="101"/>
      <c r="I15" s="101"/>
      <c r="J15" s="101"/>
      <c r="K15" s="101"/>
    </row>
    <row r="16" spans="1:12" ht="15.75" thickBot="1" x14ac:dyDescent="0.3">
      <c r="A16" s="172" t="s">
        <v>41</v>
      </c>
      <c r="B16" s="173"/>
      <c r="C16" s="173"/>
      <c r="D16" s="173"/>
      <c r="E16" s="173"/>
      <c r="F16" s="173"/>
      <c r="G16" s="173"/>
      <c r="H16" s="173"/>
      <c r="I16" s="173"/>
      <c r="J16" s="173"/>
      <c r="K16" s="174"/>
    </row>
    <row r="17" spans="1:12" ht="68.25" thickBot="1" x14ac:dyDescent="0.3">
      <c r="A17" s="34" t="s">
        <v>42</v>
      </c>
      <c r="B17" s="8" t="s">
        <v>43</v>
      </c>
      <c r="C17" s="13" t="s">
        <v>50</v>
      </c>
      <c r="D17" s="1" t="s">
        <v>29</v>
      </c>
      <c r="E17" s="85">
        <v>20426</v>
      </c>
      <c r="F17" s="17">
        <v>46177</v>
      </c>
      <c r="G17" s="20">
        <v>1112287924</v>
      </c>
      <c r="H17" s="20">
        <v>6598183382</v>
      </c>
      <c r="I17" s="20">
        <v>6347473692</v>
      </c>
      <c r="J17" s="20">
        <f t="shared" ref="J17" si="4">SUM(G17:I17)</f>
        <v>14057944998</v>
      </c>
      <c r="K17" s="82">
        <f t="shared" ref="K17" si="5">J17-G17</f>
        <v>12945657074</v>
      </c>
      <c r="L17" s="168" t="s">
        <v>190</v>
      </c>
    </row>
    <row r="18" spans="1:12" ht="14.25" thickBot="1" x14ac:dyDescent="0.3">
      <c r="A18" s="4"/>
      <c r="B18" s="10"/>
      <c r="C18" s="16"/>
      <c r="D18" s="3"/>
      <c r="E18" s="89"/>
      <c r="F18" s="106" t="s">
        <v>11</v>
      </c>
      <c r="G18" s="107">
        <f>SUM(G17:G17)</f>
        <v>1112287924</v>
      </c>
      <c r="H18" s="107">
        <f>SUM(H17:H17)</f>
        <v>6598183382</v>
      </c>
      <c r="I18" s="107">
        <f>SUM(I17:I17)</f>
        <v>6347473692</v>
      </c>
      <c r="J18" s="107">
        <f>SUM(J17:J17)</f>
        <v>14057944998</v>
      </c>
      <c r="K18" s="108">
        <f>SUM(K17:K17)</f>
        <v>12945657074</v>
      </c>
    </row>
    <row r="19" spans="1:12" ht="14.25" thickBot="1" x14ac:dyDescent="0.3">
      <c r="A19" s="4"/>
      <c r="B19" s="10"/>
      <c r="C19" s="16"/>
      <c r="D19" s="3"/>
      <c r="E19" s="89"/>
      <c r="F19" s="109"/>
      <c r="G19" s="110"/>
      <c r="H19" s="110"/>
      <c r="I19" s="110"/>
      <c r="J19" s="110"/>
      <c r="K19" s="110"/>
    </row>
    <row r="20" spans="1:12" ht="15.75" thickBot="1" x14ac:dyDescent="0.3">
      <c r="A20" s="172" t="s">
        <v>98</v>
      </c>
      <c r="B20" s="173"/>
      <c r="C20" s="173"/>
      <c r="D20" s="173"/>
      <c r="E20" s="173"/>
      <c r="F20" s="173"/>
      <c r="G20" s="173"/>
      <c r="H20" s="173"/>
      <c r="I20" s="173"/>
      <c r="J20" s="173"/>
      <c r="K20" s="174"/>
    </row>
    <row r="21" spans="1:12" ht="122.25" thickBot="1" x14ac:dyDescent="0.3">
      <c r="A21" s="59" t="s">
        <v>130</v>
      </c>
      <c r="B21" s="45" t="s">
        <v>139</v>
      </c>
      <c r="C21" s="60" t="s">
        <v>99</v>
      </c>
      <c r="D21" s="28" t="s">
        <v>84</v>
      </c>
      <c r="E21" s="132">
        <v>20626</v>
      </c>
      <c r="F21" s="133">
        <v>46177</v>
      </c>
      <c r="G21" s="29">
        <v>24910095</v>
      </c>
      <c r="H21" s="29">
        <v>573284628</v>
      </c>
      <c r="I21" s="29">
        <v>541276236</v>
      </c>
      <c r="J21" s="29">
        <f>SUM(G21:I21)</f>
        <v>1139470959</v>
      </c>
      <c r="K21" s="79">
        <f>J21-G21</f>
        <v>1114560864</v>
      </c>
      <c r="L21" s="168" t="s">
        <v>190</v>
      </c>
    </row>
    <row r="22" spans="1:12" ht="14.25" thickBot="1" x14ac:dyDescent="0.3">
      <c r="A22" s="4"/>
      <c r="B22" s="10"/>
      <c r="C22" s="16"/>
      <c r="D22" s="3"/>
      <c r="E22" s="89"/>
      <c r="F22" s="106" t="s">
        <v>11</v>
      </c>
      <c r="G22" s="107">
        <f>SUM(G21:G21)</f>
        <v>24910095</v>
      </c>
      <c r="H22" s="107">
        <f>SUM(H21:H21)</f>
        <v>573284628</v>
      </c>
      <c r="I22" s="107">
        <f>SUM(I21:I21)</f>
        <v>541276236</v>
      </c>
      <c r="J22" s="107">
        <f>SUM(J21:J21)</f>
        <v>1139470959</v>
      </c>
      <c r="K22" s="108">
        <f>SUM(K21:K21)</f>
        <v>1114560864</v>
      </c>
    </row>
    <row r="23" spans="1:12" x14ac:dyDescent="0.25">
      <c r="A23" s="4"/>
      <c r="B23" s="10"/>
      <c r="C23" s="16"/>
      <c r="D23" s="3"/>
      <c r="E23" s="89"/>
      <c r="F23" s="109"/>
      <c r="G23" s="110"/>
      <c r="H23" s="110"/>
      <c r="I23" s="110"/>
      <c r="J23" s="110"/>
      <c r="K23" s="110"/>
    </row>
    <row r="24" spans="1:12" ht="14.25" thickBot="1" x14ac:dyDescent="0.3">
      <c r="A24" s="4"/>
      <c r="B24" s="10"/>
      <c r="C24" s="16"/>
      <c r="D24" s="3"/>
      <c r="E24" s="89"/>
      <c r="F24" s="109"/>
      <c r="G24" s="110"/>
      <c r="H24" s="110"/>
      <c r="I24" s="110"/>
      <c r="J24" s="110"/>
      <c r="K24" s="110"/>
    </row>
    <row r="25" spans="1:12" ht="15.75" thickBot="1" x14ac:dyDescent="0.3">
      <c r="A25" s="172" t="s">
        <v>44</v>
      </c>
      <c r="B25" s="173"/>
      <c r="C25" s="173"/>
      <c r="D25" s="173"/>
      <c r="E25" s="173"/>
      <c r="F25" s="173"/>
      <c r="G25" s="173"/>
      <c r="H25" s="173"/>
      <c r="I25" s="173"/>
      <c r="J25" s="173"/>
      <c r="K25" s="174"/>
    </row>
    <row r="26" spans="1:12" ht="41.25" thickBot="1" x14ac:dyDescent="0.3">
      <c r="A26" s="34" t="s">
        <v>45</v>
      </c>
      <c r="B26" s="8" t="s">
        <v>47</v>
      </c>
      <c r="C26" s="13" t="s">
        <v>49</v>
      </c>
      <c r="D26" s="1" t="s">
        <v>29</v>
      </c>
      <c r="E26" s="85">
        <v>19926</v>
      </c>
      <c r="F26" s="17">
        <v>46176</v>
      </c>
      <c r="G26" s="20">
        <v>235085743</v>
      </c>
      <c r="H26" s="20">
        <v>1695334800</v>
      </c>
      <c r="I26" s="20">
        <v>1600678607</v>
      </c>
      <c r="J26" s="20">
        <f t="shared" ref="J26" si="6">SUM(G26:I26)</f>
        <v>3531099150</v>
      </c>
      <c r="K26" s="82">
        <f>J26-G26</f>
        <v>3296013407</v>
      </c>
      <c r="L26" s="168" t="s">
        <v>190</v>
      </c>
    </row>
    <row r="27" spans="1:12" ht="14.25" thickBot="1" x14ac:dyDescent="0.3">
      <c r="A27" s="4"/>
      <c r="B27" s="10"/>
      <c r="C27" s="16"/>
      <c r="D27" s="3"/>
      <c r="E27" s="89"/>
      <c r="F27" s="106" t="s">
        <v>11</v>
      </c>
      <c r="G27" s="107">
        <f>SUM(G26:G26)</f>
        <v>235085743</v>
      </c>
      <c r="H27" s="107">
        <f>SUM(H26:H26)</f>
        <v>1695334800</v>
      </c>
      <c r="I27" s="107">
        <f>SUM(I26:I26)</f>
        <v>1600678607</v>
      </c>
      <c r="J27" s="107">
        <f>SUM(J26:J26)</f>
        <v>3531099150</v>
      </c>
      <c r="K27" s="108">
        <f>SUM(K26:K26)</f>
        <v>3296013407</v>
      </c>
    </row>
    <row r="28" spans="1:12" ht="14.25" thickBot="1" x14ac:dyDescent="0.3">
      <c r="A28" s="4"/>
      <c r="B28" s="10"/>
      <c r="C28" s="16"/>
      <c r="D28" s="3"/>
      <c r="E28" s="89"/>
      <c r="F28" s="109"/>
      <c r="G28" s="110"/>
      <c r="H28" s="110"/>
      <c r="I28" s="110"/>
      <c r="J28" s="110"/>
      <c r="K28" s="110"/>
    </row>
    <row r="29" spans="1:12" ht="15.75" thickBot="1" x14ac:dyDescent="0.3">
      <c r="A29" s="172" t="s">
        <v>71</v>
      </c>
      <c r="B29" s="173"/>
      <c r="C29" s="173"/>
      <c r="D29" s="173"/>
      <c r="E29" s="173"/>
      <c r="F29" s="173"/>
      <c r="G29" s="173"/>
      <c r="H29" s="173"/>
      <c r="I29" s="173"/>
      <c r="J29" s="173"/>
      <c r="K29" s="174"/>
    </row>
    <row r="30" spans="1:12" ht="41.25" thickBot="1" x14ac:dyDescent="0.3">
      <c r="A30" s="34" t="s">
        <v>69</v>
      </c>
      <c r="B30" s="14" t="s">
        <v>73</v>
      </c>
      <c r="C30" s="13" t="s">
        <v>72</v>
      </c>
      <c r="D30" s="1" t="s">
        <v>29</v>
      </c>
      <c r="E30" s="83">
        <v>21126</v>
      </c>
      <c r="F30" s="113">
        <v>46178</v>
      </c>
      <c r="G30" s="20">
        <v>30174691</v>
      </c>
      <c r="H30" s="20">
        <v>136869636</v>
      </c>
      <c r="I30" s="20">
        <v>129227748</v>
      </c>
      <c r="J30" s="20">
        <f t="shared" ref="J30" si="7">SUM(G30:I30)</f>
        <v>296272075</v>
      </c>
      <c r="K30" s="82">
        <f t="shared" ref="K30" si="8">J30-G30</f>
        <v>266097384</v>
      </c>
      <c r="L30" s="168" t="s">
        <v>190</v>
      </c>
    </row>
    <row r="31" spans="1:12" ht="14.25" thickBot="1" x14ac:dyDescent="0.3">
      <c r="A31" s="4"/>
      <c r="B31" s="10"/>
      <c r="C31" s="16"/>
      <c r="D31" s="3"/>
      <c r="E31" s="89"/>
      <c r="F31" s="106" t="s">
        <v>11</v>
      </c>
      <c r="G31" s="107">
        <f>SUM(G30:G30)</f>
        <v>30174691</v>
      </c>
      <c r="H31" s="107">
        <f>SUM(H30:H30)</f>
        <v>136869636</v>
      </c>
      <c r="I31" s="107">
        <f>SUM(I30:I30)</f>
        <v>129227748</v>
      </c>
      <c r="J31" s="107">
        <f>SUM(J30:J30)</f>
        <v>296272075</v>
      </c>
      <c r="K31" s="108">
        <f>SUM(K30:K30)</f>
        <v>266097384</v>
      </c>
    </row>
    <row r="32" spans="1:12" ht="14.25" thickBot="1" x14ac:dyDescent="0.3">
      <c r="A32" s="4"/>
      <c r="B32" s="10"/>
      <c r="C32" s="16"/>
      <c r="D32" s="3"/>
      <c r="E32" s="89"/>
      <c r="F32" s="109"/>
      <c r="G32" s="110"/>
      <c r="H32" s="110"/>
      <c r="I32" s="110"/>
      <c r="J32" s="110"/>
      <c r="K32" s="110"/>
    </row>
    <row r="33" spans="1:12" ht="15.75" thickBot="1" x14ac:dyDescent="0.3">
      <c r="A33" s="172" t="s">
        <v>145</v>
      </c>
      <c r="B33" s="173"/>
      <c r="C33" s="173"/>
      <c r="D33" s="173"/>
      <c r="E33" s="173"/>
      <c r="F33" s="173"/>
      <c r="G33" s="173"/>
      <c r="H33" s="173"/>
      <c r="I33" s="173"/>
      <c r="J33" s="173"/>
      <c r="K33" s="174"/>
    </row>
    <row r="34" spans="1:12" ht="54.75" thickBot="1" x14ac:dyDescent="0.3">
      <c r="A34" s="63" t="s">
        <v>152</v>
      </c>
      <c r="B34" s="64" t="s">
        <v>153</v>
      </c>
      <c r="C34" s="57" t="s">
        <v>100</v>
      </c>
      <c r="D34" s="24" t="s">
        <v>84</v>
      </c>
      <c r="E34" s="121">
        <v>20826</v>
      </c>
      <c r="F34" s="122">
        <v>46177</v>
      </c>
      <c r="G34" s="25">
        <v>2000000</v>
      </c>
      <c r="H34" s="25">
        <v>9908000</v>
      </c>
      <c r="I34" s="25">
        <v>9354840</v>
      </c>
      <c r="J34" s="25">
        <f>SUM(G34:I34)</f>
        <v>21262840</v>
      </c>
      <c r="K34" s="117">
        <f>J34-G34</f>
        <v>19262840</v>
      </c>
      <c r="L34" s="168" t="s">
        <v>190</v>
      </c>
    </row>
    <row r="35" spans="1:12" ht="14.25" thickBot="1" x14ac:dyDescent="0.3">
      <c r="A35" s="123"/>
      <c r="G35" s="154">
        <f>G34</f>
        <v>2000000</v>
      </c>
      <c r="H35" s="155">
        <f t="shared" ref="H35:K35" si="9">H34</f>
        <v>9908000</v>
      </c>
      <c r="I35" s="155">
        <f t="shared" si="9"/>
        <v>9354840</v>
      </c>
      <c r="J35" s="155">
        <f t="shared" si="9"/>
        <v>21262840</v>
      </c>
      <c r="K35" s="156">
        <f t="shared" si="9"/>
        <v>19262840</v>
      </c>
    </row>
    <row r="36" spans="1:12" ht="13.5" customHeight="1" thickBot="1" x14ac:dyDescent="0.3">
      <c r="A36" s="123"/>
      <c r="G36" s="72"/>
      <c r="H36" s="72"/>
      <c r="I36" s="72"/>
      <c r="J36" s="72"/>
    </row>
    <row r="37" spans="1:12" ht="15.75" thickBot="1" x14ac:dyDescent="0.3">
      <c r="A37" s="123"/>
      <c r="D37" s="175" t="s">
        <v>178</v>
      </c>
      <c r="E37" s="176"/>
      <c r="F37" s="177"/>
      <c r="G37" s="149">
        <f>+G7+G14+G18+G27+G31+G35+G22</f>
        <v>2532339461</v>
      </c>
      <c r="H37" s="149">
        <f t="shared" ref="H37:K37" si="10">+H7+H14+H18+H27+H31+H35+H22</f>
        <v>22079266366</v>
      </c>
      <c r="I37" s="149">
        <f t="shared" si="10"/>
        <v>20964196254</v>
      </c>
      <c r="J37" s="149">
        <f t="shared" si="10"/>
        <v>45575802081</v>
      </c>
      <c r="K37" s="149">
        <f t="shared" si="10"/>
        <v>43043462620</v>
      </c>
    </row>
  </sheetData>
  <mergeCells count="8">
    <mergeCell ref="A2:K2"/>
    <mergeCell ref="D37:F37"/>
    <mergeCell ref="A20:K20"/>
    <mergeCell ref="A33:K33"/>
    <mergeCell ref="A5:K5"/>
    <mergeCell ref="A16:K16"/>
    <mergeCell ref="A25:K25"/>
    <mergeCell ref="A29:K2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0AC81-4B01-4AFC-81DA-1DD006278448}">
  <dimension ref="A2:L38"/>
  <sheetViews>
    <sheetView topLeftCell="A28" workbookViewId="0">
      <selection activeCell="H46" sqref="H46"/>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185</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ht="41.25" thickBot="1" x14ac:dyDescent="0.3">
      <c r="A6" s="35" t="s">
        <v>147</v>
      </c>
      <c r="B6" s="6" t="s">
        <v>8</v>
      </c>
      <c r="C6" s="13" t="s">
        <v>23</v>
      </c>
      <c r="D6" s="1" t="s">
        <v>21</v>
      </c>
      <c r="E6" s="11">
        <v>16026</v>
      </c>
      <c r="F6" s="81">
        <v>46199</v>
      </c>
      <c r="G6" s="20">
        <v>254229592</v>
      </c>
      <c r="H6" s="20">
        <v>3169965264</v>
      </c>
      <c r="I6" s="20">
        <v>2994089758</v>
      </c>
      <c r="J6" s="20">
        <f t="shared" ref="J6" si="0">I6+H6+G6</f>
        <v>6418284614</v>
      </c>
      <c r="K6" s="82">
        <f t="shared" ref="K6" si="1">J6-G6</f>
        <v>6164055022</v>
      </c>
      <c r="L6" s="168" t="s">
        <v>190</v>
      </c>
    </row>
    <row r="7" spans="1:12" ht="15.75" thickBot="1" x14ac:dyDescent="0.3">
      <c r="A7" s="2"/>
      <c r="B7" s="7"/>
      <c r="C7" s="16"/>
      <c r="D7" s="3"/>
      <c r="E7" s="89"/>
      <c r="F7" s="90" t="s">
        <v>11</v>
      </c>
      <c r="G7" s="91">
        <f>SUM(G6:G6)</f>
        <v>254229592</v>
      </c>
      <c r="H7" s="91">
        <f>SUM(H6:H6)</f>
        <v>3169965264</v>
      </c>
      <c r="I7" s="91">
        <f>SUM(I6:I6)</f>
        <v>2994089758</v>
      </c>
      <c r="J7" s="91">
        <f>SUM(J6:J6)</f>
        <v>6418284614</v>
      </c>
      <c r="K7" s="92">
        <f>SUM(K6:K6)</f>
        <v>6164055022</v>
      </c>
      <c r="L7" s="80"/>
    </row>
    <row r="8" spans="1:12" ht="14.25" thickBot="1" x14ac:dyDescent="0.3"/>
    <row r="9" spans="1:12" s="75" customFormat="1" ht="30" x14ac:dyDescent="0.25">
      <c r="A9" s="76" t="s">
        <v>12</v>
      </c>
      <c r="B9" s="44"/>
      <c r="C9" s="93"/>
      <c r="D9" s="93"/>
      <c r="E9" s="94"/>
      <c r="F9" s="94"/>
      <c r="G9" s="95"/>
      <c r="H9" s="95"/>
      <c r="I9" s="95"/>
      <c r="J9" s="95"/>
      <c r="K9" s="96"/>
    </row>
    <row r="10" spans="1:12" ht="81.75" thickBot="1" x14ac:dyDescent="0.3">
      <c r="A10" s="34" t="s">
        <v>148</v>
      </c>
      <c r="B10" s="6" t="s">
        <v>13</v>
      </c>
      <c r="C10" s="13" t="s">
        <v>35</v>
      </c>
      <c r="D10" s="1" t="s">
        <v>29</v>
      </c>
      <c r="E10" s="11">
        <v>16726</v>
      </c>
      <c r="F10" s="81">
        <v>46199</v>
      </c>
      <c r="G10" s="20">
        <v>65000000</v>
      </c>
      <c r="H10" s="20">
        <v>814320000</v>
      </c>
      <c r="I10" s="20">
        <v>768853800</v>
      </c>
      <c r="J10" s="20">
        <f t="shared" ref="J10" si="2">G10+H10+I10</f>
        <v>1648173800</v>
      </c>
      <c r="K10" s="82">
        <f t="shared" ref="K10" si="3">J10-G10</f>
        <v>1583173800</v>
      </c>
      <c r="L10" s="168" t="s">
        <v>190</v>
      </c>
    </row>
    <row r="11" spans="1:12" ht="15.75" thickBot="1" x14ac:dyDescent="0.3">
      <c r="A11" s="2"/>
      <c r="B11" s="7"/>
      <c r="C11" s="16"/>
      <c r="D11" s="3"/>
      <c r="E11" s="89"/>
      <c r="F11" s="97" t="s">
        <v>11</v>
      </c>
      <c r="G11" s="98">
        <f>SUM(G10:G10)</f>
        <v>65000000</v>
      </c>
      <c r="H11" s="98">
        <f>SUM(H10:H10)</f>
        <v>814320000</v>
      </c>
      <c r="I11" s="98">
        <f>SUM(I10:I10)</f>
        <v>768853800</v>
      </c>
      <c r="J11" s="98">
        <f>SUM(J10:J10)</f>
        <v>1648173800</v>
      </c>
      <c r="K11" s="99">
        <f>SUM(K10:K10)</f>
        <v>1583173800</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ht="68.25" thickBot="1" x14ac:dyDescent="0.3">
      <c r="A14" s="34" t="s">
        <v>42</v>
      </c>
      <c r="B14" s="8" t="s">
        <v>43</v>
      </c>
      <c r="C14" s="13" t="s">
        <v>54</v>
      </c>
      <c r="D14" s="1" t="s">
        <v>29</v>
      </c>
      <c r="E14" s="85">
        <v>16226</v>
      </c>
      <c r="F14" s="17">
        <v>46199</v>
      </c>
      <c r="G14" s="20">
        <v>500000000</v>
      </c>
      <c r="H14" s="20">
        <v>6264000000</v>
      </c>
      <c r="I14" s="20">
        <v>5914260000</v>
      </c>
      <c r="J14" s="20">
        <f>SUM(G14:I14)</f>
        <v>12678260000</v>
      </c>
      <c r="K14" s="82">
        <f t="shared" ref="K14" si="4">J14-G14</f>
        <v>12178260000</v>
      </c>
      <c r="L14" s="168" t="s">
        <v>190</v>
      </c>
    </row>
    <row r="15" spans="1:12" ht="14.25" thickBot="1" x14ac:dyDescent="0.3">
      <c r="A15" s="4"/>
      <c r="B15" s="10"/>
      <c r="C15" s="16"/>
      <c r="D15" s="3"/>
      <c r="E15" s="89"/>
      <c r="F15" s="106" t="s">
        <v>11</v>
      </c>
      <c r="G15" s="107">
        <f>SUM(G14:G14)</f>
        <v>500000000</v>
      </c>
      <c r="H15" s="107">
        <f>SUM(H14:H14)</f>
        <v>6264000000</v>
      </c>
      <c r="I15" s="107">
        <f>SUM(I14:I14)</f>
        <v>5914260000</v>
      </c>
      <c r="J15" s="107">
        <f>SUM(J14:J14)</f>
        <v>12678260000</v>
      </c>
      <c r="K15" s="108">
        <f>SUM(K14:K14)</f>
        <v>12178260000</v>
      </c>
    </row>
    <row r="16" spans="1:12" ht="14.25" thickBot="1" x14ac:dyDescent="0.3">
      <c r="A16" s="4"/>
      <c r="B16" s="10"/>
      <c r="C16" s="16"/>
      <c r="D16" s="3"/>
      <c r="E16" s="89"/>
      <c r="F16" s="109"/>
      <c r="G16" s="110"/>
      <c r="H16" s="110"/>
      <c r="I16" s="110"/>
      <c r="J16" s="110"/>
      <c r="K16" s="110"/>
    </row>
    <row r="17" spans="1:12" ht="15.75" thickBot="1" x14ac:dyDescent="0.3">
      <c r="A17" s="172" t="s">
        <v>44</v>
      </c>
      <c r="B17" s="173"/>
      <c r="C17" s="173"/>
      <c r="D17" s="173"/>
      <c r="E17" s="173"/>
      <c r="F17" s="173"/>
      <c r="G17" s="173"/>
      <c r="H17" s="173"/>
      <c r="I17" s="173"/>
      <c r="J17" s="173"/>
      <c r="K17" s="174"/>
    </row>
    <row r="18" spans="1:12" ht="41.25" thickBot="1" x14ac:dyDescent="0.3">
      <c r="A18" s="34" t="s">
        <v>45</v>
      </c>
      <c r="B18" s="8" t="s">
        <v>47</v>
      </c>
      <c r="C18" s="13" t="s">
        <v>55</v>
      </c>
      <c r="D18" s="1" t="s">
        <v>29</v>
      </c>
      <c r="E18" s="85">
        <v>16526</v>
      </c>
      <c r="F18" s="17">
        <v>46199</v>
      </c>
      <c r="G18" s="20">
        <v>190000000</v>
      </c>
      <c r="H18" s="20">
        <v>2360484000</v>
      </c>
      <c r="I18" s="20">
        <v>2228690310</v>
      </c>
      <c r="J18" s="20">
        <f t="shared" ref="J18" si="5">SUM(G18:I18)</f>
        <v>4779174310</v>
      </c>
      <c r="K18" s="82">
        <f t="shared" ref="K18" si="6">J18-G18</f>
        <v>4589174310</v>
      </c>
      <c r="L18" s="168" t="s">
        <v>190</v>
      </c>
    </row>
    <row r="19" spans="1:12" ht="14.25" thickBot="1" x14ac:dyDescent="0.3">
      <c r="A19" s="4"/>
      <c r="B19" s="10"/>
      <c r="C19" s="16"/>
      <c r="D19" s="3"/>
      <c r="E19" s="89"/>
      <c r="F19" s="106" t="s">
        <v>11</v>
      </c>
      <c r="G19" s="107">
        <f>SUM(G18:G18)</f>
        <v>190000000</v>
      </c>
      <c r="H19" s="107">
        <f>SUM(H18:H18)</f>
        <v>2360484000</v>
      </c>
      <c r="I19" s="107">
        <f>SUM(I18:I18)</f>
        <v>2228690310</v>
      </c>
      <c r="J19" s="107">
        <f>SUM(J18:J18)</f>
        <v>4779174310</v>
      </c>
      <c r="K19" s="108">
        <f>SUM(K18:K18)</f>
        <v>4589174310</v>
      </c>
    </row>
    <row r="20" spans="1:12" ht="14.25" thickBot="1" x14ac:dyDescent="0.3">
      <c r="A20" s="4"/>
      <c r="B20" s="10"/>
      <c r="C20" s="16"/>
      <c r="D20" s="3"/>
      <c r="E20" s="89"/>
      <c r="F20" s="109"/>
      <c r="G20" s="110"/>
      <c r="H20" s="110"/>
      <c r="I20" s="110"/>
      <c r="J20" s="110"/>
      <c r="K20" s="110"/>
    </row>
    <row r="21" spans="1:12" ht="15.75" thickBot="1" x14ac:dyDescent="0.3">
      <c r="A21" s="172" t="s">
        <v>71</v>
      </c>
      <c r="B21" s="173"/>
      <c r="C21" s="173"/>
      <c r="D21" s="173"/>
      <c r="E21" s="173"/>
      <c r="F21" s="173"/>
      <c r="G21" s="173"/>
      <c r="H21" s="173"/>
      <c r="I21" s="173"/>
      <c r="J21" s="173"/>
      <c r="K21" s="174"/>
    </row>
    <row r="22" spans="1:12" ht="41.25" thickBot="1" x14ac:dyDescent="0.3">
      <c r="A22" s="34" t="s">
        <v>69</v>
      </c>
      <c r="B22" s="14" t="s">
        <v>73</v>
      </c>
      <c r="C22" s="13" t="s">
        <v>77</v>
      </c>
      <c r="D22" s="1" t="s">
        <v>29</v>
      </c>
      <c r="E22" s="83">
        <v>16626</v>
      </c>
      <c r="F22" s="114">
        <v>46199</v>
      </c>
      <c r="G22" s="20">
        <v>23179174</v>
      </c>
      <c r="H22" s="20">
        <v>145139200</v>
      </c>
      <c r="I22" s="20">
        <v>137035595</v>
      </c>
      <c r="J22" s="20">
        <f t="shared" ref="J22" si="7">SUM(G22:I22)</f>
        <v>305353969</v>
      </c>
      <c r="K22" s="82">
        <f t="shared" ref="K22" si="8">J22-G22</f>
        <v>282174795</v>
      </c>
      <c r="L22" s="168" t="s">
        <v>190</v>
      </c>
    </row>
    <row r="23" spans="1:12" ht="14.25" thickBot="1" x14ac:dyDescent="0.3">
      <c r="A23" s="4"/>
      <c r="B23" s="10"/>
      <c r="C23" s="16"/>
      <c r="D23" s="3"/>
      <c r="E23" s="89"/>
      <c r="F23" s="106" t="s">
        <v>11</v>
      </c>
      <c r="G23" s="107">
        <f>SUM(G22:G22)</f>
        <v>23179174</v>
      </c>
      <c r="H23" s="107">
        <f>SUM(H22:H22)</f>
        <v>145139200</v>
      </c>
      <c r="I23" s="107">
        <f>SUM(I22:I22)</f>
        <v>137035595</v>
      </c>
      <c r="J23" s="107">
        <f>SUM(J22:J22)</f>
        <v>305353969</v>
      </c>
      <c r="K23" s="108">
        <f>SUM(K22:K22)</f>
        <v>282174795</v>
      </c>
    </row>
    <row r="24" spans="1:12" ht="14.25" thickBot="1" x14ac:dyDescent="0.3">
      <c r="A24" s="4"/>
      <c r="B24" s="10"/>
      <c r="C24" s="16"/>
      <c r="D24" s="3"/>
      <c r="E24" s="89"/>
      <c r="F24" s="109"/>
      <c r="G24" s="110"/>
      <c r="H24" s="110"/>
      <c r="I24" s="110"/>
      <c r="J24" s="110"/>
      <c r="K24" s="110"/>
    </row>
    <row r="25" spans="1:12" ht="15.75" thickBot="1" x14ac:dyDescent="0.3">
      <c r="A25" s="172" t="s">
        <v>98</v>
      </c>
      <c r="B25" s="173"/>
      <c r="C25" s="173"/>
      <c r="D25" s="173"/>
      <c r="E25" s="173"/>
      <c r="F25" s="173"/>
      <c r="G25" s="173"/>
      <c r="H25" s="173"/>
      <c r="I25" s="173"/>
      <c r="J25" s="173"/>
      <c r="K25" s="174"/>
    </row>
    <row r="26" spans="1:12" ht="68.25" thickBot="1" x14ac:dyDescent="0.3">
      <c r="A26" s="61" t="s">
        <v>130</v>
      </c>
      <c r="B26" s="46" t="s">
        <v>139</v>
      </c>
      <c r="C26" s="51" t="s">
        <v>171</v>
      </c>
      <c r="D26" s="32" t="s">
        <v>84</v>
      </c>
      <c r="E26" s="134">
        <v>16326</v>
      </c>
      <c r="F26" s="135">
        <v>46199</v>
      </c>
      <c r="G26" s="33">
        <v>127300000</v>
      </c>
      <c r="H26" s="33">
        <v>1594814400</v>
      </c>
      <c r="I26" s="33">
        <v>1505770596</v>
      </c>
      <c r="J26" s="33">
        <f>SUM(G26:I26)</f>
        <v>3227884996</v>
      </c>
      <c r="K26" s="88">
        <f>J26-G26</f>
        <v>3100584996</v>
      </c>
      <c r="L26" s="168" t="s">
        <v>190</v>
      </c>
    </row>
    <row r="27" spans="1:12" ht="14.25" thickBot="1" x14ac:dyDescent="0.3">
      <c r="A27" s="123"/>
      <c r="G27" s="136">
        <f>+G26</f>
        <v>127300000</v>
      </c>
      <c r="H27" s="136">
        <f t="shared" ref="H27:K27" si="9">+H26</f>
        <v>1594814400</v>
      </c>
      <c r="I27" s="136">
        <f t="shared" si="9"/>
        <v>1505770596</v>
      </c>
      <c r="J27" s="136">
        <f t="shared" si="9"/>
        <v>3227884996</v>
      </c>
      <c r="K27" s="136">
        <f t="shared" si="9"/>
        <v>3100584996</v>
      </c>
    </row>
    <row r="28" spans="1:12" ht="14.25" thickBot="1" x14ac:dyDescent="0.3">
      <c r="A28" s="4"/>
      <c r="B28" s="10"/>
      <c r="C28" s="16"/>
      <c r="D28" s="3"/>
      <c r="E28" s="89"/>
      <c r="F28" s="109"/>
      <c r="G28" s="110"/>
      <c r="H28" s="110"/>
      <c r="I28" s="110"/>
      <c r="J28" s="110"/>
      <c r="K28" s="110"/>
    </row>
    <row r="29" spans="1:12" ht="15.75" thickBot="1" x14ac:dyDescent="0.3">
      <c r="A29" s="172" t="s">
        <v>129</v>
      </c>
      <c r="B29" s="173"/>
      <c r="C29" s="173"/>
      <c r="D29" s="173"/>
      <c r="E29" s="173"/>
      <c r="F29" s="173"/>
      <c r="G29" s="173"/>
      <c r="H29" s="173"/>
      <c r="I29" s="173"/>
      <c r="J29" s="173"/>
      <c r="K29" s="174"/>
    </row>
    <row r="30" spans="1:12" ht="68.25" thickBot="1" x14ac:dyDescent="0.3">
      <c r="A30" s="63" t="s">
        <v>130</v>
      </c>
      <c r="B30" s="64" t="s">
        <v>128</v>
      </c>
      <c r="C30" s="65" t="s">
        <v>131</v>
      </c>
      <c r="D30" s="24" t="s">
        <v>84</v>
      </c>
      <c r="E30" s="147">
        <v>16426</v>
      </c>
      <c r="F30" s="146">
        <v>46199</v>
      </c>
      <c r="G30" s="25">
        <v>8100000</v>
      </c>
      <c r="H30" s="25">
        <v>115069158</v>
      </c>
      <c r="I30" s="25">
        <v>108644463</v>
      </c>
      <c r="J30" s="25">
        <f>SUM(G30:I30)</f>
        <v>231813621</v>
      </c>
      <c r="K30" s="148">
        <f>J30-G30</f>
        <v>223713621</v>
      </c>
      <c r="L30" s="168" t="s">
        <v>190</v>
      </c>
    </row>
    <row r="31" spans="1:12" ht="15.75" thickBot="1" x14ac:dyDescent="0.3">
      <c r="A31" s="123"/>
      <c r="G31" s="124">
        <f>G30</f>
        <v>8100000</v>
      </c>
      <c r="H31" s="125">
        <f t="shared" ref="H31:K31" si="10">H30</f>
        <v>115069158</v>
      </c>
      <c r="I31" s="125">
        <f t="shared" si="10"/>
        <v>108644463</v>
      </c>
      <c r="J31" s="125">
        <f t="shared" si="10"/>
        <v>231813621</v>
      </c>
      <c r="K31" s="126">
        <f t="shared" si="10"/>
        <v>223713621</v>
      </c>
    </row>
    <row r="32" spans="1:12" x14ac:dyDescent="0.25">
      <c r="A32" s="123"/>
      <c r="G32" s="110"/>
      <c r="H32" s="110"/>
      <c r="I32" s="110"/>
      <c r="J32" s="110"/>
      <c r="K32" s="110"/>
    </row>
    <row r="33" spans="1:12" ht="15.75" thickBot="1" x14ac:dyDescent="0.3">
      <c r="A33" s="172" t="s">
        <v>132</v>
      </c>
      <c r="B33" s="173"/>
      <c r="C33" s="173"/>
      <c r="D33" s="173"/>
      <c r="E33" s="173"/>
      <c r="F33" s="173"/>
      <c r="G33" s="173"/>
      <c r="H33" s="173"/>
      <c r="I33" s="173"/>
      <c r="J33" s="173"/>
      <c r="K33" s="174"/>
    </row>
    <row r="34" spans="1:12" ht="54.75" thickBot="1" x14ac:dyDescent="0.3">
      <c r="A34" s="63" t="s">
        <v>130</v>
      </c>
      <c r="B34" s="64" t="s">
        <v>128</v>
      </c>
      <c r="C34" s="65" t="s">
        <v>133</v>
      </c>
      <c r="D34" s="24" t="s">
        <v>84</v>
      </c>
      <c r="E34" s="147">
        <v>16126</v>
      </c>
      <c r="F34" s="146">
        <v>46199</v>
      </c>
      <c r="G34" s="25">
        <v>64500000</v>
      </c>
      <c r="H34" s="25">
        <v>429052823</v>
      </c>
      <c r="I34" s="25">
        <v>405097374</v>
      </c>
      <c r="J34" s="25">
        <f>SUM(G34:I34)</f>
        <v>898650197</v>
      </c>
      <c r="K34" s="148">
        <f>J34-G34</f>
        <v>834150197</v>
      </c>
      <c r="L34" s="168" t="s">
        <v>190</v>
      </c>
    </row>
    <row r="35" spans="1:12" ht="14.25" thickBot="1" x14ac:dyDescent="0.3">
      <c r="A35" s="123"/>
      <c r="G35" s="118">
        <f>G34</f>
        <v>64500000</v>
      </c>
      <c r="H35" s="119">
        <f t="shared" ref="H35:K35" si="11">H34</f>
        <v>429052823</v>
      </c>
      <c r="I35" s="119">
        <f t="shared" si="11"/>
        <v>405097374</v>
      </c>
      <c r="J35" s="119">
        <f t="shared" si="11"/>
        <v>898650197</v>
      </c>
      <c r="K35" s="120">
        <f t="shared" si="11"/>
        <v>834150197</v>
      </c>
    </row>
    <row r="36" spans="1:12" x14ac:dyDescent="0.25">
      <c r="A36" s="123"/>
      <c r="G36" s="110"/>
      <c r="H36" s="110"/>
      <c r="I36" s="110"/>
      <c r="J36" s="110"/>
      <c r="K36" s="110"/>
    </row>
    <row r="37" spans="1:12" ht="14.25" thickBot="1" x14ac:dyDescent="0.3">
      <c r="A37" s="123"/>
      <c r="G37" s="110"/>
      <c r="H37" s="110"/>
      <c r="I37" s="110"/>
      <c r="J37" s="110"/>
      <c r="K37" s="110"/>
    </row>
    <row r="38" spans="1:12" ht="15" x14ac:dyDescent="0.25">
      <c r="A38" s="123"/>
      <c r="D38" s="175" t="s">
        <v>15</v>
      </c>
      <c r="E38" s="176"/>
      <c r="F38" s="177"/>
      <c r="G38" s="149">
        <f>+G7+G11+G15+G19+G23+G31+G35+G27</f>
        <v>1232308766</v>
      </c>
      <c r="H38" s="149">
        <f t="shared" ref="H38:K38" si="12">+H7+H11+H15+H19+H23+H31+H35+H27</f>
        <v>14892844845</v>
      </c>
      <c r="I38" s="149">
        <f t="shared" si="12"/>
        <v>14062441896</v>
      </c>
      <c r="J38" s="149">
        <f t="shared" si="12"/>
        <v>30187595507</v>
      </c>
      <c r="K38" s="149">
        <f t="shared" si="12"/>
        <v>28955286741</v>
      </c>
    </row>
  </sheetData>
  <mergeCells count="9">
    <mergeCell ref="A2:K2"/>
    <mergeCell ref="D38:F38"/>
    <mergeCell ref="A29:K29"/>
    <mergeCell ref="A33:K33"/>
    <mergeCell ref="A25:K25"/>
    <mergeCell ref="A5:K5"/>
    <mergeCell ref="A13:K13"/>
    <mergeCell ref="A17:K17"/>
    <mergeCell ref="A21:K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0D754-E87C-442A-81AB-266DF342D8C3}">
  <dimension ref="A2:L26"/>
  <sheetViews>
    <sheetView topLeftCell="A10" zoomScale="90" zoomScaleNormal="90" workbookViewId="0">
      <selection activeCell="K28" sqref="K28"/>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189</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75" thickBot="1" x14ac:dyDescent="0.3">
      <c r="A5" s="178" t="s">
        <v>7</v>
      </c>
      <c r="B5" s="179"/>
      <c r="C5" s="179"/>
      <c r="D5" s="179"/>
      <c r="E5" s="179"/>
      <c r="F5" s="179"/>
      <c r="G5" s="179"/>
      <c r="H5" s="179"/>
      <c r="I5" s="179"/>
      <c r="J5" s="179"/>
      <c r="K5" s="180"/>
    </row>
    <row r="6" spans="1:12" ht="41.25" thickBot="1" x14ac:dyDescent="0.3">
      <c r="A6" s="37" t="s">
        <v>147</v>
      </c>
      <c r="B6" s="27" t="s">
        <v>8</v>
      </c>
      <c r="C6" s="60" t="s">
        <v>9</v>
      </c>
      <c r="D6" s="28" t="s">
        <v>172</v>
      </c>
      <c r="E6" s="77">
        <v>14326</v>
      </c>
      <c r="F6" s="78">
        <v>46212</v>
      </c>
      <c r="G6" s="29">
        <v>669958805</v>
      </c>
      <c r="H6" s="29">
        <v>8393243909</v>
      </c>
      <c r="I6" s="29">
        <v>7924621124</v>
      </c>
      <c r="J6" s="29">
        <f>I6+H6+G6</f>
        <v>16987823838</v>
      </c>
      <c r="K6" s="79">
        <f>J6-G6</f>
        <v>16317865033</v>
      </c>
      <c r="L6" s="168" t="s">
        <v>190</v>
      </c>
    </row>
    <row r="7" spans="1:12" ht="15.75" thickBot="1" x14ac:dyDescent="0.3">
      <c r="A7" s="2"/>
      <c r="B7" s="7"/>
      <c r="C7" s="16"/>
      <c r="D7" s="3"/>
      <c r="E7" s="89"/>
      <c r="F7" s="90" t="s">
        <v>11</v>
      </c>
      <c r="G7" s="91">
        <f>SUM(G6:G6)</f>
        <v>669958805</v>
      </c>
      <c r="H7" s="91">
        <f>SUM(H6:H6)</f>
        <v>8393243909</v>
      </c>
      <c r="I7" s="91">
        <f>SUM(I6:I6)</f>
        <v>7924621124</v>
      </c>
      <c r="J7" s="91">
        <f>SUM(J6:J6)</f>
        <v>16987823838</v>
      </c>
      <c r="K7" s="92">
        <f>SUM(K6:K6)</f>
        <v>16317865033</v>
      </c>
      <c r="L7" s="80"/>
    </row>
    <row r="8" spans="1:12" ht="14.25" thickBot="1" x14ac:dyDescent="0.3"/>
    <row r="9" spans="1:12" s="75" customFormat="1" ht="30.75" thickBot="1" x14ac:dyDescent="0.3">
      <c r="A9" s="76" t="s">
        <v>12</v>
      </c>
      <c r="B9" s="44"/>
      <c r="C9" s="93"/>
      <c r="D9" s="93"/>
      <c r="E9" s="94"/>
      <c r="F9" s="94"/>
      <c r="G9" s="95"/>
      <c r="H9" s="95"/>
      <c r="I9" s="95"/>
      <c r="J9" s="95"/>
      <c r="K9" s="96"/>
    </row>
    <row r="10" spans="1:12" ht="81.75" thickBot="1" x14ac:dyDescent="0.3">
      <c r="A10" s="37" t="s">
        <v>148</v>
      </c>
      <c r="B10" s="27" t="s">
        <v>13</v>
      </c>
      <c r="C10" s="60" t="s">
        <v>14</v>
      </c>
      <c r="D10" s="28" t="s">
        <v>29</v>
      </c>
      <c r="E10" s="77">
        <v>14526</v>
      </c>
      <c r="F10" s="78">
        <v>46212</v>
      </c>
      <c r="G10" s="29">
        <v>110600000</v>
      </c>
      <c r="H10" s="29">
        <v>2155129200</v>
      </c>
      <c r="I10" s="29">
        <v>2034801153</v>
      </c>
      <c r="J10" s="29">
        <f>G10+H10+I10</f>
        <v>4300530353</v>
      </c>
      <c r="K10" s="79">
        <f>J10-G10</f>
        <v>4189930353</v>
      </c>
      <c r="L10" s="168" t="s">
        <v>190</v>
      </c>
    </row>
    <row r="11" spans="1:12" ht="15.75" thickBot="1" x14ac:dyDescent="0.3">
      <c r="A11" s="2"/>
      <c r="B11" s="7"/>
      <c r="C11" s="16"/>
      <c r="D11" s="3"/>
      <c r="E11" s="89"/>
      <c r="F11" s="97" t="s">
        <v>11</v>
      </c>
      <c r="G11" s="98">
        <f>SUM(G10:G10)</f>
        <v>110600000</v>
      </c>
      <c r="H11" s="98">
        <f>SUM(H10:H10)</f>
        <v>2155129200</v>
      </c>
      <c r="I11" s="98">
        <f>SUM(I10:I10)</f>
        <v>2034801153</v>
      </c>
      <c r="J11" s="98">
        <f>SUM(J10:J10)</f>
        <v>4300530353</v>
      </c>
      <c r="K11" s="99">
        <f>SUM(K10:K10)</f>
        <v>4189930353</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ht="68.25" thickBot="1" x14ac:dyDescent="0.3">
      <c r="A14" s="34" t="s">
        <v>42</v>
      </c>
      <c r="B14" s="8" t="s">
        <v>43</v>
      </c>
      <c r="C14" s="13" t="s">
        <v>58</v>
      </c>
      <c r="D14" s="1" t="s">
        <v>29</v>
      </c>
      <c r="E14" s="85">
        <v>14726</v>
      </c>
      <c r="F14" s="17">
        <v>46212</v>
      </c>
      <c r="G14" s="20">
        <v>815219372</v>
      </c>
      <c r="H14" s="20">
        <v>10369590412</v>
      </c>
      <c r="I14" s="20">
        <v>10075785350</v>
      </c>
      <c r="J14" s="20">
        <f t="shared" ref="J14" si="0">SUM(G14:I14)</f>
        <v>21260595134</v>
      </c>
      <c r="K14" s="82">
        <f t="shared" ref="K14" si="1">J14-G14</f>
        <v>20445375762</v>
      </c>
      <c r="L14" s="168" t="s">
        <v>190</v>
      </c>
    </row>
    <row r="15" spans="1:12" ht="14.25" thickBot="1" x14ac:dyDescent="0.3">
      <c r="A15" s="4"/>
      <c r="B15" s="10"/>
      <c r="C15" s="16"/>
      <c r="D15" s="3"/>
      <c r="E15" s="89"/>
      <c r="F15" s="106" t="s">
        <v>11</v>
      </c>
      <c r="G15" s="107">
        <f>SUM(G14:G14)</f>
        <v>815219372</v>
      </c>
      <c r="H15" s="107">
        <f>SUM(H14:H14)</f>
        <v>10369590412</v>
      </c>
      <c r="I15" s="107">
        <f>SUM(I14:I14)</f>
        <v>10075785350</v>
      </c>
      <c r="J15" s="107">
        <f>SUM(J14:J14)</f>
        <v>21260595134</v>
      </c>
      <c r="K15" s="108">
        <f>SUM(K14:K14)</f>
        <v>20445375762</v>
      </c>
    </row>
    <row r="16" spans="1:12" ht="14.25" thickBot="1" x14ac:dyDescent="0.3">
      <c r="A16" s="4"/>
      <c r="B16" s="10"/>
      <c r="C16" s="16"/>
      <c r="D16" s="3"/>
      <c r="E16" s="89"/>
      <c r="F16" s="109"/>
      <c r="G16" s="110"/>
      <c r="H16" s="110"/>
      <c r="I16" s="110"/>
      <c r="J16" s="110"/>
      <c r="K16" s="110"/>
    </row>
    <row r="17" spans="1:12" ht="15.75" thickBot="1" x14ac:dyDescent="0.3">
      <c r="A17" s="172" t="s">
        <v>44</v>
      </c>
      <c r="B17" s="173"/>
      <c r="C17" s="173"/>
      <c r="D17" s="173"/>
      <c r="E17" s="173"/>
      <c r="F17" s="173"/>
      <c r="G17" s="173"/>
      <c r="H17" s="173"/>
      <c r="I17" s="173"/>
      <c r="J17" s="173"/>
      <c r="K17" s="174"/>
    </row>
    <row r="18" spans="1:12" ht="41.25" thickBot="1" x14ac:dyDescent="0.3">
      <c r="A18" s="34" t="s">
        <v>45</v>
      </c>
      <c r="B18" s="8" t="s">
        <v>47</v>
      </c>
      <c r="C18" s="13" t="s">
        <v>59</v>
      </c>
      <c r="D18" s="1" t="s">
        <v>29</v>
      </c>
      <c r="E18" s="85">
        <v>14426</v>
      </c>
      <c r="F18" s="17">
        <v>46212</v>
      </c>
      <c r="G18" s="20">
        <v>245850000</v>
      </c>
      <c r="H18" s="20">
        <v>3597299942</v>
      </c>
      <c r="I18" s="20">
        <v>3396450696</v>
      </c>
      <c r="J18" s="20">
        <f t="shared" ref="J18" si="2">SUM(G18:I18)</f>
        <v>7239600638</v>
      </c>
      <c r="K18" s="82">
        <f t="shared" ref="K18" si="3">J18-G18</f>
        <v>6993750638</v>
      </c>
      <c r="L18" s="168" t="s">
        <v>190</v>
      </c>
    </row>
    <row r="19" spans="1:12" ht="14.25" thickBot="1" x14ac:dyDescent="0.3">
      <c r="A19" s="4"/>
      <c r="B19" s="10"/>
      <c r="C19" s="16"/>
      <c r="D19" s="3"/>
      <c r="E19" s="89"/>
      <c r="F19" s="106" t="s">
        <v>11</v>
      </c>
      <c r="G19" s="107">
        <f>SUM(G18:G18)</f>
        <v>245850000</v>
      </c>
      <c r="H19" s="107">
        <f>SUM(H18:H18)</f>
        <v>3597299942</v>
      </c>
      <c r="I19" s="107">
        <f>SUM(I18:I18)</f>
        <v>3396450696</v>
      </c>
      <c r="J19" s="107">
        <f>SUM(J18:J18)</f>
        <v>7239600638</v>
      </c>
      <c r="K19" s="108">
        <f>SUM(K18:K18)</f>
        <v>6993750638</v>
      </c>
    </row>
    <row r="20" spans="1:12" ht="14.25" thickBot="1" x14ac:dyDescent="0.3">
      <c r="A20" s="4"/>
      <c r="B20" s="10"/>
      <c r="C20" s="16"/>
      <c r="D20" s="3"/>
      <c r="E20" s="89"/>
      <c r="F20" s="109"/>
      <c r="G20" s="110"/>
      <c r="H20" s="110"/>
      <c r="I20" s="110"/>
      <c r="J20" s="110"/>
      <c r="K20" s="110"/>
    </row>
    <row r="21" spans="1:12" ht="15.75" thickBot="1" x14ac:dyDescent="0.3">
      <c r="A21" s="172" t="s">
        <v>71</v>
      </c>
      <c r="B21" s="173"/>
      <c r="C21" s="173"/>
      <c r="D21" s="173"/>
      <c r="E21" s="173"/>
      <c r="F21" s="173"/>
      <c r="G21" s="173"/>
      <c r="H21" s="173"/>
      <c r="I21" s="173"/>
      <c r="J21" s="173"/>
      <c r="K21" s="174"/>
    </row>
    <row r="22" spans="1:12" ht="41.25" thickBot="1" x14ac:dyDescent="0.3">
      <c r="A22" s="34" t="s">
        <v>69</v>
      </c>
      <c r="B22" s="14" t="s">
        <v>73</v>
      </c>
      <c r="C22" s="13" t="s">
        <v>79</v>
      </c>
      <c r="D22" s="1" t="s">
        <v>29</v>
      </c>
      <c r="E22" s="85">
        <v>14626</v>
      </c>
      <c r="F22" s="17">
        <v>46212</v>
      </c>
      <c r="G22" s="20">
        <v>30000000</v>
      </c>
      <c r="H22" s="20">
        <v>220492800</v>
      </c>
      <c r="I22" s="20">
        <v>208181952</v>
      </c>
      <c r="J22" s="20">
        <f t="shared" ref="J22" si="4">SUM(G22:I22)</f>
        <v>458674752</v>
      </c>
      <c r="K22" s="82">
        <f t="shared" ref="K22" si="5">J22-G22</f>
        <v>428674752</v>
      </c>
      <c r="L22" s="168" t="s">
        <v>190</v>
      </c>
    </row>
    <row r="23" spans="1:12" ht="14.25" thickBot="1" x14ac:dyDescent="0.3">
      <c r="A23" s="4"/>
      <c r="B23" s="10"/>
      <c r="C23" s="16"/>
      <c r="D23" s="3"/>
      <c r="E23" s="89"/>
      <c r="F23" s="106" t="s">
        <v>11</v>
      </c>
      <c r="G23" s="107">
        <f>SUM(G22:G22)</f>
        <v>30000000</v>
      </c>
      <c r="H23" s="107">
        <f>SUM(H22:H22)</f>
        <v>220492800</v>
      </c>
      <c r="I23" s="107">
        <f>SUM(I22:I22)</f>
        <v>208181952</v>
      </c>
      <c r="J23" s="107">
        <f>SUM(J22:J22)</f>
        <v>458674752</v>
      </c>
      <c r="K23" s="108">
        <f>SUM(K22:K22)</f>
        <v>428674752</v>
      </c>
    </row>
    <row r="24" spans="1:12" x14ac:dyDescent="0.25">
      <c r="A24" s="4"/>
      <c r="B24" s="10"/>
      <c r="C24" s="16"/>
      <c r="D24" s="3"/>
      <c r="E24" s="89"/>
      <c r="F24" s="109"/>
      <c r="G24" s="110"/>
      <c r="H24" s="110"/>
      <c r="I24" s="110"/>
      <c r="J24" s="110"/>
      <c r="K24" s="110"/>
    </row>
    <row r="25" spans="1:12" ht="14.25" thickBot="1" x14ac:dyDescent="0.3">
      <c r="A25" s="123"/>
      <c r="G25" s="110"/>
      <c r="H25" s="110"/>
      <c r="I25" s="110"/>
      <c r="J25" s="110"/>
      <c r="K25" s="110"/>
    </row>
    <row r="26" spans="1:12" ht="15.75" thickBot="1" x14ac:dyDescent="0.3">
      <c r="A26" s="123"/>
      <c r="D26" s="175" t="s">
        <v>177</v>
      </c>
      <c r="E26" s="176"/>
      <c r="F26" s="177"/>
      <c r="G26" s="149">
        <f>+G7+G11+G15+G19+G23</f>
        <v>1871628177</v>
      </c>
      <c r="H26" s="149">
        <f t="shared" ref="H26:K26" si="6">+H7+H11+H15+H19+H23</f>
        <v>24735756263</v>
      </c>
      <c r="I26" s="149">
        <f t="shared" si="6"/>
        <v>23639840275</v>
      </c>
      <c r="J26" s="149">
        <f t="shared" si="6"/>
        <v>50247224715</v>
      </c>
      <c r="K26" s="149">
        <f t="shared" si="6"/>
        <v>48375596538</v>
      </c>
    </row>
  </sheetData>
  <mergeCells count="6">
    <mergeCell ref="A2:K2"/>
    <mergeCell ref="D26:F26"/>
    <mergeCell ref="A5:K5"/>
    <mergeCell ref="A13:K13"/>
    <mergeCell ref="A17:K17"/>
    <mergeCell ref="A21:K2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865F7-1ADB-44B5-849D-89A38D32C24F}">
  <dimension ref="A2:L26"/>
  <sheetViews>
    <sheetView topLeftCell="E14" workbookViewId="0">
      <selection activeCell="M28" sqref="M28"/>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186</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ht="41.25" thickBot="1" x14ac:dyDescent="0.3">
      <c r="A6" s="35" t="s">
        <v>147</v>
      </c>
      <c r="B6" s="8" t="s">
        <v>8</v>
      </c>
      <c r="C6" s="19" t="s">
        <v>19</v>
      </c>
      <c r="D6" s="5" t="s">
        <v>20</v>
      </c>
      <c r="E6" s="83">
        <v>10826</v>
      </c>
      <c r="F6" s="84">
        <v>46245</v>
      </c>
      <c r="G6" s="21">
        <v>1304415295</v>
      </c>
      <c r="H6" s="21">
        <v>16206372694</v>
      </c>
      <c r="I6" s="21">
        <v>14979905259</v>
      </c>
      <c r="J6" s="21">
        <f>I6+H6+G6</f>
        <v>32490693248</v>
      </c>
      <c r="K6" s="82">
        <f t="shared" ref="K6" si="0">J6-G6</f>
        <v>31186277953</v>
      </c>
      <c r="L6" s="168" t="s">
        <v>190</v>
      </c>
    </row>
    <row r="7" spans="1:12" ht="15.75" thickBot="1" x14ac:dyDescent="0.3">
      <c r="A7" s="2"/>
      <c r="B7" s="7"/>
      <c r="C7" s="16"/>
      <c r="D7" s="3"/>
      <c r="E7" s="89"/>
      <c r="F7" s="90" t="s">
        <v>11</v>
      </c>
      <c r="G7" s="91">
        <f>SUM(G6:G6)</f>
        <v>1304415295</v>
      </c>
      <c r="H7" s="91">
        <f>SUM(H6:H6)</f>
        <v>16206372694</v>
      </c>
      <c r="I7" s="91">
        <f>SUM(I6:I6)</f>
        <v>14979905259</v>
      </c>
      <c r="J7" s="91">
        <f>SUM(J6:J6)</f>
        <v>32490693248</v>
      </c>
      <c r="K7" s="92">
        <f>SUM(K6:K6)</f>
        <v>31186277953</v>
      </c>
      <c r="L7" s="80"/>
    </row>
    <row r="8" spans="1:12" ht="14.25" thickBot="1" x14ac:dyDescent="0.3"/>
    <row r="9" spans="1:12" s="75" customFormat="1" ht="30" x14ac:dyDescent="0.25">
      <c r="A9" s="76" t="s">
        <v>12</v>
      </c>
      <c r="B9" s="44"/>
      <c r="C9" s="93"/>
      <c r="D9" s="93"/>
      <c r="E9" s="94"/>
      <c r="F9" s="94"/>
      <c r="G9" s="95"/>
      <c r="H9" s="95"/>
      <c r="I9" s="95"/>
      <c r="J9" s="95"/>
      <c r="K9" s="96"/>
    </row>
    <row r="10" spans="1:12" ht="81.75" thickBot="1" x14ac:dyDescent="0.3">
      <c r="A10" s="34" t="s">
        <v>148</v>
      </c>
      <c r="B10" s="8" t="s">
        <v>13</v>
      </c>
      <c r="C10" s="19" t="s">
        <v>28</v>
      </c>
      <c r="D10" s="5" t="s">
        <v>29</v>
      </c>
      <c r="E10" s="83">
        <v>11126</v>
      </c>
      <c r="F10" s="84">
        <v>46245</v>
      </c>
      <c r="G10" s="21">
        <v>98505786</v>
      </c>
      <c r="H10" s="21">
        <v>1186403687</v>
      </c>
      <c r="I10" s="21">
        <v>1131240451</v>
      </c>
      <c r="J10" s="21">
        <f t="shared" ref="J10" si="1">G10+H10+I10</f>
        <v>2416149924</v>
      </c>
      <c r="K10" s="82">
        <f t="shared" ref="K10" si="2">J10-G10</f>
        <v>2317644138</v>
      </c>
      <c r="L10" s="168" t="s">
        <v>190</v>
      </c>
    </row>
    <row r="11" spans="1:12" ht="15.75" thickBot="1" x14ac:dyDescent="0.3">
      <c r="A11" s="2"/>
      <c r="B11" s="7"/>
      <c r="C11" s="16"/>
      <c r="D11" s="3"/>
      <c r="E11" s="89"/>
      <c r="F11" s="97" t="s">
        <v>11</v>
      </c>
      <c r="G11" s="98">
        <f>SUM(G10:G10)</f>
        <v>98505786</v>
      </c>
      <c r="H11" s="98">
        <f>SUM(H10:H10)</f>
        <v>1186403687</v>
      </c>
      <c r="I11" s="98">
        <f>SUM(I10:I10)</f>
        <v>1131240451</v>
      </c>
      <c r="J11" s="98">
        <f>SUM(J10:J10)</f>
        <v>2416149924</v>
      </c>
      <c r="K11" s="99">
        <f>SUM(K10:K10)</f>
        <v>2317644138</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ht="68.25" thickBot="1" x14ac:dyDescent="0.3">
      <c r="A14" s="37" t="s">
        <v>42</v>
      </c>
      <c r="B14" s="45" t="s">
        <v>43</v>
      </c>
      <c r="C14" s="60" t="s">
        <v>46</v>
      </c>
      <c r="D14" s="28" t="s">
        <v>29</v>
      </c>
      <c r="E14" s="102">
        <v>9526</v>
      </c>
      <c r="F14" s="103">
        <v>46210</v>
      </c>
      <c r="G14" s="29">
        <v>337912651</v>
      </c>
      <c r="H14" s="29">
        <v>4069819969</v>
      </c>
      <c r="I14" s="29">
        <v>3880588888</v>
      </c>
      <c r="J14" s="29">
        <f>SUM(G14:I14)</f>
        <v>8288321508</v>
      </c>
      <c r="K14" s="79">
        <f>J14-G14</f>
        <v>7950408857</v>
      </c>
      <c r="L14" s="168" t="s">
        <v>190</v>
      </c>
    </row>
    <row r="15" spans="1:12" ht="14.25" thickBot="1" x14ac:dyDescent="0.3">
      <c r="A15" s="4"/>
      <c r="B15" s="10"/>
      <c r="C15" s="16"/>
      <c r="D15" s="3"/>
      <c r="E15" s="89"/>
      <c r="F15" s="106" t="s">
        <v>11</v>
      </c>
      <c r="G15" s="107">
        <f>SUM(G14:G14)</f>
        <v>337912651</v>
      </c>
      <c r="H15" s="107">
        <f>SUM(H14:H14)</f>
        <v>4069819969</v>
      </c>
      <c r="I15" s="107">
        <f>SUM(I14:I14)</f>
        <v>3880588888</v>
      </c>
      <c r="J15" s="107">
        <f>SUM(J14:J14)</f>
        <v>8288321508</v>
      </c>
      <c r="K15" s="108">
        <f>SUM(K14:K14)</f>
        <v>7950408857</v>
      </c>
    </row>
    <row r="16" spans="1:12" ht="14.25" thickBot="1" x14ac:dyDescent="0.3">
      <c r="A16" s="4"/>
      <c r="B16" s="10"/>
      <c r="C16" s="16"/>
      <c r="D16" s="3"/>
      <c r="E16" s="89"/>
      <c r="F16" s="109"/>
      <c r="G16" s="110"/>
      <c r="H16" s="110"/>
      <c r="I16" s="110"/>
      <c r="J16" s="110"/>
      <c r="K16" s="110"/>
    </row>
    <row r="17" spans="1:12" ht="15.75" thickBot="1" x14ac:dyDescent="0.3">
      <c r="A17" s="172" t="s">
        <v>44</v>
      </c>
      <c r="B17" s="173"/>
      <c r="C17" s="173"/>
      <c r="D17" s="173"/>
      <c r="E17" s="173"/>
      <c r="F17" s="173"/>
      <c r="G17" s="173"/>
      <c r="H17" s="173"/>
      <c r="I17" s="173"/>
      <c r="J17" s="173"/>
      <c r="K17" s="174"/>
    </row>
    <row r="18" spans="1:12" ht="41.25" thickBot="1" x14ac:dyDescent="0.3">
      <c r="A18" s="47" t="s">
        <v>45</v>
      </c>
      <c r="B18" s="45" t="s">
        <v>47</v>
      </c>
      <c r="C18" s="48" t="s">
        <v>48</v>
      </c>
      <c r="D18" s="49" t="s">
        <v>29</v>
      </c>
      <c r="E18" s="111">
        <v>10926</v>
      </c>
      <c r="F18" s="112">
        <v>46245</v>
      </c>
      <c r="G18" s="50">
        <v>127768611</v>
      </c>
      <c r="H18" s="50">
        <v>1538845151</v>
      </c>
      <c r="I18" s="50">
        <v>1467294730</v>
      </c>
      <c r="J18" s="50">
        <f>SUM(G18:I18)</f>
        <v>3133908492</v>
      </c>
      <c r="K18" s="79">
        <f>J18-G18</f>
        <v>3006139881</v>
      </c>
      <c r="L18" s="168" t="s">
        <v>190</v>
      </c>
    </row>
    <row r="19" spans="1:12" ht="14.25" thickBot="1" x14ac:dyDescent="0.3">
      <c r="A19" s="4"/>
      <c r="B19" s="10"/>
      <c r="C19" s="16"/>
      <c r="D19" s="3"/>
      <c r="E19" s="89"/>
      <c r="F19" s="106" t="s">
        <v>11</v>
      </c>
      <c r="G19" s="107">
        <f>SUM(G18:G18)</f>
        <v>127768611</v>
      </c>
      <c r="H19" s="107">
        <f>SUM(H18:H18)</f>
        <v>1538845151</v>
      </c>
      <c r="I19" s="107">
        <f>SUM(I18:I18)</f>
        <v>1467294730</v>
      </c>
      <c r="J19" s="107">
        <f>SUM(J18:J18)</f>
        <v>3133908492</v>
      </c>
      <c r="K19" s="108">
        <f>SUM(K18:K18)</f>
        <v>3006139881</v>
      </c>
    </row>
    <row r="20" spans="1:12" ht="14.25" thickBot="1" x14ac:dyDescent="0.3">
      <c r="A20" s="4"/>
      <c r="B20" s="10"/>
      <c r="C20" s="16"/>
      <c r="D20" s="3"/>
      <c r="E20" s="89"/>
      <c r="F20" s="109"/>
      <c r="G20" s="110"/>
      <c r="H20" s="110"/>
      <c r="I20" s="110"/>
      <c r="J20" s="110"/>
      <c r="K20" s="110"/>
    </row>
    <row r="21" spans="1:12" ht="15.75" thickBot="1" x14ac:dyDescent="0.3">
      <c r="A21" s="172" t="s">
        <v>71</v>
      </c>
      <c r="B21" s="173"/>
      <c r="C21" s="173"/>
      <c r="D21" s="173"/>
      <c r="E21" s="173"/>
      <c r="F21" s="173"/>
      <c r="G21" s="173"/>
      <c r="H21" s="173"/>
      <c r="I21" s="173"/>
      <c r="J21" s="173"/>
      <c r="K21" s="174"/>
    </row>
    <row r="22" spans="1:12" ht="41.25" thickBot="1" x14ac:dyDescent="0.3">
      <c r="A22" s="47" t="s">
        <v>69</v>
      </c>
      <c r="B22" s="152" t="s">
        <v>73</v>
      </c>
      <c r="C22" s="48" t="s">
        <v>70</v>
      </c>
      <c r="D22" s="49" t="s">
        <v>29</v>
      </c>
      <c r="E22" s="132">
        <v>11026</v>
      </c>
      <c r="F22" s="153">
        <v>46245</v>
      </c>
      <c r="G22" s="50">
        <v>11426721</v>
      </c>
      <c r="H22" s="50">
        <v>147891600</v>
      </c>
      <c r="I22" s="50">
        <v>141015204</v>
      </c>
      <c r="J22" s="50">
        <f>SUM(G22:I22)</f>
        <v>300333525</v>
      </c>
      <c r="K22" s="79">
        <f>J22-G22</f>
        <v>288906804</v>
      </c>
      <c r="L22" s="168" t="s">
        <v>190</v>
      </c>
    </row>
    <row r="23" spans="1:12" ht="14.25" thickBot="1" x14ac:dyDescent="0.3">
      <c r="A23" s="4"/>
      <c r="B23" s="10"/>
      <c r="C23" s="16"/>
      <c r="D23" s="3"/>
      <c r="E23" s="89"/>
      <c r="F23" s="106" t="s">
        <v>11</v>
      </c>
      <c r="G23" s="107">
        <f>SUM(G22:G22)</f>
        <v>11426721</v>
      </c>
      <c r="H23" s="107">
        <f>SUM(H22:H22)</f>
        <v>147891600</v>
      </c>
      <c r="I23" s="107">
        <f>SUM(I22:I22)</f>
        <v>141015204</v>
      </c>
      <c r="J23" s="107">
        <f>SUM(J22:J22)</f>
        <v>300333525</v>
      </c>
      <c r="K23" s="108">
        <f>SUM(K22:K22)</f>
        <v>288906804</v>
      </c>
    </row>
    <row r="24" spans="1:12" x14ac:dyDescent="0.25">
      <c r="A24" s="4"/>
      <c r="B24" s="10"/>
      <c r="C24" s="16"/>
      <c r="D24" s="3"/>
      <c r="E24" s="89"/>
      <c r="F24" s="109"/>
      <c r="G24" s="110"/>
      <c r="H24" s="110"/>
      <c r="I24" s="110"/>
      <c r="J24" s="110"/>
      <c r="K24" s="110"/>
    </row>
    <row r="25" spans="1:12" ht="14.25" thickBot="1" x14ac:dyDescent="0.3">
      <c r="A25" s="123"/>
      <c r="G25" s="110"/>
      <c r="H25" s="110"/>
      <c r="I25" s="110"/>
      <c r="J25" s="110"/>
      <c r="K25" s="110"/>
    </row>
    <row r="26" spans="1:12" ht="15.75" thickBot="1" x14ac:dyDescent="0.3">
      <c r="A26" s="123"/>
      <c r="D26" s="175" t="s">
        <v>15</v>
      </c>
      <c r="E26" s="176"/>
      <c r="F26" s="177"/>
      <c r="G26" s="149">
        <f>+G7+G11+G15+G19+G23</f>
        <v>1880029064</v>
      </c>
      <c r="H26" s="149">
        <f t="shared" ref="H26:K26" si="3">+H7+H11+H15+H19+H23</f>
        <v>23149333101</v>
      </c>
      <c r="I26" s="149">
        <f t="shared" si="3"/>
        <v>21600044532</v>
      </c>
      <c r="J26" s="149">
        <f t="shared" si="3"/>
        <v>46629406697</v>
      </c>
      <c r="K26" s="149">
        <f t="shared" si="3"/>
        <v>44749377633</v>
      </c>
    </row>
  </sheetData>
  <mergeCells count="6">
    <mergeCell ref="A2:K2"/>
    <mergeCell ref="D26:F26"/>
    <mergeCell ref="A5:K5"/>
    <mergeCell ref="A13:K13"/>
    <mergeCell ref="A17:K17"/>
    <mergeCell ref="A21:K2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05271-DFCA-4975-9B64-6B5EFD6C1FA5}">
  <dimension ref="A2:L23"/>
  <sheetViews>
    <sheetView topLeftCell="E12" workbookViewId="0">
      <selection activeCell="L25" sqref="L25"/>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188</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ht="41.25" thickBot="1" x14ac:dyDescent="0.3">
      <c r="A6" s="35" t="s">
        <v>147</v>
      </c>
      <c r="B6" s="6" t="s">
        <v>8</v>
      </c>
      <c r="C6" s="13" t="s">
        <v>25</v>
      </c>
      <c r="D6" s="1" t="s">
        <v>21</v>
      </c>
      <c r="E6" s="11">
        <v>9026</v>
      </c>
      <c r="F6" s="81">
        <v>46212</v>
      </c>
      <c r="G6" s="20">
        <v>398788441</v>
      </c>
      <c r="H6" s="20">
        <v>4996021589</v>
      </c>
      <c r="I6" s="20">
        <v>4717077050</v>
      </c>
      <c r="J6" s="20">
        <f t="shared" ref="J6" si="0">I6+H6+G6</f>
        <v>10111887080</v>
      </c>
      <c r="K6" s="82">
        <f t="shared" ref="K6" si="1">J6-G6</f>
        <v>9713098639</v>
      </c>
      <c r="L6" s="168" t="s">
        <v>190</v>
      </c>
    </row>
    <row r="7" spans="1:12" ht="15.75" thickBot="1" x14ac:dyDescent="0.3">
      <c r="A7" s="2"/>
      <c r="B7" s="7"/>
      <c r="C7" s="16"/>
      <c r="D7" s="3"/>
      <c r="E7" s="89"/>
      <c r="F7" s="90" t="s">
        <v>11</v>
      </c>
      <c r="G7" s="91">
        <f>SUM(G6:G6)</f>
        <v>398788441</v>
      </c>
      <c r="H7" s="91">
        <f>SUM(H6:H6)</f>
        <v>4996021589</v>
      </c>
      <c r="I7" s="91">
        <f>SUM(I6:I6)</f>
        <v>4717077050</v>
      </c>
      <c r="J7" s="91">
        <f>SUM(J6:J6)</f>
        <v>10111887080</v>
      </c>
      <c r="K7" s="92">
        <f>SUM(K6:K6)</f>
        <v>9713098639</v>
      </c>
      <c r="L7" s="80"/>
    </row>
    <row r="8" spans="1:12" ht="14.25" thickBot="1" x14ac:dyDescent="0.3"/>
    <row r="9" spans="1:12" s="75" customFormat="1" ht="30" x14ac:dyDescent="0.25">
      <c r="A9" s="76" t="s">
        <v>12</v>
      </c>
      <c r="B9" s="44"/>
      <c r="C9" s="93"/>
      <c r="D9" s="93"/>
      <c r="E9" s="94"/>
      <c r="F9" s="94"/>
      <c r="G9" s="95"/>
      <c r="H9" s="95"/>
      <c r="I9" s="95"/>
      <c r="J9" s="95"/>
      <c r="K9" s="96"/>
    </row>
    <row r="10" spans="1:12" ht="81.75" thickBot="1" x14ac:dyDescent="0.3">
      <c r="A10" s="34" t="s">
        <v>148</v>
      </c>
      <c r="B10" s="6" t="s">
        <v>13</v>
      </c>
      <c r="C10" s="13" t="s">
        <v>37</v>
      </c>
      <c r="D10" s="1" t="s">
        <v>29</v>
      </c>
      <c r="E10" s="11">
        <v>7826</v>
      </c>
      <c r="F10" s="81">
        <v>46151</v>
      </c>
      <c r="G10" s="20">
        <v>87000000</v>
      </c>
      <c r="H10" s="20">
        <v>1185049542</v>
      </c>
      <c r="I10" s="20">
        <v>1112286523</v>
      </c>
      <c r="J10" s="20">
        <f>G10+H10+I10</f>
        <v>2384336065</v>
      </c>
      <c r="K10" s="82">
        <f t="shared" ref="K10" si="2">J10-G10</f>
        <v>2297336065</v>
      </c>
      <c r="L10" s="168" t="s">
        <v>190</v>
      </c>
    </row>
    <row r="11" spans="1:12" ht="15.75" thickBot="1" x14ac:dyDescent="0.3">
      <c r="A11" s="2"/>
      <c r="B11" s="7"/>
      <c r="C11" s="16"/>
      <c r="D11" s="3"/>
      <c r="E11" s="89"/>
      <c r="F11" s="97" t="s">
        <v>11</v>
      </c>
      <c r="G11" s="98">
        <f>SUM(G10:G10)</f>
        <v>87000000</v>
      </c>
      <c r="H11" s="98">
        <f>SUM(H10:H10)</f>
        <v>1185049542</v>
      </c>
      <c r="I11" s="98">
        <f>SUM(I10:I10)</f>
        <v>1112286523</v>
      </c>
      <c r="J11" s="98">
        <f>SUM(J10:J10)</f>
        <v>2384336065</v>
      </c>
      <c r="K11" s="99">
        <f>SUM(K10:K10)</f>
        <v>2297336065</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ht="68.25" thickBot="1" x14ac:dyDescent="0.3">
      <c r="A14" s="43" t="s">
        <v>42</v>
      </c>
      <c r="B14" s="46" t="s">
        <v>43</v>
      </c>
      <c r="C14" s="105" t="s">
        <v>60</v>
      </c>
      <c r="D14" s="32" t="s">
        <v>29</v>
      </c>
      <c r="E14" s="86">
        <v>8826</v>
      </c>
      <c r="F14" s="87">
        <v>46211</v>
      </c>
      <c r="G14" s="33">
        <v>721000000</v>
      </c>
      <c r="H14" s="33">
        <v>4516344000</v>
      </c>
      <c r="I14" s="33">
        <v>4264181460</v>
      </c>
      <c r="J14" s="33">
        <f>SUM(G14:I14)</f>
        <v>9501525460</v>
      </c>
      <c r="K14" s="88">
        <f t="shared" ref="K14" si="3">J14-G14</f>
        <v>8780525460</v>
      </c>
      <c r="L14" s="168" t="s">
        <v>190</v>
      </c>
    </row>
    <row r="15" spans="1:12" ht="14.25" thickBot="1" x14ac:dyDescent="0.3">
      <c r="A15" s="4"/>
      <c r="B15" s="10"/>
      <c r="C15" s="16"/>
      <c r="D15" s="3"/>
      <c r="E15" s="89"/>
      <c r="F15" s="106" t="s">
        <v>11</v>
      </c>
      <c r="G15" s="107">
        <f>SUM(G14:G14)</f>
        <v>721000000</v>
      </c>
      <c r="H15" s="107">
        <f>SUM(H14:H14)</f>
        <v>4516344000</v>
      </c>
      <c r="I15" s="107">
        <f>SUM(I14:I14)</f>
        <v>4264181460</v>
      </c>
      <c r="J15" s="107">
        <f>SUM(J14:J14)</f>
        <v>9501525460</v>
      </c>
      <c r="K15" s="108">
        <f>SUM(K14:K14)</f>
        <v>8780525460</v>
      </c>
    </row>
    <row r="16" spans="1:12" x14ac:dyDescent="0.25">
      <c r="A16" s="4"/>
      <c r="B16" s="10"/>
      <c r="C16" s="16"/>
      <c r="D16" s="3"/>
      <c r="E16" s="89"/>
      <c r="F16" s="109"/>
      <c r="G16" s="110"/>
      <c r="H16" s="110"/>
      <c r="I16" s="110"/>
      <c r="J16" s="110"/>
      <c r="K16" s="110"/>
    </row>
    <row r="17" spans="1:12" ht="14.25" thickBot="1" x14ac:dyDescent="0.3">
      <c r="A17" s="4"/>
      <c r="B17" s="10"/>
      <c r="C17" s="16"/>
      <c r="D17" s="3"/>
      <c r="E17" s="89"/>
      <c r="F17" s="109"/>
      <c r="G17" s="110"/>
      <c r="H17" s="110"/>
      <c r="I17" s="110"/>
      <c r="J17" s="110"/>
      <c r="K17" s="110"/>
    </row>
    <row r="18" spans="1:12" ht="15.75" thickBot="1" x14ac:dyDescent="0.3">
      <c r="A18" s="172" t="s">
        <v>71</v>
      </c>
      <c r="B18" s="173"/>
      <c r="C18" s="173"/>
      <c r="D18" s="173"/>
      <c r="E18" s="173"/>
      <c r="F18" s="173"/>
      <c r="G18" s="173"/>
      <c r="H18" s="173"/>
      <c r="I18" s="173"/>
      <c r="J18" s="173"/>
      <c r="K18" s="174"/>
    </row>
    <row r="19" spans="1:12" ht="41.25" thickBot="1" x14ac:dyDescent="0.3">
      <c r="A19" s="34" t="s">
        <v>69</v>
      </c>
      <c r="B19" s="14" t="s">
        <v>73</v>
      </c>
      <c r="C19" s="13" t="s">
        <v>81</v>
      </c>
      <c r="D19" s="1" t="s">
        <v>29</v>
      </c>
      <c r="E19" s="11">
        <v>8126</v>
      </c>
      <c r="F19" s="115">
        <v>46167</v>
      </c>
      <c r="G19" s="20">
        <v>16000000</v>
      </c>
      <c r="H19" s="20">
        <v>74988341</v>
      </c>
      <c r="I19" s="20">
        <v>70801492</v>
      </c>
      <c r="J19" s="20">
        <f t="shared" ref="J19" si="4">SUM(G19:I19)</f>
        <v>161789833</v>
      </c>
      <c r="K19" s="82">
        <f t="shared" ref="K19" si="5">J19-G19</f>
        <v>145789833</v>
      </c>
      <c r="L19" s="168" t="s">
        <v>190</v>
      </c>
    </row>
    <row r="20" spans="1:12" ht="14.25" thickBot="1" x14ac:dyDescent="0.3">
      <c r="A20" s="4"/>
      <c r="B20" s="10"/>
      <c r="C20" s="16"/>
      <c r="D20" s="3"/>
      <c r="E20" s="89"/>
      <c r="F20" s="106" t="s">
        <v>11</v>
      </c>
      <c r="G20" s="107">
        <f>SUM(G19:G19)</f>
        <v>16000000</v>
      </c>
      <c r="H20" s="107">
        <f>SUM(H19:H19)</f>
        <v>74988341</v>
      </c>
      <c r="I20" s="107">
        <f>SUM(I19:I19)</f>
        <v>70801492</v>
      </c>
      <c r="J20" s="107">
        <f>SUM(J19:J19)</f>
        <v>161789833</v>
      </c>
      <c r="K20" s="108">
        <f>SUM(K19:K19)</f>
        <v>145789833</v>
      </c>
    </row>
    <row r="21" spans="1:12" x14ac:dyDescent="0.25">
      <c r="A21" s="4"/>
      <c r="B21" s="10"/>
      <c r="C21" s="16"/>
      <c r="D21" s="3"/>
      <c r="E21" s="89"/>
      <c r="F21" s="109"/>
      <c r="G21" s="110"/>
      <c r="H21" s="110"/>
      <c r="I21" s="110"/>
      <c r="J21" s="110"/>
      <c r="K21" s="110"/>
    </row>
    <row r="22" spans="1:12" ht="14.25" thickBot="1" x14ac:dyDescent="0.3">
      <c r="A22" s="123"/>
      <c r="G22" s="110"/>
      <c r="H22" s="110"/>
      <c r="I22" s="110"/>
      <c r="J22" s="110"/>
      <c r="K22" s="110"/>
    </row>
    <row r="23" spans="1:12" ht="15.75" thickBot="1" x14ac:dyDescent="0.3">
      <c r="A23" s="123"/>
      <c r="D23" s="175" t="s">
        <v>15</v>
      </c>
      <c r="E23" s="176"/>
      <c r="F23" s="177"/>
      <c r="G23" s="149">
        <f>+G7+G11+G15+G20</f>
        <v>1222788441</v>
      </c>
      <c r="H23" s="149">
        <f t="shared" ref="H23:K23" si="6">+H7+H11+H15+H20</f>
        <v>10772403472</v>
      </c>
      <c r="I23" s="149">
        <f t="shared" si="6"/>
        <v>10164346525</v>
      </c>
      <c r="J23" s="149">
        <f t="shared" si="6"/>
        <v>22159538438</v>
      </c>
      <c r="K23" s="149">
        <f t="shared" si="6"/>
        <v>20936749997</v>
      </c>
    </row>
  </sheetData>
  <mergeCells count="5">
    <mergeCell ref="D23:F23"/>
    <mergeCell ref="A5:K5"/>
    <mergeCell ref="A13:K13"/>
    <mergeCell ref="A18:K18"/>
    <mergeCell ref="A2:K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0C8B3-3DD5-465E-A2EE-8754312C3347}">
  <dimension ref="A2:L31"/>
  <sheetViews>
    <sheetView tabSelected="1" topLeftCell="B20" workbookViewId="0">
      <selection activeCell="K36" sqref="K36"/>
    </sheetView>
  </sheetViews>
  <sheetFormatPr baseColWidth="10" defaultColWidth="11.5703125" defaultRowHeight="13.5" x14ac:dyDescent="0.25"/>
  <cols>
    <col min="1" max="1" width="24.5703125" style="69" customWidth="1"/>
    <col min="2" max="2" width="36.85546875" style="9" customWidth="1"/>
    <col min="3" max="3" width="39.85546875" style="69" customWidth="1"/>
    <col min="4" max="4" width="31.7109375" style="69" customWidth="1"/>
    <col min="5" max="5" width="8.5703125" style="70" customWidth="1"/>
    <col min="6" max="6" width="11.5703125" style="70"/>
    <col min="7" max="7" width="21" style="71" bestFit="1" customWidth="1"/>
    <col min="8" max="8" width="22.5703125" style="71" customWidth="1"/>
    <col min="9" max="9" width="21" style="71" customWidth="1"/>
    <col min="10" max="10" width="21" style="71" bestFit="1" customWidth="1"/>
    <col min="11" max="11" width="22.28515625" style="72" bestFit="1" customWidth="1"/>
    <col min="12" max="12" width="23.140625" style="69" bestFit="1" customWidth="1"/>
    <col min="13" max="13" width="16.7109375" style="69" bestFit="1" customWidth="1"/>
    <col min="14" max="16384" width="11.5703125" style="69"/>
  </cols>
  <sheetData>
    <row r="2" spans="1:12" ht="21" x14ac:dyDescent="0.25">
      <c r="A2" s="181" t="s">
        <v>187</v>
      </c>
      <c r="B2" s="181"/>
      <c r="C2" s="181"/>
      <c r="D2" s="181"/>
      <c r="E2" s="181"/>
      <c r="F2" s="181"/>
      <c r="G2" s="181"/>
      <c r="H2" s="181"/>
      <c r="I2" s="181"/>
      <c r="J2" s="181"/>
      <c r="K2" s="181"/>
    </row>
    <row r="3" spans="1:12" ht="14.25" thickBot="1" x14ac:dyDescent="0.3"/>
    <row r="4" spans="1:12" s="75" customFormat="1" ht="60.75" thickBot="1" x14ac:dyDescent="0.3">
      <c r="A4" s="38" t="s">
        <v>0</v>
      </c>
      <c r="B4" s="39" t="s">
        <v>1</v>
      </c>
      <c r="C4" s="73" t="s">
        <v>2</v>
      </c>
      <c r="D4" s="73" t="s">
        <v>3</v>
      </c>
      <c r="E4" s="40" t="s">
        <v>4</v>
      </c>
      <c r="F4" s="40" t="s">
        <v>5</v>
      </c>
      <c r="G4" s="41" t="s">
        <v>16</v>
      </c>
      <c r="H4" s="41" t="s">
        <v>17</v>
      </c>
      <c r="I4" s="42" t="s">
        <v>18</v>
      </c>
      <c r="J4" s="42" t="s">
        <v>6</v>
      </c>
      <c r="K4" s="74" t="s">
        <v>140</v>
      </c>
      <c r="L4" s="163" t="s">
        <v>180</v>
      </c>
    </row>
    <row r="5" spans="1:12" s="75" customFormat="1" ht="15" x14ac:dyDescent="0.25">
      <c r="A5" s="178" t="s">
        <v>7</v>
      </c>
      <c r="B5" s="179"/>
      <c r="C5" s="179"/>
      <c r="D5" s="179"/>
      <c r="E5" s="179"/>
      <c r="F5" s="179"/>
      <c r="G5" s="179"/>
      <c r="H5" s="179"/>
      <c r="I5" s="179"/>
      <c r="J5" s="179"/>
      <c r="K5" s="180"/>
    </row>
    <row r="6" spans="1:12" s="3" customFormat="1" ht="41.25" thickBot="1" x14ac:dyDescent="0.3">
      <c r="A6" s="35" t="s">
        <v>147</v>
      </c>
      <c r="B6" s="6" t="s">
        <v>8</v>
      </c>
      <c r="C6" s="13" t="s">
        <v>24</v>
      </c>
      <c r="D6" s="1" t="s">
        <v>21</v>
      </c>
      <c r="E6" s="85">
        <v>21926</v>
      </c>
      <c r="F6" s="17">
        <v>46244</v>
      </c>
      <c r="G6" s="20">
        <v>841358433</v>
      </c>
      <c r="H6" s="20">
        <v>10133320965</v>
      </c>
      <c r="I6" s="20">
        <v>9662160243</v>
      </c>
      <c r="J6" s="20">
        <f t="shared" ref="J6" si="0">I6+H6+G6</f>
        <v>20636839641</v>
      </c>
      <c r="K6" s="82">
        <f t="shared" ref="K6" si="1">J6-G6</f>
        <v>19795481208</v>
      </c>
      <c r="L6" s="168" t="s">
        <v>190</v>
      </c>
    </row>
    <row r="7" spans="1:12" ht="15.75" thickBot="1" x14ac:dyDescent="0.3">
      <c r="A7" s="2"/>
      <c r="B7" s="7"/>
      <c r="C7" s="16"/>
      <c r="D7" s="3"/>
      <c r="E7" s="89"/>
      <c r="F7" s="90" t="s">
        <v>11</v>
      </c>
      <c r="G7" s="91">
        <f>SUM(G6:G6)</f>
        <v>841358433</v>
      </c>
      <c r="H7" s="91">
        <f>SUM(H6:H6)</f>
        <v>10133320965</v>
      </c>
      <c r="I7" s="91">
        <f>SUM(I6:I6)</f>
        <v>9662160243</v>
      </c>
      <c r="J7" s="91">
        <f>SUM(J6:J6)</f>
        <v>20636839641</v>
      </c>
      <c r="K7" s="92">
        <f>SUM(K6:K6)</f>
        <v>19795481208</v>
      </c>
      <c r="L7" s="80"/>
    </row>
    <row r="8" spans="1:12" ht="14.25" thickBot="1" x14ac:dyDescent="0.3"/>
    <row r="9" spans="1:12" s="75" customFormat="1" ht="30" x14ac:dyDescent="0.25">
      <c r="A9" s="76" t="s">
        <v>12</v>
      </c>
      <c r="B9" s="44"/>
      <c r="C9" s="93"/>
      <c r="D9" s="93"/>
      <c r="E9" s="94"/>
      <c r="F9" s="94"/>
      <c r="G9" s="95"/>
      <c r="H9" s="95"/>
      <c r="I9" s="95"/>
      <c r="J9" s="95"/>
      <c r="K9" s="96"/>
    </row>
    <row r="10" spans="1:12" s="3" customFormat="1" ht="81.75" thickBot="1" x14ac:dyDescent="0.3">
      <c r="A10" s="34" t="s">
        <v>148</v>
      </c>
      <c r="B10" s="6" t="s">
        <v>13</v>
      </c>
      <c r="C10" s="13" t="s">
        <v>36</v>
      </c>
      <c r="D10" s="1" t="s">
        <v>29</v>
      </c>
      <c r="E10" s="85">
        <v>21326</v>
      </c>
      <c r="F10" s="17">
        <v>46240</v>
      </c>
      <c r="G10" s="20">
        <v>115635200</v>
      </c>
      <c r="H10" s="20">
        <v>1470879744</v>
      </c>
      <c r="I10" s="20">
        <v>1407631915</v>
      </c>
      <c r="J10" s="20">
        <f t="shared" ref="J10" si="2">G10+H10+I10</f>
        <v>2994146859</v>
      </c>
      <c r="K10" s="82">
        <f t="shared" ref="K10" si="3">J10-G10</f>
        <v>2878511659</v>
      </c>
      <c r="L10" s="168" t="s">
        <v>190</v>
      </c>
    </row>
    <row r="11" spans="1:12" ht="15.75" thickBot="1" x14ac:dyDescent="0.3">
      <c r="A11" s="2"/>
      <c r="B11" s="7"/>
      <c r="C11" s="16"/>
      <c r="D11" s="3"/>
      <c r="E11" s="89"/>
      <c r="F11" s="97" t="s">
        <v>11</v>
      </c>
      <c r="G11" s="98">
        <f>SUM(G10:G10)</f>
        <v>115635200</v>
      </c>
      <c r="H11" s="98">
        <f>SUM(H10:H10)</f>
        <v>1470879744</v>
      </c>
      <c r="I11" s="98">
        <f>SUM(I10:I10)</f>
        <v>1407631915</v>
      </c>
      <c r="J11" s="98">
        <f>SUM(J10:J10)</f>
        <v>2994146859</v>
      </c>
      <c r="K11" s="99">
        <f>SUM(K10:K10)</f>
        <v>2878511659</v>
      </c>
    </row>
    <row r="12" spans="1:12" ht="15.75" thickBot="1" x14ac:dyDescent="0.3">
      <c r="A12" s="2"/>
      <c r="B12" s="7"/>
      <c r="C12" s="16"/>
      <c r="D12" s="3"/>
      <c r="E12" s="89"/>
      <c r="F12" s="100"/>
      <c r="G12" s="101"/>
      <c r="H12" s="101"/>
      <c r="I12" s="101"/>
      <c r="J12" s="101"/>
      <c r="K12" s="101"/>
    </row>
    <row r="13" spans="1:12" ht="15.75" thickBot="1" x14ac:dyDescent="0.3">
      <c r="A13" s="172" t="s">
        <v>41</v>
      </c>
      <c r="B13" s="173"/>
      <c r="C13" s="173"/>
      <c r="D13" s="173"/>
      <c r="E13" s="173"/>
      <c r="F13" s="173"/>
      <c r="G13" s="173"/>
      <c r="H13" s="173"/>
      <c r="I13" s="173"/>
      <c r="J13" s="173"/>
      <c r="K13" s="174"/>
    </row>
    <row r="14" spans="1:12" s="3" customFormat="1" ht="68.25" thickBot="1" x14ac:dyDescent="0.3">
      <c r="A14" s="34" t="s">
        <v>42</v>
      </c>
      <c r="B14" s="6" t="s">
        <v>43</v>
      </c>
      <c r="C14" s="13" t="s">
        <v>56</v>
      </c>
      <c r="D14" s="1" t="s">
        <v>29</v>
      </c>
      <c r="E14" s="85">
        <v>21626</v>
      </c>
      <c r="F14" s="17">
        <v>46240</v>
      </c>
      <c r="G14" s="20">
        <v>820765321</v>
      </c>
      <c r="H14" s="20">
        <v>1203334883</v>
      </c>
      <c r="I14" s="20">
        <v>10721591483</v>
      </c>
      <c r="J14" s="20">
        <f t="shared" ref="J14" si="4">SUM(G14:I14)</f>
        <v>12745691687</v>
      </c>
      <c r="K14" s="104">
        <f t="shared" ref="K14" si="5">J14-G14</f>
        <v>11924926366</v>
      </c>
      <c r="L14" s="168" t="s">
        <v>190</v>
      </c>
    </row>
    <row r="15" spans="1:12" ht="14.25" thickBot="1" x14ac:dyDescent="0.3">
      <c r="A15" s="4"/>
      <c r="B15" s="10"/>
      <c r="C15" s="16"/>
      <c r="D15" s="3"/>
      <c r="E15" s="89"/>
      <c r="F15" s="106" t="s">
        <v>11</v>
      </c>
      <c r="G15" s="107">
        <f>SUM(G14:G14)</f>
        <v>820765321</v>
      </c>
      <c r="H15" s="107">
        <f>SUM(H14:H14)</f>
        <v>1203334883</v>
      </c>
      <c r="I15" s="107">
        <f>SUM(I14:I14)</f>
        <v>10721591483</v>
      </c>
      <c r="J15" s="107">
        <f>SUM(J14:J14)</f>
        <v>12745691687</v>
      </c>
      <c r="K15" s="108">
        <f>SUM(K14:K14)</f>
        <v>11924926366</v>
      </c>
    </row>
    <row r="16" spans="1:12" ht="14.25" thickBot="1" x14ac:dyDescent="0.3">
      <c r="A16" s="4"/>
      <c r="B16" s="10"/>
      <c r="C16" s="16"/>
      <c r="D16" s="3"/>
      <c r="E16" s="89"/>
      <c r="F16" s="109"/>
      <c r="G16" s="110"/>
      <c r="H16" s="110"/>
      <c r="I16" s="110"/>
      <c r="J16" s="110"/>
      <c r="K16" s="110"/>
    </row>
    <row r="17" spans="1:12" ht="15.75" thickBot="1" x14ac:dyDescent="0.3">
      <c r="A17" s="172" t="s">
        <v>44</v>
      </c>
      <c r="B17" s="173"/>
      <c r="C17" s="173"/>
      <c r="D17" s="173"/>
      <c r="E17" s="173"/>
      <c r="F17" s="173"/>
      <c r="G17" s="173"/>
      <c r="H17" s="173"/>
      <c r="I17" s="173"/>
      <c r="J17" s="173"/>
      <c r="K17" s="174"/>
    </row>
    <row r="18" spans="1:12" s="3" customFormat="1" ht="41.25" thickBot="1" x14ac:dyDescent="0.3">
      <c r="A18" s="34" t="s">
        <v>45</v>
      </c>
      <c r="B18" s="6" t="s">
        <v>47</v>
      </c>
      <c r="C18" s="13" t="s">
        <v>57</v>
      </c>
      <c r="D18" s="1" t="s">
        <v>29</v>
      </c>
      <c r="E18" s="85">
        <v>21826</v>
      </c>
      <c r="F18" s="17">
        <v>46244</v>
      </c>
      <c r="G18" s="20">
        <v>144725000</v>
      </c>
      <c r="H18" s="20">
        <v>1840902000</v>
      </c>
      <c r="I18" s="20">
        <v>1761743214</v>
      </c>
      <c r="J18" s="20">
        <f t="shared" ref="J18" si="6">SUM(G18:I18)</f>
        <v>3747370214</v>
      </c>
      <c r="K18" s="104">
        <f t="shared" ref="K18" si="7">J18-G18</f>
        <v>3602645214</v>
      </c>
      <c r="L18" s="168" t="s">
        <v>190</v>
      </c>
    </row>
    <row r="19" spans="1:12" ht="14.25" thickBot="1" x14ac:dyDescent="0.3">
      <c r="A19" s="4"/>
      <c r="B19" s="10"/>
      <c r="C19" s="16"/>
      <c r="D19" s="3"/>
      <c r="E19" s="89"/>
      <c r="F19" s="106" t="s">
        <v>11</v>
      </c>
      <c r="G19" s="107">
        <f>SUM(G18:G18)</f>
        <v>144725000</v>
      </c>
      <c r="H19" s="107">
        <f>SUM(H18:H18)</f>
        <v>1840902000</v>
      </c>
      <c r="I19" s="107">
        <f>SUM(I18:I18)</f>
        <v>1761743214</v>
      </c>
      <c r="J19" s="107">
        <f>SUM(J18:J18)</f>
        <v>3747370214</v>
      </c>
      <c r="K19" s="108">
        <f>SUM(K18:K18)</f>
        <v>3602645214</v>
      </c>
    </row>
    <row r="20" spans="1:12" ht="14.25" thickBot="1" x14ac:dyDescent="0.3">
      <c r="A20" s="4"/>
      <c r="B20" s="10"/>
      <c r="C20" s="16"/>
      <c r="D20" s="3"/>
      <c r="E20" s="89"/>
      <c r="F20" s="109"/>
      <c r="G20" s="110"/>
      <c r="H20" s="110"/>
      <c r="I20" s="110"/>
      <c r="J20" s="110"/>
      <c r="K20" s="110"/>
    </row>
    <row r="21" spans="1:12" ht="15.75" thickBot="1" x14ac:dyDescent="0.3">
      <c r="A21" s="172" t="s">
        <v>71</v>
      </c>
      <c r="B21" s="173"/>
      <c r="C21" s="173"/>
      <c r="D21" s="173"/>
      <c r="E21" s="173"/>
      <c r="F21" s="173"/>
      <c r="G21" s="173"/>
      <c r="H21" s="173"/>
      <c r="I21" s="173"/>
      <c r="J21" s="173"/>
      <c r="K21" s="174"/>
    </row>
    <row r="22" spans="1:12" s="3" customFormat="1" ht="41.25" thickBot="1" x14ac:dyDescent="0.3">
      <c r="A22" s="34" t="s">
        <v>69</v>
      </c>
      <c r="B22" s="14" t="s">
        <v>73</v>
      </c>
      <c r="C22" s="13" t="s">
        <v>78</v>
      </c>
      <c r="D22" s="1" t="s">
        <v>29</v>
      </c>
      <c r="E22" s="85">
        <v>21426</v>
      </c>
      <c r="F22" s="17">
        <v>46240</v>
      </c>
      <c r="G22" s="20">
        <v>12000000</v>
      </c>
      <c r="H22" s="20">
        <v>188722025</v>
      </c>
      <c r="I22" s="20">
        <v>193560346</v>
      </c>
      <c r="J22" s="20">
        <f t="shared" ref="J22" si="8">SUM(G22:I22)</f>
        <v>394282371</v>
      </c>
      <c r="K22" s="104">
        <f t="shared" ref="K22" si="9">J22-G22</f>
        <v>382282371</v>
      </c>
      <c r="L22" s="168" t="s">
        <v>190</v>
      </c>
    </row>
    <row r="23" spans="1:12" ht="14.25" thickBot="1" x14ac:dyDescent="0.3">
      <c r="A23" s="4"/>
      <c r="B23" s="10"/>
      <c r="C23" s="16"/>
      <c r="D23" s="3"/>
      <c r="E23" s="89"/>
      <c r="F23" s="106" t="s">
        <v>11</v>
      </c>
      <c r="G23" s="107">
        <f>SUM(G22:G22)</f>
        <v>12000000</v>
      </c>
      <c r="H23" s="107">
        <f>SUM(H22:H22)</f>
        <v>188722025</v>
      </c>
      <c r="I23" s="107">
        <f>SUM(I22:I22)</f>
        <v>193560346</v>
      </c>
      <c r="J23" s="107">
        <f>SUM(J22:J22)</f>
        <v>394282371</v>
      </c>
      <c r="K23" s="108">
        <f>SUM(K22:K22)</f>
        <v>382282371</v>
      </c>
    </row>
    <row r="24" spans="1:12" x14ac:dyDescent="0.25">
      <c r="A24" s="4"/>
      <c r="B24" s="10"/>
      <c r="C24" s="16"/>
      <c r="D24" s="3"/>
      <c r="E24" s="89"/>
      <c r="F24" s="109"/>
      <c r="G24" s="110"/>
      <c r="H24" s="110"/>
      <c r="I24" s="110"/>
      <c r="J24" s="110"/>
      <c r="K24" s="110"/>
    </row>
    <row r="25" spans="1:12" ht="14.25" thickBot="1" x14ac:dyDescent="0.3">
      <c r="A25" s="123"/>
      <c r="G25" s="110"/>
      <c r="H25" s="110"/>
      <c r="I25" s="110"/>
      <c r="J25" s="110"/>
      <c r="K25" s="110"/>
    </row>
    <row r="26" spans="1:12" s="3" customFormat="1" ht="15.75" thickBot="1" x14ac:dyDescent="0.3">
      <c r="A26" s="172" t="s">
        <v>146</v>
      </c>
      <c r="B26" s="173"/>
      <c r="C26" s="173"/>
      <c r="D26" s="173"/>
      <c r="E26" s="173"/>
      <c r="F26" s="173"/>
      <c r="G26" s="173"/>
      <c r="H26" s="173"/>
      <c r="I26" s="173"/>
      <c r="J26" s="173"/>
      <c r="K26" s="174"/>
    </row>
    <row r="27" spans="1:12" ht="108.75" thickBot="1" x14ac:dyDescent="0.3">
      <c r="A27" s="22" t="s">
        <v>45</v>
      </c>
      <c r="B27" s="23" t="s">
        <v>47</v>
      </c>
      <c r="C27" s="66" t="s">
        <v>134</v>
      </c>
      <c r="D27" s="24" t="s">
        <v>84</v>
      </c>
      <c r="E27" s="116">
        <v>21726</v>
      </c>
      <c r="F27" s="146">
        <v>46240</v>
      </c>
      <c r="G27" s="25">
        <v>23617000</v>
      </c>
      <c r="H27" s="25">
        <v>300408240</v>
      </c>
      <c r="I27" s="25">
        <v>287490686</v>
      </c>
      <c r="J27" s="25">
        <f>SUM(G27:I27)</f>
        <v>611515926</v>
      </c>
      <c r="K27" s="148">
        <f>J27-G27</f>
        <v>587898926</v>
      </c>
      <c r="L27" s="168" t="s">
        <v>190</v>
      </c>
    </row>
    <row r="28" spans="1:12" ht="14.25" thickBot="1" x14ac:dyDescent="0.3">
      <c r="A28" s="123"/>
      <c r="E28" s="140"/>
      <c r="F28" s="140"/>
      <c r="G28" s="118">
        <f>G27</f>
        <v>23617000</v>
      </c>
      <c r="H28" s="119">
        <f t="shared" ref="H28:K28" si="10">H27</f>
        <v>300408240</v>
      </c>
      <c r="I28" s="119">
        <f t="shared" si="10"/>
        <v>287490686</v>
      </c>
      <c r="J28" s="119">
        <f t="shared" si="10"/>
        <v>611515926</v>
      </c>
      <c r="K28" s="120">
        <f t="shared" si="10"/>
        <v>587898926</v>
      </c>
    </row>
    <row r="29" spans="1:12" x14ac:dyDescent="0.25">
      <c r="A29" s="123"/>
      <c r="G29" s="110"/>
      <c r="H29" s="110"/>
      <c r="I29" s="110"/>
      <c r="J29" s="110"/>
      <c r="K29" s="110"/>
    </row>
    <row r="30" spans="1:12" ht="14.25" thickBot="1" x14ac:dyDescent="0.3">
      <c r="A30" s="123"/>
      <c r="G30" s="110"/>
      <c r="H30" s="110"/>
      <c r="I30" s="110"/>
      <c r="J30" s="110"/>
      <c r="K30" s="110"/>
    </row>
    <row r="31" spans="1:12" ht="15" x14ac:dyDescent="0.25">
      <c r="A31" s="123"/>
      <c r="D31" s="175" t="s">
        <v>15</v>
      </c>
      <c r="E31" s="176"/>
      <c r="F31" s="177"/>
      <c r="G31" s="149">
        <f>+G7+G11+G15+G19+G23+G28</f>
        <v>1958100954</v>
      </c>
      <c r="H31" s="149">
        <f t="shared" ref="H31:K31" si="11">+H7+H11+H15+H19+H23+H28</f>
        <v>15137567857</v>
      </c>
      <c r="I31" s="149">
        <f t="shared" si="11"/>
        <v>24034177887</v>
      </c>
      <c r="J31" s="149">
        <f t="shared" si="11"/>
        <v>41129846698</v>
      </c>
      <c r="K31" s="149">
        <f t="shared" si="11"/>
        <v>39171745744</v>
      </c>
    </row>
  </sheetData>
  <mergeCells count="7">
    <mergeCell ref="A2:K2"/>
    <mergeCell ref="D31:F31"/>
    <mergeCell ref="A26:K26"/>
    <mergeCell ref="A5:K5"/>
    <mergeCell ref="A13:K13"/>
    <mergeCell ref="A17:K17"/>
    <mergeCell ref="A21:K21"/>
  </mergeCells>
  <pageMargins left="0.7" right="0.7" top="0.75" bottom="0.75" header="0.3" footer="0.3"/>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NIVEL CENTRAL</vt:lpstr>
      <vt:lpstr>CARIBE</vt:lpstr>
      <vt:lpstr>CENTRAL</vt:lpstr>
      <vt:lpstr>CENTRO SUR</vt:lpstr>
      <vt:lpstr>NORORIENTAL</vt:lpstr>
      <vt:lpstr>PACIFICO</vt:lpstr>
      <vt:lpstr>EJE CAFETERO</vt:lpstr>
      <vt:lpstr>ORINOQUIA</vt:lpstr>
      <vt:lpstr>NOROCCIDENTAL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Azucena Ortiz Robles</dc:creator>
  <cp:lastModifiedBy>Jeimmy Lorena Perez Aguirre</cp:lastModifiedBy>
  <cp:lastPrinted>2026-09-16T21:25:59Z</cp:lastPrinted>
  <dcterms:created xsi:type="dcterms:W3CDTF">2025-07-29T23:14:56Z</dcterms:created>
  <dcterms:modified xsi:type="dcterms:W3CDTF">2026-10-08T18:05:54Z</dcterms:modified>
</cp:coreProperties>
</file>