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i unidad\$ PROYECTOS ING LUZ\2026\06_CONSTRUCCION CASA DE PASO CHUSCAL\3_PROCESO CONTRATACION\editables\"/>
    </mc:Choice>
  </mc:AlternateContent>
  <xr:revisionPtr revIDLastSave="0" documentId="13_ncr:1_{356FB73B-90AA-456C-ABDB-3EA4BF6360E2}" xr6:coauthVersionLast="47" xr6:coauthVersionMax="47" xr10:uidLastSave="{00000000-0000-0000-0000-000000000000}"/>
  <bookViews>
    <workbookView xWindow="-120" yWindow="-120" windowWidth="29040" windowHeight="15720" xr2:uid="{62D6FCE5-8021-471C-849E-6DA417A5AAA8}"/>
  </bookViews>
  <sheets>
    <sheet name="Hoja1" sheetId="1" r:id="rId1"/>
    <sheet name="PRESUPUESTO" sheetId="2" r:id="rId2"/>
    <sheet name="Hoja1 (2)" sheetId="3" r:id="rId3"/>
  </sheets>
  <externalReferences>
    <externalReference r:id="rId4"/>
    <externalReference r:id="rId5"/>
    <externalReference r:id="rId6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________________________________________AFC1">#REF!</definedName>
    <definedName name="_________________________________________________AFC3">#REF!</definedName>
    <definedName name="_________________________________________________AFC5">#REF!</definedName>
    <definedName name="_________________________________________________BGC1">#REF!</definedName>
    <definedName name="_________________________________________________BGC3">#REF!</definedName>
    <definedName name="_________________________________________________BGC5">#REF!</definedName>
    <definedName name="_________________________________________________CAC1">#REF!</definedName>
    <definedName name="_________________________________________________CAC3">#REF!</definedName>
    <definedName name="_________________________________________________CAC5">#REF!</definedName>
    <definedName name="_________________________________________________i1">#REF!</definedName>
    <definedName name="_________________________________________________SBC1">#REF!</definedName>
    <definedName name="_________________________________________________SBC3">#REF!</definedName>
    <definedName name="_________________________________________________SBC5">#REF!</definedName>
    <definedName name="________________________________________________AFC1">#REF!</definedName>
    <definedName name="________________________________________________AFC3">#REF!</definedName>
    <definedName name="________________________________________________AFC5">#REF!</definedName>
    <definedName name="________________________________________________BGC1">#REF!</definedName>
    <definedName name="________________________________________________BGC3">#REF!</definedName>
    <definedName name="________________________________________________BGC5">#REF!</definedName>
    <definedName name="________________________________________________CAC1">#REF!</definedName>
    <definedName name="________________________________________________CAC3">#REF!</definedName>
    <definedName name="________________________________________________CAC5">#REF!</definedName>
    <definedName name="________________________________________________i1">#REF!</definedName>
    <definedName name="________________________________________________SBC1">#REF!</definedName>
    <definedName name="________________________________________________SBC3">#REF!</definedName>
    <definedName name="________________________________________________SBC5">#REF!</definedName>
    <definedName name="_______________________________________________AFC1">#REF!</definedName>
    <definedName name="_______________________________________________AFC3">#REF!</definedName>
    <definedName name="_______________________________________________AFC5">#REF!</definedName>
    <definedName name="_______________________________________________BGC1">#REF!</definedName>
    <definedName name="_______________________________________________BGC3">#REF!</definedName>
    <definedName name="_______________________________________________BGC5">#REF!</definedName>
    <definedName name="_______________________________________________CAC1">#REF!</definedName>
    <definedName name="_______________________________________________CAC3">#REF!</definedName>
    <definedName name="_______________________________________________CAC5">#REF!</definedName>
    <definedName name="_______________________________________________i1">#REF!</definedName>
    <definedName name="_______________________________________________SBC1">#REF!</definedName>
    <definedName name="_______________________________________________SBC3">#REF!</definedName>
    <definedName name="_______________________________________________SBC5">#REF!</definedName>
    <definedName name="______________________________________________AFC1">#REF!</definedName>
    <definedName name="______________________________________________AFC3">#REF!</definedName>
    <definedName name="______________________________________________AFC5">#REF!</definedName>
    <definedName name="______________________________________________BGC1">#REF!</definedName>
    <definedName name="______________________________________________BGC3">#REF!</definedName>
    <definedName name="______________________________________________BGC5">#REF!</definedName>
    <definedName name="______________________________________________CAC1">#REF!</definedName>
    <definedName name="______________________________________________CAC3">#REF!</definedName>
    <definedName name="______________________________________________CAC5">#REF!</definedName>
    <definedName name="______________________________________________i1">#REF!</definedName>
    <definedName name="______________________________________________SBC1">#REF!</definedName>
    <definedName name="______________________________________________SBC3">#REF!</definedName>
    <definedName name="______________________________________________SBC5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i1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i1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i1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i1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i1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i1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f">#REF!</definedName>
    <definedName name="_______________________________________i1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f">#REF!</definedName>
    <definedName name="______________________________________i1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f">#REF!</definedName>
    <definedName name="_____________________________________i1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f">#REF!</definedName>
    <definedName name="____________________________________i1">#REF!</definedName>
    <definedName name="____________________________________PJ50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f">#REF!</definedName>
    <definedName name="___________________________________i1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f">#REF!</definedName>
    <definedName name="__________________________________i1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f">#REF!</definedName>
    <definedName name="_________________________________i1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f">#REF!</definedName>
    <definedName name="________________________________i1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f">#REF!</definedName>
    <definedName name="_______________________________i1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f">#REF!</definedName>
    <definedName name="______________________________i1">#REF!</definedName>
    <definedName name="______________________________IPC2002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f">#REF!</definedName>
    <definedName name="_____________________________i1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f">#REF!</definedName>
    <definedName name="____________________________i1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f">#REF!</definedName>
    <definedName name="___________________________i1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f">#REF!</definedName>
    <definedName name="__________________________i1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f">#REF!</definedName>
    <definedName name="_________________________i1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f">#REF!</definedName>
    <definedName name="________________________i1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f">#REF!</definedName>
    <definedName name="_______________________i1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f">#REF!</definedName>
    <definedName name="______________________i1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f">#REF!</definedName>
    <definedName name="_____________________i1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f">#REF!</definedName>
    <definedName name="____________________i1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f">#REF!</definedName>
    <definedName name="___________________i1">#REF!</definedName>
    <definedName name="___________________SBC1">#REF!</definedName>
    <definedName name="___________________SBC3">#REF!</definedName>
    <definedName name="___________________SBC5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f">#REF!</definedName>
    <definedName name="__________________G1">#N/A</definedName>
    <definedName name="__________________i1">#REF!</definedName>
    <definedName name="__________________MA2">#REF!</definedName>
    <definedName name="__________________MAT38">#REF!</definedName>
    <definedName name="__________________MAT39">#REF!</definedName>
    <definedName name="__________________MAT40">#REF!</definedName>
    <definedName name="__________________MV4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2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2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2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2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2">Scheduled_Payment+Extra_Payment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f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f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2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2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2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2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2">Scheduled_Payment+Extra_Payment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#REF!</definedName>
    <definedName name="_______________i1">#REF!</definedName>
    <definedName name="_______________INF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_V1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f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TC212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2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2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2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2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2">Scheduled_Payment+Extra_Payment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f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2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2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2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2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2">Scheduled_Payment+Extra_Payment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f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f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2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2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2">Scheduled_Payment+Extra_Payment</definedName>
    <definedName name="__________X6">Scheduled_Payment+Extra_Payment</definedName>
    <definedName name="__________X7">#N/A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2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2">Scheduled_Payment+Extra_Payment</definedName>
    <definedName name="__________z6">Scheduled_Payment+Extra_Payment</definedName>
    <definedName name="__________z7">#N/A</definedName>
    <definedName name="_________AFC1">#REF!</definedName>
    <definedName name="_________AFC3">#REF!</definedName>
    <definedName name="_________AFC5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N123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f">#REF!</definedName>
    <definedName name="_________i1">#REF!</definedName>
    <definedName name="_________IPC2002">#REF!</definedName>
    <definedName name="_________key2" hidden="1">#REF!</definedName>
    <definedName name="_________M14">#REF!</definedName>
    <definedName name="_________MA2">#REF!</definedName>
    <definedName name="_________MAT1">#REF!</definedName>
    <definedName name="_________MAT10">#REF!</definedName>
    <definedName name="_________MAT11">#REF!</definedName>
    <definedName name="_________MAT1111">#REF!</definedName>
    <definedName name="_________MAT12">#REF!</definedName>
    <definedName name="_________MAT13">#REF!</definedName>
    <definedName name="_________MAT14">#REF!</definedName>
    <definedName name="_________MAT15">#REF!</definedName>
    <definedName name="_________MAT1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7">#REF!</definedName>
    <definedName name="_________MAT5">#REF!</definedName>
    <definedName name="_________MAT6">#REF!</definedName>
    <definedName name="_________MAT7">#REF!</definedName>
    <definedName name="_________MAT70">#REF!</definedName>
    <definedName name="_________MAT8">#REF!</definedName>
    <definedName name="_________MAT832">#REF!</definedName>
    <definedName name="_________MAT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SBC1">#REF!</definedName>
    <definedName name="_________SBC3">#REF!</definedName>
    <definedName name="_________SBC5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123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M14">#REF!</definedName>
    <definedName name="________MA2">#REF!</definedName>
    <definedName name="________MAT1">#REF!</definedName>
    <definedName name="________MAT10">#REF!</definedName>
    <definedName name="________MAT11">#REF!</definedName>
    <definedName name="________MAT1111">#REF!</definedName>
    <definedName name="________MAT12">#REF!</definedName>
    <definedName name="________MAT127">#REF!</definedName>
    <definedName name="________MAT128">#REF!</definedName>
    <definedName name="________MAT13">#REF!</definedName>
    <definedName name="________MAT14">#REF!</definedName>
    <definedName name="________MAT15">#REF!</definedName>
    <definedName name="________MAT1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5">#REF!</definedName>
    <definedName name="________MAT6">#REF!</definedName>
    <definedName name="________MAT7">#REF!</definedName>
    <definedName name="________MAT72">#REF!</definedName>
    <definedName name="________MAT74">#REF!</definedName>
    <definedName name="________MAT8">#REF!</definedName>
    <definedName name="________MAT832">#REF!</definedName>
    <definedName name="________MAT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J50">#REF!</definedName>
    <definedName name="________pj51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2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2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2">Scheduled_Payment+Extra_Payment</definedName>
    <definedName name="________X6">Scheduled_Payment+Extra_Payment</definedName>
    <definedName name="________X7">#N/A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2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2">Scheduled_Payment+Extra_Payment</definedName>
    <definedName name="________z6">Scheduled_Payment+Extra_Payment</definedName>
    <definedName name="________z7">#N/A</definedName>
    <definedName name="_______A1">#REF!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N123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14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32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>#REF!</definedName>
    <definedName name="______A17000">#REF!</definedName>
    <definedName name="______A20000">#REF!</definedName>
    <definedName name="______A251140">#REF!</definedName>
    <definedName name="______A25115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N123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14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32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#N/A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2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>#REF!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N123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PC2002">#REF!</definedName>
    <definedName name="_____ITM4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14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32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AY88">#REF!</definedName>
    <definedName name="_____mes1">#REF!</definedName>
    <definedName name="_____Mes2">#REF!</definedName>
    <definedName name="_____Mes3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#N/A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2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_y1">#N/A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>#REF!</definedName>
    <definedName name="____A17000">#REF!</definedName>
    <definedName name="____A20000">#REF!</definedName>
    <definedName name="____A251140">#REF!</definedName>
    <definedName name="____A25115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FEC5">#REF!,#REF!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HUM1">#REF!</definedName>
    <definedName name="____HUM2">#REF!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ITM4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1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es1">#REF!</definedName>
    <definedName name="____Mes2">#REF!</definedName>
    <definedName name="____Mes3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1">#REF!</definedName>
    <definedName name="____TA2">#REF!</definedName>
    <definedName name="____TA3">#REF!</definedName>
    <definedName name="____TA4">#REF!</definedName>
    <definedName name="____TA5">#REF!</definedName>
    <definedName name="____TA6">#REF!</definedName>
    <definedName name="____TA7">#REF!</definedName>
    <definedName name="____TA8">#REF!</definedName>
    <definedName name="____TA9">#REF!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#REF!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2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_xz2">#REF!</definedName>
    <definedName name="____y1">#N/A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>#REF!</definedName>
    <definedName name="___A16400">#REF!</definedName>
    <definedName name="___A17000">#REF!</definedName>
    <definedName name="___A20000">#REF!</definedName>
    <definedName name="___A251140">#REF!</definedName>
    <definedName name="___A25115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DN3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EC5">#REF!,#REF!</definedName>
    <definedName name="___ff2005">#REF!</definedName>
    <definedName name="___FS01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HUM1">#REF!</definedName>
    <definedName name="___HUM2">#REF!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ITM4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1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es1">#REF!</definedName>
    <definedName name="___Mes2">#REF!</definedName>
    <definedName name="___Mes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2">#REF!</definedName>
    <definedName name="___MOR13">#REF!</definedName>
    <definedName name="___MOR14">#REF!</definedName>
    <definedName name="___MOR15">#REF!</definedName>
    <definedName name="___MOR16">#REF!</definedName>
    <definedName name="___MOR17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ER5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Z15">#REF!</definedName>
    <definedName name="___r">#REF!</definedName>
    <definedName name="___r4r" hidden="1">{"via1",#N/A,TRUE,"general";"via2",#N/A,TRUE,"general";"via3",#N/A,TRUE,"general"}</definedName>
    <definedName name="___rc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1">#REF!</definedName>
    <definedName name="___TA2">#REF!</definedName>
    <definedName name="___TA3">#REF!</definedName>
    <definedName name="___TA4">#REF!</definedName>
    <definedName name="___TA5">#REF!</definedName>
    <definedName name="___TA6">#REF!</definedName>
    <definedName name="___TA7">#REF!</definedName>
    <definedName name="___TA8">#REF!</definedName>
    <definedName name="___TA9">#REF!</definedName>
    <definedName name="___tab1">#REF!</definedName>
    <definedName name="___tab2">#REF!</definedName>
    <definedName name="___tab3">#REF!</definedName>
    <definedName name="___TAB4">#REF!</definedName>
    <definedName name="___TD02">#REF!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G3">#REF!</definedName>
    <definedName name="___UG4">#REF!</definedName>
    <definedName name="___UG6">#REF!</definedName>
    <definedName name="___UG8">#REF!</definedName>
    <definedName name="___ur7" hidden="1">{"TAB1",#N/A,TRUE,"GENERAL";"TAB2",#N/A,TRUE,"GENERAL";"TAB3",#N/A,TRUE,"GENERAL";"TAB4",#N/A,TRUE,"GENERAL";"TAB5",#N/A,TRUE,"GENERAL"}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AL3">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2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lnm.Print_Area">#REF!</definedName>
    <definedName name="___xlnm.Print_Titles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Graph202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1Excel_BuiltIn_Print_Area_1_1_1">#REF!</definedName>
    <definedName name="__1Sin_nombre">#REF!</definedName>
    <definedName name="__2Excel_BuiltIn_Print_Titles_1_1_1_1">#REF!</definedName>
    <definedName name="__A1">#REF!</definedName>
    <definedName name="__A16400">#REF!</definedName>
    <definedName name="__A17000">#REF!</definedName>
    <definedName name="__A20000">#REF!</definedName>
    <definedName name="__A251140">#REF!</definedName>
    <definedName name="__A25115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di1">#REF!</definedName>
    <definedName name="__adi2">#REF!</definedName>
    <definedName name="__ADN3">#REF!</definedName>
    <definedName name="__AFC1">#REF!</definedName>
    <definedName name="__AFC3">#REF!</definedName>
    <definedName name="__AFC5">#REF!</definedName>
    <definedName name="__aiu2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b9">#REF!</definedName>
    <definedName name="__bgb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4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2200">#REF!</definedName>
    <definedName name="__CON2500">#REF!</definedName>
    <definedName name="__con3000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C2">#REF!</definedName>
    <definedName name="__EMC4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EC5">#REF!,#REF!</definedName>
    <definedName name="__FS01">[0]!ERR</definedName>
    <definedName name="__G1">#N/A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#REF!</definedName>
    <definedName name="__HUM1">#REF!</definedName>
    <definedName name="__HUM2">#REF!</definedName>
    <definedName name="__i1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CP1">#REF!</definedName>
    <definedName name="__INF1">#REF!</definedName>
    <definedName name="__IPC2002">#REF!</definedName>
    <definedName name="__ITM4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>#REF!</definedName>
    <definedName name="__LEY80">#REF!</definedName>
    <definedName name="__M14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es1">#REF!</definedName>
    <definedName name="__Mes2">#REF!</definedName>
    <definedName name="__Mes3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2">#REF!</definedName>
    <definedName name="__MOR13">#REF!</definedName>
    <definedName name="__MOR14">#REF!</definedName>
    <definedName name="__MOR15">#REF!</definedName>
    <definedName name="__MOR16">#REF!</definedName>
    <definedName name="__MOR17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D1">#REF!</definedName>
    <definedName name="__OCI1">#REF!</definedName>
    <definedName name="__OCT2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>#REF!</definedName>
    <definedName name="__p7">#REF!</definedName>
    <definedName name="__p8">#REF!</definedName>
    <definedName name="__Pa1">#REF!</definedName>
    <definedName name="__Pa2">#REF!</definedName>
    <definedName name="__Pa3">#REF!</definedName>
    <definedName name="__Pa4">#REF!</definedName>
    <definedName name="__PER3">#REF!</definedName>
    <definedName name="__PER4">#REF!</definedName>
    <definedName name="__PER5">#REF!</definedName>
    <definedName name="__PER6">#REF!</definedName>
    <definedName name="__PER8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PZ20">#REF!</definedName>
    <definedName name="__PZ30">#REF!</definedName>
    <definedName name="__PZ40">#REF!</definedName>
    <definedName name="__PZ50">#REF!</definedName>
    <definedName name="__r">#REF!</definedName>
    <definedName name="__r4r">#REF!</definedName>
    <definedName name="__Rc">#REF!</definedName>
    <definedName name="__ref4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#REF!</definedName>
    <definedName name="__SBC3">#REF!</definedName>
    <definedName name="__SBC5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A1">#REF!</definedName>
    <definedName name="__TA2">#REF!</definedName>
    <definedName name="__TA3">#REF!</definedName>
    <definedName name="__TA4">#REF!</definedName>
    <definedName name="__TA5">#REF!</definedName>
    <definedName name="__TA6">#REF!</definedName>
    <definedName name="__TA7">#REF!</definedName>
    <definedName name="__TA8">#REF!</definedName>
    <definedName name="__TA9">#REF!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EE3">#REF!</definedName>
    <definedName name="__TEE4">#REF!</definedName>
    <definedName name="__TEE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3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G3">#REF!</definedName>
    <definedName name="__UG4">#REF!</definedName>
    <definedName name="__UG6">#REF!</definedName>
    <definedName name="__UG8">#REF!</definedName>
    <definedName name="__ur7">#REF!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AL3">#REF!</definedName>
    <definedName name="__VEX1">#REF!</definedName>
    <definedName name="__VFA1">#REF!</definedName>
    <definedName name="__vfv4">#REF!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2">Scheduled_Payment+Extra_Payment</definedName>
    <definedName name="__w6">Scheduled_Payment+Extra_Payment</definedName>
    <definedName name="__w7">#N/A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fn.BAHTTEXT" hidden="1">#NAME?</definedName>
    <definedName name="__xlnm.Print_Area">#REF!</definedName>
    <definedName name="__xlnm.Print_Area_1">#REF!</definedName>
    <definedName name="__xlnm.Print_Area_2">#REF!</definedName>
    <definedName name="__xlnm.Print_Area_3">#REF!</definedName>
    <definedName name="__xlnm.Print_Area_4">#REF!</definedName>
    <definedName name="__xlnm.Print_Area_5">#REF!</definedName>
    <definedName name="__xlnm.Print_Area_6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xz2">#REF!</definedName>
    <definedName name="__y1">#N/A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Sin_nombre">#REF!</definedName>
    <definedName name="_1_25">#REF!</definedName>
    <definedName name="_10_PR64_500_–_PR_69_541.49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_CERRAMIENTO_PERIMETRAL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Excel_BuiltIn_Print_Area_3">#REF!</definedName>
    <definedName name="_1Excel_BuiltIn_Print_Titles_1_1">#REF!</definedName>
    <definedName name="_1Sin_nombre">#REF!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2Sin_nombre">#REF!</definedName>
    <definedName name="_3__123Graph_CCart_Utilidad" hidden="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9Sin_nombre">#REF!</definedName>
    <definedName name="_a1" hidden="1">{"TAB1",#N/A,TRUE,"GENERAL";"TAB2",#N/A,TRUE,"GENERAL";"TAB3",#N/A,TRUE,"GENERAL";"TAB4",#N/A,TRUE,"GENERAL";"TAB5",#N/A,TRUE,"GENERAL"}</definedName>
    <definedName name="_A16400">#REF!</definedName>
    <definedName name="_A17000">#REF!</definedName>
    <definedName name="_A20000">#REF!</definedName>
    <definedName name="_A25114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#REF!</definedName>
    <definedName name="_adi2">#REF!</definedName>
    <definedName name="_ADN3">#REF!</definedName>
    <definedName name="_AFC1">#REF!</definedName>
    <definedName name="_AFC3">#REF!</definedName>
    <definedName name="_AFC5">#REF!</definedName>
    <definedName name="_aiu2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4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3">#REF!</definedName>
    <definedName name="_CON2200">#REF!</definedName>
    <definedName name="_CON2500">#REF!</definedName>
    <definedName name="_con3000">#REF!</definedName>
    <definedName name="_DCI1">#REF!</definedName>
    <definedName name="_DDS1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uz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MC2">#REF!</definedName>
    <definedName name="_EMC4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4" hidden="1">{"SUMINISTRO E INSTALACIÓN CANALETAS L=7.50"}</definedName>
    <definedName name="_FC">#REF!</definedName>
    <definedName name="_FEC5">#REF!,#REF!</definedName>
    <definedName name="_Fi" hidden="1">#REF!</definedName>
    <definedName name="_Fill" hidden="1">#REF!</definedName>
    <definedName name="_xlnm._FilterDatabase" localSheetId="2" hidden="1">'Hoja1 (2)'!$A$1:$Q$1</definedName>
    <definedName name="_xlnm._FilterDatabase" localSheetId="1" hidden="1">PRESUPUESTO!$H$15:$L$36</definedName>
    <definedName name="_xlnm._FilterDatabase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NF2">#REF!</definedName>
    <definedName name="_IPC2002">#REF!</definedName>
    <definedName name="_ITM4">#REF!</definedName>
    <definedName name="_IVA1">#REF!</definedName>
    <definedName name="_JOSE1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Y80">#REF!</definedName>
    <definedName name="_lll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M1">#REF!</definedName>
    <definedName name="_MM2">#REF!</definedName>
    <definedName name="_MM3">#REF!</definedName>
    <definedName name="_MM4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2">#REF!</definedName>
    <definedName name="_MOR13">#REF!</definedName>
    <definedName name="_MOR14">#REF!</definedName>
    <definedName name="_MOR15">#REF!</definedName>
    <definedName name="_MOR16">#REF!</definedName>
    <definedName name="_MOR17">#REF!</definedName>
    <definedName name="_mun2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D1">#REF!</definedName>
    <definedName name="_OCI1">#REF!</definedName>
    <definedName name="_OCT2">#REF!</definedName>
    <definedName name="_OF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>#REF!</definedName>
    <definedName name="_Parse_Out" hidden="1">#REF!</definedName>
    <definedName name="_PER3">#REF!</definedName>
    <definedName name="_PER4">#REF!</definedName>
    <definedName name="_PER5">#REF!</definedName>
    <definedName name="_PER6">#REF!</definedName>
    <definedName name="_PER8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ertametalica22x245">#REF!</definedName>
    <definedName name="_PW2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3">#REF!</definedName>
    <definedName name="_TEE4">#REF!</definedName>
    <definedName name="_TEE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3">#REF!</definedName>
    <definedName name="_tuberia_250_mm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G3">#REF!</definedName>
    <definedName name="_UG4">#REF!</definedName>
    <definedName name="_UG6">#REF!</definedName>
    <definedName name="_UG8">#REF!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3">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2">Scheduled_Payment+Extra_Payment</definedName>
    <definedName name="_w6">Scheduled_Payment+Extra_Payment</definedName>
    <definedName name="_w7">#N/A</definedName>
    <definedName name="_X">"[0]!err"</definedName>
    <definedName name="_X_1">"[0]!err"</definedName>
    <definedName name="_X_10">#REF!</definedName>
    <definedName name="_X_3">#REF!</definedName>
    <definedName name="_X_9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"[0]!err"</definedName>
    <definedName name="_Z_1">"[0]!err"</definedName>
    <definedName name="_Z_10">#REF!</definedName>
    <definedName name="_Z_3">#REF!</definedName>
    <definedName name="_Z_9">#REF!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1">#REF!</definedName>
    <definedName name="A_1">#REF!</definedName>
    <definedName name="a_BASICOS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000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_1">"[0]!err"</definedName>
    <definedName name="AAA">[0]!ERR</definedName>
    <definedName name="AAA_10">#REF!</definedName>
    <definedName name="AAA_3">#REF!</definedName>
    <definedName name="AAA_9">#REF!</definedName>
    <definedName name="AAAA">#REF!</definedName>
    <definedName name="AAAAA">#REF!</definedName>
    <definedName name="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R">#REF!</definedName>
    <definedName name="ABRAZADERA_DOBLE_ALA_1_5">#REF!</definedName>
    <definedName name="ABRIL">#REF!</definedName>
    <definedName name="absc">#N/A</definedName>
    <definedName name="absc_">#N/A</definedName>
    <definedName name="absc_1">#N/A</definedName>
    <definedName name="absc1">#REF!</definedName>
    <definedName name="ABSC2">#REF!</definedName>
    <definedName name="ABSCF">#REF!</definedName>
    <definedName name="ABSCI">#REF!</definedName>
    <definedName name="ac">#REF!</definedName>
    <definedName name="ACALZADA">#REF!</definedName>
    <definedName name="Acarreo">#REF!</definedName>
    <definedName name="acc">2500</definedName>
    <definedName name="ACCE2">#REF!</definedName>
    <definedName name="ACCE4">#REF!</definedName>
    <definedName name="ACCE6">#REF!</definedName>
    <definedName name="ACCEPRE12">#REF!</definedName>
    <definedName name="ACCESAN2">#REF!</definedName>
    <definedName name="ACCESAN3">#REF!</definedName>
    <definedName name="ACCESAN4">#REF!</definedName>
    <definedName name="ACCESORIO_CODO">#REF!</definedName>
    <definedName name="ACCESORIO_CODO_10">#REF!</definedName>
    <definedName name="ACCESORIOPVC2">#REF!</definedName>
    <definedName name="ACCESORIOPVC3">#REF!</definedName>
    <definedName name="ACCESORIOPVC4">#REF!</definedName>
    <definedName name="ACCESORIOS_CONDUIT_1">#REF!</definedName>
    <definedName name="ACCESORIOS_CONDUIT_1_2">#REF!</definedName>
    <definedName name="ACCESORIOS_CONDUIT_3_4">#REF!</definedName>
    <definedName name="Accesorios_de_fijacion">#REF!</definedName>
    <definedName name="ACCESORIOS_INSTALACION_SANITARIO___LAVAMANOS">#REF!</definedName>
    <definedName name="ACCESORIOS_PARA_TANQUE_ALMACENAMIENTO_2000_LTS">#REF!</definedName>
    <definedName name="ACCESORIOS_PRESION_PVC_PUNTO_1_2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">#REF!</definedName>
    <definedName name="ACCESORIOS_PVC_TUBERIA_1_2">#REF!</definedName>
    <definedName name="ACCESORIOS_PVC_TUBERIA_3_4">#REF!</definedName>
    <definedName name="ACCESORIOS_TANQUE_ALMACENAMIENTO">#REF!</definedName>
    <definedName name="ACCESORIOS_TUBERIA_PVC_SANITARIA__2">#REF!</definedName>
    <definedName name="ACCESORIOS15">#REF!</definedName>
    <definedName name="ACCESORIOSMEDIA">#REF!</definedName>
    <definedName name="AccessButton">"INSUMOS"</definedName>
    <definedName name="AccessDatabase" hidden="1">"C:\C-314\VOLUMENES\volfin4.mdb"</definedName>
    <definedName name="acci">#REF!</definedName>
    <definedName name="ace">3100</definedName>
    <definedName name="ACEITES">#REF!,#REF!,#REF!,#REF!,#REF!</definedName>
    <definedName name="ACELERANTE_PARA_CONCRETO_3_DIAS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A37">#REF!</definedName>
    <definedName name="ACERO_DE_REFUERZO_60000">#REF!</definedName>
    <definedName name="Acero_PDR_60">#REF!</definedName>
    <definedName name="acero28">#REF!</definedName>
    <definedName name="ACERO34">#REF!</definedName>
    <definedName name="acero37">2460</definedName>
    <definedName name="ACERO38">#REF!</definedName>
    <definedName name="acero58">#REF!</definedName>
    <definedName name="acero60">2530</definedName>
    <definedName name="ACEROBASICO">#REF!</definedName>
    <definedName name="ACEROREFUERZO">#REF!</definedName>
    <definedName name="ACEROS">#REF!</definedName>
    <definedName name="ACIDOCILICO">#REF!</definedName>
    <definedName name="ACOMETIDA12">#REF!</definedName>
    <definedName name="ACOMETIDA3">#REF!</definedName>
    <definedName name="ACOMETIDA4">#REF!</definedName>
    <definedName name="ACOMETIDAAEREA">#REF!</definedName>
    <definedName name="ACONDICIONADOR_PARA_SILLA_Y">#REF!</definedName>
    <definedName name="acondicionamientopozo">#REF!</definedName>
    <definedName name="ACOPLE_CANAL_AMAZONA_BAJANTE">#REF!</definedName>
    <definedName name="ACOPLE_LAVAMANOS">#REF!</definedName>
    <definedName name="ACOPLE_SANITARI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AAJUSTE3" hidden="1">{"via1",#N/A,TRUE,"general";"via2",#N/A,TRUE,"general";"via3",#N/A,TRUE,"general"}</definedName>
    <definedName name="actas">#REF!</definedName>
    <definedName name="ACTF">#REF!</definedName>
    <definedName name="ACTIVIDAD">#REF!</definedName>
    <definedName name="Actividades">#REF!</definedName>
    <definedName name="actual">#REF!</definedName>
    <definedName name="ACTV">#REF!</definedName>
    <definedName name="acumulado">#REF!,#REF!,#REF!,#REF!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PTADOR">#REF!</definedName>
    <definedName name="ADAPTADOR_HEMBRA_P.V.C_1_2">#REF!</definedName>
    <definedName name="ADAPTADOR_HEMBRA_PVC_1_2">#REF!</definedName>
    <definedName name="Adaptador_macho_1_2__pvc">#REF!</definedName>
    <definedName name="Adaptador_macho_3_4__pvc">#REF!</definedName>
    <definedName name="ADAPTADOR_MACHO_P.V.C_1_2">#REF!</definedName>
    <definedName name="ADAPTADOR_MACHO_PVC_1_2">#REF!</definedName>
    <definedName name="ADAPTADOR_PVC_3">#REF!</definedName>
    <definedName name="ADAPTADOR_PVC_3_4">#REF!</definedName>
    <definedName name="ADAPTADORHEMBRA">#REF!</definedName>
    <definedName name="ADAPTADORMACHO">#REF!</definedName>
    <definedName name="adasd">#REF!</definedName>
    <definedName name="ADECC" hidden="1">#REF!</definedName>
    <definedName name="ADECREJILLA">#REF!</definedName>
    <definedName name="ADF">#REF!</definedName>
    <definedName name="ADFBRYNTNR">#REF!</definedName>
    <definedName name="ADFBRYTMT">#REF!</definedName>
    <definedName name="ADFE">"[0]!err"</definedName>
    <definedName name="ADFE_1">"[0]!err"</definedName>
    <definedName name="ADFGSDB" hidden="1">{"via1",#N/A,TRUE,"general";"via2",#N/A,TRUE,"general";"via3",#N/A,TRUE,"general"}</definedName>
    <definedName name="ADHERENTE_MORTERO_CONCRETO_SIKALATEX">#REF!</definedName>
    <definedName name="Adhesivo_310ml">#REF!</definedName>
    <definedName name="ADHESIVO_PARA_SILLA_Y">#REF!</definedName>
    <definedName name="ADI">#REF!</definedName>
    <definedName name="ADIC" hidden="1">#REF!</definedName>
    <definedName name="ADICONALG" hidden="1">#REF!</definedName>
    <definedName name="ADIFLEX">#REF!</definedName>
    <definedName name="ADITIVO_CONTRA_FISURAS">#REF!</definedName>
    <definedName name="ADM">#REF!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>#REF!</definedName>
    <definedName name="ADMINISTRADOR_VIAL__ARMANDO_SANCHEZ_SANCHEZ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">#REF!</definedName>
    <definedName name="ADOQUIN_DE_CONCRETO">#REF!</definedName>
    <definedName name="ADOQUIN_PEATONAL_VEHICULAR_LIVIANO_TIPO_I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_1">"#REF!"</definedName>
    <definedName name="aefa" hidden="1">{"via1",#N/A,TRUE,"general";"via2",#N/A,TRUE,"general";"via3",#N/A,TRUE,"general"}</definedName>
    <definedName name="AER">"[0]!err"</definedName>
    <definedName name="AER_1">"[0]!err"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a">#REF!</definedName>
    <definedName name="agdsgg" hidden="1">{"via1",#N/A,TRUE,"general";"via2",#N/A,TRUE,"general";"via3",#N/A,TRUE,"general"}</definedName>
    <definedName name="AGETHYT">#REF!</definedName>
    <definedName name="AGG">#REF!</definedName>
    <definedName name="AGO">#REF!</definedName>
    <definedName name="AGUA">#REF!</definedName>
    <definedName name="Agua_Lt">#REF!</definedName>
    <definedName name="AH" hidden="1">{#N/A,#N/A,TRUE,"INGENIERIA";#N/A,#N/A,TRUE,"COMPRAS";#N/A,#N/A,TRUE,"DIRECCION";#N/A,#N/A,TRUE,"RESUMEN"}</definedName>
    <definedName name="ahe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RE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DelAIU2">#REF!</definedName>
    <definedName name="Ajuste">#REF!</definedName>
    <definedName name="Ak">#REF!</definedName>
    <definedName name="alam">#REF!</definedName>
    <definedName name="ALAMBRE">#REF!</definedName>
    <definedName name="ALAMBRE_">#REF!</definedName>
    <definedName name="ALAMBRE_DE_ALUMINIO__8">#REF!</definedName>
    <definedName name="ALAMBRE_DE_ALUMINIO_AISLADO_THHW_NO_6">#REF!</definedName>
    <definedName name="ALAMBRE_DE_ALUMINIO_No_8">#REF!</definedName>
    <definedName name="ALAMBRE_DE_COBRE_N_10_AWG_THHN">#REF!</definedName>
    <definedName name="Alambre_de_Pua">#REF!</definedName>
    <definedName name="ALAMBRE_GALVANIZADO">#REF!</definedName>
    <definedName name="ALAMBRE_GALVANIZADO_CALIBRE_12">#REF!</definedName>
    <definedName name="ALAMBRE_GALVANIZADO_CALIBRE_14">#REF!</definedName>
    <definedName name="ALAMBRE_GALVANIZADO_No._12">#REF!</definedName>
    <definedName name="Alambre_negro_Cal._18">#REF!</definedName>
    <definedName name="ALAMBRE10">#REF!</definedName>
    <definedName name="ALAMBRE12">#REF!</definedName>
    <definedName name="alambre14">#REF!</definedName>
    <definedName name="ALAMBRE14D">#REF!</definedName>
    <definedName name="ALAMBRE15">#REF!</definedName>
    <definedName name="ALAMBRE8">#REF!</definedName>
    <definedName name="alambrecal14">#REF!</definedName>
    <definedName name="ALAMBRETW10">#REF!</definedName>
    <definedName name="alampuas">#REF!</definedName>
    <definedName name="ALAMRE12">#REF!</definedName>
    <definedName name="alc">#REF!</definedName>
    <definedName name="AlcanceProyecto">#REF!</definedName>
    <definedName name="ale">#REF!</definedName>
    <definedName name="ALICIA">#REF!</definedName>
    <definedName name="ALM">#REF!</definedName>
    <definedName name="Alternativas">#REF!</definedName>
    <definedName name="ALTO">#REF!</definedName>
    <definedName name="altura">#REF!</definedName>
    <definedName name="ALUMOL">#REF!</definedName>
    <definedName name="ALUMTE">#REF!</definedName>
    <definedName name="Am">#REF!</definedName>
    <definedName name="AMARRA">#REF!</definedName>
    <definedName name="AMARRE">#REF!</definedName>
    <definedName name="AMARRES">#REF!</definedName>
    <definedName name="AMARRES_X_100_UND">#REF!</definedName>
    <definedName name="Ambi">#REF!</definedName>
    <definedName name="AMBIENTAL">#REF!</definedName>
    <definedName name="AME">#REF!</definedName>
    <definedName name="Amount">#REF!</definedName>
    <definedName name="An">#REF!</definedName>
    <definedName name="ANA">#REF!</definedName>
    <definedName name="ANCLAJE">#REF!</definedName>
    <definedName name="AND">#REF!</definedName>
    <definedName name="ANDAMIO">#REF!</definedName>
    <definedName name="ANDENE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>#REF!</definedName>
    <definedName name="ANGULO_1_8_X_2">#REF!</definedName>
    <definedName name="ANGULO_11_2_X_11_2_X_1_4">#REF!</definedName>
    <definedName name="ANGULO_2_1_2_X_2_1_2_X_1_4">#REF!</definedName>
    <definedName name="ANGULO_2_X_2_X_1_4">#REF!</definedName>
    <definedName name="ANGULO1">#REF!</definedName>
    <definedName name="ANGULO1.5">#REF!</definedName>
    <definedName name="ANGULO114">#REF!</definedName>
    <definedName name="ANGULO15">#REF!</definedName>
    <definedName name="ANGULO2">#REF!</definedName>
    <definedName name="ANGULO2316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scount" hidden="1">1</definedName>
    <definedName name="ANTECHO_EN_VARILLA_CUADRADA_3_8">#REF!</definedName>
    <definedName name="ANTEPISO">#REF!</definedName>
    <definedName name="ANTI">#REF!</definedName>
    <definedName name="Antic">#REF!</definedName>
    <definedName name="ANTICIPO">#REF!</definedName>
    <definedName name="ANTICIPO_1">"[0]!err"</definedName>
    <definedName name="anticorrosiva">#REF!</definedName>
    <definedName name="ANTICORROSIVO">#REF!</definedName>
    <definedName name="antisol">6000</definedName>
    <definedName name="Antisol_blanco">#REF!</definedName>
    <definedName name="ANTONIA">#N/A</definedName>
    <definedName name="Añ">#REF!</definedName>
    <definedName name="AÑO">#REF!</definedName>
    <definedName name="año1">#REF!</definedName>
    <definedName name="AÑOWUIE">#REF!</definedName>
    <definedName name="ao">#REF!</definedName>
    <definedName name="apaiy">#REF!</definedName>
    <definedName name="APELLIDOS">#REF!</definedName>
    <definedName name="API">#REF!</definedName>
    <definedName name="APLIQUE_T4_26_WATS_CON_BASE_SOPORTE_PARA_PARED">#REF!</definedName>
    <definedName name="APU">#REF!</definedName>
    <definedName name="APU_directos">#REF!</definedName>
    <definedName name="APU221.1">#REF!</definedName>
    <definedName name="APU221.2">#REF!</definedName>
    <definedName name="APU5P">#REF!</definedName>
    <definedName name="APUs">#REF!</definedName>
    <definedName name="aq">[0]!ERR</definedName>
    <definedName name="aq_1">"[0]!err"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">#REF!</definedName>
    <definedName name="ARANCEL">#REF!</definedName>
    <definedName name="ARBOL">#REF!</definedName>
    <definedName name="Arbol_para_sanitario">#REF!</definedName>
    <definedName name="ARBUSTO">#REF!</definedName>
    <definedName name="AREA">#REF!</definedName>
    <definedName name="AREA__M2">#REF!</definedName>
    <definedName name="Area_canal">#REF!</definedName>
    <definedName name="Área_de_Cantidades">#REF!</definedName>
    <definedName name="_xlnm.Extract">#REF!</definedName>
    <definedName name="_xlnm.Print_Area" localSheetId="1">PRESUPUESTO!$C$1:$M$57</definedName>
    <definedName name="_xlnm.Print_Area">#REF!</definedName>
    <definedName name="Area_de_impresion1">#REF!,#REF!</definedName>
    <definedName name="AreaLimpiar">#REF!,#REF!,#REF!,#REF!,#REF!,#REF!,#REF!,#REF!,#REF!,#REF!</definedName>
    <definedName name="AREAN">#REF!</definedName>
    <definedName name="Areatotal">#REF!</definedName>
    <definedName name="Aref">#REF!</definedName>
    <definedName name="ARENA">#REF!</definedName>
    <definedName name="ARENA_BLANCA">#REF!</definedName>
    <definedName name="Arena_de_Peña">#REF!</definedName>
    <definedName name="Arena_de_Rio">#REF!</definedName>
    <definedName name="Arena_lavada_de_Peña">#REF!</definedName>
    <definedName name="ARENA_NEGRA">#REF!</definedName>
    <definedName name="ARENAARCILLA">#REF!</definedName>
    <definedName name="ARENAARCILLOSA">#REF!</definedName>
    <definedName name="ARENABLANCA">#REF!</definedName>
    <definedName name="Arenag">#REF!</definedName>
    <definedName name="ARENANEGRA">#REF!</definedName>
    <definedName name="ARENILLA">#REF!</definedName>
    <definedName name="ARGWERTHT">#REF!</definedName>
    <definedName name="ARMANDO">#REF!</definedName>
    <definedName name="armuve">[0]!ERR</definedName>
    <definedName name="ARP">#REF!</definedName>
    <definedName name="ARS">#REF!</definedName>
    <definedName name="articulos">#REF!</definedName>
    <definedName name="ARTURO">#REF!</definedName>
    <definedName name="as">[0]!ERR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">#REF!,#REF!</definedName>
    <definedName name="ASDDSF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#REF!</definedName>
    <definedName name="ASDVEBRY">#REF!</definedName>
    <definedName name="ASDVRWGNYT">#REF!</definedName>
    <definedName name="ASF">#REF!</definedName>
    <definedName name="asfaltica">150000</definedName>
    <definedName name="ASFALTO">#REF!</definedName>
    <definedName name="ASFALTOSOLID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FVBYNU">#REF!</definedName>
    <definedName name="ASFVTRNYTNRVBEBYT">#REF!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enerEnCuenta">#REF!</definedName>
    <definedName name="Atp">#REF!</definedName>
    <definedName name="ATRAQUE">#REF!</definedName>
    <definedName name="au">#REF!</definedName>
    <definedName name="aur">#REF!</definedName>
    <definedName name="_xlnm.Auto_Open" localSheetId="2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#REF!</definedName>
    <definedName name="AYUDANTE">#REF!</definedName>
    <definedName name="AYUDATE">#REF!</definedName>
    <definedName name="azaz" hidden="1">{"TAB1",#N/A,TRUE,"GENERAL";"TAB2",#N/A,TRUE,"GENERAL";"TAB3",#N/A,TRUE,"GENERAL";"TAB4",#N/A,TRUE,"GENERAL";"TAB5",#N/A,TRUE,"GENERAL"}</definedName>
    <definedName name="Azulejo_Corona_11X11">#REF!</definedName>
    <definedName name="B" hidden="1">{"via1",#N/A,TRUE,"general";"via2",#N/A,TRUE,"general";"via3",#N/A,TRUE,"general"}</definedName>
    <definedName name="b_IMPRESION_IM">#REF!</definedName>
    <definedName name="B_impresión_IM">#REF!</definedName>
    <definedName name="b_MAMPOSTERIA">#REF!</definedName>
    <definedName name="Ba">#REF!</definedName>
    <definedName name="Bacinete_con_tapa_HF">#REF!</definedName>
    <definedName name="Bajo_L">#REF!</definedName>
    <definedName name="BALASTO">#REF!</definedName>
    <definedName name="BALDOCINGRESS">#REF!</definedName>
    <definedName name="baldosa">#REF!</definedName>
    <definedName name="BALDOSIN">#REF!</definedName>
    <definedName name="Baldosin_Cemento">#REF!</definedName>
    <definedName name="Baldosin_corrugado_Corona">#REF!</definedName>
    <definedName name="BANCA_EN_CONCRETO">#REF!</definedName>
    <definedName name="BANCASCONCRETO">#REF!</definedName>
    <definedName name="BANCO">#REF!</definedName>
    <definedName name="BARA">#REF!</definedName>
    <definedName name="BARANDA_EN_LAMINA_Y_PLATINA_INCLUYE_PERNOS_ANCLAJE">#REF!</definedName>
    <definedName name="BARANDA_METALICA_SEGÚN_DISEÑO">#REF!</definedName>
    <definedName name="Barras_de_transferencia_de_carga_1_1_4">#REF!</definedName>
    <definedName name="Barras_de_union_de_5_8">#REF!</definedName>
    <definedName name="BASAITEMS1">#REF!</definedName>
    <definedName name="Base">#REF!</definedName>
    <definedName name="BASE.MATERIALES2">#REF!</definedName>
    <definedName name="BASE_CON_RECEBO_COMPACTADO">#REF!</definedName>
    <definedName name="Base_datos_IM">#REF!</definedName>
    <definedName name="BASE_RECEBOCOMPACTADO">#REF!</definedName>
    <definedName name="base_VaR">#REF!</definedName>
    <definedName name="base1">#REF!</definedName>
    <definedName name="base2">#REF!</definedName>
    <definedName name="BASE22">#REF!</definedName>
    <definedName name="basedatos">#REF!</definedName>
    <definedName name="_xlnm.Database">#REF!</definedName>
    <definedName name="BaseDeDatos1">#REF!</definedName>
    <definedName name="Basededatos2">#REF!</definedName>
    <definedName name="BASEEQUIP">#REF!</definedName>
    <definedName name="BASEGRANULAR">#REF!</definedName>
    <definedName name="BASEM.OBRA">#REF!</definedName>
    <definedName name="BASEMAT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ASICOS">#REF!</definedName>
    <definedName name="BASURERO_METALICO">#REF!</definedName>
    <definedName name="BASUREROS">#REF!</definedName>
    <definedName name="BB">[0]!ERR</definedName>
    <definedName name="BBA">#REF!</definedName>
    <definedName name="bbbbbb" hidden="1">{"via1",#N/A,TRUE,"general";"via2",#N/A,TRUE,"general";"via3",#N/A,TRUE,"general"}</definedName>
    <definedName name="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NTONITA">#REF!</definedName>
    <definedName name="Bf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mestre">#REF!</definedName>
    <definedName name="BISAGRA_3">#REF!</definedName>
    <definedName name="BISAGRAS_PARA_REJILLA_DESAGUE_ANDENES">#REF!</definedName>
    <definedName name="BJHVVHGH">#N/A</definedName>
    <definedName name="Bk">#REF!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OQUE_DE_ARCILLA_H5">#REF!</definedName>
    <definedName name="Bloque_No._4">#REF!</definedName>
    <definedName name="Bloque_No._5">#REF!</definedName>
    <definedName name="BLOQUECEMENTO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B">#REF!</definedName>
    <definedName name="bnm">#REF!</definedName>
    <definedName name="BO">#REF!</definedName>
    <definedName name="BOBCAT">#REF!</definedName>
    <definedName name="Bombas">#REF!</definedName>
    <definedName name="BOMBILLO_AHORRADOR_DE_ENEGIA_110_V_100W">#REF!</definedName>
    <definedName name="BONO">#REF!</definedName>
    <definedName name="BOQUILLA12">#REF!</definedName>
    <definedName name="BOQUILLA34">#REF!</definedName>
    <definedName name="BORDE_O_FILO_PARA_GRADAS_ANTIDEZLIZANTE">#REF!</definedName>
    <definedName name="BORDE1">#REF!</definedName>
    <definedName name="BORDER1">#REF!</definedName>
    <definedName name="BORDET">#REF!</definedName>
    <definedName name="bordillo">#REF!</definedName>
    <definedName name="BORNERA_PARA_CONEXIONES_CABLE_No_6_X_9_SECCIONES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ENCHUFABLE_MONOPOLAR_DE_1X15">#REF!</definedName>
    <definedName name="BREAKER_ENCHUFABLE_MONOPOLAR_DE_1X20">#REF!</definedName>
    <definedName name="BREAKER_ENCHUFABLE_MONOPOLAR_DE_1X40">#REF!</definedName>
    <definedName name="BREAKER150">#REF!</definedName>
    <definedName name="BREAKER20">#REF!</definedName>
    <definedName name="BREAKERS">#REF!</definedName>
    <definedName name="Breakers_Switches">#REF!</definedName>
    <definedName name="Breakers_y_Switches">#REF!</definedName>
    <definedName name="BRIQ">#REF!</definedName>
    <definedName name="BROCHA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je_1__1_2">#REF!</definedName>
    <definedName name="Buje_1__3_4">#REF!</definedName>
    <definedName name="bul">100000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RRO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_">#REF!</definedName>
    <definedName name="C_Apus" comment="Codigo Apus">#REF!</definedName>
    <definedName name="c_ESTRUCTURA">#REF!</definedName>
    <definedName name="c1.1.1.4">#REF!</definedName>
    <definedName name="C2.3">#REF!</definedName>
    <definedName name="C2.4">#REF!</definedName>
    <definedName name="C2.5">#REF!</definedName>
    <definedName name="C2.500">#REF!</definedName>
    <definedName name="C2.6">#REF!</definedName>
    <definedName name="C3.000">#REF!</definedName>
    <definedName name="C3.2">#REF!</definedName>
    <definedName name="C3.3">#REF!</definedName>
    <definedName name="C3.5">#REF!</definedName>
    <definedName name="C4.000">#REF!</definedName>
    <definedName name="C900.2">#REF!</definedName>
    <definedName name="CA">#REF!</definedName>
    <definedName name="CAB">#REF!</definedName>
    <definedName name="CABALLETE">#REF!</definedName>
    <definedName name="CABALLETE_PARA_TEJA_TERMOACUSTICA">#REF!</definedName>
    <definedName name="CABALLETEETERNIT">#REF!</definedName>
    <definedName name="CABLE_COBRE_DESNUDO_AWG_NO._2">#REF!</definedName>
    <definedName name="CABLE_COBRE_DESNUDO_NO_4">#REF!</definedName>
    <definedName name="CABLE_COBRE_DESNUDO_NO_6">#REF!</definedName>
    <definedName name="CABLE_DE_ALUMINIO_NO_4">#REF!</definedName>
    <definedName name="CABLE_DE_ALUMINIO_NO_6">#REF!</definedName>
    <definedName name="CABLE_DE_COBRE_AISLADO_NO_8">#REF!</definedName>
    <definedName name="CABLE_DE_COBRE_AISLASDO_2_AWG">#REF!</definedName>
    <definedName name="CABLE_DE_COBRE_DESNUDO_SEMIDURO_No._4">#REF!</definedName>
    <definedName name="CABLE_DE_COBRE_FLEXIBLE">#REF!</definedName>
    <definedName name="CABLE_DE_CONTROL_VHICULAR">#REF!</definedName>
    <definedName name="CABLE_DESNUDO_1_0_AWG">#REF!</definedName>
    <definedName name="CABLE_ENCAUCHETADO">#REF!</definedName>
    <definedName name="CABLE_RETENIDA_1_4">#REF!</definedName>
    <definedName name="CABLE_RETENIDA_3_8">#REF!</definedName>
    <definedName name="CABLE_THW__No_1_0">#REF!</definedName>
    <definedName name="Cableado">#REF!</definedName>
    <definedName name="CABLECU4">#REF!</definedName>
    <definedName name="CABLETHW10">#REF!</definedName>
    <definedName name="CABLETHW20">#REF!</definedName>
    <definedName name="cade1">20000</definedName>
    <definedName name="cade2">17000</definedName>
    <definedName name="CADENERO">#REF!</definedName>
    <definedName name="cadenero1">#REF!</definedName>
    <definedName name="cadenero2">#REF!</definedName>
    <definedName name="CAJA">#REF!</definedName>
    <definedName name="CAJA_CONDUIT_PVC_DE_2__X_4">#REF!</definedName>
    <definedName name="CAJA_DE__CONCRETO_30_30_INSPECCION">#REF!</definedName>
    <definedName name="CAJA_GALVANIZADA_DE_2__X_4">#REF!</definedName>
    <definedName name="CAJA_OCTOGONAL_GALVANIZADA">#REF!</definedName>
    <definedName name="CAJA4CIR">#REF!</definedName>
    <definedName name="CAJA5400">#REF!</definedName>
    <definedName name="CAJACONTADOR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PURGA">#REF!</definedName>
    <definedName name="CAJAVAL">#REF!</definedName>
    <definedName name="cajaventos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JPU">#REF!</definedName>
    <definedName name="CAJVEN">#REF!</definedName>
    <definedName name="Cal">#REF!</definedName>
    <definedName name="Calidad">#REF!</definedName>
    <definedName name="CalMexTlDetail">#REF!</definedName>
    <definedName name="CalMexTlHeading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AARENA">#REF!</definedName>
    <definedName name="CAMABAJA">#REF!</definedName>
    <definedName name="Camioneta_D_300">#REF!</definedName>
    <definedName name="Campamento">#REF!</definedName>
    <definedName name="CAMPO">#REF!</definedName>
    <definedName name="CANAL_PVC_AMAZONAS">#REF!</definedName>
    <definedName name="CANALCONCRETO">#REF!</definedName>
    <definedName name="CANALIZACIONSUBTERRANEA">#REF!</definedName>
    <definedName name="CANCHAS_MULTIPLES_POLIDEPORTIVOS">#REF!</definedName>
    <definedName name="CANDADO">#REF!</definedName>
    <definedName name="CANGURO">#REF!</definedName>
    <definedName name="CANT">#REF!</definedName>
    <definedName name="CANT.MA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#REF!,#REF!,#REF!,#REF!,#REF!,#REF!,#REF!,#REF!,#REF!,#REF!,#REF!,#REF!,#REF!,#REF!,#REF!,#REF!</definedName>
    <definedName name="CantObraDefinitiva" hidden="1">{"SUMINISTRO E INSTALACIÓN CANALETAS L=7.50"}</definedName>
    <definedName name="CAOLIN">#REF!</definedName>
    <definedName name="CAP">#REF!</definedName>
    <definedName name="CAPAC._HSE">#REF!</definedName>
    <definedName name="CAPATAFARO">#REF!</definedName>
    <definedName name="CAPATAZ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tafaro">#REF!</definedName>
    <definedName name="CAPVI">#REF!</definedName>
    <definedName name="Car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ElimDetail">#REF!</definedName>
    <definedName name="CarElimHeading">#REF!</definedName>
    <definedName name="carg">60000</definedName>
    <definedName name="CARGA">#REF!</definedName>
    <definedName name="CARGADOR">#REF!</definedName>
    <definedName name="Cargador_930">#REF!</definedName>
    <definedName name="Cargador_930k">#REF!</definedName>
    <definedName name="CARGO">#REF!</definedName>
    <definedName name="CARGOS">#REF!</definedName>
    <definedName name="carlos" localSheetId="2">MODULO10.auto_abrir</definedName>
    <definedName name="carlos">MODULO10.auto_abrir</definedName>
    <definedName name="CAROL">#REF!</definedName>
    <definedName name="carol1">#REF!</definedName>
    <definedName name="CARPINTERO">#REF!</definedName>
    <definedName name="CARRETERA">#REF!</definedName>
    <definedName name="CARRETERAS">#REF!</definedName>
    <definedName name="CARRO">#REF!</definedName>
    <definedName name="CARROTANQUE">#REF!</definedName>
    <definedName name="Carrotanque_de_agua__1000_Galones">#REF!</definedName>
    <definedName name="carrotanque_irrigador">#REF!</definedName>
    <definedName name="CarSumDetail">#REF!</definedName>
    <definedName name="CarSumHeading">#REF!</definedName>
    <definedName name="CASA">#REF!</definedName>
    <definedName name="CASITA">#REF!</definedName>
    <definedName name="CATD8">#REF!</definedName>
    <definedName name="CATEGORIA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122">#REF!</definedName>
    <definedName name="CCTO1225">#REF!</definedName>
    <definedName name="ccto123">#REF!</definedName>
    <definedName name="CCTO1235">#REF!</definedName>
    <definedName name="CCTO124">#REF!</definedName>
    <definedName name="CCTO1254">#REF!</definedName>
    <definedName name="CCTO12545">#REF!</definedName>
    <definedName name="CCTO133">#REF!</definedName>
    <definedName name="CCTO134">#REF!</definedName>
    <definedName name="CCTO135">#REF!</definedName>
    <definedName name="CCTO136">#REF!</definedName>
    <definedName name="CCTO147">#REF!</definedName>
    <definedName name="CCTO148">#REF!</definedName>
    <definedName name="ccto210">#REF!</definedName>
    <definedName name="CCTOP">#REF!</definedName>
    <definedName name="cctotapa">#REF!</definedName>
    <definedName name="ccuuaa">#REF!</definedName>
    <definedName name="ccxcccc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IRECTO">#REF!</definedName>
    <definedName name="cds" hidden="1">{#N/A,#N/A,FALSE,"sumi ";#N/A,#N/A,FALSE,"RESUMEN"}</definedName>
    <definedName name="CDS_V_INDICES_CIRCUITO_CAUSA">#REF!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GUETA">#REF!</definedName>
    <definedName name="CeldCanti">#REF!</definedName>
    <definedName name="CELDVRUNIT1">#REF!</definedName>
    <definedName name="CEMENTO">#REF!</definedName>
    <definedName name="CEMENTO_BLANCO">#REF!</definedName>
    <definedName name="CEMENTO_GRIS">#REF!</definedName>
    <definedName name="CEMENTO_GRIS_POR_KG">#REF!</definedName>
    <definedName name="CEMENTO_KG_M3">#REF!</definedName>
    <definedName name="Cemento_x_kg">#REF!</definedName>
    <definedName name="CEMENTO99">#REF!</definedName>
    <definedName name="CEMENTOBLANCO">#REF!</definedName>
    <definedName name="CEMENTOBLANCO99">#REF!</definedName>
    <definedName name="CEMENTOGRIS">#REF!</definedName>
    <definedName name="centros">#REF!</definedName>
    <definedName name="CERA">#REF!</definedName>
    <definedName name="CERAMICA">#REF!</definedName>
    <definedName name="CERAMICA_PARA_BAÑOS_Y_MESONES">#REF!</definedName>
    <definedName name="CERAMICA_PARA_PISOS_TRAFICO_5_ANTIDESLIZANTE">#REF!</definedName>
    <definedName name="CERCHA">#REF!</definedName>
    <definedName name="CERCHA_METALICA_EN_ANGULO">#REF!</definedName>
    <definedName name="CERCHA_METALICA_SEGÚN_DISEÑOS_INCLUYE_PLATINAS">#REF!</definedName>
    <definedName name="cerchametalica">#REF!</definedName>
    <definedName name="CERCHANUEVA">#REF!</definedName>
    <definedName name="ceroletra">#REF!</definedName>
    <definedName name="cerounid">#REF!</definedName>
    <definedName name="cerovr">#REF!</definedName>
    <definedName name="CERRADURA">#REF!</definedName>
    <definedName name="CERRADURA_DE_SOBREPONER">#REF!</definedName>
    <definedName name="CERRAJERO">#REF!</definedName>
    <definedName name="cesped">#REF!</definedName>
    <definedName name="CESPEDON">#REF!</definedName>
    <definedName name="Cf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PA">#REF!</definedName>
    <definedName name="CHAPAMET">#REF!</definedName>
    <definedName name="CHAZO_METALICO_3_8">#REF!</definedName>
    <definedName name="CHAZOS_EXPANSIVO_5_8_X_2_1_2">#REF!</definedName>
    <definedName name="CHECK">IF(AND(#REF!=#REF!,#REF!=#REF!,#REF!=#REF!),"ok","ojo")</definedName>
    <definedName name="CHEQU">#REF!</definedName>
    <definedName name="CHEQUE_CORTINA_1">#REF!</definedName>
    <definedName name="CHEQUE12">#REF!</definedName>
    <definedName name="CHEQUE34">#REF!</definedName>
    <definedName name="CHINA">#REF!</definedName>
    <definedName name="CHK_PU">#REF!</definedName>
    <definedName name="CHP">#REF!</definedName>
    <definedName name="Ci">#REF!</definedName>
    <definedName name="CICLOPEO">#REF!</definedName>
    <definedName name="CIELO">#REF!</definedName>
    <definedName name="CILINDROS">#REF!</definedName>
    <definedName name="cinco">#REF!</definedName>
    <definedName name="CIndPresup">#REF!</definedName>
    <definedName name="CINTA">#REF!</definedName>
    <definedName name="CINTA_AISLANTE">#REF!</definedName>
    <definedName name="CINTA_BAND_IT_3_4__x_70_cm._Y_HEBILLA_BAND_IT_3_4">#REF!</definedName>
    <definedName name="CINTA_BAND_IT_5_8__ROLLO">#REF!</definedName>
    <definedName name="CINTA_TEFLON">#REF!</definedName>
    <definedName name="CINTA_V_15">#REF!</definedName>
    <definedName name="CINTAAISLANTE">#REF!</definedName>
    <definedName name="CINTAPVC">#REF!</definedName>
    <definedName name="CINTAR">#REF!</definedName>
    <definedName name="CINTAREFLECTIVA">#REF!</definedName>
    <definedName name="CINTATEFLON">#REF!</definedName>
    <definedName name="Cintilla_de_Poliuretano">#REF!</definedName>
    <definedName name="CIR" localSheetId="2">IF([0]!LG=9,IF(ISERROR([0]!PVT),"",[0]!PVT),"")</definedName>
    <definedName name="CIR">IF([0]!LG=9,IF(ISERROR([0]!PVT),"",[0]!PVT),"")</definedName>
    <definedName name="CIRCUITOS">#REF!</definedName>
    <definedName name="CIRCUNVALAR">#REF!</definedName>
    <definedName name="CISNEROS">#REF!</definedName>
    <definedName name="Ciudades">#REF!</definedName>
    <definedName name="CIZALLA">#REF!</definedName>
    <definedName name="Cj">#REF!</definedName>
    <definedName name="CJPZ">#REF!</definedName>
    <definedName name="cjsa" hidden="1">#REF!</definedName>
    <definedName name="Ck">#REF!</definedName>
    <definedName name="CL">#REF!</definedName>
    <definedName name="clase">#REF!</definedName>
    <definedName name="CLASIFIC">#REF!</definedName>
    <definedName name="clavo">#REF!</definedName>
    <definedName name="Cll">#REF!</definedName>
    <definedName name="Cm">#REF!</definedName>
    <definedName name="cmf">#REF!</definedName>
    <definedName name="CMIBLE">#REF!</definedName>
    <definedName name="CMIBLE1">#REF!</definedName>
    <definedName name="Cn">#REF!</definedName>
    <definedName name="Cñ">#REF!</definedName>
    <definedName name="co">#REF!</definedName>
    <definedName name="CobroSuspencion">"Elipse 8"</definedName>
    <definedName name="Cod">#REF!</definedName>
    <definedName name="CodActEco">#REF!</definedName>
    <definedName name="CODAPU">#REF!</definedName>
    <definedName name="codigo">#REF!,#REF!</definedName>
    <definedName name="codigo_actividad">IF(LEN(#REF!)=7,#REF!,IF(LEN(#REF!)=7,"",#REF!))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O__PRESION_PVC_1">#REF!</definedName>
    <definedName name="CODO_45___3__GRAN_RADIO_C_x_E">#REF!</definedName>
    <definedName name="CODO_45___3__P.V.C">#REF!</definedName>
    <definedName name="CODO_45__2__P.V.C">#REF!</definedName>
    <definedName name="CODO_45_PVC_1">#REF!</definedName>
    <definedName name="CODO_45_PVC_1_2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_PRESION_PVC_1_2">#REF!</definedName>
    <definedName name="CODO_PRESION_PVC_11_2">#REF!</definedName>
    <definedName name="CODO_PRESION_PVC_3">#REF!</definedName>
    <definedName name="CODO_PRESION_PVC_3_4">#REF!</definedName>
    <definedName name="CODO_PVC_4">#REF!</definedName>
    <definedName name="CODO_PVC_6">#REF!</definedName>
    <definedName name="CODO_PVC_AGUAS_LLUVIAS_3">#REF!</definedName>
    <definedName name="CODO_PVC_AGUAS_LLUVIAS_4">#REF!</definedName>
    <definedName name="CODO_PVC_SANITARIO_2">#REF!</definedName>
    <definedName name="CODO_PVC_SANITARIO_3">#REF!</definedName>
    <definedName name="CODO_PVC_SANITARIO_4">#REF!</definedName>
    <definedName name="CODO_PVC_SANITARIO_6">#REF!</definedName>
    <definedName name="Codo_sanitario_pvc_10">#REF!</definedName>
    <definedName name="CODO_SANITARIO_PVC_45x110">#REF!</definedName>
    <definedName name="CODO_SANITARIO_PVC_45x160">#REF!</definedName>
    <definedName name="CODO10">#REF!</definedName>
    <definedName name="codo160x90">#REF!</definedName>
    <definedName name="CODO16X11">#REF!</definedName>
    <definedName name="CODO16X45">#REF!</definedName>
    <definedName name="CODO16X90">#REF!</definedName>
    <definedName name="CODO3">#REF!</definedName>
    <definedName name="CODO3_2">#REF!</definedName>
    <definedName name="CODO3X11">#REF!</definedName>
    <definedName name="CODO3X32">#REF!</definedName>
    <definedName name="CODO3X45">#REF!</definedName>
    <definedName name="CODO3X90">#REF!</definedName>
    <definedName name="CODO4X45">#REF!</definedName>
    <definedName name="CODO4X90">#REF!</definedName>
    <definedName name="CODO6X22">#REF!</definedName>
    <definedName name="codo6x45nova">#REF!</definedName>
    <definedName name="CODO8X22">#REF!</definedName>
    <definedName name="CODO8X45">#REF!</definedName>
    <definedName name="CODO8X90">#REF!</definedName>
    <definedName name="CODOPVC12">#REF!</definedName>
    <definedName name="CODOS">#REF!</definedName>
    <definedName name="cogvsiruj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LAR_DE_DERIVACION_2____1_2">#REF!</definedName>
    <definedName name="COLLAR_DE_DERIVACION_2__X_1">#REF!</definedName>
    <definedName name="COLLAR_DE_DERIVACION_3____1_2">#REF!</definedName>
    <definedName name="Collar_de_derivación_4_x1_2__PVC">#REF!</definedName>
    <definedName name="Collar_de_derivación_4_x3_4__PVC">#REF!</definedName>
    <definedName name="Collar_de_derivación_8_x1_PVC">#REF!</definedName>
    <definedName name="COLLAR_DE_DERIVACION_DE_HF_DE_3____1_2__PARA_INSTALACION_DE_VENTOSA_EN_TUBERIA_DE_P.V.C">#REF!</definedName>
    <definedName name="COLLARIN">#REF!</definedName>
    <definedName name="COLON">#REF!</definedName>
    <definedName name="ColTap">#REF!</definedName>
    <definedName name="columna">#REF!</definedName>
    <definedName name="COLUMNA_METALICA_d_10_E_5MM">#REF!</definedName>
    <definedName name="COLUMNA2020">#REF!</definedName>
    <definedName name="COLUMNA3030">#REF!</definedName>
    <definedName name="COLUMNA4030">#REF!</definedName>
    <definedName name="COLUMNETA">#REF!</definedName>
    <definedName name="Com">#REF!</definedName>
    <definedName name="COMIDA">#REF!</definedName>
    <definedName name="comp">25000</definedName>
    <definedName name="compactacion">#REF!</definedName>
    <definedName name="Compactador_Manual_Saltarín">#REF!</definedName>
    <definedName name="Compilado">#REF!</definedName>
    <definedName name="componentes">#REF!</definedName>
    <definedName name="COMPRE">#REF!</definedName>
    <definedName name="COMPRESOR">#REF!</definedName>
    <definedName name="Compresor__Barrido_y_soplado">#REF!</definedName>
    <definedName name="Compresor_120_HP__con_martillo.">#REF!</definedName>
    <definedName name="Compresores">#REF!</definedName>
    <definedName name="COMPROBANTE_DE_PAGO">#REF!</definedName>
    <definedName name="compuerta">#REF!</definedName>
    <definedName name="comun">10000</definedName>
    <definedName name="CON_3000">#REF!</definedName>
    <definedName name="CON_HTA">SUMIFS(#REF!,#REF!,#REF!,#REF!,"mo")</definedName>
    <definedName name="CON_HTA_APU">SUMIFS(#REF!,#REF!,#REF!,#REF!,"mo")</definedName>
    <definedName name="Concepto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_2000">#REF!</definedName>
    <definedName name="CONCRETO_2000_PSI">#REF!</definedName>
    <definedName name="Concreto_3000_0.40">#REF!</definedName>
    <definedName name="CONCRETO_3000_PSI">#REF!</definedName>
    <definedName name="CONCRETO_3500_PSI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CICLOPEO_2500_PSI">#REF!</definedName>
    <definedName name="CONCRETO_CICLOPEO_3000_PSI">#REF!</definedName>
    <definedName name="CONCRETO_MR___3_8">#REF!</definedName>
    <definedName name="Concreto_Premezclado_MR_42_Mpa">#REF!</definedName>
    <definedName name="Concreto1_m">#REF!</definedName>
    <definedName name="CONCRETO123">#REF!</definedName>
    <definedName name="concreto14">#REF!</definedName>
    <definedName name="Concreto2_m">#REF!</definedName>
    <definedName name="CONCRETO20">#REF!</definedName>
    <definedName name="CONCRETO2000">#REF!</definedName>
    <definedName name="concreto25">#REF!</definedName>
    <definedName name="CONCRETO2500">#REF!</definedName>
    <definedName name="Concreto3_m">#REF!</definedName>
    <definedName name="CONCRETO30">#REF!</definedName>
    <definedName name="CONCRETO3000">#REF!</definedName>
    <definedName name="concreto35">#REF!</definedName>
    <definedName name="Concreto4_m">#REF!</definedName>
    <definedName name="Concreto5_m">#REF!</definedName>
    <definedName name="CONCRETOATRAQUE">#REF!</definedName>
    <definedName name="CONCRETOATRAQUE_2">#REF!</definedName>
    <definedName name="CONCRETOF">#REF!</definedName>
    <definedName name="concretoplaca">#REF!</definedName>
    <definedName name="CONDI1">#REF!</definedName>
    <definedName name="conductor">#REF!</definedName>
    <definedName name="CONDUIT12">#REF!</definedName>
    <definedName name="CONDUIT2">#REF!</definedName>
    <definedName name="CONDUIT34">#REF!</definedName>
    <definedName name="CONECTOR38">#REF!</definedName>
    <definedName name="CONECTORES_BIMETALICOSno4">#REF!</definedName>
    <definedName name="CONECTORES_DE_CORTANTE">#REF!</definedName>
    <definedName name="conexiondomiciliaria">#REF!</definedName>
    <definedName name="ConseqCat">0</definedName>
    <definedName name="ConseqForMitRisk">3</definedName>
    <definedName name="constante">#REF!</definedName>
    <definedName name="Consultor">#REF!</definedName>
    <definedName name="CONT">#REF!</definedName>
    <definedName name="CONTACTOR_TRIPOLAR_30_AMP_ABB">#REF!</definedName>
    <definedName name="CONTENEDOR_DE_RAICES">#REF!</definedName>
    <definedName name="contra">#REF!</definedName>
    <definedName name="Contratante">#REF!</definedName>
    <definedName name="contratista">#REF!</definedName>
    <definedName name="CONTRATO">#REF!</definedName>
    <definedName name="Contreto_3000">#REF!</definedName>
    <definedName name="Coordinador">#REF!</definedName>
    <definedName name="COPIA">[0]!ERR</definedName>
    <definedName name="COPIA1">#REF!</definedName>
    <definedName name="COPIA2">#REF!</definedName>
    <definedName name="copiao4">[0]!ERR</definedName>
    <definedName name="copiar">#REF!</definedName>
    <definedName name="CORRALES_PORCINOS">#REF!</definedName>
    <definedName name="CORRALES_VACUNOS">#REF!</definedName>
    <definedName name="CORREA">#REF!</definedName>
    <definedName name="CORREA31.5">#REF!</definedName>
    <definedName name="CORREAMET">#REF!</definedName>
    <definedName name="correametalica">#REF!</definedName>
    <definedName name="corri">[0]!ERR</definedName>
    <definedName name="cort">30000</definedName>
    <definedName name="CORTACIRCUITOS_MONOPOLARES">#REF!</definedName>
    <definedName name="CORTADORA_DE_PAVIMENTO">#REF!</definedName>
    <definedName name="CORTASOL_METALICO_SEGÚN_PLANOS">#REF!</definedName>
    <definedName name="CORTE">#REF!</definedName>
    <definedName name="CORTE_Y_SELLO_DE_JUNTAS">#REF!</definedName>
    <definedName name="corterocoso">#REF!</definedName>
    <definedName name="CORTINA_METALICA_ENROLLABLE">#REF!</definedName>
    <definedName name="CosteoConsultoria">#REF!</definedName>
    <definedName name="COSTIND">#REF!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DIRECTO">#REF!</definedName>
    <definedName name="COSTODIRECTO_1">"#REF!"</definedName>
    <definedName name="CostoDirectoObra">#REF!</definedName>
    <definedName name="Costopérdidas">#REF!</definedName>
    <definedName name="COSTOS">#REF!</definedName>
    <definedName name="COSTOS_DIRECTOS">#REF!</definedName>
    <definedName name="COTAS">#REF!</definedName>
    <definedName name="COTIZACION">#REF!</definedName>
    <definedName name="CotizacionARP">#REF!</definedName>
    <definedName name="cp">#REF!</definedName>
    <definedName name="CPDO8X11">#REF!</definedName>
    <definedName name="CPF">#REF!</definedName>
    <definedName name="CPR">#REF!</definedName>
    <definedName name="Cq">#REF!</definedName>
    <definedName name="Cr">#REF!</definedName>
    <definedName name="credito_completa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RP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ANGULO_HIERRO_GALVANIZADO_DE_2mts">#REF!</definedName>
    <definedName name="CRUDO">#REF!</definedName>
    <definedName name="CRUZ3">#REF!</definedName>
    <definedName name="CRUZ4">#REF!</definedName>
    <definedName name="CRUZ4X3">#REF!</definedName>
    <definedName name="cs">#REF!</definedName>
    <definedName name="CS_AVG_SIZE">#REF!</definedName>
    <definedName name="CS_WELDING">#REF!</definedName>
    <definedName name="CSDFFD">#REF!</definedName>
    <definedName name="CT">#REF!</definedName>
    <definedName name="CTA">#REF!</definedName>
    <definedName name="CTE">#REF!</definedName>
    <definedName name="ctoin">#REF!</definedName>
    <definedName name="CTR">#REF!</definedName>
    <definedName name="CTRPAG">#REF!</definedName>
    <definedName name="CU">#REF!</definedName>
    <definedName name="CUAD_011">#REF!</definedName>
    <definedName name="CUAD_014">#REF!</definedName>
    <definedName name="CUAD_102">#REF!</definedName>
    <definedName name="CUAD_104">#REF!</definedName>
    <definedName name="CUAD_112">#REF!</definedName>
    <definedName name="CUAD_114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_____1E__1E_1E_0">#REF!</definedName>
    <definedName name="CUADRILLA_____A____1_1_8">#REF!</definedName>
    <definedName name="CUADRILLA_____B____1_1_2">#REF!</definedName>
    <definedName name="CUADRILLA_____C___0_1_2">#REF!</definedName>
    <definedName name="CUADRILLA_____D__0_1_1">#REF!</definedName>
    <definedName name="CUADRILLA_____E___1_0_2">#REF!</definedName>
    <definedName name="CUADRILLA_____F__0_0_2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__1_2_8__CONCRETOS">#REF!</definedName>
    <definedName name="CUADRILLA_B__0_1_8__EXCAVACIONES_Y_RELLENOS">#REF!</definedName>
    <definedName name="CUADRILLA_C__1_1_2__INSTALACIÓN_DE_TUBERIA_Y_ACCESORIOS">#REF!</definedName>
    <definedName name="CUADRILLA_D__1_1_2__FIGURACIÓN_DE_HIERRO">#REF!</definedName>
    <definedName name="CUADRILLA_E__1_1_2__MAMPOSTERIA">#REF!</definedName>
    <definedName name="CUADRILLA_F__1_2_1__FORMALETAS">#REF!</definedName>
    <definedName name="CUADRILLA_G__0_0_4">#REF!</definedName>
    <definedName name="CUADRILLA_G__1_2_1__ACABADOS">#REF!</definedName>
    <definedName name="CUADRILLA_H__0_1_2__CERRAMIENTO">#REF!</definedName>
    <definedName name="CUADRILLA_I__1_2_0__TOPOGRAFICA">#REF!</definedName>
    <definedName name="CUADRILLA_J__1_0_8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_T__1T_2C">#REF!</definedName>
    <definedName name="cuadrilla1">#REF!</definedName>
    <definedName name="cuadrillaa4">#REF!</definedName>
    <definedName name="Cuadrillas">#REF!</definedName>
    <definedName name="cuadrillas2">#REF!</definedName>
    <definedName name="CUADRITO">#REF!</definedName>
    <definedName name="CUADRO">#REF!</definedName>
    <definedName name="CUAL">[0]!ERR</definedName>
    <definedName name="CUAL_1">"[0]!err"</definedName>
    <definedName name="CUAL_10">#REF!</definedName>
    <definedName name="CUAL_3">#REF!</definedName>
    <definedName name="CUAL_9">#REF!</definedName>
    <definedName name="CUAPLO">#REF!</definedName>
    <definedName name="CUATOP">#REF!</definedName>
    <definedName name="CUBIERTAAC">#REF!</definedName>
    <definedName name="cubiertaeternit">#REF!</definedName>
    <definedName name="CUBIERTAZ">#REF!</definedName>
    <definedName name="CUBS">#REF!</definedName>
    <definedName name="CUCON">#REF!</definedName>
    <definedName name="CUENTA">#REF!</definedName>
    <definedName name="CUEXC">#REF!</definedName>
    <definedName name="CUEZCO">#REF!</definedName>
    <definedName name="CUNET" hidden="1">{"via1",#N/A,TRUE,"general";"via2",#N/A,TRUE,"general";"via3",#N/A,TRUE,"general"}</definedName>
    <definedName name="cuneta">#REF!</definedName>
    <definedName name="CUNETA1">#REF!</definedName>
    <definedName name="CUNETA2">#REF!</definedName>
    <definedName name="CUNETAV">#REF!</definedName>
    <definedName name="CUPLOM">#REF!</definedName>
    <definedName name="CURVAPVC12">#REF!</definedName>
    <definedName name="CURVAS_CONDUIT_PVC_1">#REF!</definedName>
    <definedName name="CURVAS_CONDUIT_PVC_1_1_2">#REF!</definedName>
    <definedName name="Curvas_conduit_pvc_3_4">#REF!</definedName>
    <definedName name="CURVAS12">#REF!</definedName>
    <definedName name="CURVAS34">#REF!</definedName>
    <definedName name="CURVASPVC34">#REF!</definedName>
    <definedName name="Customize">#REF!</definedName>
    <definedName name="CUTOP">#REF!</definedName>
    <definedName name="cv">#REF!</definedName>
    <definedName name="cv_51">#REF!</definedName>
    <definedName name="CVa">#REF!</definedName>
    <definedName name="cvb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y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1">#REF!</definedName>
    <definedName name="d_CUBIERTA">#REF!</definedName>
    <definedName name="d_percápita">#REF!</definedName>
    <definedName name="DADADAD" hidden="1">{#N/A,#N/A,TRUE,"CODIGO DEPENDENCIA"}</definedName>
    <definedName name="DAFBYNM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1">#REF!</definedName>
    <definedName name="DATOS_CONTRATO">#REF!</definedName>
    <definedName name="Datos_SW_G1">#REF!</definedName>
    <definedName name="Datos_SW_G2">#REF!</definedName>
    <definedName name="datoseq">#REF!</definedName>
    <definedName name="datosx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FRGJTU">#REF!</definedName>
    <definedName name="DBGBSD">#REF!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_1">"[0]!err"</definedName>
    <definedName name="dd_10">#REF!</definedName>
    <definedName name="dd_3">#REF!</definedName>
    <definedName name="dd_9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cision">#REF!</definedName>
    <definedName name="DECORPISOB">#REF!</definedName>
    <definedName name="deded" hidden="1">{"TAB1",#N/A,TRUE,"GENERAL";"TAB2",#N/A,TRUE,"GENERAL";"TAB3",#N/A,TRUE,"GENERAL";"TAB4",#N/A,TRUE,"GENERAL";"TAB5",#N/A,TRUE,"GENERAL"}</definedName>
    <definedName name="DEDRR">#REF!</definedName>
    <definedName name="DEF">#REF!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k">#REF!</definedName>
    <definedName name="demanto">#REF!</definedName>
    <definedName name="demanto_51">#REF!</definedName>
    <definedName name="DEMO">#REF!</definedName>
    <definedName name="DEMOLICION">#REF!</definedName>
    <definedName name="DEMOLICIÓN">#REF!</definedName>
    <definedName name="DEMOLICION_2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END">#REF!</definedName>
    <definedName name="DEPENDENCIA">#REF!</definedName>
    <definedName name="DEPENDENCIAS">#REF!</definedName>
    <definedName name="DER">#N/A</definedName>
    <definedName name="DERF" hidden="1">{#N/A,#N/A,FALSE,"310.1";#N/A,#N/A,FALSE,"321.1";#N/A,#N/A,FALSE,"320.3";#N/A,#N/A,FALSE,"330.1"}</definedName>
    <definedName name="DERFE">#REF!</definedName>
    <definedName name="DERRUMBES111">#REF!</definedName>
    <definedName name="DESALOJO__KM_M3">#REF!</definedName>
    <definedName name="desarrolladas">#REF!,#REF!,#REF!,#REF!</definedName>
    <definedName name="DESC_APU">#N/A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521">#REF!</definedName>
    <definedName name="descriminado">#N/A</definedName>
    <definedName name="Descrip_cuadrillas">#REF!</definedName>
    <definedName name="Descrip_equipos">#REF!</definedName>
    <definedName name="Descrip_transporte">#REF!</definedName>
    <definedName name="DESCRIPC">#REF!</definedName>
    <definedName name="Descripcion">#REF!</definedName>
    <definedName name="Descripción">#REF!</definedName>
    <definedName name="DESCRIPCION_APU">#N/A</definedName>
    <definedName name="DescripPpto">#REF!</definedName>
    <definedName name="DESCRP1">#REF!</definedName>
    <definedName name="DESCRP2">#REF!</definedName>
    <definedName name="DESCUENTOS">#REF!</definedName>
    <definedName name="DESCUNMI">#REF!</definedName>
    <definedName name="dESMONTE">#N/A</definedName>
    <definedName name="DESMONTE_DE_ESTRUCTURA_TIPO_ICEL_561__INCLUYE_RETIRO_MÁX._5_KM">#REF!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PERDICIO">#REF!</definedName>
    <definedName name="DESPOSTE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GBTRG">#REF!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>#REF!</definedName>
    <definedName name="DFGG">#REF!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F">#REF!</definedName>
    <definedName name="DFVB">#REF!</definedName>
    <definedName name="DFVBNFGN">#REF!</definedName>
    <definedName name="DFVUI" hidden="1">{"via1",#N/A,TRUE,"general";"via2",#N/A,TRUE,"general";"via3",#N/A,TRUE,"general"}</definedName>
    <definedName name="DFWEREG">#REF!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">#REF!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GONALES">#REF!</definedName>
    <definedName name="Diámetro">#REF!</definedName>
    <definedName name="diámetroft">#REF!</definedName>
    <definedName name="diametros">#REF!</definedName>
    <definedName name="DIAS">#REF!</definedName>
    <definedName name="DIC">#REF!</definedName>
    <definedName name="diego">#REF!</definedName>
    <definedName name="diego1">#REF!</definedName>
    <definedName name="DifConsultoriaFM">#REF!</definedName>
    <definedName name="dife">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">#REF!</definedName>
    <definedName name="DILATACIONES">#REF!</definedName>
    <definedName name="DINAMITERO">#REF!</definedName>
    <definedName name="DINTEL">#REF!</definedName>
    <definedName name="DINTELES">#REF!</definedName>
    <definedName name="DIOGE">#REF!</definedName>
    <definedName name="Direccio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S">#REF!</definedName>
    <definedName name="DISEÑOS">#REF!</definedName>
    <definedName name="Disolvente_para_pintura_Trafico__acrílico">#REF!</definedName>
    <definedName name="display_area_2">#REF!</definedName>
    <definedName name="DISTANCIA_ARENA">#REF!</definedName>
    <definedName name="DISTANCIA_CEMENTO">#REF!</definedName>
    <definedName name="DISTANCIA_TRITURADO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ACIÓN">#REF!</definedName>
    <definedName name="Dp">#REF!</definedName>
    <definedName name="DPF">#REF!</definedName>
    <definedName name="DPI">#REF!</definedName>
    <definedName name="DPI1_1">#REF!</definedName>
    <definedName name="DPI1_1_1">#REF!</definedName>
    <definedName name="DPM">#REF!</definedName>
    <definedName name="DPR">#REF!</definedName>
    <definedName name="DPY">#REF!</definedName>
    <definedName name="DPY1_1">#REF!</definedName>
    <definedName name="DPY1_1_1">#REF!</definedName>
    <definedName name="drf">#REF!</definedName>
    <definedName name="DRH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ZDCXZCAWDAW">#REF!</definedName>
    <definedName name="DSAWE">#REF!</definedName>
    <definedName name="Dsbcm">#REF!</definedName>
    <definedName name="DSBYTEMU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G">#REF!</definedName>
    <definedName name="dsds">#REF!</definedName>
    <definedName name="dsdsd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FW">#REF!</definedName>
    <definedName name="DSP">#REF!</definedName>
    <definedName name="DSP1_1">#REF!</definedName>
    <definedName name="DSP1_1_1">#REF!</definedName>
    <definedName name="dt">#REF!</definedName>
    <definedName name="DTOLUM">#REF!</definedName>
    <definedName name="dtrhj" hidden="1">{"via1",#N/A,TRUE,"general";"via2",#N/A,TRUE,"general";"via3",#N/A,TRUE,"general"}</definedName>
    <definedName name="DTS">#REF!</definedName>
    <definedName name="DUCHA">#REF!</definedName>
    <definedName name="DUCTO_CONDUIT_PVC_3_4">#REF!</definedName>
    <definedName name="DUCTO_METALICO_GALVANIZADO_1">#REF!</definedName>
    <definedName name="Duitama">#REF!</definedName>
    <definedName name="DuracionMeses">#REF!</definedName>
    <definedName name="DuracionSemanas">#REF!</definedName>
    <definedName name="DURMIENTE">#REF!</definedName>
    <definedName name="DURMIENTE510">#REF!</definedName>
    <definedName name="dutr">#REF!</definedName>
    <definedName name="Dv">#REF!</definedName>
    <definedName name="dxfgg" hidden="1">{"via1",#N/A,TRUE,"general";"via2",#N/A,TRUE,"general";"via3",#N/A,TRUE,"general"}</definedName>
    <definedName name="E">#REF!</definedName>
    <definedName name="E_03">#REF!</definedName>
    <definedName name="e_INSTALACIONES_HIDRAULICAS">#REF!</definedName>
    <definedName name="e3e33" hidden="1">{"via1",#N/A,TRUE,"general";"via2",#N/A,TRUE,"general";"via3",#N/A,TRUE,"general"}</definedName>
    <definedName name="ec">#REF!</definedName>
    <definedName name="ece">#REF!</definedName>
    <definedName name="ECP">#REF!</definedName>
    <definedName name="ECP1_1">#REF!</definedName>
    <definedName name="ECP1_1_1">#REF!</definedName>
    <definedName name="ED_INDUSTRIAL">#REF!</definedName>
    <definedName name="ED_SUBPRODUCTOS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gfhmn" hidden="1">{"via1",#N/A,TRUE,"general";"via2",#N/A,TRUE,"general";"via3",#N/A,TRUE,"general"}</definedName>
    <definedName name="EDIER">#REF!</definedName>
    <definedName name="EDIFICIO_PIELES">#REF!</definedName>
    <definedName name="edil">#REF!</definedName>
    <definedName name="EE">[0]!ERR</definedName>
    <definedName name="EE_1">"[0]!err"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C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wef">#REF!</definedName>
    <definedName name="egeg" hidden="1">{"TAB1",#N/A,TRUE,"GENERAL";"TAB2",#N/A,TRUE,"GENERAL";"TAB3",#N/A,TRUE,"GENERAL";"TAB4",#N/A,TRUE,"GENERAL";"TAB5",#N/A,TRUE,"GENERAL"}</definedName>
    <definedName name="egh">#REF!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ec">50000</definedName>
    <definedName name="ELECTRICISTA">#REF!</definedName>
    <definedName name="electrico">#REF!</definedName>
    <definedName name="electrico2">#REF!</definedName>
    <definedName name="ELIMINACIONPROYC">#REF!</definedName>
    <definedName name="EM.2">#REF!</definedName>
    <definedName name="EM.4">#REF!</definedName>
    <definedName name="EM.5">#REF!</definedName>
    <definedName name="emanto">#REF!</definedName>
    <definedName name="emanto_51">#REF!</definedName>
    <definedName name="eme">[0]!ERR</definedName>
    <definedName name="EMPAQUE">#REF!</definedName>
    <definedName name="EMPLEADO">#REF!</definedName>
    <definedName name="Empresa">#REF!</definedName>
    <definedName name="EMR">#REF!</definedName>
    <definedName name="EMRC">#REF!</definedName>
    <definedName name="EMULSION">#REF!</definedName>
    <definedName name="ENBOQUILLADOR_PARA_CERAMICAS">#REF!</definedName>
    <definedName name="ENCHAPE">#REF!</definedName>
    <definedName name="ENCHAPECERAMICA">#REF!</definedName>
    <definedName name="ENCHAPELADRILLO">#REF!</definedName>
    <definedName name="encof">#REF!</definedName>
    <definedName name="End_Bal">#REF!</definedName>
    <definedName name="ene">#REF!</definedName>
    <definedName name="ENERO">#REF!</definedName>
    <definedName name="ENEROA">#REF!</definedName>
    <definedName name="ENSAYO">#REF!</definedName>
    <definedName name="ensayo2">#N/A</definedName>
    <definedName name="Ensayos">#REF!</definedName>
    <definedName name="ENT">#REF!</definedName>
    <definedName name="entibado">#REF!</definedName>
    <definedName name="ENTRADA">#REF!</definedName>
    <definedName name="ENTRADASP">#REF!</definedName>
    <definedName name="ENTREPISO">#REF!</definedName>
    <definedName name="EOPJKNCKNCX">#REF!</definedName>
    <definedName name="EPECIALIDAD_SIDOE">#REF!</definedName>
    <definedName name="EPS">#REF!</definedName>
    <definedName name="EQ">#REF!</definedName>
    <definedName name="EQP">#REF!</definedName>
    <definedName name="EQTOP">#REF!</definedName>
    <definedName name="EQUI">#REF!</definedName>
    <definedName name="equipo">#REF!</definedName>
    <definedName name="EQUIPO_1">#REF!</definedName>
    <definedName name="Equipo_de_computo_con_software_o_licencia">#REF!</definedName>
    <definedName name="EQUIPO_DE_SOLDADURA">#REF!</definedName>
    <definedName name="EQUIPO_DE_TOPOGRAFIA">#REF!</definedName>
    <definedName name="EQUIPO_DE_TOPOGRAFÍA">#REF!</definedName>
    <definedName name="EQUIPO_PARA_PINTURA_DE_TRAFICO">#REF!</definedName>
    <definedName name="EQUIPO1">#REF!</definedName>
    <definedName name="Equipos">#REF!</definedName>
    <definedName name="equipos_cargue">#REF!</definedName>
    <definedName name="EQUIPOS1">#REF!</definedName>
    <definedName name="EQUIPOSOLDADURA">#REF!</definedName>
    <definedName name="EQUISOLDADURA">#REF!</definedName>
    <definedName name="eqw" hidden="1">{"via1",#N/A,TRUE,"general";"via2",#N/A,TRUE,"general";"via3",#N/A,TRUE,"general"}</definedName>
    <definedName name="er">#REF!</definedName>
    <definedName name="ere">#REF!</definedName>
    <definedName name="ERE_ART">#REF!</definedName>
    <definedName name="EREE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2">IF([0]!LG=9,[0]!FES,"")</definedName>
    <definedName name="ESC">IF([0]!LG=9,[0]!FES,"")</definedName>
    <definedName name="escalones">#REF!</definedName>
    <definedName name="Escalones_3_4__con_anticorrosivo">#REF!</definedName>
    <definedName name="ESCOMBRERA">#REF!</definedName>
    <definedName name="ESCOMBROS">#REF!</definedName>
    <definedName name="ESE">#REF!</definedName>
    <definedName name="Esferas_reflectivas">#REF!</definedName>
    <definedName name="esmaltadoi">#REF!</definedName>
    <definedName name="ESMALTE">#REF!</definedName>
    <definedName name="Esmalte_Pintuco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320.1">#REF!</definedName>
    <definedName name="ESP330.1">#REF!</definedName>
    <definedName name="ESP330.1P">#REF!</definedName>
    <definedName name="ESP330.2">#REF!</definedName>
    <definedName name="ESP632.1P">#REF!</definedName>
    <definedName name="ESP632.4P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JO">#REF!</definedName>
    <definedName name="ESPEJO_4_MM">#REF!</definedName>
    <definedName name="ESPEJO3MM">#REF!</definedName>
    <definedName name="ESPESOR">#REF!</definedName>
    <definedName name="ESRFDG">#REF!</definedName>
    <definedName name="EST10A">#REF!</definedName>
    <definedName name="EST10V1">#REF!</definedName>
    <definedName name="EST11A">#REF!</definedName>
    <definedName name="ESTA">#REF!</definedName>
    <definedName name="Estabilidad">#REF!</definedName>
    <definedName name="Estabilidad2">#REF!</definedName>
    <definedName name="Estabilidad3">#REF!</definedName>
    <definedName name="ESTACA">#REF!</definedName>
    <definedName name="Estaca_2_x2_x0.50m">#REF!</definedName>
    <definedName name="ESTACAS">#REF!</definedName>
    <definedName name="ESTACAS_80_cm">#REF!</definedName>
    <definedName name="Estados">#REF!</definedName>
    <definedName name="ESTERCOLERO">#REF!</definedName>
    <definedName name="Estimate_Factor">1</definedName>
    <definedName name="ESTOPA">#REF!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S">#REF!</definedName>
    <definedName name="et">#REF!</definedName>
    <definedName name="ETAP">#REF!</definedName>
    <definedName name="ETAPA_PACC">#REF!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AVACION">#REF!</definedName>
    <definedName name="EXCAVACIONMANUAL">#REF!</definedName>
    <definedName name="excavacionmaquina">#REF!</definedName>
    <definedName name="EXCAVACIONPARQUEOS">#REF!</definedName>
    <definedName name="exCEL">#REF!</definedName>
    <definedName name="exCEL_51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_INSTAC_AIRE_ACONDICIONADO">#REF!</definedName>
    <definedName name="f_INSTAC_ELECTRICAS_TELEF">#REF!</definedName>
    <definedName name="f_INSTALA_GAS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2">Scheduled_Payment+Extra_Payment</definedName>
    <definedName name="FABI">Scheduled_Payment+Extra_Payment</definedName>
    <definedName name="FABIAN">#N/A</definedName>
    <definedName name="FAC" hidden="1">#REF!</definedName>
    <definedName name="FacConv">#REF!</definedName>
    <definedName name="FACIL">#REF!</definedName>
    <definedName name="Facilidades">#REF!</definedName>
    <definedName name="factor">#REF!</definedName>
    <definedName name="FACTOR1">#REF!</definedName>
    <definedName name="FACTOR2">#REF!</definedName>
    <definedName name="FACTOR3">#REF!</definedName>
    <definedName name="FACTOR4">#REF!</definedName>
    <definedName name="FACTOR5">#REF!</definedName>
    <definedName name="FactorCostoPotencia">#REF!</definedName>
    <definedName name="FACTORE">#REF!</definedName>
    <definedName name="FACTORH">#REF!</definedName>
    <definedName name="FactorMultFinal">#REF!</definedName>
    <definedName name="FactorMultiplicaCalculado">#REF!</definedName>
    <definedName name="factura">#REF!</definedName>
    <definedName name="FACTURADO">#REF!</definedName>
    <definedName name="FAFZCZ">#REF!</definedName>
    <definedName name="FALTANTES1">#REF!</definedName>
    <definedName name="FareWellStmnt">#REF!</definedName>
    <definedName name="FaseProyecto">#REF!</definedName>
    <definedName name="FAVIGEL_25_KG">#REF!</definedName>
    <definedName name="fb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adsfa_1" hidden="1">{"PRES REHAB ARM-PER POR ITEMS  KM A KM",#N/A,TRUE,"Rehabilitacion Arm-Per"}</definedName>
    <definedName name="fdadsfa_1_1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RERO">#REF!</definedName>
    <definedName name="FEC">#REF!</definedName>
    <definedName name="FECH">#REF!</definedName>
    <definedName name="Fecha">#REF!</definedName>
    <definedName name="FECHA_2">#REF!</definedName>
    <definedName name="FECHA5">#REF!,#REF!</definedName>
    <definedName name="FechaInicio">#REF!</definedName>
    <definedName name="FechaTermina">#REF!</definedName>
    <definedName name="FechaTerminacion">#REF!</definedName>
    <definedName name="FENREO">#REF!</definedName>
    <definedName name="fer">#REF!</definedName>
    <definedName name="ferfer" hidden="1">{"via1",#N/A,TRUE,"general";"via2",#N/A,TRUE,"general";"via3",#N/A,TRUE,"general"}</definedName>
    <definedName name="FERNANDO">#REF!</definedName>
    <definedName name="Festivos">#REF!</definedName>
    <definedName name="fevenad1">#REF!</definedName>
    <definedName name="fevenad2">#REF!</definedName>
    <definedName name="fevenin">#REF!</definedName>
    <definedName name="FEWF">#REF!</definedName>
    <definedName name="ff">[0]!ERR</definedName>
    <definedName name="ff_1">"[0]!err"</definedName>
    <definedName name="FFEW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>[0]!ERR</definedName>
    <definedName name="fg_1">"[0]!err"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">#REF!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>#REF!</definedName>
    <definedName name="FGFDG">#REF!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J">#REF!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C">#REF!</definedName>
    <definedName name="Fil_Fechas">#REF!</definedName>
    <definedName name="Fill" hidden="1">#REF!</definedName>
    <definedName name="fill1" hidden="1">#REF!</definedName>
    <definedName name="FILOS">#REF!</definedName>
    <definedName name="filtro">35000</definedName>
    <definedName name="FILTROS">#REF!</definedName>
    <definedName name="fin">#REF!</definedName>
    <definedName name="Fin_de_semana">#REF!</definedName>
    <definedName name="final">#REF!</definedName>
    <definedName name="FINANCIACION">[0]!ERR</definedName>
    <definedName name="FINANCIACION_1">"[0]!err"</definedName>
    <definedName name="FinePrint">#REF!</definedName>
    <definedName name="FINI">#REF!</definedName>
    <definedName name="Finisher">#REF!</definedName>
    <definedName name="FinPpto">#REF!</definedName>
    <definedName name="FinPpto2">#REF!</definedName>
    <definedName name="fitro">40000</definedName>
    <definedName name="fk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lujo2">#REF!</definedName>
    <definedName name="Flujo3">#REF!</definedName>
    <definedName name="FM">1.18</definedName>
    <definedName name="fnic">#REF!</definedName>
    <definedName name="FO">1.32</definedName>
    <definedName name="Fondo">#REF!</definedName>
    <definedName name="FONDOPEN">#REF!</definedName>
    <definedName name="FOR">#REF!</definedName>
    <definedName name="FORDESCR">#REF!</definedName>
    <definedName name="form">#REF!</definedName>
    <definedName name="FORM_C3">#REF!</definedName>
    <definedName name="forma">2000</definedName>
    <definedName name="FORMALE">#REF!</definedName>
    <definedName name="FORMALETA">#REF!</definedName>
    <definedName name="Formaleta_en_madera">#REF!</definedName>
    <definedName name="FORMALETA_METALICA_CERCHAS_Y_TACOS">#REF!</definedName>
    <definedName name="Formaleta_metalica_para_bordillo">#REF!</definedName>
    <definedName name="FORMALETAM2">#REF!</definedName>
    <definedName name="Format">#REF!</definedName>
    <definedName name="FormLinPresup">#REF!</definedName>
    <definedName name="FORMOLT">#REF!</definedName>
    <definedName name="formu">#REF!</definedName>
    <definedName name="FORMUL">#REF!</definedName>
    <definedName name="FORMULARIO" hidden="1">#REF!</definedName>
    <definedName name="formularioCantidades">#REF!</definedName>
    <definedName name="FORSHE">#REF!</definedName>
    <definedName name="FORUNMIS">#REF!</definedName>
    <definedName name="FOTO">#REF!</definedName>
    <definedName name="FOTOCELDA">#REF!</definedName>
    <definedName name="FOTOCONTROL__BREAK_BASE_FOTOCELDA_CAJA_CONT.">#REF!</definedName>
    <definedName name="FOTOS">#REF!</definedName>
    <definedName name="FP">#REF!</definedName>
    <definedName name="FPMAS2">#REF!</definedName>
    <definedName name="FPMENOS2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DD">#REF!</definedName>
    <definedName name="FREDD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tb">#REF!</definedName>
    <definedName name="fu">[0]!ERR</definedName>
    <definedName name="fu_1">"[0]!err"</definedName>
    <definedName name="fuente">#REF!</definedName>
    <definedName name="Full_Print">#REF!</definedName>
    <definedName name="FUMIGADORA">#REF!</definedName>
    <definedName name="FUSILERA_5_AMPERIOS_X_3_SECCIONES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DF">#REF!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1_">#REF!</definedName>
    <definedName name="ga">#REF!</definedName>
    <definedName name="GABINETE">#REF!</definedName>
    <definedName name="GAJ">#REF!</definedName>
    <definedName name="GANCHO">#REF!</definedName>
    <definedName name="GANCHO_PARA_PLACA_ONDULADA">#REF!</definedName>
    <definedName name="GANCHO_PARA_SOPORTE_CANAL_AMAZONA">#REF!</definedName>
    <definedName name="GANCHOS">#REF!</definedName>
    <definedName name="GANCHOS_SOPORTE_CANAL_AMAZONA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S">#REF!</definedName>
    <definedName name="GastosViajes">#REF!</definedName>
    <definedName name="GATO">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BVBF" hidden="1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DREN_CIRCULAR_100mm">#REF!</definedName>
    <definedName name="GEODREN_CIRCULAR_160mm">#REF!</definedName>
    <definedName name="GEODREN_CIRCULAR_200mm">#REF!</definedName>
    <definedName name="GEODREN_PLANAR">#REF!</definedName>
    <definedName name="GEOMALLA_LBO_202">#REF!</definedName>
    <definedName name="Geotex">#REF!</definedName>
    <definedName name="geotextil">2400</definedName>
    <definedName name="Geotextil_NT_2000">#REF!</definedName>
    <definedName name="GEOTEXTIL_PARA_ESTABILIZACION">#REF!</definedName>
    <definedName name="Geotextil_T_2400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">#REF!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G">[0]!ERR</definedName>
    <definedName name="GGG_1">"[0]!err"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gy">#REF!,#REF!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hidden="1">{"via1",#N/A,TRUE,"general";"via2",#N/A,TRUE,"general";"via3",#N/A,TRUE,"general"}</definedName>
    <definedName name="ghgh">#REF!</definedName>
    <definedName name="GHGHJG">#REF!</definedName>
    <definedName name="ghghy">#REF!</definedName>
    <definedName name="ghhjhj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LJK">#REF!</definedName>
    <definedName name="ghnbbfr" hidden="1">{#N/A,#N/A,TRUE,"1842CWN0"}</definedName>
    <definedName name="ghu">#REF!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gl">#REF!</definedName>
    <definedName name="Globa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C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TO">#REF!</definedName>
    <definedName name="GRANITO___2">#REF!</definedName>
    <definedName name="GRANITOVERDE">#REF!</definedName>
    <definedName name="GRANO">#REF!</definedName>
    <definedName name="GRANSON">#REF!</definedName>
    <definedName name="granular">28000</definedName>
    <definedName name="Grava">#REF!</definedName>
    <definedName name="Gravas">#REF!</definedName>
    <definedName name="Gravilla">#REF!</definedName>
    <definedName name="GRAVILLA_M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Y">#REF!</definedName>
    <definedName name="GRFEDS" hidden="1">#REF!</definedName>
    <definedName name="grggwero" hidden="1">{"via1",#N/A,TRUE,"general";"via2",#N/A,TRUE,"general";"via3",#N/A,TRUE,"general"}</definedName>
    <definedName name="Griferia_lavamanos">#REF!</definedName>
    <definedName name="gris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aña">#REF!</definedName>
    <definedName name="guadua">#REF!</definedName>
    <definedName name="GUADUA_2.5_m">#REF!</definedName>
    <definedName name="Guadua_L___3_mts_Dmin_12_cm">#REF!</definedName>
    <definedName name="guaimar">#REF!</definedName>
    <definedName name="guardaescoba">#REF!</definedName>
    <definedName name="Guardaescoba_cemento">#REF!</definedName>
    <definedName name="Gv">#REF!</definedName>
    <definedName name="Gw">#REF!</definedName>
    <definedName name="gy">#REF!</definedName>
    <definedName name="h">#REF!</definedName>
    <definedName name="h_PISOS_Y_PAVIMENTO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yud">#REF!</definedName>
    <definedName name="Hazards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amion">#REF!</definedName>
    <definedName name="HD.3">#REF!</definedName>
    <definedName name="HD.4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BILLA_PARA_CINTA_BAND_IT_5_8">#REF!</definedName>
    <definedName name="HEBILLA_Y_CINTA_BAND_IT_3_4">#REF!</definedName>
    <definedName name="hed">#REF!</definedName>
    <definedName name="hen">#REF!</definedName>
    <definedName name="hernan">#REF!</definedName>
    <definedName name="HERR">#REF!</definedName>
    <definedName name="HERRAMIENTA">#REF!</definedName>
    <definedName name="HERRAMIENTA_ELECTRICA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[0]!ERR</definedName>
    <definedName name="hh_1">"[0]!err"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>#REF!</definedName>
    <definedName name="hierro1">#REF!</definedName>
    <definedName name="hijo">#REF!</definedName>
    <definedName name="HILO">#REF!</definedName>
    <definedName name="HILOC">#REF!</definedName>
    <definedName name="hing">#REF!</definedName>
    <definedName name="hit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" localSheetId="2">DATE(YEAR(#REF!),MONTH(#REF!)+Payment_Number,DAY(#REF!))</definedName>
    <definedName name="HOJA">DATE(YEAR(#REF!),MONTH(#REF!)+Payment_Number,DAY(#REF!))</definedName>
    <definedName name="Hoja__1__de__3">#REF!</definedName>
    <definedName name="HOJA1">#REF!</definedName>
    <definedName name="HOJA444" localSheetId="2">DATE(YEAR(#REF!),MONTH(#REF!)+Payment_Number,DAY(#REF!))</definedName>
    <definedName name="HOJA444">DATE(YEAR(#REF!),MONTH(#REF!)+Payment_Number,DAY(#REF!))</definedName>
    <definedName name="HOJA56">#REF!</definedName>
    <definedName name="HOJA8">#REF!</definedName>
    <definedName name="HOJACEGUETA">#REF!</definedName>
    <definedName name="HonoraProfesionales">#REF!</definedName>
    <definedName name="HonoraTecnicos">#REF!</definedName>
    <definedName name="HOR">#REF!</definedName>
    <definedName name="HOR.EQ">#REF!</definedName>
    <definedName name="HORA">#REF!</definedName>
    <definedName name="HORA2">#REF!</definedName>
    <definedName name="HORALL">#REF!</definedName>
    <definedName name="HOR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at2">#REF!</definedName>
    <definedName name="HOREQ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y" hidden="1">#REF!</definedName>
    <definedName name="HOYO">#REF!</definedName>
    <definedName name="HOYOO">#REF!</definedName>
    <definedName name="HOYOOO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hidden="1">{"via1",#N/A,TRUE,"general";"via2",#N/A,TRUE,"general";"via3",#N/A,TRUE,"general"}</definedName>
    <definedName name="HU">#REF!</definedName>
    <definedName name="HUECO4">#REF!</definedName>
    <definedName name="HUECO5">#REF!</definedName>
    <definedName name="HUECO6">#REF!</definedName>
    <definedName name="hut">#REF!</definedName>
    <definedName name="hvehiculo">#REF!</definedName>
    <definedName name="hxdfk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_ZONA_VERDE">#REF!</definedName>
    <definedName name="i0">#REF!</definedName>
    <definedName name="I1318A1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ABALLETEAC">#REF!</definedName>
    <definedName name="ICABALLETEZ">#REF!</definedName>
    <definedName name="icbf">#REF!</definedName>
    <definedName name="Icct">#REF!</definedName>
    <definedName name="ICOPOR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K">#REF!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ERMEABILIZACION">#REF!</definedName>
    <definedName name="impermeabilizante">#REF!</definedName>
    <definedName name="IMPERMEABILIZANTE_PARA_MORTERO">#REF!</definedName>
    <definedName name="IMPERMMORTERO">#REF!</definedName>
    <definedName name="ImpPolizasConsultoria">#REF!</definedName>
    <definedName name="ImpPolizasObra">#REF!</definedName>
    <definedName name="IMPRE">#REF!</definedName>
    <definedName name="IMPRESSION">#REF!</definedName>
    <definedName name="Imprev">#REF!</definedName>
    <definedName name="Imprevistos">#REF!</definedName>
    <definedName name="impri">1400</definedName>
    <definedName name="Imprima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NC">#REF!</definedName>
    <definedName name="INCR._PRODC.">#REF!</definedName>
    <definedName name="INCRUSTACION">#REF!</definedName>
    <definedName name="incrustaciones">#REF!</definedName>
    <definedName name="IND">#REF!</definedName>
    <definedName name="IND_CALIDAD">#REF!</definedName>
    <definedName name="INDI">#REF!</definedName>
    <definedName name="INDICE">#REF!</definedName>
    <definedName name="INDIRECTOS">#REF!</definedName>
    <definedName name="induccion">#REF!</definedName>
    <definedName name="inf">#REF!</definedName>
    <definedName name="INFG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GENIERO_ELECTRICISTA">#REF!</definedName>
    <definedName name="INGENIERO_RESIDENTE">#REF!</definedName>
    <definedName name="INIANA">#REF!</definedName>
    <definedName name="inicial">#REF!</definedName>
    <definedName name="iniciales">#REF!,#REF!,#REF!,#REF!</definedName>
    <definedName name="Inicio">#REF!</definedName>
    <definedName name="INICIOPPTO">#REF!</definedName>
    <definedName name="inme">#REF!</definedName>
    <definedName name="INMEL">#REF!</definedName>
    <definedName name="inn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PECTOR">#REF!</definedName>
    <definedName name="Instalacion">#REF!</definedName>
    <definedName name="INSTALACIONCUBIERTA">#REF!</definedName>
    <definedName name="INSTALACIONPARARRAYO">#REF!</definedName>
    <definedName name="instalaciontuberia3">#REF!</definedName>
    <definedName name="INSU">#REF!</definedName>
    <definedName name="INSUMO">VLOOKUP(#REF!,#REF!,2,FALSE)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RUPTOR_CONMUTABLE">#REF!</definedName>
    <definedName name="INTERRUPTOR_DETECTOR_DE_PRESENCIA">#REF!</definedName>
    <definedName name="INTERRUPTOR_DOBLE">#REF!</definedName>
    <definedName name="INTERRUPTOR_SENCILLO">#REF!</definedName>
    <definedName name="INTERRUPTORAUTOMATICO">#REF!</definedName>
    <definedName name="Interventor">#REF!</definedName>
    <definedName name="INTERVENTORIA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2">#REF!</definedName>
    <definedName name="ITEM2.10">#REF!</definedName>
    <definedName name="ITEM2.11">#REF!</definedName>
    <definedName name="ITEM2.12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">#REF!</definedName>
    <definedName name="item320">#REF!</definedName>
    <definedName name="item320.2">#REF!</definedName>
    <definedName name="ITEM330">#REF!</definedName>
    <definedName name="item330.1">#REF!</definedName>
    <definedName name="ITEM4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10">#REF!</definedName>
    <definedName name="item420">#REF!</definedName>
    <definedName name="ITEM45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90">#REF!</definedName>
    <definedName name="ItemCodos">#REF!</definedName>
    <definedName name="ITEMES">#REF!</definedName>
    <definedName name="items">#REF!</definedName>
    <definedName name="Ítems">#REF!</definedName>
    <definedName name="ITEN_2_FILTRO">#REF!</definedName>
    <definedName name="ITEN320">#REF!</definedName>
    <definedName name="ITENM_DOMIC">#REF!</definedName>
    <definedName name="Iterar">#REF!</definedName>
    <definedName name="iua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obreUtilidad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IZQ">#N/A</definedName>
    <definedName name="IZQ_AUX">LEFT(#REF!,2)</definedName>
    <definedName name="j" hidden="1">{"TAB1",#N/A,TRUE,"GENERAL";"TAB2",#N/A,TRUE,"GENERAL";"TAB3",#N/A,TRUE,"GENERAL";"TAB4",#N/A,TRUE,"GENERAL";"TAB5",#N/A,TRUE,"GENERAL"}</definedName>
    <definedName name="ja">#REF!</definedName>
    <definedName name="JAIME">#REF!</definedName>
    <definedName name="Jb">#REF!</definedName>
    <definedName name="Jc">#REF!</definedName>
    <definedName name="jd" hidden="1">{"via1",#N/A,TRUE,"general";"via2",#N/A,TRUE,"general";"via3",#N/A,TRUE,"general"}</definedName>
    <definedName name="JDFKLASJ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FEINM">#REF!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jhgjhg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>#REF!</definedName>
    <definedName name="jj">[0]!ERR</definedName>
    <definedName name="jj_1">"[0]!err"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#REF!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KKJK">#REF!</definedName>
    <definedName name="jkl">#REF!</definedName>
    <definedName name="JKSDBJSLSDKHFSDHFLDSKJKHFJSDHFKJDBVJKDBVDSDVDVFVVFFVFVFVFV">#REF!</definedName>
    <definedName name="jn">#REF!</definedName>
    <definedName name="jñ">#REF!</definedName>
    <definedName name="jo">#REF!</definedName>
    <definedName name="JOHN">#REF!</definedName>
    <definedName name="JOHNNY">[0]!ERR</definedName>
    <definedName name="JOHNNY_1">"[0]!err"</definedName>
    <definedName name="JOJOJOJ">#REF!</definedName>
    <definedName name="Jornal">#REF!</definedName>
    <definedName name="JOSE">#REF!</definedName>
    <definedName name="JOTA">#N/A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ego_de_incrustaciones">#REF!</definedName>
    <definedName name="JUEGO_INFANTIL_METALICO">#REF!</definedName>
    <definedName name="JUEGOS_BIOSALUDABLES">#REF!</definedName>
    <definedName name="JUEGOSANITARIO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nta_PVC__2_bulbos__9__anch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#REF!</definedName>
    <definedName name="k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_1">"[0]!err"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350</definedName>
    <definedName name="LADO">#REF!</definedName>
    <definedName name="ladrillo">250</definedName>
    <definedName name="LADRILLO_COMUN">#REF!</definedName>
    <definedName name="LADRILLO_COMUN_A_LA_VISTA">#REF!</definedName>
    <definedName name="Ladrillo_tolete">#REF!</definedName>
    <definedName name="LAF">#REF!</definedName>
    <definedName name="LAGUNAS_OXIDACION">#REF!</definedName>
    <definedName name="lame" hidden="1">#REF!</definedName>
    <definedName name="LAMINA_CAL_18">#REF!</definedName>
    <definedName name="LAMINA_METALDECK_CAL_22">#REF!</definedName>
    <definedName name="LAMINAFIBRA">#REF!</definedName>
    <definedName name="LAMINAFIBRAV">#REF!</definedName>
    <definedName name="Laminas_y_perfiles">#REF!</definedName>
    <definedName name="LAMPARA_DECORATIVA">#REF!</definedName>
    <definedName name="LAMPARA_FLUORESCENTE_2X39">#REF!</definedName>
    <definedName name="LAMPARA_METAL_HIDE_400_WTS_LUZ_BLANCA_CON_ARRANCADORES_Y_BALASTO_A_220VAC">#REF!</definedName>
    <definedName name="LAMPARAFLUOR">#REF!</definedName>
    <definedName name="LANODO">#REF!</definedName>
    <definedName name="LANODOFT">#REF!</definedName>
    <definedName name="largovr">#REF!</definedName>
    <definedName name="Largueros_0_1_0_2_3">#REF!</definedName>
    <definedName name="Last_Row">#N/A</definedName>
    <definedName name="LAVADERO">#REF!</definedName>
    <definedName name="LAVAMANOS">#REF!</definedName>
    <definedName name="LAVAPLATOS">#REF!</definedName>
    <definedName name="LAVAPLATOS_ACERO_INOXIDABLE">#REF!</definedName>
    <definedName name="lb">#REF!</definedName>
    <definedName name="ld">#REF!</definedName>
    <definedName name="Le">#REF!</definedName>
    <definedName name="LENCY">#REF!</definedName>
    <definedName name="letra">#REF!</definedName>
    <definedName name="lev0.1">#REF!</definedName>
    <definedName name="Lf">#REF!</definedName>
    <definedName name="Lh">#REF!</definedName>
    <definedName name="Li">#REF!</definedName>
    <definedName name="lia">#REF!</definedName>
    <definedName name="Libro1_Hoja1_Lista">#REF!</definedName>
    <definedName name="LICITACION">#REF!</definedName>
    <definedName name="LIDA">#REF!</definedName>
    <definedName name="LIHA">#REF!</definedName>
    <definedName name="LIJA">#REF!</definedName>
    <definedName name="LIMATESA">#REF!</definedName>
    <definedName name="LIMONSITO">#REF!</definedName>
    <definedName name="LIMP">#REF!</definedName>
    <definedName name="LIMPIA">#REF!</definedName>
    <definedName name="LIMPIADOR">#REF!</definedName>
    <definedName name="Limpiador_1_4">#REF!</definedName>
    <definedName name="LIMPIADORPVC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neaPresup">#REF!</definedName>
    <definedName name="LINIERO">#REF!</definedName>
    <definedName name="liquido">9500</definedName>
    <definedName name="LISBASE1">#REF!</definedName>
    <definedName name="LISBASE2">#REF!</definedName>
    <definedName name="List_cuadrillas">#REF!</definedName>
    <definedName name="lista">#REF!</definedName>
    <definedName name="LISTA.EQUIP">#REF!</definedName>
    <definedName name="LISTA.M.OBRA">#REF!</definedName>
    <definedName name="LISTA.MATERIALES2">#REF!</definedName>
    <definedName name="LISTA1">#REF!</definedName>
    <definedName name="LISTA2">#REF!</definedName>
    <definedName name="LISTA22">#REF!</definedName>
    <definedName name="LISTAACT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#REF!</definedName>
    <definedName name="LISTAITEMS1">#REF!</definedName>
    <definedName name="ListaUni">#REF!</definedName>
    <definedName name="listequi">#REF!</definedName>
    <definedName name="LISTEQUIPOS">#REF!</definedName>
    <definedName name="listmat">#REF!</definedName>
    <definedName name="LISTMATERIALES">#REF!</definedName>
    <definedName name="LISTOM">#REF!</definedName>
    <definedName name="LISTON">#REF!</definedName>
    <definedName name="Liston_4_cm_x_2_cm_L__2_5">#REF!</definedName>
    <definedName name="LISTON_DE_2X4X15">#REF!</definedName>
    <definedName name="Liston_machihembrado">#REF!</definedName>
    <definedName name="LISTON_ORDINARO__L__2_2">#REF!</definedName>
    <definedName name="LISTON103">#REF!</definedName>
    <definedName name="LISTON1033">#REF!</definedName>
    <definedName name="LISTON55">#REF!</definedName>
    <definedName name="LISTTRANSP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_1">"[0]!err"</definedName>
    <definedName name="llam">#REF!</definedName>
    <definedName name="LLANTAS">#REF!</definedName>
    <definedName name="LLAVE">#REF!</definedName>
    <definedName name="LLAVE_DE_CHORRO_1_2">#REF!</definedName>
    <definedName name="LLAVE_DE_INCORPORACION">#REF!</definedName>
    <definedName name="LLAVE_DE_PASO_1_2">#REF!</definedName>
    <definedName name="LLAVE_DE_PASO_DE_BOLA_DE_1_2">#REF!</definedName>
    <definedName name="LLAVE_DE_PASO_DE_BOLA_DE_3_4">#REF!</definedName>
    <definedName name="LLAVE_GALVANIZADA_1_2">#REF!</definedName>
    <definedName name="LLAVEDEPASO34">#REF!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ÑP">#REF!</definedName>
    <definedName name="lñrklññklñklfñkrl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.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CAT1999" hidden="1">{"SUMINISTRO E INSTALACIÓN CANALETAS L=7.50"}</definedName>
    <definedName name="LOGO">[0]!ERR</definedName>
    <definedName name="LOGO_1">"[0]!err"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OZAENCONCRETO">#REF!</definedName>
    <definedName name="lp">#REF!</definedName>
    <definedName name="lplpl" hidden="1">{"via1",#N/A,TRUE,"general";"via2",#N/A,TRUE,"general";"via3",#N/A,TRUE,"general"}</definedName>
    <definedName name="LPZ">#REF!</definedName>
    <definedName name="Lq">#REF!</definedName>
    <definedName name="Lr">#REF!</definedName>
    <definedName name="Ls">#REF!</definedName>
    <definedName name="lsttros">#REF!</definedName>
    <definedName name="lt">#REF!</definedName>
    <definedName name="Lu">#REF!</definedName>
    <definedName name="LUBRICANTE">#REF!</definedName>
    <definedName name="LUCY">#N/A</definedName>
    <definedName name="LUIS">#REF!</definedName>
    <definedName name="LUMINARIA_AHORRADORA_32_WATS">#REF!</definedName>
    <definedName name="LUMINARIA_FLUORESCENTE_CC_AC_2X32_T8">#REF!</definedName>
    <definedName name="LUMINARIA_NA_150_W__INCLUYE_FOTOCONTROL_Y_BOMBILLA">#REF!</definedName>
    <definedName name="LUMINARIA_NA_150_W_CALIMA_I_CON_FOTOCELDA_Y_BRAZO">#REF!</definedName>
    <definedName name="LUMINARIA_NA_150_W_CALIMA_II_ROY_ALPHA">#REF!</definedName>
    <definedName name="LUMINARIA_NA_400_W_CALIMA_II_ROY_ALPHA">#REF!</definedName>
    <definedName name="LUMINARIA_NA_70W_INCLUYE_FOTOCONTROL_Y_BOMBILLA">#REF!</definedName>
    <definedName name="LUMINARIA_SCHREDER_OPALO_1_70_W">#REF!</definedName>
    <definedName name="LUMINARIA_TIPO_CALIMA_I_I_150_W_NA">#REF!</definedName>
    <definedName name="LUMINARIA_TIPO_CALIMA_I_I_250_W_NA">#REF!</definedName>
    <definedName name="LUMINARIA_TIPO_ONIX1_CON_BOMBILLA">#REF!</definedName>
    <definedName name="LUMINARIA_TIPO_ONYX1_250_W_NA_INCLUYE_BOMBILLA">#REF!</definedName>
    <definedName name="lun">#REF!</definedName>
    <definedName name="LUNA">#REF!</definedName>
    <definedName name="LUNINARIA_DE_SODIO_TIPO_PEDESTAL_CON_FOTOCELDA">#REF!</definedName>
    <definedName name="lv">#REF!</definedName>
    <definedName name="Lz">#REF!</definedName>
    <definedName name="m">#REF!</definedName>
    <definedName name="M.DEO.">#REF!</definedName>
    <definedName name="M.O" comment="Mano de obra">#REF!</definedName>
    <definedName name="M.O_D18C">#REF!</definedName>
    <definedName name="M2_">#REF!</definedName>
    <definedName name="M62_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ES">#REF!</definedName>
    <definedName name="maestro">#REF!</definedName>
    <definedName name="MAESTRO_DE_OBRA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DE_CERRAMIENTO">#REF!</definedName>
    <definedName name="MALLA_ELECTROSOLDADA_5MM_0_15_X_0_15">#REF!</definedName>
    <definedName name="MALLA_ELECTROSOLDADA_5MM_0_25_X_0_25">#REF!</definedName>
    <definedName name="Malla_Electrosoldada_600_15x15cm">#REF!</definedName>
    <definedName name="MALLA_GALVANIZADA__10_CON_MARCO_EN_ÁNGULO_DE_1_1_2__1_8__Y_TUBERÍA_GALVANIZADA_TIPO_CERRAMIENTO_DE_2___H_1_80_MTS">#REF!</definedName>
    <definedName name="Malla_Gavion_2X1X1">#REF!</definedName>
    <definedName name="MALLA_VOLEIBOL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>#REF!</definedName>
    <definedName name="MAMPOSTERO">#REF!</definedName>
    <definedName name="MANGLE">#REF!</definedName>
    <definedName name="MANGUERA">#REF!</definedName>
    <definedName name="MANO">#REF!</definedName>
    <definedName name="MANO_OBRA">#REF!</definedName>
    <definedName name="MANOCALIFICADA">#REF!</definedName>
    <definedName name="MANODEOBRA">#REF!</definedName>
    <definedName name="MANOO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>#REF!</definedName>
    <definedName name="MAQUINA2">#REF!</definedName>
    <definedName name="MAQUINAR">#REF!</definedName>
    <definedName name="Maquinaria">#N/A</definedName>
    <definedName name="mar">#REF!</definedName>
    <definedName name="MARAVILLA" hidden="1">{"PRES REHAB ARM-PER POR ITEMS  KM A KM",#N/A,TRUE,"Rehabilitacion Arm-Per"}</definedName>
    <definedName name="marcela">#REF!</definedName>
    <definedName name="MARCO_H">#REF!</definedName>
    <definedName name="MARCOANJEO">#REF!</definedName>
    <definedName name="MARCOLITA">#REF!</definedName>
    <definedName name="MARCOPUERTA">#REF!</definedName>
    <definedName name="MARCOS_EN_ALUMINIO">#REF!</definedName>
    <definedName name="margen">#REF!</definedName>
    <definedName name="maria">#REF!</definedName>
    <definedName name="MARILUZ">#REF!</definedName>
    <definedName name="marina">#REF!</definedName>
    <definedName name="MARINAS">#REF!</definedName>
    <definedName name="MARTA">#N/A</definedName>
    <definedName name="MARTHA">#REF!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ILLA">#REF!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STIL_EN_CONCRETO_REFORZADO_14mts">#REF!</definedName>
    <definedName name="MAT">#REF!</definedName>
    <definedName name="MATADEROSANITARIO">#REF!</definedName>
    <definedName name="mate">#REF!</definedName>
    <definedName name="MATER">#REF!</definedName>
    <definedName name="MATERIAL">#REF!</definedName>
    <definedName name="Material__de_afirmado">#REF!</definedName>
    <definedName name="Material__granular_para_filtro_Tam_Max_1_1_2">#REF!</definedName>
    <definedName name="MATERIAL_AMARILLO_SELECCIONADO">#REF!</definedName>
    <definedName name="Material_Base_Granular">#REF!</definedName>
    <definedName name="MATERIAL_FILTRANTE">#REF!</definedName>
    <definedName name="Material_Granular">#REF!</definedName>
    <definedName name="materiales">#REF!</definedName>
    <definedName name="MATERIALES__KM_M3">#REF!</definedName>
    <definedName name="materiales1">#REF!</definedName>
    <definedName name="MATERIALES2">#REF!</definedName>
    <definedName name="MATERIALS">#REF!</definedName>
    <definedName name="MATERIALSELECCIONADO">#REF!</definedName>
    <definedName name="MaterialTub">#REF!</definedName>
    <definedName name="matgranular">#REF!</definedName>
    <definedName name="MATR">#REF!</definedName>
    <definedName name="MATRIZ">#REF!</definedName>
    <definedName name="MATRIZ.D">#REF!</definedName>
    <definedName name="MATRIZ.E">#REF!</definedName>
    <definedName name="MATRIZ_DE_DATOS">#REF!</definedName>
    <definedName name="MATRIZRICS">#REF!</definedName>
    <definedName name="MAX">#REF!</definedName>
    <definedName name="MAY">#REF!</definedName>
    <definedName name="MAYO">#REF!</definedName>
    <definedName name="Mb">#REF!</definedName>
    <definedName name="MCCs">#REF!</definedName>
    <definedName name="MDC">#REF!</definedName>
    <definedName name="mdd" hidden="1">{"via1",#N/A,TRUE,"general";"via2",#N/A,TRUE,"general";"via3",#N/A,TRUE,"general"}</definedName>
    <definedName name="MDEO">#REF!</definedName>
    <definedName name="MDO">#REF!</definedName>
    <definedName name="ME">#REF!</definedName>
    <definedName name="MEDARDO">#REF!</definedName>
    <definedName name="mediah_reposo_comida">#REF!</definedName>
    <definedName name="MEDIDA">#REF!</definedName>
    <definedName name="MEDIDOR_MONOFASICO_TRIFILAR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ORIAS_DE_CALCULO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">#REF!</definedName>
    <definedName name="Meta1">#REF!</definedName>
    <definedName name="Meta2">#REF!</definedName>
    <definedName name="Meta3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SumDetail">#REF!</definedName>
    <definedName name="MetSumHeading">#REF!</definedName>
    <definedName name="mezcla">25000</definedName>
    <definedName name="MEZCLADORA">#REF!</definedName>
    <definedName name="Mezcladora_Concreto">#REF!</definedName>
    <definedName name="MEZCLADORA_DE_CONCRETO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ljlk">#REF!</definedName>
    <definedName name="mku">#REF!</definedName>
    <definedName name="ML">#REF!,#REF!,#REF!,#REF!,#REF!,#REF!,#REF!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BRA">#REF!</definedName>
    <definedName name="MOD">#REF!</definedName>
    <definedName name="MODIF" hidden="1">#REF!</definedName>
    <definedName name="MODIF2" hidden="1">#REF!</definedName>
    <definedName name="MODIG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DULOSEÑALIZACION">#REF!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">#REF!</definedName>
    <definedName name="MOR1_4">#REF!</definedName>
    <definedName name="Mora">#REF!</definedName>
    <definedName name="MORON">#REF!</definedName>
    <definedName name="MORT">#REF!</definedName>
    <definedName name="MORTE12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O">#REF!</definedName>
    <definedName name="MORTERO_DE_PEGA_JUNTAS_BORDILLO_PREFABRICADO">#REF!</definedName>
    <definedName name="MORTERO12">#REF!</definedName>
    <definedName name="mortero12i">#REF!</definedName>
    <definedName name="MORTERO13">#REF!</definedName>
    <definedName name="MORTERO14">#REF!</definedName>
    <definedName name="MOTO">#REF!</definedName>
    <definedName name="MOTO3">#REF!</definedName>
    <definedName name="MOTOBOMBA">#REF!</definedName>
    <definedName name="MOTOBOMBAITEM">#REF!</definedName>
    <definedName name="Motoniv">#REF!</definedName>
    <definedName name="MOTONIVELADORA">#REF!</definedName>
    <definedName name="Motoniveladora__potencia_215_HP__ancho_de_cuchilla_4_27_m__peso_18_ton.">#REF!</definedName>
    <definedName name="Motor">#REF!</definedName>
    <definedName name="motosierra">#REF!</definedName>
    <definedName name="mpdirint">#REF!</definedName>
    <definedName name="mpio">#REF!</definedName>
    <definedName name="MPMDetail">#REF!</definedName>
    <definedName name="MPMHeading">#REF!</definedName>
    <definedName name="MPP">#REF!</definedName>
    <definedName name="mprelec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EST">#REF!</definedName>
    <definedName name="MuestNo">#REF!</definedName>
    <definedName name="muestra">#REF!</definedName>
    <definedName name="MuestraNo">#REF!</definedName>
    <definedName name="municipio">#REF!</definedName>
    <definedName name="municipios">#REF!</definedName>
    <definedName name="MURO">#REF!</definedName>
    <definedName name="MUROALAVISTA">#REF!</definedName>
    <definedName name="MUROBC">#REF!</definedName>
    <definedName name="MUROBLOQUE">#REF!</definedName>
    <definedName name="murocontencion">#REF!</definedName>
    <definedName name="MUROLADRILLOVISTA">#REF!</definedName>
    <definedName name="MUROSOGA">#REF!</definedName>
    <definedName name="MUROTIZON">#REF!</definedName>
    <definedName name="MUROTOLETE">#REF!</definedName>
    <definedName name="Mv">#REF!</definedName>
    <definedName name="MZ">#REF!</definedName>
    <definedName name="n" hidden="1">{"via1",#N/A,TRUE,"general";"via2",#N/A,TRUE,"general";"via3",#N/A,TRUE,"general"}</definedName>
    <definedName name="N.BAT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v">#REF!</definedName>
    <definedName name="nbvnv" hidden="1">{"via1",#N/A,TRUE,"general";"via2",#N/A,TRUE,"general";"via3",#N/A,TRUE,"general"}</definedName>
    <definedName name="Nc">#REF!</definedName>
    <definedName name="Nd">#REF!</definedName>
    <definedName name="ndbdb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OLAI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#REF!</definedName>
    <definedName name="Nivel1">#REF!</definedName>
    <definedName name="Nivel2">#REF!</definedName>
    <definedName name="Nivel3">#REF!</definedName>
    <definedName name="Nivel4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#REF!</definedName>
    <definedName name="NO_1">"[0]!err"</definedName>
    <definedName name="No_desarrolladas">#REF!,#REF!,#REF!,#REF!</definedName>
    <definedName name="NoFacturable">#REF!</definedName>
    <definedName name="NOM">#REF!</definedName>
    <definedName name="NOMBRE">#REF!</definedName>
    <definedName name="NOMBRE_2">#REF!</definedName>
    <definedName name="NOMBRE1">#REF!</definedName>
    <definedName name="NOMBRE2">#REF!</definedName>
    <definedName name="NOMBRE3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uestra">#REF!</definedName>
    <definedName name="Norte">#REF!</definedName>
    <definedName name="NORTERO">#REF!</definedName>
    <definedName name="NOV">#REF!</definedName>
    <definedName name="novafort160">#REF!</definedName>
    <definedName name="novafort200">#REF!</definedName>
    <definedName name="NOVIEMBRE">MATCH(0.01,#REF!,-1)+1</definedName>
    <definedName name="NPAGE">#REF!</definedName>
    <definedName name="nr">#REF!</definedName>
    <definedName name="NroCODIGO">#REF!</definedName>
    <definedName name="NroDOCUMENTO">#REF!</definedName>
    <definedName name="nt">#REF!</definedName>
    <definedName name="NUCLEO">#REF!</definedName>
    <definedName name="NUCNUM">#REF!</definedName>
    <definedName name="NUEVO">#REF!</definedName>
    <definedName name="Num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umero">#REF!</definedName>
    <definedName name="NÚ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_1">"[0]!err"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_ADICIONALES">#REF!</definedName>
    <definedName name="obras1" localSheetId="2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2">DATE(YEAR(#REF!),MONTH(#REF!)+Payment_Number,DAY(#REF!))</definedName>
    <definedName name="obras111">DATE(YEAR(#REF!),MONTH(#REF!)+Payment_Number,DAY(#REF!))</definedName>
    <definedName name="OBRASEXTERIORES.URBANISMO">#REF!</definedName>
    <definedName name="OBRE">#REF!</definedName>
    <definedName name="obrero">#REF!</definedName>
    <definedName name="OBSERVACION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">#REF!</definedName>
    <definedName name="OFICIAL">#REF!</definedName>
    <definedName name="OFICIALGRANITERO">#REF!</definedName>
    <definedName name="OFICIALIII">#REF!</definedName>
    <definedName name="OFICIALS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#N/A</definedName>
    <definedName name="OLE_LINK5">#REF!</definedName>
    <definedName name="OM">#REF!</definedName>
    <definedName name="OnceThru">0</definedName>
    <definedName name="OÑ">#REF!</definedName>
    <definedName name="oo">#REF!</definedName>
    <definedName name="OOL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">30000</definedName>
    <definedName name="operador">#REF!</definedName>
    <definedName name="OPERADORES">#REF!</definedName>
    <definedName name="Operario">#REF!</definedName>
    <definedName name="OR">#REF!</definedName>
    <definedName name="ORIGEN">#REF!</definedName>
    <definedName name="OrigenConsultoria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inal_Mancesa_6100">#REF!</definedName>
    <definedName name="ORINALES">#REF!</definedName>
    <definedName name="ORO">#REF!</definedName>
    <definedName name="OROZCO" hidden="1">#REF!</definedName>
    <definedName name="os">#REF!</definedName>
    <definedName name="OSCAR" hidden="1">#REF!</definedName>
    <definedName name="OTR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1">#REF!</definedName>
    <definedName name="OUT">#REF!</definedName>
    <definedName name="OVER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">#REF!</definedName>
    <definedName name="Page____1____of____2">#REF!</definedName>
    <definedName name="PAGINA_1_DE_1">#REF!</definedName>
    <definedName name="PAJARITA">#REF!</definedName>
    <definedName name="PANTALLA_DE_SODIO_LUZ_CALIDA_250_WATS">#REF!</definedName>
    <definedName name="pañet">#REF!</definedName>
    <definedName name="PAÑETE">#REF!</definedName>
    <definedName name="PAÑETEM">#REF!</definedName>
    <definedName name="PAÑETEP">#REF!</definedName>
    <definedName name="PAQUETE">#REF!</definedName>
    <definedName name="PARAFINA">#REF!</definedName>
    <definedName name="PARAL">#REF!</definedName>
    <definedName name="Parametro_Peso">#REF!</definedName>
    <definedName name="parc">#REF!</definedName>
    <definedName name="PAROUE_CENTENARIO_MUNICIPIO_DE_TAURAMENA">#REF!</definedName>
    <definedName name="PAROUE_CENTENARIO_MUNICIPIO_DE_TAURAMENA_1">"#REF!"</definedName>
    <definedName name="PARQUE">#REF!</definedName>
    <definedName name="PASADOR__METALICO">#REF!</definedName>
    <definedName name="pasamanos">#REF!</definedName>
    <definedName name="PASAMANOS_EN_TUBO_ESTRUCYURAL_SEGÚN_PLANOS">#REF!</definedName>
    <definedName name="PASAMANOS_METALICO">#REF!</definedName>
    <definedName name="pasamuro">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>#REF!</definedName>
    <definedName name="PATERNIT">#REF!</definedName>
    <definedName name="PATIOS">#REF!</definedName>
    <definedName name="pav">#REF!</definedName>
    <definedName name="PAVIMENTO">#REF!</definedName>
    <definedName name="PAVIMENTO_2">#REF!</definedName>
    <definedName name="Pay_Date">#REF!</definedName>
    <definedName name="Pay_Num">#REF!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ESTAL_TUBO__DE_ACERO_GALVANIZADO">#REF!</definedName>
    <definedName name="Pegacor">#REF!</definedName>
    <definedName name="PEGACOR_BLANCO">#REF!</definedName>
    <definedName name="PEGANTE">#REF!</definedName>
    <definedName name="PEGANTE_P.V.C">#REF!</definedName>
    <definedName name="PEGANTE_PARA_ENCHAPES">#REF!</definedName>
    <definedName name="PEGANTEPVC">#REF!</definedName>
    <definedName name="pendiente" hidden="1">#N/A</definedName>
    <definedName name="PEPE">[0]!ERR</definedName>
    <definedName name="PERCHA2">#REF!</definedName>
    <definedName name="PERFIL">#REF!</definedName>
    <definedName name="PERFIL_IPE_200">#REF!</definedName>
    <definedName name="PERFIL_IPE_220">#REF!</definedName>
    <definedName name="PERFIL_IPE_330">#REF!</definedName>
    <definedName name="PERFIL_PHR_160X60X1_5">#REF!</definedName>
    <definedName name="PERFIL_PHR_160X60X2_5">#REF!</definedName>
    <definedName name="PERFIL_PHR_160X60X3">#REF!</definedName>
    <definedName name="PERFIL_PHR_180X60X2_5_mm">#REF!</definedName>
    <definedName name="PERFIL_PHR_220X80X3_0">#REF!</definedName>
    <definedName name="PERFIL10">#REF!</definedName>
    <definedName name="PERFIL15">#REF!</definedName>
    <definedName name="PERFILADO">#REF!</definedName>
    <definedName name="PERFILALUMINIO">#REF!</definedName>
    <definedName name="PERFORACIONPOZO">#REF!</definedName>
    <definedName name="Periodo">#REF!</definedName>
    <definedName name="PeriodoPago">#REF!</definedName>
    <definedName name="PeriodoRepago">#REF!</definedName>
    <definedName name="PeriodoRepagoCCP">#REF!</definedName>
    <definedName name="PERLITA_CIELO_RASO">#REF!</definedName>
    <definedName name="Permiso_Escombrera">#REF!</definedName>
    <definedName name="PERNO_5_8_X_38_cm">#REF!</definedName>
    <definedName name="PERNO_7_8_X_36_cm">#REF!</definedName>
    <definedName name="PERNO_DE_MAQUINA_10_GALVANIZADO">#REF!</definedName>
    <definedName name="PERNOS_DE_ANCLAJE_GRADO_5">#REF!</definedName>
    <definedName name="PERNOS_ESTRUCTURA_ICEL">#REF!</definedName>
    <definedName name="PERRD">#REF!</definedName>
    <definedName name="PERRITO">#REF!</definedName>
    <definedName name="PERS">#REF!</definedName>
    <definedName name="PERSONAL">#REF!</definedName>
    <definedName name="personalito">#REF!</definedName>
    <definedName name="PersonalProfesional">#REF!</definedName>
    <definedName name="PersonalTecnico">#REF!</definedName>
    <definedName name="peso">#REF!</definedName>
    <definedName name="PESO14.2">#REF!</definedName>
    <definedName name="PESO14.3">#REF!</definedName>
    <definedName name="PESO14.4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hed">#REF!</definedName>
    <definedName name="phen">#REF!</definedName>
    <definedName name="pi">#REF!</definedName>
    <definedName name="piedra">#REF!</definedName>
    <definedName name="PIEDRABOLA">#REF!</definedName>
    <definedName name="piedram">#REF!</definedName>
    <definedName name="PIEDRARAJON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dis">#REF!</definedName>
    <definedName name="pinos2">#REF!</definedName>
    <definedName name="pint">#REF!</definedName>
    <definedName name="PINTCORAZA">#REF!</definedName>
    <definedName name="PINTOR">#REF!</definedName>
    <definedName name="pintura">#REF!</definedName>
    <definedName name="Pintura_acrílica_pura_para_tráfico">#REF!</definedName>
    <definedName name="PINTURA_ANTICORROSIVA">#REF!</definedName>
    <definedName name="PINTURA_ESMALTE">#REF!</definedName>
    <definedName name="PINTURA_PARA_LINEAS_DE_DEMARCACION">#REF!</definedName>
    <definedName name="PINTURA_TIPO_KORAZA">#REF!</definedName>
    <definedName name="PINTURAESMALTE">#REF!</definedName>
    <definedName name="pinturavinilo">#REF!</definedName>
    <definedName name="pintyura">#REF!</definedName>
    <definedName name="PINV">#REF!</definedName>
    <definedName name="PIP">#REF!</definedName>
    <definedName name="PIRLAN">#REF!</definedName>
    <definedName name="Piscinas">#REF!</definedName>
    <definedName name="PISO8">#REF!</definedName>
    <definedName name="PISOCAMINOS">#REF!</definedName>
    <definedName name="PISOGRESS">#REF!</definedName>
    <definedName name="PISOPLAZOLETA">#REF!</definedName>
    <definedName name="pk">#REF!</definedName>
    <definedName name="pkgl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">#REF!</definedName>
    <definedName name="PLACA">#REF!</definedName>
    <definedName name="PLACAALIGERADA">#REF!</definedName>
    <definedName name="PLACAPISO">#REF!</definedName>
    <definedName name="placapozo">#REF!</definedName>
    <definedName name="PLACATANQUE">#REF!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NT7">#REF!</definedName>
    <definedName name="planta">#REF!</definedName>
    <definedName name="PLANTULA">#REF!</definedName>
    <definedName name="PLAQUETAS">#REF!</definedName>
    <definedName name="plast">3700</definedName>
    <definedName name="plastocrete">#REF!</definedName>
    <definedName name="PLASTROCRETE_DM">#REF!</definedName>
    <definedName name="PLATINA_2_1_2_X_1_4">#REF!</definedName>
    <definedName name="PLATINA_4X3_16X350_mm">#REF!</definedName>
    <definedName name="PLATINA_5mm_20_X_80">#REF!</definedName>
    <definedName name="PLATINA_BASE_PORTICO">#REF!</definedName>
    <definedName name="PLATINA_DE_COBRE_DE_3__1_4__60CM">#REF!</definedName>
    <definedName name="Platina_e___10mm">#REF!</definedName>
    <definedName name="Platina_e___12mm">#REF!</definedName>
    <definedName name="PLATINA_e__19_mm">#REF!</definedName>
    <definedName name="PLATINA_e__25_mm">#REF!</definedName>
    <definedName name="PLATINA_PARA_PORTICO">#REF!</definedName>
    <definedName name="PLATINA_PORTACORREA_TIPO_E_1_8">#REF!</definedName>
    <definedName name="Platinas">#REF!</definedName>
    <definedName name="PLATINAS_DE_UNION">#REF!</definedName>
    <definedName name="Plaz">#REF!</definedName>
    <definedName name="Plazo">#REF!</definedName>
    <definedName name="PlazoAIU">#REF!</definedName>
    <definedName name="PlazoEnMeses">#REF!</definedName>
    <definedName name="Plegable">#REF!</definedName>
    <definedName name="PLICEN">#REF!</definedName>
    <definedName name="PLPLUNN" hidden="1">{"TAB1",#N/A,TRUE,"GENERAL";"TAB2",#N/A,TRUE,"GENERAL";"TAB3",#N/A,TRUE,"GENERAL";"TAB4",#N/A,TRUE,"GENERAL";"TAB5",#N/A,TRUE,"GENERAL"}</definedName>
    <definedName name="PLUVIAL">#REF!</definedName>
    <definedName name="PLUVIAL2">#REF!</definedName>
    <definedName name="PMP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LISEC_CALIBRE_6">#REF!</definedName>
    <definedName name="POLISOMBRA">#REF!</definedName>
    <definedName name="Polynomial">#REF!</definedName>
    <definedName name="ponton">#REF!</definedName>
    <definedName name="PONTON2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CANDADO">#REF!</definedName>
    <definedName name="PORTADA2">#REF!</definedName>
    <definedName name="PORTAFUSIBLE_BOCADILLO">#REF!</definedName>
    <definedName name="PORTERIA">#REF!</definedName>
    <definedName name="PORTON_EN_LAMINA_CAL_18_ACCESO_3X2.2_m">#REF!</definedName>
    <definedName name="POSICION_PRESUP">#REF!</definedName>
    <definedName name="POSICIONES">#REF!</definedName>
    <definedName name="POSTE">#REF!</definedName>
    <definedName name="Poste_angulo_2x2x1_4_H_3_50m">#REF!</definedName>
    <definedName name="POSTE_CONCRETO_12M_510_KG">#REF!</definedName>
    <definedName name="POSTE_CONCRETO_14M_510_KG">#REF!</definedName>
    <definedName name="POSTE_DE_CONCRETO_DE_10_MTS___510_KGS">#REF!</definedName>
    <definedName name="Poste_madera">#REF!</definedName>
    <definedName name="POSTEDEFEN">#REF!</definedName>
    <definedName name="POSTEDERFEN">#REF!</definedName>
    <definedName name="pouig" hidden="1">{"via1",#N/A,TRUE,"general";"via2",#N/A,TRUE,"general";"via3",#N/A,TRUE,"general"}</definedName>
    <definedName name="POZO">#REF!</definedName>
    <definedName name="pozoseptico">#REF!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_nuevo">#REF!</definedName>
    <definedName name="Precio">#REF!</definedName>
    <definedName name="precio2">#REF!</definedName>
    <definedName name="PrecioS">#REF!</definedName>
    <definedName name="PRELIMINAR">#REF!</definedName>
    <definedName name="PRESIPISTO">#REF!</definedName>
    <definedName name="PREST">#REF!</definedName>
    <definedName name="PRESTACIONES">#REF!</definedName>
    <definedName name="PRESTACIONES_SOCIALES">#REF!</definedName>
    <definedName name="PrestacionesSeguridadOtros">#REF!</definedName>
    <definedName name="PRESUPUESTADO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_Titles2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.SANGRE">#REF!</definedName>
    <definedName name="PROCEDIM_SELECC">#REF!</definedName>
    <definedName name="PROCESO">#REF!</definedName>
    <definedName name="prod">#REF!</definedName>
    <definedName name="PRODUCTO">#REF!</definedName>
    <definedName name="Profesional">#REF!</definedName>
    <definedName name="PrOfic">#REF!</definedName>
    <definedName name="PROG" hidden="1">#REF!</definedName>
    <definedName name="PROGDES">#REF!</definedName>
    <definedName name="Programa">#REF!</definedName>
    <definedName name="programainv">[0]!ERR</definedName>
    <definedName name="programainv_1">"[0]!err"</definedName>
    <definedName name="PROP">#REF!</definedName>
    <definedName name="PROPO">#REF!</definedName>
    <definedName name="Proponente">#REF!</definedName>
    <definedName name="PROPUESTA2">#REF!</definedName>
    <definedName name="PROTECTOR_DE_ARBOL">#REF!</definedName>
    <definedName name="Prov">#REF!</definedName>
    <definedName name="PROY">#REF!</definedName>
    <definedName name="proyecto">#REF!</definedName>
    <definedName name="PROYECTOR_DE_SODIO_400_W">#REF!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O">#REF!</definedName>
    <definedName name="PTTTT" hidden="1">{#N/A,#N/A,TRUE,"INGENIERIA";#N/A,#N/A,TRUE,"COMPRAS";#N/A,#N/A,TRUE,"DIRECCION";#N/A,#N/A,TRUE,"RESUMEN"}</definedName>
    <definedName name="PUERLA">#REF!</definedName>
    <definedName name="PUERTA_ACCESO_EN_ALUMINIO_2.6X1.8">#REF!</definedName>
    <definedName name="PUERTA_BAÑO_EN_ALUMINIO_0._7X2.1">#REF!</definedName>
    <definedName name="PUERTA_DOBLE_HOJA_ALUMINIO_1.2X2.1">#REF!</definedName>
    <definedName name="PUERTA_EN_ALUMINIO_1.1X2.1">#REF!</definedName>
    <definedName name="PUERTA_EN_LAMINA_CAL_18__DOBLE_BATIENTE_160X2_20">#REF!</definedName>
    <definedName name="PUERTA_EN_LAMINA_CAL_18_0_6X2_10">#REF!</definedName>
    <definedName name="PUERTA_EN_LAMINA_CAL_18_0_7X1_9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0_90X2_10_m">#REF!</definedName>
    <definedName name="PUERTA_EN_LAMINA_METALICA_CAL_18_1_0_X_2_10">#REF!</definedName>
    <definedName name="PUERTA_EN_LAMINA_METALICA_CORREDISA_2_X_2_10">#REF!</definedName>
    <definedName name="PUERTA_EN_MADERA">#REF!</definedName>
    <definedName name="PUERTA_METALICA">#REF!</definedName>
    <definedName name="PUERTA_METALICA_DE_VAIVEN_1_0X2_0_m">#REF!</definedName>
    <definedName name="Puerta_Triplex_0.80X2.20">#REF!</definedName>
    <definedName name="Puerta_Triplex_1.00X2.20">#REF!</definedName>
    <definedName name="PUERTA_TUBO_CUADRADO_1__0_90_X_2_50_MARCO_LAMINA_C_18">#REF!</definedName>
    <definedName name="PUERTACAL18">#REF!</definedName>
    <definedName name="PUERTALAMINA">#REF!</definedName>
    <definedName name="PUERTAMADERA">#REF!</definedName>
    <definedName name="PUERTAMADERAINSUMO">#REF!</definedName>
    <definedName name="PUERTAMET1X210">#REF!</definedName>
    <definedName name="PUERTAMET65X180">#REF!</definedName>
    <definedName name="PUERTAMETALICA">#REF!</definedName>
    <definedName name="PullCords">#REF!</definedName>
    <definedName name="PUNT">#REF!</definedName>
    <definedName name="PUNTALES_DE_GUADUA">#REF!</definedName>
    <definedName name="Puntas_tipo_Sharp">#REF!</definedName>
    <definedName name="PUNTILLA">#REF!</definedName>
    <definedName name="PUNTILLA_2">#REF!</definedName>
    <definedName name="PUNTILLA_3">#REF!</definedName>
    <definedName name="PUNTILLAS">#REF!</definedName>
    <definedName name="Puntillas_2">#REF!</definedName>
    <definedName name="PUNTOE">#REF!</definedName>
    <definedName name="PUNTOH">#REF!</definedName>
    <definedName name="PUNTOH12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ARIO">#REF!</definedName>
    <definedName name="PUT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_Q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_1">"[0]!err"</definedName>
    <definedName name="qqq">#REF!</definedName>
    <definedName name="qqqq" localSheetId="2">Scheduled_Payment+Extra_Payment</definedName>
    <definedName name="qqqq">Scheduled_Payment+Extra_Payment</definedName>
    <definedName name="qqqqq">#REF!</definedName>
    <definedName name="qqqq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de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">#REF!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_2">#REF!</definedName>
    <definedName name="R_c">#REF!</definedName>
    <definedName name="Ra">#REF!</definedName>
    <definedName name="RA1.001">#REF!</definedName>
    <definedName name="RA1.002">#REF!</definedName>
    <definedName name="RA1.003">#REF!</definedName>
    <definedName name="RA1.004">#REF!</definedName>
    <definedName name="RA1.006">#REF!</definedName>
    <definedName name="RA1.010">#REF!</definedName>
    <definedName name="RA1.011">#REF!</definedName>
    <definedName name="RA1.011.CABLE">#REF!</definedName>
    <definedName name="RA1.012">#REF!</definedName>
    <definedName name="RA1.012.CABLE">#REF!</definedName>
    <definedName name="RA1.013">#REF!</definedName>
    <definedName name="RA1.013.CABLE">#REF!</definedName>
    <definedName name="RA1.014">#REF!</definedName>
    <definedName name="RA1.014.CABLE">#REF!</definedName>
    <definedName name="RA1.019">#REF!</definedName>
    <definedName name="RA1.019.COMPLETA">#REF!</definedName>
    <definedName name="RA1.021.2400">#REF!</definedName>
    <definedName name="RA1.022.2400">#REF!</definedName>
    <definedName name="RA1.023.2400">#REF!</definedName>
    <definedName name="RA1.024.2400">#REF!</definedName>
    <definedName name="RA1.031">#REF!</definedName>
    <definedName name="RA1.032">#REF!</definedName>
    <definedName name="RA1.033">#REF!</definedName>
    <definedName name="RA1.034">#REF!</definedName>
    <definedName name="RA1.051">#REF!</definedName>
    <definedName name="RA1.052">#REF!</definedName>
    <definedName name="RA1.073">#REF!</definedName>
    <definedName name="RA1.074">#REF!</definedName>
    <definedName name="radios">#REF!</definedName>
    <definedName name="rajon">18000</definedName>
    <definedName name="Rajón">#REF!</definedName>
    <definedName name="RANA">#REF!</definedName>
    <definedName name="RANGO_FECHA">#REF!</definedName>
    <definedName name="Rango_presupuesto">#REF!</definedName>
    <definedName name="rangofin">#REF!,#REF!</definedName>
    <definedName name="Rates">#REF!</definedName>
    <definedName name="Rb">#REF!</definedName>
    <definedName name="RBG">#REF!</definedName>
    <definedName name="RCindPresup">#REF!</definedName>
    <definedName name="RD">#REF!</definedName>
    <definedName name="rdq">#REF!</definedName>
    <definedName name="rds">#REF!</definedName>
    <definedName name="Re">#REF!</definedName>
    <definedName name="RE4NTA">#REF!</definedName>
    <definedName name="Reactores">#REF!</definedName>
    <definedName name="REC">#REF!</definedName>
    <definedName name="Recall_2">#REF!</definedName>
    <definedName name="Recall_3">#REF!</definedName>
    <definedName name="recebo">#REF!</definedName>
    <definedName name="RECEBO_EN_CANTERA">#REF!</definedName>
    <definedName name="Recebo_Granular">#REF!</definedName>
    <definedName name="RECICLA">#REF!</definedName>
    <definedName name="Recorder">#REF!</definedName>
    <definedName name="RECSUBBASE">#REF!</definedName>
    <definedName name="recursos">#REF!</definedName>
    <definedName name="RED">#REF!</definedName>
    <definedName name="REDH12">#REF!</definedName>
    <definedName name="REDH34">#REF!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F">#REF!</definedName>
    <definedName name="REFUERZOCERCHA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_DE_CORTE_1_2">#REF!</definedName>
    <definedName name="REGISTRO_DE_INCORPORACION_1_2">#REF!</definedName>
    <definedName name="Registro_de_incorporación_1_2">#REF!</definedName>
    <definedName name="Registro_de_incorporación_3_4">#REF!</definedName>
    <definedName name="REGISTRO12">#REF!</definedName>
    <definedName name="RegistroCoordinador">#REF!</definedName>
    <definedName name="REGLA_VIBRATORIA">#REF!</definedName>
    <definedName name="Regla_Vibratoria_Long_3_a_5_mts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CIO_1">"[0]!err"</definedName>
    <definedName name="Reimbursement">"Reembolso"</definedName>
    <definedName name="reinicio">[0]!ERR</definedName>
    <definedName name="reinicio_1">"[0]!err"</definedName>
    <definedName name="REJA">#REF!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DE_PROTECCIÓN_ARBOL">#REF!</definedName>
    <definedName name="REJILLA_METALICA_30_CM">#REF!</definedName>
    <definedName name="REJILLA_SIFON_DE_2">#REF!</definedName>
    <definedName name="Rejilla_sumidero_1_x_0_45_con_doble_capa_de_pintuta_anticorrosiva">#REF!</definedName>
    <definedName name="REJILLA_SUMIDERO_CONVENCIONAL">#REF!</definedName>
    <definedName name="RELACION_C">#REF!</definedName>
    <definedName name="RELACION_Q">#REF!</definedName>
    <definedName name="RELACUION">#REF!</definedName>
    <definedName name="relecon">#REF!</definedName>
    <definedName name="rell">#REF!</definedName>
    <definedName name="relle">#REF!</definedName>
    <definedName name="RELLENO">#REF!</definedName>
    <definedName name="RELLENO_2">#REF!</definedName>
    <definedName name="RELLENO1">#REF!</definedName>
    <definedName name="RELLENOCOMPACTADO">#REF!</definedName>
    <definedName name="RELLENOEXCAVACION">#REF!</definedName>
    <definedName name="RELLENOSELECCIONADO">#REF!</definedName>
    <definedName name="RELLENOSELECCIONADO_2">#REF!</definedName>
    <definedName name="RELLG">#REF!</definedName>
    <definedName name="REMACHES_POOK_1_4">#REF!</definedName>
    <definedName name="remanentes">#REF!,#REF!,#REF!,#REF!</definedName>
    <definedName name="rendimiento">#REF!</definedName>
    <definedName name="RENDIMIENTO____CARGA">#REF!</definedName>
    <definedName name="RENDIMIENTOS">#REF!</definedName>
    <definedName name="REP">#REF!</definedName>
    <definedName name="REPACOMETIDA3">#REF!</definedName>
    <definedName name="REPACOMETIDA4">#REF!</definedName>
    <definedName name="reparacion4">#REF!</definedName>
    <definedName name="repello">#REF!</definedName>
    <definedName name="REPISA">#REF!</definedName>
    <definedName name="REPISA55">#REF!</definedName>
    <definedName name="REPISA553">#REF!</definedName>
    <definedName name="replanteo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T">#REF!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idente">#REF!</definedName>
    <definedName name="Resistenciaconductor">#REF!</definedName>
    <definedName name="Resistividad">#REF!</definedName>
    <definedName name="ResMateriales">#REF!</definedName>
    <definedName name="ResMO">#REF!</definedName>
    <definedName name="ResOtros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sUnit_CD">#REF!</definedName>
    <definedName name="RETALMARMOL">#REF!</definedName>
    <definedName name="RETALVIDRIO">#REF!</definedName>
    <definedName name="Retenc">#REF!</definedName>
    <definedName name="Retenido1">#REF!</definedName>
    <definedName name="Retenido10">#REF!</definedName>
    <definedName name="Retenido100">#REF!</definedName>
    <definedName name="Retenido112">#REF!</definedName>
    <definedName name="RETENIDO2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40">#REF!</definedName>
    <definedName name="Retenido50">#REF!</definedName>
    <definedName name="Retenido8">#REF!</definedName>
    <definedName name="RETI">#REF!</definedName>
    <definedName name="RETIRO">#REF!</definedName>
    <definedName name="retiroarbol">#REF!</definedName>
    <definedName name="retirocorte">#REF!</definedName>
    <definedName name="RETIROESCOMBROS">#REF!</definedName>
    <definedName name="RETIROESCOMBROS_2">#REF!</definedName>
    <definedName name="RETRO">#REF!</definedName>
    <definedName name="Retro_cargador">#REF!</definedName>
    <definedName name="RETRO320">#REF!</definedName>
    <definedName name="RETRO410">#REF!</definedName>
    <definedName name="RETROCARGADOR">#REF!</definedName>
    <definedName name="RETROEXCAVADORA">#REF!</definedName>
    <definedName name="Retroexcavadora_2_Ton">#REF!</definedName>
    <definedName name="retromartillo">#REF!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FVGRF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</definedName>
    <definedName name="RICO">#N/A</definedName>
    <definedName name="RID">#REF!</definedName>
    <definedName name="RIEL_OMEGA_1_1_2">#REF!</definedName>
    <definedName name="RIGIDIZADORES">#REF!</definedName>
    <definedName name="RIIIIIIIIIIIC">#N/A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me">#REF!</definedName>
    <definedName name="Rmm">#REF!</definedName>
    <definedName name="RMS">#REF!</definedName>
    <definedName name="Rn">#REF!</definedName>
    <definedName name="rnf">#REF!</definedName>
    <definedName name="rñ">#REF!</definedName>
    <definedName name="Ro">#REF!,#REF!,#REF!</definedName>
    <definedName name="rodaje">#REF!</definedName>
    <definedName name="RODILLO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>[0]!ERR</definedName>
    <definedName name="rr_1">"[0]!err"</definedName>
    <definedName name="RRG">#REF!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B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SH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 localSheetId="2">DATE(YEAR(#REF!),MONTH(#REF!)+Payment_Number,DAY(#REF!))</definedName>
    <definedName name="RUTA">DATE(YEAR(#REF!),MONTH(#REF!)+Payment_Number,DAY(#REF!))</definedName>
    <definedName name="rutu" hidden="1">{"via1",#N/A,TRUE,"general";"via2",#N/A,TRUE,"general";"via3",#N/A,TRUE,"general"}</definedName>
    <definedName name="Rv">#REF!</definedName>
    <definedName name="RW">#REF!</definedName>
    <definedName name="rwt" hidden="1">{"via1",#N/A,TRUE,"general";"via2",#N/A,TRUE,"general";"via3",#N/A,TRUE,"general"}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[0]!ERR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Conv">#REF!</definedName>
    <definedName name="SALID1">#REF!</definedName>
    <definedName name="SALIDA">#REF!</definedName>
    <definedName name="SALL1">#REF!</definedName>
    <definedName name="SALL2">#REF!</definedName>
    <definedName name="SalMinimo">#REF!</definedName>
    <definedName name="SALTARIN">#REF!</definedName>
    <definedName name="SANITARIO">#REF!</definedName>
    <definedName name="SANITARIO_LINEA_INSTITUCIONAL">#REF!</definedName>
    <definedName name="Sanitario_Nova_80383">#REF!</definedName>
    <definedName name="SANITARIO_PARA_MINUSVALIDOS">#REF!</definedName>
    <definedName name="SANITARIOMINUSVALIDOS">#REF!</definedName>
    <definedName name="SARDINEL">#REF!</definedName>
    <definedName name="SB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BVTRNTUM">#REF!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BRNTY">#REF!</definedName>
    <definedName name="SDFBRNY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REG">#REF!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">#REF!</definedName>
    <definedName name="seccion1">#REF!</definedName>
    <definedName name="seccion2">#REF!</definedName>
    <definedName name="SECTOR">#REF!</definedName>
    <definedName name="SEGUETA">#REF!</definedName>
    <definedName name="segundo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LANTE_ELASTICO__PARA_CUBIERTAS___TUBO_600_CC">#REF!</definedName>
    <definedName name="sello">15500</definedName>
    <definedName name="Sello_de_silicona">#REF!</definedName>
    <definedName name="SEMANA_C3">#REF!</definedName>
    <definedName name="sena">#REF!</definedName>
    <definedName name="Señal_de_Transito_Grupo_I">#REF!</definedName>
    <definedName name="SEP">#REF!</definedName>
    <definedName name="SEPARADORES_3_8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DV">#REF!</definedName>
    <definedName name="SFGDV">#REF!</definedName>
    <definedName name="SFHSGFH" hidden="1">{"TAB1",#N/A,TRUE,"GENERAL";"TAB2",#N/A,TRUE,"GENERAL";"TAB3",#N/A,TRUE,"GENERAL";"TAB4",#N/A,TRUE,"GENERAL";"TAB5",#N/A,TRUE,"GENERAL"}</definedName>
    <definedName name="SFSAF">#REF!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DV">#REF!</definedName>
    <definedName name="SGI_V_INDICES_CIRCUITO_CAUSA">#REF!</definedName>
    <definedName name="Sh">#REF!</definedName>
    <definedName name="SHARED_FORMULA_10___0">NA()</definedName>
    <definedName name="SHARED_FORMULA_12">#N/A</definedName>
    <definedName name="SHARED_FORMULA_14___0">NA()</definedName>
    <definedName name="SHARED_FORMULA_18___0">NA()</definedName>
    <definedName name="SHARED_FORMULA_19">#N/A</definedName>
    <definedName name="SHARED_FORMULA_2___0">1/13</definedName>
    <definedName name="SHARED_FORMULA_21">#N/A</definedName>
    <definedName name="SHARED_FORMULA_22___0">NA()</definedName>
    <definedName name="SHARED_FORMULA_24">#N/A</definedName>
    <definedName name="SHARED_FORMULA_26___0">NA()</definedName>
    <definedName name="SHARED_FORMULA_30___0">NA()</definedName>
    <definedName name="SHARED_FORMULA_34">NA()</definedName>
    <definedName name="SHARED_FORMULA_38">NA()</definedName>
    <definedName name="SHARED_FORMULA_4">#N/A</definedName>
    <definedName name="SHARED_FORMULA_6___0">NA()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_1">"[0]!err"</definedName>
    <definedName name="Sifon">#REF!</definedName>
    <definedName name="SIFON_180_2">#REF!</definedName>
    <definedName name="SIFON_DE_PISO">#REF!</definedName>
    <definedName name="SIFONSANITARIO2">#REF!</definedName>
    <definedName name="SIKA">#REF!</definedName>
    <definedName name="sika1">#REF!</definedName>
    <definedName name="SIKADUR">#REF!</definedName>
    <definedName name="SILICONA">#REF!</definedName>
    <definedName name="silla_y_250x110">#REF!</definedName>
    <definedName name="SILLA_Y_ESTRUCTURADA_10__X__6">#REF!</definedName>
    <definedName name="SILLA_Y_ESTRUCTURADA_10__X_8">#REF!</definedName>
    <definedName name="SILLA_Y_ESTRUCTURADA_12__X__6">#REF!</definedName>
    <definedName name="SILLA_Y_ESTRUCTURADA_8__X_6">#REF!</definedName>
    <definedName name="SILLA_Y_PVC_10__X_6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___160_mm_Kit">#REF!</definedName>
    <definedName name="SILLA_YEE_24x160">#REF!</definedName>
    <definedName name="Silla_yee_250___160_mm_Kit">#REF!</definedName>
    <definedName name="SILLA_YEE_250x110">#REF!</definedName>
    <definedName name="SILLA_YEE_250x160">#REF!</definedName>
    <definedName name="Silla_yee_27___160_mm_Kit">#REF!</definedName>
    <definedName name="SILLA_YEE_27x160">#REF!</definedName>
    <definedName name="Silla_yee_315___160_mm_Kit">#REF!</definedName>
    <definedName name="SILLA_YEE_315x110">#REF!</definedName>
    <definedName name="SILLA_YEE_315x160">#REF!</definedName>
    <definedName name="Silla_yee_355___160_mm_Kit">#REF!</definedName>
    <definedName name="SILLA_YEE_355x110">#REF!</definedName>
    <definedName name="SILLA_YEE_355x160">#REF!</definedName>
    <definedName name="Silla_yee_400___160_mm_Kit">#REF!</definedName>
    <definedName name="SILLA_YEE_400x160">#REF!</definedName>
    <definedName name="SILLA_YEE_450x160">#REF!</definedName>
    <definedName name="sin_nombre_2">#REF!</definedName>
    <definedName name="SINGOLO">#REF!</definedName>
    <definedName name="SISISIS">[0]!ERR</definedName>
    <definedName name="SISISIS_1">"[0]!err"</definedName>
    <definedName name="SITIO">#REF!</definedName>
    <definedName name="SJ">#REF!</definedName>
    <definedName name="SJC">#REF!</definedName>
    <definedName name="sk">#REF!</definedName>
    <definedName name="SL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ANTES">#REF!</definedName>
    <definedName name="SOBRE2H">#REF!</definedName>
    <definedName name="SOBREANCHO">#REF!</definedName>
    <definedName name="SOBRECIMIENTO">#REF!</definedName>
    <definedName name="SOCIAL">#REF!</definedName>
    <definedName name="SOGA">#REF!</definedName>
    <definedName name="SOL">#REF!</definedName>
    <definedName name="solado">#REF!</definedName>
    <definedName name="SOLD._4_">#REF!</definedName>
    <definedName name="SOLD._6_">#REF!</definedName>
    <definedName name="SOLD._8_">#REF!</definedName>
    <definedName name="SOLDA">#REF!</definedName>
    <definedName name="SOLDADURA">#REF!</definedName>
    <definedName name="SOLDADURA__6011X1_8">#REF!</definedName>
    <definedName name="SOLDADURA_ELECTRICA__6011_x_1_8">#REF!</definedName>
    <definedName name="Soldadura_Exotermica_115_Gm">#REF!</definedName>
    <definedName name="SOLDADURA_EXOTERMICA_115_GR">#REF!</definedName>
    <definedName name="Soldadura_pvc_1_4">#REF!</definedName>
    <definedName name="SOLDADURA6013">#REF!</definedName>
    <definedName name="SOLDADURALIQ">#REF!</definedName>
    <definedName name="SOSO" hidden="1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"[0]!err"</definedName>
    <definedName name="SS_AVG_SIZE">#REF!</definedName>
    <definedName name="SS_WELDING">#REF!</definedName>
    <definedName name="ssa">#REF!</definedName>
    <definedName name="ssh">#REF!</definedName>
    <definedName name="sss" localSheetId="2">MODULO10.auto_abrir</definedName>
    <definedName name="sss">MODULO10.auto_abrir</definedName>
    <definedName name="SSSS">[0]!ERR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">#REF!</definedName>
    <definedName name="SUB">#REF!</definedName>
    <definedName name="SUBA">#REF!</definedName>
    <definedName name="SUBASE">#REF!</definedName>
    <definedName name="SUBBASE">#REF!</definedName>
    <definedName name="SUBBASE_2">#REF!</definedName>
    <definedName name="Subbase2">#REF!</definedName>
    <definedName name="SUBBASEGRANULAR">#REF!</definedName>
    <definedName name="SUBESTACIONES">#REF!</definedName>
    <definedName name="SUBPRODUCTOS">#REF!</definedName>
    <definedName name="SUBSUELO">#REF!</definedName>
    <definedName name="Subtotal">#REF!</definedName>
    <definedName name="SUBTOTALMAT">#REF!</definedName>
    <definedName name="SUCIO">#REF!</definedName>
    <definedName name="SUELDO">#REF!</definedName>
    <definedName name="SUELDOS">#REF!</definedName>
    <definedName name="suma">#REF!</definedName>
    <definedName name="Summary">#REF!</definedName>
    <definedName name="sUMMARY1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#REF!</definedName>
    <definedName name="SUPERFICIE">#REF!</definedName>
    <definedName name="sw">[0]!ERR</definedName>
    <definedName name="sw_1">"[0]!err"</definedName>
    <definedName name="SWEFRCVRHEV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SYP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2">Scheduled_Payment+Extra_Payment</definedName>
    <definedName name="t_1">Scheduled_Payment+Extra_Payment</definedName>
    <definedName name="T120II">520000</definedName>
    <definedName name="T16US">#REF!</definedName>
    <definedName name="T250mm">45000</definedName>
    <definedName name="T27II">195000</definedName>
    <definedName name="T2pulg">7000</definedName>
    <definedName name="T315mm">80000</definedName>
    <definedName name="T3UP">#REF!</definedName>
    <definedName name="T3UZ">#REF!</definedName>
    <definedName name="t4rde26">#REF!</definedName>
    <definedName name="T4UP">#REF!</definedName>
    <definedName name="T4UZ">#REF!</definedName>
    <definedName name="t5t5" hidden="1">{"TAB1",#N/A,TRUE,"GENERAL";"TAB2",#N/A,TRUE,"GENERAL";"TAB3",#N/A,TRUE,"GENERAL";"TAB4",#N/A,TRUE,"GENERAL";"TAB5",#N/A,TRUE,"GENERAL"}</definedName>
    <definedName name="T6UP">#REF!</definedName>
    <definedName name="T6UZ">#REF!</definedName>
    <definedName name="T8UZ">#REF!</definedName>
    <definedName name="TA">#REF!</definedName>
    <definedName name="TAB">#REF!</definedName>
    <definedName name="TAB_FECHA">#REF!</definedName>
    <definedName name="TABDEL">#REF!</definedName>
    <definedName name="TABL">#REF!</definedName>
    <definedName name="TABLA">#REF!</definedName>
    <definedName name="TABLA__COMUN_L__2_50_m__A__0_25_m">#REF!</definedName>
    <definedName name="Tabla_Burra">#REF!</definedName>
    <definedName name="Tabla_Chapa">#REF!</definedName>
    <definedName name="Tabla_comun_0_25_2_5_0_2">#REF!</definedName>
    <definedName name="TABLA_DE_CARACOLI">#REF!</definedName>
    <definedName name="TABLA_DE_CONTENIDO__A1" comment="VOLVER A TABLA DE CONTENIDO">#REF!</definedName>
    <definedName name="Tabla_Tareas">#REF!</definedName>
    <definedName name="tabla1">#REF!</definedName>
    <definedName name="TABLA1.2.2">#REF!</definedName>
    <definedName name="tabla2">#REF!</definedName>
    <definedName name="TablaElDorado">#REF!</definedName>
    <definedName name="TablaIbague">#REF!</definedName>
    <definedName name="TABLAORD">#REF!</definedName>
    <definedName name="TablaStarosa">#REF!</definedName>
    <definedName name="TABLATOLUA">#REF!</definedName>
    <definedName name="TABLEKP">#REF!</definedName>
    <definedName name="TABLEPRI">#REF!</definedName>
    <definedName name="TABLERO_DE_60cm_X_60cm_X_25cm">#REF!</definedName>
    <definedName name="TABLERO_GENERAL_DE_DISTRIBUCION">#REF!</definedName>
    <definedName name="TABLERO4">#REF!</definedName>
    <definedName name="TABLEROS">#REF!</definedName>
    <definedName name="TABLEROTOTALIZADOR">#REF!</definedName>
    <definedName name="Tablestacado">#REF!</definedName>
    <definedName name="TABLETA_DE_CONCRETO">#REF!</definedName>
    <definedName name="TABLETA_DE_GRESS_20X30">#REF!</definedName>
    <definedName name="TABLETA_EN_GRESS_15X30">#REF!</definedName>
    <definedName name="TABLETA3333">#REF!</definedName>
    <definedName name="TABLETAGRESS">#REF!</definedName>
    <definedName name="TABLILLA">#REF!</definedName>
    <definedName name="TABLILLA15">#REF!</definedName>
    <definedName name="TABLON">#REF!</definedName>
    <definedName name="Tablon_comun_0_25_2_5_0_4">#REF!</definedName>
    <definedName name="TACDetail">#REF!</definedName>
    <definedName name="TACHAS">#REF!</definedName>
    <definedName name="TACHeading">#REF!</definedName>
    <definedName name="Tambores">#REF!</definedName>
    <definedName name="TANQUE">#REF!</definedName>
    <definedName name="TANQUE_ABASTECIMIENTO_2000_LTS">#REF!</definedName>
    <definedName name="TANQUE_DE_ALMACENAMIENTO_1000_LTS">#REF!</definedName>
    <definedName name="Tanque_Eternit_750_Lt">#REF!</definedName>
    <definedName name="Tanque_Séptico_Eternit">#REF!</definedName>
    <definedName name="TANQUEAEREO">#REF!</definedName>
    <definedName name="Tanques">#REF!</definedName>
    <definedName name="TAPA">#REF!</definedName>
    <definedName name="Tapa_Alcantarilla_aro_y_contra_aro">#REF!</definedName>
    <definedName name="TAPA_ALCANTARILLA_ARO_Y_CONTRAARO">#REF!</definedName>
    <definedName name="TAPA_HF">#REF!</definedName>
    <definedName name="TAPA_SUMIDERO">#REF!</definedName>
    <definedName name="Tapa_Válvula_Tipo_Chorote">#REF!</definedName>
    <definedName name="tapacamara">#REF!</definedName>
    <definedName name="tapafondo">#REF!</definedName>
    <definedName name="tapapozo">#REF!</definedName>
    <definedName name="TAPAS_DE_CIERRE_DE_METALDECK">#REF!</definedName>
    <definedName name="TAPETECESPED">#REF!</definedName>
    <definedName name="TAPON_2__P.V.C">#REF!</definedName>
    <definedName name="Tapon_3__Presion">#REF!</definedName>
    <definedName name="TAPON3">#REF!</definedName>
    <definedName name="TAPON4">#REF!</definedName>
    <definedName name="TAREAS_INICIALES">#REF!</definedName>
    <definedName name="TARIFA">#REF!</definedName>
    <definedName name="TarifaPension">#REF!</definedName>
    <definedName name="TARIFAS">#REF!</definedName>
    <definedName name="TARIFAS1">#REF!</definedName>
    <definedName name="TarifaSalud">#REF!</definedName>
    <definedName name="Tasa">#REF!</definedName>
    <definedName name="Tasa_Cambio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HINT_INTERNATIONAL_CONSTRUCTION">"CP03"</definedName>
    <definedName name="TECN">#N/A</definedName>
    <definedName name="Tecnico">#REF!</definedName>
    <definedName name="TECNICO_TELEFONOS">#REF!</definedName>
    <definedName name="Tecnico1">#REF!</definedName>
    <definedName name="Tecnico2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de_8__Presion">#REF!</definedName>
    <definedName name="Tee_de_reducción_4__x_3__Presion">#REF!</definedName>
    <definedName name="Tee_de_reducción_8__x_4__Presion">#REF!</definedName>
    <definedName name="TEE_PVC_1_2">#REF!</definedName>
    <definedName name="TEE_PVC_ALCANTARILLADO_8">#REF!</definedName>
    <definedName name="TEE_PVC_PRESION_11_2X11_2X11_2">#REF!</definedName>
    <definedName name="TEE_PVC_PRESION_1X1X1">#REF!</definedName>
    <definedName name="TEE_PVC_PRESION_1X1X1_2">#REF!</definedName>
    <definedName name="TEE_PVC_PRESION_3X3X3">#REF!</definedName>
    <definedName name="TEE4X3">#REF!</definedName>
    <definedName name="TEE6A3">#REF!</definedName>
    <definedName name="TEE6A3_2">#REF!</definedName>
    <definedName name="TEE6X3">#REF!</definedName>
    <definedName name="TEE8A6">#REF!</definedName>
    <definedName name="TEE8A6_2">#REF!</definedName>
    <definedName name="TEE8X3">#REF!</definedName>
    <definedName name="TEE8X4">#REF!</definedName>
    <definedName name="TEE8X6">#REF!</definedName>
    <definedName name="Teen">#REF!</definedName>
    <definedName name="TEFLON">#REF!</definedName>
    <definedName name="TEJA">#REF!</definedName>
    <definedName name="Teja_de_Barro">#REF!</definedName>
    <definedName name="TEJA_DE_ZINC_No_6">#REF!</definedName>
    <definedName name="TEJA_METALICA">#REF!</definedName>
    <definedName name="TEJA_TERMOACUSTICA">#REF!</definedName>
    <definedName name="tejaeternit">#REF!</definedName>
    <definedName name="TEJAZ">#REF!</definedName>
    <definedName name="TELASFALTICA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ETES_5_8">#REF!</definedName>
    <definedName name="TEMPLL">#REF!</definedName>
    <definedName name="TEMPORIZADORES_GRADUABLES_AUTOMATICOS_TELEMECHANIQUE_110VAC">#REF!</definedName>
    <definedName name="TEMPS">#REF!</definedName>
    <definedName name="TER">[0]!ERR</definedName>
    <definedName name="TERINAL">#REF!</definedName>
    <definedName name="TERM">[0]!ERR</definedName>
    <definedName name="Terminal_conduit_pvc_3_4">#REF!</definedName>
    <definedName name="TERMINAL_DE_OJO">#REF!</definedName>
    <definedName name="TERMINAL_EMT_3_4">#REF!</definedName>
    <definedName name="TERMINAL_POCHARno4">#REF!</definedName>
    <definedName name="TERMINAL_PONCHAR_COBRE_ESTAÑADO_1_0__AWG">#REF!</definedName>
    <definedName name="TERMINAL_PONCHAR_COBRE_ESTAÑADO_1_0__AWG___3M">#REF!</definedName>
    <definedName name="TERMINAL1">#REF!</definedName>
    <definedName name="TERMINALES_PONCHAR_16">#REF!</definedName>
    <definedName name="TÉRMINOS">[0]!ERR</definedName>
    <definedName name="TERR">#REF!</definedName>
    <definedName name="TesSumHeading">#REF!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hidden="1">{"via1",#N/A,TRUE,"general";"via2",#N/A,TRUE,"general";"via3",#N/A,TRUE,"general"}</definedName>
    <definedName name="Tf">#REF!</definedName>
    <definedName name="Tg">#REF!</definedName>
    <definedName name="TGB">#REF!</definedName>
    <definedName name="TH">#REF!</definedName>
    <definedName name="THBULLDOZER">#REF!</definedName>
    <definedName name="THCARROTANQUE">#REF!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INER">#REF!</definedName>
    <definedName name="THMEZCLADORA">#REF!</definedName>
    <definedName name="THMOTO">#REF!</definedName>
    <definedName name="THP">#REF!</definedName>
    <definedName name="THRANA">#REF!</definedName>
    <definedName name="THRETRO">#REF!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i">#REF!</definedName>
    <definedName name="TIEMPO">#REF!</definedName>
    <definedName name="TIERRA_NEGRA">#REF!</definedName>
    <definedName name="TIERRANEGRA">#REF!</definedName>
    <definedName name="TIPO">#REF!</definedName>
    <definedName name="TIPO_GRUPO">#REF!</definedName>
    <definedName name="TipoCosteo">#REF!</definedName>
    <definedName name="TipoCosteoNivelRiesgo">#REF!</definedName>
    <definedName name="TipoGC">#REF!</definedName>
    <definedName name="TipoNeces">#REF!</definedName>
    <definedName name="TipoPro">#REF!</definedName>
    <definedName name="Tipoproces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T">#REF!</definedName>
    <definedName name="TITEQUIPO">#REF!</definedName>
    <definedName name="titi">#N/A</definedName>
    <definedName name="TITLE">#REF!</definedName>
    <definedName name="TITMATERIALES">#REF!</definedName>
    <definedName name="TITMO">#REF!</definedName>
    <definedName name="TITO">#N/A</definedName>
    <definedName name="TITOF">#N/A</definedName>
    <definedName name="TITTRANSPORTE">#REF!</definedName>
    <definedName name="titu">#REF!</definedName>
    <definedName name="titu2">#REF!</definedName>
    <definedName name="TITULO">#REF!</definedName>
    <definedName name="TITULOS">#REF!</definedName>
    <definedName name="Títulos">#REF!</definedName>
    <definedName name="_xlnm.Print_Titles" localSheetId="1">PRESUPUESTO!$1:$12</definedName>
    <definedName name="_xlnm.Print_Titles">#N/A</definedName>
    <definedName name="Títulos_a_imprimir_IM">#REF!</definedName>
    <definedName name="TIZON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CHE">#REF!</definedName>
    <definedName name="TOMA_CORRIENTE_REGULADO_DOBLE_CON_POLO_A_TIERRA_250_W">#REF!</definedName>
    <definedName name="TOMA110V">#REF!</definedName>
    <definedName name="TOMACORRIENTE_DOBLE_POLO_A_TIERRA">#REF!</definedName>
    <definedName name="TOMACORRIENTE_GFCI_DOBLE_CON_POLO_A_TIERRA_250_W">#REF!</definedName>
    <definedName name="TOMADO">#REF!</definedName>
    <definedName name="tonto">#REF!</definedName>
    <definedName name="topagrafia">#REF!</definedName>
    <definedName name="Tope_sismico__almohadilla_simple_de_elastomero_ASTMD4017_300x400x50_mm">#REF!</definedName>
    <definedName name="TOPGENER">#REF!</definedName>
    <definedName name="TOPGENER1">#REF!</definedName>
    <definedName name="TOPMENU">#REF!</definedName>
    <definedName name="topo">50000</definedName>
    <definedName name="TOPOGRAFIA">#REF!</definedName>
    <definedName name="TOPOGRAFO">#REF!</definedName>
    <definedName name="TORNILLO_3">#REF!</definedName>
    <definedName name="TORNILLO_PARA_FIJAR_CUBIERTA">#REF!</definedName>
    <definedName name="TORNILLOS_2.5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.2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IZADOR">#REF!</definedName>
    <definedName name="TOTALIZADOR_DE_3_X_50_TIPO_INDUSTRIAL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mite">#REF!</definedName>
    <definedName name="TRAMOS">#REF!</definedName>
    <definedName name="TRANS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CEMENTO">#REF!</definedName>
    <definedName name="TRANSPORTE_DE_CEMENTO">#REF!</definedName>
    <definedName name="TRANSPORTE_DE_TRITURADO">#REF!</definedName>
    <definedName name="TRANSPORTE_ENCHAPES">#REF!</definedName>
    <definedName name="TRANSPORTE_FORMALETA_METALICA_CERCHA_Y_TACOS">#REF!</definedName>
    <definedName name="TRANSPORTE_LADRILLO">#REF!</definedName>
    <definedName name="TRANSPORTE_LAVAPLATOS">#REF!</definedName>
    <definedName name="TRANSPORTE_MATERIALES_METALICOS">#REF!</definedName>
    <definedName name="TRANSPORTE_PERFILES_METALICOS">#REF!</definedName>
    <definedName name="TRANSPORTE_RAJON">#REF!</definedName>
    <definedName name="TRANSPORTE_RECEBO">#REF!</definedName>
    <definedName name="TRANSPORTE_TANQUE_DE_ALMACENAMIENTO">#REF!</definedName>
    <definedName name="TRANSPORTE_TEJA_TERMOACUSTICA">#REF!</definedName>
    <definedName name="TRANSPORTE_TRITURADO">#REF!</definedName>
    <definedName name="TRANSPORTE_TUBERIA">#REF!</definedName>
    <definedName name="TRANSS">#REF!</definedName>
    <definedName name="TRASPORTE">#REF!</definedName>
    <definedName name="TRAT">#REF!</definedName>
    <definedName name="TREM">#REF!</definedName>
    <definedName name="Trenes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u">35000</definedName>
    <definedName name="tritu3">35000</definedName>
    <definedName name="TRITURADO">#REF!</definedName>
    <definedName name="TRITURADO_FINO">#REF!</definedName>
    <definedName name="TRITURADO_PILCUAN">#REF!</definedName>
    <definedName name="trjfgjh" hidden="1">{"via1",#N/A,TRUE,"general";"via2",#N/A,TRUE,"general";"via3",#N/A,TRUE,"general"}</definedName>
    <definedName name="TRM">#REF!</definedName>
    <definedName name="Troughing">#REF!</definedName>
    <definedName name="TroughingSTX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l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ALL3">#REF!</definedName>
    <definedName name="TUB._ACC_3__Bx_B_SCH_40">#REF!</definedName>
    <definedName name="Tuberai_4__perforada">#REF!</definedName>
    <definedName name="TUBERIA" hidden="1">#REF!</definedName>
    <definedName name="Tubería">#REF!</definedName>
    <definedName name="Tuberia_2__PVC">#REF!</definedName>
    <definedName name="TUBERIA_AGUAS_LLUVIAS_PVC_3">#REF!</definedName>
    <definedName name="TUBERIA_AGUAS_LLUVIAS_PVC_4">#REF!</definedName>
    <definedName name="TUBERIA_CONCRETO__REFORZADO_36">#REF!</definedName>
    <definedName name="Tuberia_Concreto_Reforzado_900_mm">#REF!</definedName>
    <definedName name="TUBERIA_CONDUIT_GALVANIZADA_3_4">#REF!</definedName>
    <definedName name="TUBERIA_CONDUIT_PVC_1">#REF!</definedName>
    <definedName name="TUBERIA_CONDUIT_PVC_1_2">#REF!</definedName>
    <definedName name="TUBERIA_CONDUIT_PVC_3_4">#REF!</definedName>
    <definedName name="TUBERIA_NOVAFORT_10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F_1_2">#REF!</definedName>
    <definedName name="Tuberia_PF_3_4">#REF!</definedName>
    <definedName name="TUBERIA_PRESION_PVC_1__RDE_21">#REF!</definedName>
    <definedName name="TUBERIA_PRESION_PVC_1_2">#REF!</definedName>
    <definedName name="TUBERIA_PRESION_PVC_11_2">#REF!</definedName>
    <definedName name="TUBERIA_PRESION_PVC_11_2__RDE_21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PVC_de_presion_3__RDE___21">#REF!</definedName>
    <definedName name="Tuberia_PVC_de_presion_4__RDE___21">#REF!</definedName>
    <definedName name="Tuberia_PVC_de_presion_8__RDE___21">#REF!</definedName>
    <definedName name="Tuberia_PVC_estructurada_de_10__NOVAFORT">#REF!</definedName>
    <definedName name="Tuberia_PVC_estructurada_de_12__NOVAFORT">#REF!</definedName>
    <definedName name="Tuberia_PVC_estructurada_de_14__NOVAFORT">#REF!</definedName>
    <definedName name="Tuberia_PVC_estructurada_de_16__NOVAFORT">#REF!</definedName>
    <definedName name="Tuberia_PVC_estructurada_de_18__NOVAFORT">#REF!</definedName>
    <definedName name="Tuberia_PVC_estructurada_de_20__NOVAFORT">#REF!</definedName>
    <definedName name="Tuberia_PVC_estructurada_de_24__NOVAFORT">#REF!</definedName>
    <definedName name="Tuberia_PVC_estructurada_de_27__NOVAFORT">#REF!</definedName>
    <definedName name="Tuberia_PVC_estructurada_de_4__NOVAFORT">#REF!</definedName>
    <definedName name="Tuberia_PVC_estructurada_de_6__NOVAFORT">#REF!</definedName>
    <definedName name="Tuberia_PVC_estructurada_de_8__NOVAFORT">#REF!</definedName>
    <definedName name="TUBERIA_SANITARIA_PVC_2">#REF!</definedName>
    <definedName name="TUBERIA_SANITARIA_PVC_3">#REF!</definedName>
    <definedName name="TUBERIA_SANITARIA_PVC_4">#REF!</definedName>
    <definedName name="TUBERIA1" hidden="1">#REF!</definedName>
    <definedName name="TUBERIA3">#REF!</definedName>
    <definedName name="TUBERIA3_2">#REF!</definedName>
    <definedName name="tuberia36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O">#REF!</definedName>
    <definedName name="TUBO_1_2">#REF!</definedName>
    <definedName name="TUBO_1_2__HG">#REF!</definedName>
    <definedName name="Tubo_asbesto_cemento_Clase_10_D_16">#REF!</definedName>
    <definedName name="Tubo_concreto_reforzado_D_1_m">#REF!</definedName>
    <definedName name="Tubo_concreto_reforzadoD_30">#REF!</definedName>
    <definedName name="Tubo_concreto_simple_D_24">#REF!</definedName>
    <definedName name="TUBO_CONDUIT_1_1_2_PVC_3MTS">#REF!</definedName>
    <definedName name="TUBO_CONDUIT_PVC_3_4PG___3Mts">#REF!</definedName>
    <definedName name="TUBO_EMT_3_4_X_3mts">#REF!</definedName>
    <definedName name="TUBO_ESTRUCTURAL_2">#REF!</definedName>
    <definedName name="Tubo_estructural_de_1_1_2">#REF!</definedName>
    <definedName name="Tubo_estructural_de_3">#REF!</definedName>
    <definedName name="Tubo_Galbanizado_1_1_2">#REF!</definedName>
    <definedName name="Tubo_Galvanizado">#REF!</definedName>
    <definedName name="Tubo_gres_6">#REF!</definedName>
    <definedName name="TUBO_SANITARIO_3__PAVCO">#REF!</definedName>
    <definedName name="TUBO22">#REF!</definedName>
    <definedName name="tubo24">#REF!</definedName>
    <definedName name="TUBOCONDUIT12">#REF!</definedName>
    <definedName name="TUBOCONDUIT34">#REF!</definedName>
    <definedName name="TUBODONDUIT34">#REF!</definedName>
    <definedName name="tubohg2">#REF!</definedName>
    <definedName name="TUBOM3">#REF!</definedName>
    <definedName name="TUBOMETALICO">#REF!</definedName>
    <definedName name="TUBOPVC1">#REF!</definedName>
    <definedName name="TUBOPVC34">#REF!</definedName>
    <definedName name="tubor24">#REF!</definedName>
    <definedName name="tuco10">#REF!</definedName>
    <definedName name="TUCO6">#REF!</definedName>
    <definedName name="tuco8">#REF!</definedName>
    <definedName name="TUERCA_DE_OJO_ALARGADA_DE_5_8">#REF!</definedName>
    <definedName name="TUPI">#N/A</definedName>
    <definedName name="TUPRE12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AN2">#REF!</definedName>
    <definedName name="TUSAN4">#REF!</definedName>
    <definedName name="tvmenor90min">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I">#REF!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">#REF!</definedName>
    <definedName name="TYUI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.1">#REF!</definedName>
    <definedName name="U.10">#REF!</definedName>
    <definedName name="U.102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rm2InUse">1</definedName>
    <definedName name="Ug">#REF!</definedName>
    <definedName name="Uh">#REF!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ltima">#REF!</definedName>
    <definedName name="UM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id">#REF!</definedName>
    <definedName name="UNIDAD">#REF!</definedName>
    <definedName name="UNIDAD1">#REF!</definedName>
    <definedName name="UNIDAD521">#REF!</definedName>
    <definedName name="Unidades">#REF!</definedName>
    <definedName name="unidades_reales">#REF!</definedName>
    <definedName name="Union_1_2__pvc">#REF!</definedName>
    <definedName name="Union_3_4__pvc">#REF!</definedName>
    <definedName name="UNION_CANAL_PVC_AMAZONA">#REF!</definedName>
    <definedName name="UNION_CONDUIT_1">#REF!</definedName>
    <definedName name="UNION_CONDUIT_1_1_2">#REF!</definedName>
    <definedName name="UNION_CONDUIT_1_2">#REF!</definedName>
    <definedName name="UNION_CONDUIT_GALVANIZADA_3_4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EMT_3_4">#REF!</definedName>
    <definedName name="UNION_P.V.C_1_2">#REF!</definedName>
    <definedName name="UNION_SIMPLE_PVC_AGUAS_LLUVIAS_3">#REF!</definedName>
    <definedName name="UNION_SIMPLE_PVC_AGUAS_LLUVIAS_4">#REF!</definedName>
    <definedName name="UNION_SIMPLE_PVC_PRESION_1">#REF!</definedName>
    <definedName name="UNION_SIMPLE_PVC_PRESION_1_2">#REF!</definedName>
    <definedName name="UNION_SIMPLE_PVC_PRESION_11_2">#REF!</definedName>
    <definedName name="UNION_SIMPLE_PVC_PRESION_3">#REF!</definedName>
    <definedName name="UNION_SIMPLE_PVC_PRESION_3_4">#REF!</definedName>
    <definedName name="UNION_SIMPLE_PVC_SANITARIA_2">#REF!</definedName>
    <definedName name="UNION_SIMPLE_PVC_SANITARIA_3">#REF!</definedName>
    <definedName name="UNION_SIMPLE_PVC_SANITARIA_4">#REF!</definedName>
    <definedName name="UNION_SIMPLE_PVC_SANITARIA_6">#REF!</definedName>
    <definedName name="UNION_SIMPLE_SANITARIA_PVC_4">#REF!</definedName>
    <definedName name="UNION3">#REF!</definedName>
    <definedName name="UNION3_2">#REF!</definedName>
    <definedName name="UNION3PVC">#REF!</definedName>
    <definedName name="UNION3PVC_2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ñ">#REF!</definedName>
    <definedName name="Uo">#REF!</definedName>
    <definedName name="UO_1">"[0]!err"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TexDetail">#REF!</definedName>
    <definedName name="UsTexHeading">#REF!</definedName>
    <definedName name="USxCOL">#REF!</definedName>
    <definedName name="ut">#REF!</definedName>
    <definedName name="uti">#REF!</definedName>
    <definedName name="util">#REF!</definedName>
    <definedName name="UTILI">#REF!</definedName>
    <definedName name="Utilidad">#REF!</definedName>
    <definedName name="UTILIDADES">#REF!</definedName>
    <definedName name="UtilidadObra">#REF!</definedName>
    <definedName name="Utilidadrev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a">#REF!</definedName>
    <definedName name="VAC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BULA">#REF!</definedName>
    <definedName name="VALCUADRILLA">#REF!</definedName>
    <definedName name="VALDES">#REF!</definedName>
    <definedName name="VALLA">#REF!</definedName>
    <definedName name="VALLA_2_3_MTS_CON_3_CERCHAS">#REF!</definedName>
    <definedName name="VALLAN">#REF!</definedName>
    <definedName name="Valor">#REF!</definedName>
    <definedName name="VALOR_SALARIO_MINIMO_ACTUAL">#REF!</definedName>
    <definedName name="valor_total">#REF!</definedName>
    <definedName name="valor1">#REF!</definedName>
    <definedName name="valor2">#REF!</definedName>
    <definedName name="valor200">#REF!</definedName>
    <definedName name="VALOR3">#REF!</definedName>
    <definedName name="valor3000">#REF!</definedName>
    <definedName name="Valoracion">#REF!</definedName>
    <definedName name="VALORACIÓN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ues_Entered">IF(Loan_Amount*Interest_Rate*Loan_Years*Loan_Start&gt;0,1,0)</definedName>
    <definedName name="Valvula_4__compuerta_elastica__vastago_no_ascendente__junta_rapida__incluye_cajilla_de_concreto_1_1_1_instalacion_de_accesorios">#REF!</definedName>
    <definedName name="Valvula_8__compuerta_elastica__vastago_no_ascendente__junta_rapida__incluye_cajilla_de_concreto_1_1_1_instalacion_de_accesorios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3">#REF!</definedName>
    <definedName name="VALVULA4">#REF!</definedName>
    <definedName name="VALVULA6">#REF!</definedName>
    <definedName name="VALVULA8">#REF!</definedName>
    <definedName name="Válvulas">#REF!</definedName>
    <definedName name="vaquita" hidden="1">{"PRES REHAB ARM-PER POR ITEMS  KM A KM",#N/A,TRUE,"Rehabilitacion Arm-Per"}</definedName>
    <definedName name="Var">#REF!</definedName>
    <definedName name="VARENGA_4_cm_X_2_cm__L__2_m">#REF!</definedName>
    <definedName name="VARENGAS_5_X_2">#REF!</definedName>
    <definedName name="variacion">#REF!</definedName>
    <definedName name="VARIACION1">#REF!</definedName>
    <definedName name="Varilla_cooperweld_3_8__X_1_8_mts">#REF!</definedName>
    <definedName name="VARILLA_DE_COBRE_COBRE_5_8__X_2_40_MTS">#REF!</definedName>
    <definedName name="VARILLACCOPER">#REF!</definedName>
    <definedName name="VARILLACOOPER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cv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RVFV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hículo_delineador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">#REF!</definedName>
    <definedName name="VENTANA_EN_LAMINA_CALIBRE_18">#REF!</definedName>
    <definedName name="VENTANACAL20">#REF!</definedName>
    <definedName name="VENTANACR18">#REF!</definedName>
    <definedName name="VENTANACR20">#REF!</definedName>
    <definedName name="VENTANAS">#REF!</definedName>
    <definedName name="Ventaneria_Madera_M2">#REF!</definedName>
    <definedName name="ventas">#REF!</definedName>
    <definedName name="VENTILADOR">#REF!</definedName>
    <definedName name="VENTOSAS_PARA_INSTALACION_EN_TUBERIA_DE_3">#REF!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DA">#REF!</definedName>
    <definedName name="VFDV">#REF!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HTGUYYI" hidden="1">#REF!</definedName>
    <definedName name="VI">#REF!</definedName>
    <definedName name="VIA">#REF!</definedName>
    <definedName name="VIAJ">#REF!</definedName>
    <definedName name="VIAJE">#REF!</definedName>
    <definedName name="Viajes">#REF!</definedName>
    <definedName name="VIAS">#REF!</definedName>
    <definedName name="vib">20000</definedName>
    <definedName name="VIBRA">#REF!</definedName>
    <definedName name="VIBRADOR">#REF!</definedName>
    <definedName name="VIBRADOR_CONCRETO">#REF!</definedName>
    <definedName name="VIBRADOR_DE_CONCRETO">#REF!</definedName>
    <definedName name="VIBRADORCONCRETO">#REF!</definedName>
    <definedName name="VIBRO">#REF!</definedName>
    <definedName name="VIBROCOMPACTADOR">#REF!</definedName>
    <definedName name="VICEP_DIRECC">#REF!</definedName>
    <definedName name="victor">#REF!</definedName>
    <definedName name="VIDRIO">#REF!</definedName>
    <definedName name="Vidrio_3_mm">#REF!</definedName>
    <definedName name="Vidrio_4_mm">#REF!</definedName>
    <definedName name="VIDRIO_4MM">#REF!</definedName>
    <definedName name="Vidrio_5_mm">#REF!</definedName>
    <definedName name="VIDRIO4">#REF!</definedName>
    <definedName name="VIDRIO4mm">#REF!</definedName>
    <definedName name="VIGA_METALICA_EN_ANGULO">#REF!</definedName>
    <definedName name="VIGAAMARRE">#REF!</definedName>
    <definedName name="VIGACANAL">#REF!</definedName>
    <definedName name="VIGACIMENTACION">#REF!</definedName>
    <definedName name="VIGACIMENTACION2020">#REF!</definedName>
    <definedName name="VIGACIMENTACION3030">#REF!</definedName>
    <definedName name="VIGAENTREPISO3055">#REF!</definedName>
    <definedName name="VIGAENTREPISO4055">#REF!</definedName>
    <definedName name="VIGAR2510">#REF!</definedName>
    <definedName name="VIGAREMATE">#REF!</definedName>
    <definedName name="VigenciaDolares">#REF!</definedName>
    <definedName name="VigenciaPesos">#REF!</definedName>
    <definedName name="VIGFUTURA">#REF!</definedName>
    <definedName name="villa">#REF!</definedName>
    <definedName name="VINILO">#REF!</definedName>
    <definedName name="Vinilo_Pintuco">#REF!</definedName>
    <definedName name="VINILO_TIPO_1_INTERIORES___EXTRERIORES">#REF!</definedName>
    <definedName name="VINILO_TIPO_3_IMPRIMANTE">#REF!</definedName>
    <definedName name="VINILO_TIPO_I">#REF!</definedName>
    <definedName name="VINISOL">#REF!</definedName>
    <definedName name="Visagra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>#REF!,#REF!,#REF!,#REF!,#REF!,#REF!,#REF!</definedName>
    <definedName name="vjkgvif">#N/A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40000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_6_m3">#REF!</definedName>
    <definedName name="volquetamk">#REF!</definedName>
    <definedName name="VOLQUETAS">#REF!</definedName>
    <definedName name="Volume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2">Scheduled_Payment+Extra_Payment</definedName>
    <definedName name="vr">Scheduled_Payment+Extra_Payment</definedName>
    <definedName name="VR_CON_IVA">#REF!*(1+#REF!)</definedName>
    <definedName name="VR_SIN_IVA">VLOOKUP(#REF!,#REF!,6,FALSE)</definedName>
    <definedName name="VR_TOT" localSheetId="2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2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basad1">#REF!</definedName>
    <definedName name="vrbasad2">#REF!</definedName>
    <definedName name="vrbasin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Utilidad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TOTAL">#REF!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FV">#REF!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">"[0]!err"</definedName>
    <definedName name="WA_1">"[0]!err"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GDFG">#REF!</definedName>
    <definedName name="we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ire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ESTADO._.REHABILITACION._1" hidden="1">{"PRES REHAB ARM-PER POR ITEMS  KM A KM",#N/A,TRUE,"Rehabilitacion Arm-Per"}</definedName>
    <definedName name="wrn.ESTADO._.REHABILITACION._1_1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_1">"[0]!err"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FDV">#REF!</definedName>
    <definedName name="XCNMHG">#REF!</definedName>
    <definedName name="XCVB">#REF!</definedName>
    <definedName name="XCVN">#REF!</definedName>
    <definedName name="XD">#REF!</definedName>
    <definedName name="XFWF">#N/A</definedName>
    <definedName name="xghdf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S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amile">#REF!</definedName>
    <definedName name="yee200x160">#REF!</definedName>
    <definedName name="yery" hidden="1">{"via1",#N/A,TRUE,"general";"via2",#N/A,TRUE,"general";"via3",#N/A,TRUE,"general"}</definedName>
    <definedName name="YESO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#REF!</definedName>
    <definedName name="york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YYYYYYYYYYYYYYYYYY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PATA1.">#REF!</definedName>
    <definedName name="ZAPATA1616">#REF!</definedName>
    <definedName name="ZAPATA22">#REF!</definedName>
    <definedName name="ZAPATA88">#REF!</definedName>
    <definedName name="ZAPATAS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[0]!ERR</definedName>
    <definedName name="zxc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9" i="1" l="1"/>
  <c r="J63" i="1"/>
  <c r="J59" i="1"/>
  <c r="G50" i="1"/>
  <c r="L5" i="1"/>
  <c r="N16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 s="1"/>
  <c r="K34" i="1" s="1"/>
  <c r="K35" i="1" s="1"/>
  <c r="K36" i="1" s="1"/>
  <c r="K37" i="1" s="1"/>
  <c r="K38" i="1" s="1"/>
  <c r="K6" i="1"/>
  <c r="K5" i="1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5" i="1"/>
  <c r="I5" i="1"/>
  <c r="O71" i="1" l="1"/>
  <c r="F50" i="1"/>
  <c r="G63" i="1"/>
  <c r="H63" i="1" s="1"/>
  <c r="I63" i="1" s="1"/>
  <c r="G64" i="1"/>
  <c r="H64" i="1" s="1"/>
  <c r="I64" i="1" s="1"/>
  <c r="G65" i="1"/>
  <c r="H65" i="1" s="1"/>
  <c r="I65" i="1" s="1"/>
  <c r="G66" i="1"/>
  <c r="H66" i="1" s="1"/>
  <c r="I66" i="1" s="1"/>
  <c r="F61" i="1"/>
  <c r="H61" i="1" s="1"/>
  <c r="I61" i="1" s="1"/>
  <c r="H59" i="1"/>
  <c r="I59" i="1" s="1"/>
  <c r="H50" i="1"/>
  <c r="O39" i="1"/>
  <c r="O42" i="1"/>
  <c r="F60" i="1" s="1"/>
  <c r="H60" i="1" s="1"/>
  <c r="I60" i="1" s="1"/>
  <c r="H55" i="1"/>
  <c r="H51" i="1"/>
  <c r="K60" i="1" l="1"/>
  <c r="K61" i="1"/>
  <c r="K59" i="1"/>
  <c r="K64" i="1"/>
  <c r="K65" i="1"/>
  <c r="K66" i="1"/>
  <c r="I67" i="1"/>
  <c r="K63" i="1"/>
  <c r="C5" i="1"/>
  <c r="C6" i="1" s="1"/>
  <c r="C7" i="1" s="1"/>
  <c r="C8" i="1" s="1"/>
  <c r="C9" i="1" s="1"/>
  <c r="C10" i="1" s="1"/>
  <c r="C11" i="1" s="1"/>
  <c r="C12" i="1" s="1"/>
  <c r="I56" i="2"/>
  <c r="E56" i="2"/>
  <c r="I55" i="2"/>
  <c r="E55" i="2"/>
  <c r="I54" i="2"/>
  <c r="E54" i="2"/>
  <c r="H52" i="2"/>
  <c r="D52" i="2"/>
  <c r="J42" i="2"/>
  <c r="J41" i="2"/>
  <c r="H41" i="2"/>
  <c r="P40" i="2"/>
  <c r="J40" i="2"/>
  <c r="H40" i="2"/>
  <c r="J39" i="2"/>
  <c r="H39" i="2"/>
  <c r="Q36" i="2"/>
  <c r="K35" i="2"/>
  <c r="J35" i="2"/>
  <c r="H35" i="2"/>
  <c r="A35" i="2"/>
  <c r="K34" i="2"/>
  <c r="J34" i="2"/>
  <c r="H34" i="2"/>
  <c r="A34" i="2"/>
  <c r="K33" i="2"/>
  <c r="J33" i="2"/>
  <c r="H33" i="2"/>
  <c r="A33" i="2"/>
  <c r="S32" i="2"/>
  <c r="R32" i="2"/>
  <c r="A32" i="2"/>
  <c r="J31" i="2"/>
  <c r="B31" i="2"/>
  <c r="H31" i="2" s="1"/>
  <c r="A31" i="2"/>
  <c r="J30" i="2"/>
  <c r="B30" i="2"/>
  <c r="K30" i="2" s="1"/>
  <c r="A30" i="2"/>
  <c r="J29" i="2"/>
  <c r="B29" i="2"/>
  <c r="I29" i="2" s="1"/>
  <c r="A29" i="2"/>
  <c r="J28" i="2"/>
  <c r="B28" i="2"/>
  <c r="K28" i="2" s="1"/>
  <c r="A28" i="2"/>
  <c r="J27" i="2"/>
  <c r="B27" i="2"/>
  <c r="K27" i="2" s="1"/>
  <c r="A27" i="2"/>
  <c r="J26" i="2"/>
  <c r="I26" i="2"/>
  <c r="B26" i="2"/>
  <c r="K26" i="2" s="1"/>
  <c r="A26" i="2"/>
  <c r="J25" i="2"/>
  <c r="B25" i="2"/>
  <c r="K25" i="2" s="1"/>
  <c r="A25" i="2"/>
  <c r="R24" i="2"/>
  <c r="J24" i="2"/>
  <c r="B24" i="2"/>
  <c r="I24" i="2" s="1"/>
  <c r="A24" i="2"/>
  <c r="R23" i="2"/>
  <c r="J23" i="2"/>
  <c r="B23" i="2"/>
  <c r="I23" i="2" s="1"/>
  <c r="A23" i="2"/>
  <c r="P22" i="2"/>
  <c r="P23" i="2" s="1"/>
  <c r="P24" i="2" s="1"/>
  <c r="P25" i="2" s="1"/>
  <c r="P26" i="2" s="1"/>
  <c r="P27" i="2" s="1"/>
  <c r="P28" i="2" s="1"/>
  <c r="P29" i="2" s="1"/>
  <c r="P30" i="2" s="1"/>
  <c r="P31" i="2" s="1"/>
  <c r="P33" i="2" s="1"/>
  <c r="P34" i="2" s="1"/>
  <c r="P35" i="2" s="1"/>
  <c r="P36" i="2" s="1"/>
  <c r="J22" i="2"/>
  <c r="B22" i="2"/>
  <c r="K22" i="2" s="1"/>
  <c r="A22" i="2"/>
  <c r="P21" i="2"/>
  <c r="J21" i="2"/>
  <c r="B21" i="2"/>
  <c r="H21" i="2" s="1"/>
  <c r="S21" i="2" s="1"/>
  <c r="A21" i="2"/>
  <c r="P20" i="2"/>
  <c r="J20" i="2"/>
  <c r="B20" i="2"/>
  <c r="K20" i="2" s="1"/>
  <c r="A20" i="2"/>
  <c r="P19" i="2"/>
  <c r="J19" i="2"/>
  <c r="B19" i="2"/>
  <c r="H19" i="2" s="1"/>
  <c r="A19" i="2"/>
  <c r="S18" i="2"/>
  <c r="R18" i="2"/>
  <c r="A18" i="2"/>
  <c r="J17" i="2"/>
  <c r="B17" i="2"/>
  <c r="H17" i="2" s="1"/>
  <c r="S17" i="2" s="1"/>
  <c r="A17" i="2"/>
  <c r="J16" i="2"/>
  <c r="B16" i="2"/>
  <c r="K16" i="2" s="1"/>
  <c r="L16" i="2" s="1"/>
  <c r="A16" i="2"/>
  <c r="J15" i="2"/>
  <c r="B15" i="2"/>
  <c r="H15" i="2" s="1"/>
  <c r="S15" i="2" s="1"/>
  <c r="A15" i="2"/>
  <c r="K14" i="2"/>
  <c r="L14" i="2" s="1"/>
  <c r="AA14" i="2" s="1"/>
  <c r="J14" i="2"/>
  <c r="H14" i="2"/>
  <c r="S14" i="2" s="1"/>
  <c r="A14" i="2"/>
  <c r="A13" i="2"/>
  <c r="D7" i="2"/>
  <c r="D2" i="2"/>
  <c r="H28" i="2" l="1"/>
  <c r="S28" i="2" s="1"/>
  <c r="L33" i="2"/>
  <c r="I28" i="2"/>
  <c r="L35" i="2"/>
  <c r="AA35" i="2" s="1"/>
  <c r="I15" i="2"/>
  <c r="K21" i="2"/>
  <c r="L21" i="2" s="1"/>
  <c r="H26" i="2"/>
  <c r="S26" i="2" s="1"/>
  <c r="I31" i="2"/>
  <c r="L34" i="2"/>
  <c r="AA34" i="2" s="1"/>
  <c r="I21" i="2"/>
  <c r="K31" i="2"/>
  <c r="L31" i="2" s="1"/>
  <c r="N31" i="2" s="1"/>
  <c r="O31" i="2" s="1"/>
  <c r="R31" i="2" s="1"/>
  <c r="K15" i="2"/>
  <c r="L15" i="2" s="1"/>
  <c r="H22" i="2"/>
  <c r="S22" i="2" s="1"/>
  <c r="I22" i="2"/>
  <c r="K67" i="1"/>
  <c r="K62" i="1"/>
  <c r="M59" i="1" s="1"/>
  <c r="L63" i="1" s="1"/>
  <c r="L25" i="2"/>
  <c r="L28" i="2"/>
  <c r="AA33" i="2"/>
  <c r="L30" i="2"/>
  <c r="L27" i="2"/>
  <c r="L20" i="2"/>
  <c r="L22" i="2"/>
  <c r="S19" i="2"/>
  <c r="S31" i="2"/>
  <c r="H24" i="2"/>
  <c r="H29" i="2"/>
  <c r="H16" i="2"/>
  <c r="S16" i="2" s="1"/>
  <c r="K19" i="2"/>
  <c r="H27" i="2"/>
  <c r="K29" i="2"/>
  <c r="I19" i="2"/>
  <c r="K24" i="2"/>
  <c r="I27" i="2"/>
  <c r="I16" i="2"/>
  <c r="I17" i="2"/>
  <c r="H20" i="2"/>
  <c r="K17" i="2"/>
  <c r="L17" i="2" s="1"/>
  <c r="N17" i="2" s="1"/>
  <c r="O17" i="2" s="1"/>
  <c r="R17" i="2" s="1"/>
  <c r="H30" i="2"/>
  <c r="I30" i="2"/>
  <c r="H25" i="2"/>
  <c r="I25" i="2"/>
  <c r="H23" i="2"/>
  <c r="L26" i="2"/>
  <c r="I20" i="2"/>
  <c r="K23" i="2"/>
  <c r="AA21" i="2"/>
  <c r="N21" i="2"/>
  <c r="AA26" i="2"/>
  <c r="N26" i="2"/>
  <c r="O26" i="2" s="1"/>
  <c r="R26" i="2" s="1"/>
  <c r="N16" i="2"/>
  <c r="O16" i="2" s="1"/>
  <c r="R16" i="2" s="1"/>
  <c r="AA16" i="2"/>
  <c r="N20" i="2"/>
  <c r="O20" i="2" s="1"/>
  <c r="R20" i="2" s="1"/>
  <c r="N14" i="2"/>
  <c r="O14" i="2" s="1"/>
  <c r="N15" i="2" l="1"/>
  <c r="O15" i="2" s="1"/>
  <c r="R15" i="2" s="1"/>
  <c r="AA15" i="2"/>
  <c r="AA31" i="2"/>
  <c r="L32" i="2"/>
  <c r="AA32" i="2" s="1"/>
  <c r="M63" i="1"/>
  <c r="M70" i="1" s="1"/>
  <c r="M64" i="1"/>
  <c r="M65" i="1"/>
  <c r="M66" i="1"/>
  <c r="M60" i="1"/>
  <c r="M61" i="1"/>
  <c r="S30" i="2"/>
  <c r="S20" i="2"/>
  <c r="L23" i="2"/>
  <c r="N27" i="2"/>
  <c r="O27" i="2" s="1"/>
  <c r="R27" i="2" s="1"/>
  <c r="L24" i="2"/>
  <c r="AA30" i="2"/>
  <c r="N30" i="2"/>
  <c r="O30" i="2" s="1"/>
  <c r="R30" i="2" s="1"/>
  <c r="S29" i="2"/>
  <c r="S27" i="2"/>
  <c r="S24" i="2"/>
  <c r="N28" i="2"/>
  <c r="O28" i="2" s="1"/>
  <c r="R28" i="2" s="1"/>
  <c r="AA28" i="2"/>
  <c r="L29" i="2"/>
  <c r="L13" i="2"/>
  <c r="AA13" i="2" s="1"/>
  <c r="S23" i="2"/>
  <c r="AA20" i="2"/>
  <c r="N22" i="2"/>
  <c r="N25" i="2"/>
  <c r="O25" i="2" s="1"/>
  <c r="R25" i="2" s="1"/>
  <c r="AA25" i="2"/>
  <c r="AA17" i="2"/>
  <c r="AA27" i="2"/>
  <c r="L19" i="2"/>
  <c r="AA22" i="2"/>
  <c r="S25" i="2"/>
  <c r="R14" i="2"/>
  <c r="M69" i="1" l="1"/>
  <c r="M68" i="1"/>
  <c r="N70" i="1" s="1"/>
  <c r="L18" i="2"/>
  <c r="AA19" i="2"/>
  <c r="N19" i="2"/>
  <c r="O19" i="2" s="1"/>
  <c r="AA24" i="2"/>
  <c r="N24" i="2"/>
  <c r="O21" i="2" s="1"/>
  <c r="R21" i="2" s="1"/>
  <c r="N29" i="2"/>
  <c r="O29" i="2" s="1"/>
  <c r="R29" i="2" s="1"/>
  <c r="AA29" i="2"/>
  <c r="AA23" i="2"/>
  <c r="N23" i="2"/>
  <c r="O22" i="2" s="1"/>
  <c r="R22" i="2" s="1"/>
  <c r="N69" i="1" l="1"/>
  <c r="R19" i="2"/>
  <c r="O36" i="2"/>
  <c r="R36" i="2" s="1"/>
  <c r="AA18" i="2"/>
  <c r="L36" i="2"/>
  <c r="AA36" i="2" l="1"/>
  <c r="L38" i="2"/>
  <c r="L39" i="2" l="1"/>
  <c r="L40" i="2"/>
  <c r="L41" i="2"/>
  <c r="L42" i="2" l="1"/>
  <c r="L43" i="2" s="1"/>
  <c r="P39" i="2" s="1"/>
  <c r="P41" i="2"/>
  <c r="N46" i="2"/>
  <c r="P43" i="2"/>
  <c r="N38" i="2"/>
  <c r="M39" i="1"/>
  <c r="N39" i="1" s="1"/>
  <c r="J41" i="1"/>
  <c r="J40" i="1"/>
  <c r="L41" i="1"/>
  <c r="M41" i="1" s="1"/>
  <c r="L40" i="1"/>
  <c r="K7" i="1" l="1"/>
  <c r="K8" i="1" s="1"/>
  <c r="K9" i="1" s="1"/>
  <c r="K10" i="1" s="1"/>
  <c r="K11" i="1" s="1"/>
  <c r="K12" i="1" s="1"/>
  <c r="M40" i="1"/>
  <c r="N40" i="1" s="1"/>
  <c r="N41" i="1"/>
  <c r="N46" i="1" l="1"/>
  <c r="N48" i="1" s="1"/>
  <c r="O41" i="1"/>
  <c r="O40" i="1"/>
  <c r="O46" i="1" s="1"/>
  <c r="P39" i="1" s="1"/>
  <c r="Q39" i="1" s="1"/>
  <c r="N49" i="1" l="1"/>
  <c r="N50" i="1"/>
  <c r="P40" i="1"/>
  <c r="Q40" i="1" s="1"/>
  <c r="P41" i="1"/>
  <c r="Q41" i="1" s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33" i="3"/>
  <c r="A34" i="3"/>
  <c r="A35" i="3"/>
  <c r="A36" i="3"/>
  <c r="A37" i="3"/>
  <c r="A38" i="3"/>
  <c r="A39" i="3"/>
  <c r="A29" i="3"/>
  <c r="A31" i="3"/>
  <c r="A32" i="3"/>
</calcChain>
</file>

<file path=xl/sharedStrings.xml><?xml version="1.0" encoding="utf-8"?>
<sst xmlns="http://schemas.openxmlformats.org/spreadsheetml/2006/main" count="250" uniqueCount="137">
  <si>
    <t>descripción</t>
  </si>
  <si>
    <t>unidad</t>
  </si>
  <si>
    <t>cantidad</t>
  </si>
  <si>
    <t>valor unitario</t>
  </si>
  <si>
    <t>M3</t>
  </si>
  <si>
    <t>M2</t>
  </si>
  <si>
    <t>KG</t>
  </si>
  <si>
    <t>Valor Parcial</t>
  </si>
  <si>
    <t xml:space="preserve">Valor Total de los bienes </t>
  </si>
  <si>
    <t>% participación</t>
  </si>
  <si>
    <t>Porcentaje Acomulado</t>
  </si>
  <si>
    <t>% Promedio</t>
  </si>
  <si>
    <t>UND</t>
  </si>
  <si>
    <t>Formulario 1 - Propuesta económica  - Documento tipo de selección abreviada de menor cuantía - versión 1</t>
  </si>
  <si>
    <t>VA</t>
  </si>
  <si>
    <t>VP</t>
  </si>
  <si>
    <t>CM</t>
  </si>
  <si>
    <t>FORMULARIO 1</t>
  </si>
  <si>
    <t>PRESUPUESTO OFICIAL</t>
  </si>
  <si>
    <t>ID</t>
  </si>
  <si>
    <t>N°</t>
  </si>
  <si>
    <t>ÍTEM DE PAGO</t>
  </si>
  <si>
    <t>ESPECIFICACIONES</t>
  </si>
  <si>
    <t>DESCRIPCIÓN</t>
  </si>
  <si>
    <t>CANTIDAD</t>
  </si>
  <si>
    <t>VALOR UNITARIO</t>
  </si>
  <si>
    <t>VALOR TOTAL</t>
  </si>
  <si>
    <t>GENERAL</t>
  </si>
  <si>
    <t>PARTICULAR</t>
  </si>
  <si>
    <t>1.00</t>
  </si>
  <si>
    <t xml:space="preserve">PRELIMINARES </t>
  </si>
  <si>
    <t>PAGINAS</t>
  </si>
  <si>
    <t>APU-00015</t>
  </si>
  <si>
    <t>1.01</t>
  </si>
  <si>
    <t>1.02</t>
  </si>
  <si>
    <t>1.03</t>
  </si>
  <si>
    <t>1.04</t>
  </si>
  <si>
    <t>2.00</t>
  </si>
  <si>
    <t xml:space="preserve">OBRAS CIVILES Y ESTRUCTURALES </t>
  </si>
  <si>
    <t>FALYA CONTINUACION  PLAA Y BORDILLO</t>
  </si>
  <si>
    <t>2.01</t>
  </si>
  <si>
    <t>2.02</t>
  </si>
  <si>
    <t>2.03</t>
  </si>
  <si>
    <t>2.04</t>
  </si>
  <si>
    <t xml:space="preserve">  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</si>
  <si>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</si>
  <si>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</si>
  <si>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</si>
  <si>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</si>
  <si>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</si>
  <si>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</si>
  <si>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</si>
  <si>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</si>
  <si>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</si>
  <si>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3.00</t>
  </si>
  <si>
    <t xml:space="preserve">TRANSPORTES DE MATERIALES CUBARA- AGUABLANCA </t>
  </si>
  <si>
    <t>transp-001</t>
  </si>
  <si>
    <t>3.01</t>
  </si>
  <si>
    <t xml:space="preserve">TON/KM </t>
  </si>
  <si>
    <t>transp-002</t>
  </si>
  <si>
    <t>3.02</t>
  </si>
  <si>
    <t xml:space="preserve">M3/KM </t>
  </si>
  <si>
    <t>transp-003</t>
  </si>
  <si>
    <t>3.03</t>
  </si>
  <si>
    <t xml:space="preserve">KG/KM </t>
  </si>
  <si>
    <t>F</t>
  </si>
  <si>
    <t xml:space="preserve">SUBTOTAL OBRAS </t>
  </si>
  <si>
    <t xml:space="preserve">COSTO DIRECTO DE OBRA </t>
  </si>
  <si>
    <t xml:space="preserve">COSTO INDIRECTO DE OBRA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</si>
  <si>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</si>
  <si>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</si>
  <si>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</si>
  <si>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</si>
  <si>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</si>
  <si>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</si>
  <si>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</si>
  <si>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</si>
  <si>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</si>
  <si>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</si>
  <si>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</si>
  <si>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</si>
  <si>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</si>
  <si>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</si>
  <si>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 xml:space="preserve"> </t>
  </si>
  <si>
    <t>SUMINISTRO, FIGURADA Y AMARRE DE ACERO 60,000 PSI (420 Mpa)</t>
  </si>
  <si>
    <t>M</t>
  </si>
  <si>
    <t>SUMINISTRO E INSTALACIÓN DE CUBIERTA EN TEJA MASTER 1000 CAL.28 1,00 X 3,05 M</t>
  </si>
  <si>
    <t>SOLADO CONCRETO f'c = 2000 psi (14 MPa), ESPESOR 0.05 M</t>
  </si>
  <si>
    <t xml:space="preserve">malla </t>
  </si>
  <si>
    <t>cemento</t>
  </si>
  <si>
    <t>CONCRETO DE 3000 PSI (1:2:3)</t>
  </si>
  <si>
    <t xml:space="preserve">SUMINISTRO E INSTALACIÓN DE MALLA ELECTROSOLDADA 6.00 mm 15X15 CM </t>
  </si>
  <si>
    <t>cemento por m3</t>
  </si>
  <si>
    <t>kg</t>
  </si>
  <si>
    <t>m2</t>
  </si>
  <si>
    <t>kg/m2</t>
  </si>
  <si>
    <t>malla</t>
  </si>
  <si>
    <t>tabla</t>
  </si>
  <si>
    <t>CONCRETo</t>
  </si>
  <si>
    <t>cem</t>
  </si>
  <si>
    <t>are</t>
  </si>
  <si>
    <t>tri</t>
  </si>
  <si>
    <t>Agua</t>
  </si>
  <si>
    <t xml:space="preserve">VIGA DE CIMENTACION EN CONCRETO  f'c = 3000 PSI (21MPa), Sección 0,12x0,50 m </t>
  </si>
  <si>
    <t xml:space="preserve">VIGA DE CIMENTACION EN CONCRETO  f'c = 3000 PSI (21MPa), Sección 0,12x0,20 m </t>
  </si>
  <si>
    <t xml:space="preserve">PLACA BASE E= 8 CM EN CONCRETO f'c = 3000 PSI (17.5 Mpa), Incluye malla electrosoldada </t>
  </si>
  <si>
    <t>CORTE DE SECCION  EN MADERA 0,10m x 0,10m</t>
  </si>
  <si>
    <t>CORTE DE SECCION  EN MADERA 0,05m x 0,08m</t>
  </si>
  <si>
    <t>CORTE DE SECCION EN MADERA 0,03m x 0,08m</t>
  </si>
  <si>
    <t>CORTE DE TABLAS EN MADERA INMUNIZADA 0,30m x 0,03m</t>
  </si>
  <si>
    <t>CORTE DE TABLAS EN MADERA INMUNIZADA 0,07m x 0,015m</t>
  </si>
  <si>
    <t xml:space="preserve">INSTALACIÓN  DE COLUMNAS  EN MADERA </t>
  </si>
  <si>
    <t xml:space="preserve">INSTALACIÓN DE VIGAS  EN MADERA </t>
  </si>
  <si>
    <t>INSTALACIÓN DE BAJANTES  EN MADERA</t>
  </si>
  <si>
    <t xml:space="preserve"> INSTALACIÓN DE PEGAZINES EN MADERA</t>
  </si>
  <si>
    <t>SUMINISTRO E INSTALACIÓN DE CABALLETE EN TEJA MASTER 1000</t>
  </si>
  <si>
    <t xml:space="preserve"> INSTALACIÓN DE CUARTONES EN MADERA</t>
  </si>
  <si>
    <t xml:space="preserve">INSTALACION DE TABLAS EN MADERA </t>
  </si>
  <si>
    <t xml:space="preserve">INSTALACION DE TAPALUCES EN MADERA </t>
  </si>
  <si>
    <t>MURO EN BLOQUE No 4 h&lt;1,2</t>
  </si>
  <si>
    <t>INSTALACIÓN DE PUERTA DE MADERA EXISTENTE, INCLUYE BISAGRAS, CANDADO Y ACCESORIOS DE CIERRE</t>
  </si>
  <si>
    <t xml:space="preserve">und </t>
  </si>
  <si>
    <t>SUMINISTRO E INSTALACIÓN DE CANAL EN LÁMINA GALVANIZADA CAL.20 DESARROLLO HASTA 0.50 M</t>
  </si>
  <si>
    <t>SUMINISTRO E INSTALACIÓN DE TUBERÍA PVC SANITARIA DE Ø=4"</t>
  </si>
  <si>
    <t>SUMINISTRO E INSTALACIÓN DE TUBERÍA PVC SANITARIA D = 2"</t>
  </si>
  <si>
    <t>SUMINISTRO E INSTALACIÓN DE SIFÓN SANITARIO DE 4" PVC</t>
  </si>
  <si>
    <t>SUMINISTRO E INSTALACIÓN DE SIFÓN SANITARIO DE 2" PVC</t>
  </si>
  <si>
    <t>COMBO SANITARIO (Sanitario, Lavamanos y Ducha)</t>
  </si>
  <si>
    <t>CAJA DE INSPECCIÓN 0,60 X 0,60 X 0,60 M EN LADRILLO TOLETE COMÚN</t>
  </si>
  <si>
    <t>SUMINISTRO E INSTALACIÓN DE TUBERÍA PVC DE 1/2" T.P, PARA RED DE SUMINISTRO INTERNA.</t>
  </si>
  <si>
    <t>SUMINISTRO E INSTALACIÓN DE SALIDA DE AGUA FRÍA EN TUBERÍA PVC DE 1/2" T.P.</t>
  </si>
  <si>
    <t>SUMINISTRO E INSTALACIÓN DE DE RED DE  RED DE HIDRAULICA EN TUBERIA DE PÓLIETILENO DE 1" Y 1/2"DE 200 M INCLUYE ACCESORIOS, EXCAVACION Y TAPADO.</t>
  </si>
  <si>
    <t>POZO SÉPTICO 2,20 x 1,20 x 1,32 M EN LADRILLO TOLETE</t>
  </si>
  <si>
    <t>CAMPO DE INFILTRACIÓN 2,00 x 0,80 x 0,50 M</t>
  </si>
  <si>
    <t xml:space="preserve">TRANSPORTE VEHICULAR DE MATERIALES DE FERRETERIA </t>
  </si>
  <si>
    <t>TRANSPORTE VEHICULAR DE MATERIALES PETREOS</t>
  </si>
  <si>
    <t xml:space="preserve">TRANSPORTE  A LOMO DE MULA DE MATERIALES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</si>
</sst>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0.000%"/>
    <numFmt numFmtId="166" formatCode="0.0"/>
    <numFmt numFmtId="167" formatCode="0.0000%"/>
    <numFmt numFmtId="168" formatCode="&quot;$&quot;\ #,##0.00;[Red]&quot;$&quot;\ \-#,##0.00"/>
    <numFmt numFmtId="169" formatCode="&quot;$&quot;\ #,##0.00_);\(&quot;$&quot;\ #,##0.00\)"/>
    <numFmt numFmtId="170" formatCode="_-* #,##0.00\ &quot;Pts&quot;_-;\-* #,##0.00\ &quot;Pts&quot;_-;_-* &quot;-&quot;??\ &quot;Pts&quot;_-;_-@_-"/>
    <numFmt numFmtId="171" formatCode="0.0%"/>
    <numFmt numFmtId="172" formatCode="&quot;$&quot;\ #,##0"/>
    <numFmt numFmtId="173" formatCode="_([$$-240A]\ * #,##0.00_);_([$$-240A]\ * \(#,##0.00\);_([$$-240A]\ * &quot;-&quot;??_);_(@_)"/>
    <numFmt numFmtId="174" formatCode="_([$$-240A]\ * #,##0_);_([$$-240A]\ * \(#,##0\);_([$$-240A]\ * &quot;-&quot;??_);_(@_)"/>
    <numFmt numFmtId="175" formatCode="0#.00\ \L\t"/>
    <numFmt numFmtId="176" formatCode="_ [$$-240A]\ * #,##0.00_ ;_ [$$-240A]\ * \-#,##0.00_ ;_ [$$-240A]\ * &quot;-&quot;??_ ;_ @_ "/>
    <numFmt numFmtId="177" formatCode="_-[$$-240A]\ * #,##0.00_ ;_-[$$-240A]\ * \-#,##0.00\ ;_-[$$-240A]\ * &quot;-&quot;??_ ;_-@_ "/>
    <numFmt numFmtId="178" formatCode="_ * #,##0_ ;_ * \-#,##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b/>
      <sz val="11"/>
      <name val="Verdana"/>
      <family val="2"/>
    </font>
    <font>
      <b/>
      <sz val="11"/>
      <color theme="1"/>
      <name val="Verdana"/>
      <family val="2"/>
    </font>
    <font>
      <b/>
      <sz val="8"/>
      <name val="Verdana"/>
      <family val="2"/>
    </font>
    <font>
      <sz val="11"/>
      <color rgb="FFFF0000"/>
      <name val="Verdana"/>
      <family val="2"/>
    </font>
    <font>
      <sz val="14"/>
      <color theme="1"/>
      <name val="Verdana"/>
      <family val="2"/>
    </font>
    <font>
      <b/>
      <sz val="14"/>
      <color theme="1"/>
      <name val="Verdana"/>
      <family val="2"/>
    </font>
    <font>
      <b/>
      <sz val="11"/>
      <color rgb="FFFF0000"/>
      <name val="Verdana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1CFEB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175" fontId="2" fillId="0" borderId="0" applyFont="0" applyFill="0" applyBorder="0" applyAlignment="0" applyProtection="0"/>
  </cellStyleXfs>
  <cellXfs count="301">
    <xf numFmtId="0" fontId="0" fillId="0" borderId="0" xfId="0"/>
    <xf numFmtId="44" fontId="0" fillId="0" borderId="0" xfId="0" applyNumberFormat="1"/>
    <xf numFmtId="8" fontId="0" fillId="0" borderId="0" xfId="0" applyNumberFormat="1"/>
    <xf numFmtId="9" fontId="0" fillId="0" borderId="0" xfId="2" applyFont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3" applyBorder="1" applyAlignment="1">
      <alignment horizontal="justify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4" fontId="0" fillId="0" borderId="3" xfId="1" applyNumberFormat="1" applyFont="1" applyBorder="1" applyAlignment="1">
      <alignment horizontal="right" vertical="center"/>
    </xf>
    <xf numFmtId="164" fontId="0" fillId="0" borderId="0" xfId="1" applyNumberFormat="1" applyFont="1"/>
    <xf numFmtId="2" fontId="0" fillId="0" borderId="3" xfId="0" applyNumberFormat="1" applyBorder="1" applyAlignment="1">
      <alignment horizontal="center" vertical="center"/>
    </xf>
    <xf numFmtId="164" fontId="0" fillId="0" borderId="0" xfId="0" applyNumberFormat="1"/>
    <xf numFmtId="10" fontId="0" fillId="0" borderId="0" xfId="0" applyNumberFormat="1"/>
    <xf numFmtId="0" fontId="0" fillId="0" borderId="0" xfId="0" applyAlignment="1">
      <alignment vertical="center"/>
    </xf>
    <xf numFmtId="10" fontId="0" fillId="0" borderId="0" xfId="2" applyNumberFormat="1" applyFont="1"/>
    <xf numFmtId="166" fontId="0" fillId="0" borderId="0" xfId="0" applyNumberFormat="1"/>
    <xf numFmtId="165" fontId="0" fillId="0" borderId="3" xfId="0" applyNumberFormat="1" applyBorder="1" applyAlignment="1">
      <alignment horizontal="center" vertical="center"/>
    </xf>
    <xf numFmtId="8" fontId="0" fillId="0" borderId="10" xfId="0" applyNumberFormat="1" applyBorder="1"/>
    <xf numFmtId="0" fontId="0" fillId="0" borderId="11" xfId="0" applyBorder="1"/>
    <xf numFmtId="2" fontId="0" fillId="0" borderId="11" xfId="0" applyNumberFormat="1" applyBorder="1"/>
    <xf numFmtId="44" fontId="0" fillId="0" borderId="11" xfId="1" applyFont="1" applyBorder="1"/>
    <xf numFmtId="8" fontId="0" fillId="0" borderId="11" xfId="0" applyNumberFormat="1" applyBorder="1"/>
    <xf numFmtId="9" fontId="0" fillId="0" borderId="11" xfId="2" applyFont="1" applyBorder="1"/>
    <xf numFmtId="10" fontId="0" fillId="2" borderId="12" xfId="2" applyNumberFormat="1" applyFont="1" applyFill="1" applyBorder="1"/>
    <xf numFmtId="8" fontId="0" fillId="0" borderId="13" xfId="0" applyNumberFormat="1" applyBorder="1"/>
    <xf numFmtId="2" fontId="0" fillId="0" borderId="0" xfId="0" applyNumberFormat="1"/>
    <xf numFmtId="44" fontId="0" fillId="0" borderId="0" xfId="1" applyFont="1" applyBorder="1"/>
    <xf numFmtId="9" fontId="0" fillId="0" borderId="0" xfId="2" applyFont="1" applyBorder="1"/>
    <xf numFmtId="9" fontId="0" fillId="0" borderId="14" xfId="2" applyFont="1" applyBorder="1"/>
    <xf numFmtId="8" fontId="0" fillId="0" borderId="15" xfId="0" applyNumberFormat="1" applyBorder="1"/>
    <xf numFmtId="0" fontId="0" fillId="0" borderId="16" xfId="0" applyBorder="1"/>
    <xf numFmtId="2" fontId="0" fillId="0" borderId="16" xfId="0" applyNumberFormat="1" applyBorder="1"/>
    <xf numFmtId="44" fontId="0" fillId="0" borderId="16" xfId="1" applyFont="1" applyBorder="1"/>
    <xf numFmtId="8" fontId="0" fillId="0" borderId="16" xfId="0" applyNumberFormat="1" applyBorder="1"/>
    <xf numFmtId="9" fontId="0" fillId="0" borderId="16" xfId="2" applyFont="1" applyBorder="1"/>
    <xf numFmtId="9" fontId="0" fillId="0" borderId="17" xfId="2" applyFont="1" applyBorder="1"/>
    <xf numFmtId="0" fontId="4" fillId="4" borderId="0" xfId="0" applyFont="1" applyFill="1" applyAlignment="1">
      <alignment horizontal="center" vertical="center"/>
    </xf>
    <xf numFmtId="0" fontId="5" fillId="4" borderId="0" xfId="5" applyFont="1" applyFill="1" applyAlignment="1">
      <alignment vertical="center"/>
    </xf>
    <xf numFmtId="164" fontId="6" fillId="4" borderId="0" xfId="0" applyNumberFormat="1" applyFont="1" applyFill="1" applyAlignment="1">
      <alignment horizontal="left" vertical="center" wrapText="1"/>
    </xf>
    <xf numFmtId="0" fontId="4" fillId="4" borderId="0" xfId="0" applyFont="1" applyFill="1"/>
    <xf numFmtId="44" fontId="4" fillId="4" borderId="0" xfId="1" applyFont="1" applyFill="1"/>
    <xf numFmtId="0" fontId="6" fillId="4" borderId="0" xfId="0" applyFont="1" applyFill="1" applyAlignment="1">
      <alignment horizontal="left" vertical="center"/>
    </xf>
    <xf numFmtId="164" fontId="6" fillId="4" borderId="0" xfId="0" applyNumberFormat="1" applyFont="1" applyFill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5" fillId="4" borderId="18" xfId="5" applyFont="1" applyFill="1" applyBorder="1" applyAlignment="1">
      <alignment vertical="center"/>
    </xf>
    <xf numFmtId="0" fontId="6" fillId="4" borderId="19" xfId="0" applyFont="1" applyFill="1" applyBorder="1" applyAlignment="1">
      <alignment horizontal="left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left" vertical="center"/>
    </xf>
    <xf numFmtId="0" fontId="5" fillId="4" borderId="21" xfId="5" applyFont="1" applyFill="1" applyBorder="1" applyAlignment="1">
      <alignment vertical="center"/>
    </xf>
    <xf numFmtId="0" fontId="5" fillId="4" borderId="22" xfId="5" applyFont="1" applyFill="1" applyBorder="1" applyAlignment="1">
      <alignment vertical="center"/>
    </xf>
    <xf numFmtId="164" fontId="4" fillId="4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44" fontId="4" fillId="0" borderId="0" xfId="1" applyFont="1"/>
    <xf numFmtId="0" fontId="5" fillId="4" borderId="23" xfId="5" applyFont="1" applyFill="1" applyBorder="1" applyAlignment="1">
      <alignment vertical="center" wrapText="1"/>
    </xf>
    <xf numFmtId="0" fontId="5" fillId="4" borderId="24" xfId="5" applyFont="1" applyFill="1" applyBorder="1" applyAlignment="1">
      <alignment vertical="center" wrapText="1"/>
    </xf>
    <xf numFmtId="0" fontId="5" fillId="4" borderId="24" xfId="5" applyFont="1" applyFill="1" applyBorder="1" applyAlignment="1">
      <alignment horizontal="center" vertical="center" wrapText="1"/>
    </xf>
    <xf numFmtId="4" fontId="5" fillId="4" borderId="25" xfId="5" applyNumberFormat="1" applyFont="1" applyFill="1" applyBorder="1" applyAlignment="1">
      <alignment vertical="center" wrapText="1"/>
    </xf>
    <xf numFmtId="0" fontId="7" fillId="6" borderId="27" xfId="3" applyFont="1" applyFill="1" applyBorder="1" applyAlignment="1">
      <alignment horizontal="center" vertical="center"/>
    </xf>
    <xf numFmtId="0" fontId="7" fillId="6" borderId="28" xfId="3" applyFont="1" applyFill="1" applyBorder="1" applyAlignment="1">
      <alignment horizontal="center" vertical="center"/>
    </xf>
    <xf numFmtId="0" fontId="5" fillId="0" borderId="22" xfId="5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32" xfId="7" applyFont="1" applyBorder="1" applyAlignment="1">
      <alignment horizontal="centerContinuous" vertical="center" wrapText="1"/>
    </xf>
    <xf numFmtId="0" fontId="9" fillId="0" borderId="36" xfId="7" applyFont="1" applyBorder="1" applyAlignment="1">
      <alignment horizontal="center" vertical="center" wrapText="1"/>
    </xf>
    <xf numFmtId="164" fontId="4" fillId="0" borderId="0" xfId="0" applyNumberFormat="1" applyFont="1"/>
    <xf numFmtId="0" fontId="7" fillId="4" borderId="15" xfId="3" applyFont="1" applyFill="1" applyBorder="1" applyAlignment="1">
      <alignment vertical="center" wrapText="1"/>
    </xf>
    <xf numFmtId="0" fontId="7" fillId="4" borderId="16" xfId="3" applyFont="1" applyFill="1" applyBorder="1" applyAlignment="1">
      <alignment vertical="center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6" xfId="3" applyFont="1" applyFill="1" applyBorder="1" applyAlignment="1">
      <alignment horizontal="center" vertical="center" wrapText="1"/>
    </xf>
    <xf numFmtId="4" fontId="7" fillId="4" borderId="16" xfId="3" applyNumberFormat="1" applyFont="1" applyFill="1" applyBorder="1" applyAlignment="1">
      <alignment vertical="center" wrapText="1"/>
    </xf>
    <xf numFmtId="4" fontId="7" fillId="4" borderId="17" xfId="3" applyNumberFormat="1" applyFont="1" applyFill="1" applyBorder="1" applyAlignment="1">
      <alignment vertical="center" wrapText="1"/>
    </xf>
    <xf numFmtId="0" fontId="7" fillId="6" borderId="27" xfId="3" applyFont="1" applyFill="1" applyBorder="1" applyAlignment="1">
      <alignment horizontal="centerContinuous" vertical="center"/>
    </xf>
    <xf numFmtId="0" fontId="7" fillId="6" borderId="28" xfId="3" applyFont="1" applyFill="1" applyBorder="1" applyAlignment="1">
      <alignment horizontal="centerContinuous" vertical="center"/>
    </xf>
    <xf numFmtId="164" fontId="7" fillId="7" borderId="38" xfId="8" applyNumberFormat="1" applyFont="1" applyFill="1" applyBorder="1" applyAlignment="1" applyProtection="1">
      <alignment horizontal="right" vertical="center" wrapText="1"/>
    </xf>
    <xf numFmtId="44" fontId="4" fillId="0" borderId="0" xfId="0" applyNumberFormat="1" applyFont="1"/>
    <xf numFmtId="0" fontId="5" fillId="0" borderId="0" xfId="5" applyFont="1" applyAlignment="1">
      <alignment horizontal="center" vertical="center"/>
    </xf>
    <xf numFmtId="0" fontId="5" fillId="0" borderId="21" xfId="5" applyFont="1" applyBorder="1" applyAlignment="1">
      <alignment vertical="center"/>
    </xf>
    <xf numFmtId="0" fontId="5" fillId="0" borderId="39" xfId="3" applyFont="1" applyBorder="1" applyAlignment="1">
      <alignment horizontal="center" vertical="center"/>
    </xf>
    <xf numFmtId="2" fontId="5" fillId="0" borderId="40" xfId="7" applyNumberFormat="1" applyFont="1" applyBorder="1" applyAlignment="1">
      <alignment horizontal="center" vertical="center"/>
    </xf>
    <xf numFmtId="0" fontId="5" fillId="0" borderId="40" xfId="7" applyFont="1" applyBorder="1" applyAlignment="1">
      <alignment horizontal="center" vertical="center"/>
    </xf>
    <xf numFmtId="0" fontId="5" fillId="0" borderId="41" xfId="7" applyFont="1" applyBorder="1" applyAlignment="1">
      <alignment horizontal="left" vertical="center" wrapText="1"/>
    </xf>
    <xf numFmtId="0" fontId="5" fillId="0" borderId="40" xfId="7" applyFont="1" applyBorder="1" applyAlignment="1">
      <alignment horizontal="center" vertical="center" wrapText="1"/>
    </xf>
    <xf numFmtId="2" fontId="5" fillId="0" borderId="40" xfId="8" applyNumberFormat="1" applyFont="1" applyFill="1" applyBorder="1" applyAlignment="1" applyProtection="1">
      <alignment horizontal="center" vertical="center" wrapText="1"/>
    </xf>
    <xf numFmtId="169" fontId="5" fillId="0" borderId="41" xfId="8" applyNumberFormat="1" applyFont="1" applyFill="1" applyBorder="1" applyAlignment="1" applyProtection="1">
      <alignment horizontal="center" vertical="center" wrapText="1"/>
    </xf>
    <xf numFmtId="164" fontId="5" fillId="0" borderId="42" xfId="8" applyNumberFormat="1" applyFont="1" applyFill="1" applyBorder="1" applyAlignment="1" applyProtection="1">
      <alignment horizontal="right" vertical="center" wrapText="1"/>
    </xf>
    <xf numFmtId="44" fontId="4" fillId="0" borderId="0" xfId="1" applyFont="1" applyFill="1"/>
    <xf numFmtId="0" fontId="4" fillId="0" borderId="0" xfId="0" applyFont="1" applyAlignment="1">
      <alignment wrapText="1"/>
    </xf>
    <xf numFmtId="2" fontId="5" fillId="0" borderId="41" xfId="7" applyNumberFormat="1" applyFont="1" applyBorder="1" applyAlignment="1">
      <alignment horizontal="center" vertical="center"/>
    </xf>
    <xf numFmtId="0" fontId="5" fillId="0" borderId="41" xfId="7" applyFont="1" applyBorder="1" applyAlignment="1">
      <alignment horizontal="center" vertical="center"/>
    </xf>
    <xf numFmtId="0" fontId="5" fillId="0" borderId="41" xfId="7" applyFont="1" applyBorder="1" applyAlignment="1">
      <alignment horizontal="center" vertical="center" wrapText="1"/>
    </xf>
    <xf numFmtId="2" fontId="5" fillId="0" borderId="41" xfId="8" applyNumberFormat="1" applyFont="1" applyFill="1" applyBorder="1" applyAlignment="1" applyProtection="1">
      <alignment horizontal="center" vertical="center" wrapText="1"/>
    </xf>
    <xf numFmtId="0" fontId="7" fillId="7" borderId="43" xfId="3" applyFont="1" applyFill="1" applyBorder="1" applyAlignment="1">
      <alignment horizontal="center" vertical="center"/>
    </xf>
    <xf numFmtId="2" fontId="7" fillId="7" borderId="44" xfId="7" applyNumberFormat="1" applyFont="1" applyFill="1" applyBorder="1" applyAlignment="1">
      <alignment horizontal="centerContinuous" vertical="center"/>
    </xf>
    <xf numFmtId="0" fontId="5" fillId="7" borderId="44" xfId="7" applyFont="1" applyFill="1" applyBorder="1" applyAlignment="1">
      <alignment horizontal="centerContinuous" vertical="center"/>
    </xf>
    <xf numFmtId="0" fontId="7" fillId="7" borderId="44" xfId="7" applyFont="1" applyFill="1" applyBorder="1" applyAlignment="1">
      <alignment horizontal="centerContinuous" vertical="center" wrapText="1"/>
    </xf>
    <xf numFmtId="0" fontId="5" fillId="7" borderId="44" xfId="7" applyFont="1" applyFill="1" applyBorder="1" applyAlignment="1">
      <alignment horizontal="center" vertical="center"/>
    </xf>
    <xf numFmtId="2" fontId="5" fillId="7" borderId="44" xfId="8" applyNumberFormat="1" applyFont="1" applyFill="1" applyBorder="1" applyAlignment="1" applyProtection="1">
      <alignment horizontal="centerContinuous" vertical="center" wrapText="1"/>
    </xf>
    <xf numFmtId="169" fontId="5" fillId="7" borderId="44" xfId="8" applyNumberFormat="1" applyFont="1" applyFill="1" applyBorder="1" applyAlignment="1" applyProtection="1">
      <alignment horizontal="centerContinuous" vertical="center" wrapText="1"/>
    </xf>
    <xf numFmtId="0" fontId="5" fillId="0" borderId="40" xfId="7" applyFont="1" applyBorder="1" applyAlignment="1">
      <alignment horizontal="left" vertical="center" wrapText="1"/>
    </xf>
    <xf numFmtId="169" fontId="5" fillId="0" borderId="40" xfId="8" applyNumberFormat="1" applyFont="1" applyFill="1" applyBorder="1" applyAlignment="1" applyProtection="1">
      <alignment horizontal="center" vertical="center" wrapText="1"/>
    </xf>
    <xf numFmtId="2" fontId="7" fillId="0" borderId="41" xfId="7" applyNumberFormat="1" applyFont="1" applyBorder="1" applyAlignment="1">
      <alignment horizontal="centerContinuous" vertical="center"/>
    </xf>
    <xf numFmtId="0" fontId="5" fillId="0" borderId="41" xfId="7" applyFont="1" applyBorder="1" applyAlignment="1">
      <alignment horizontal="centerContinuous" vertical="center"/>
    </xf>
    <xf numFmtId="2" fontId="5" fillId="0" borderId="45" xfId="7" applyNumberFormat="1" applyFont="1" applyBorder="1" applyAlignment="1">
      <alignment horizontal="center" vertical="center"/>
    </xf>
    <xf numFmtId="0" fontId="5" fillId="0" borderId="45" xfId="7" applyFont="1" applyBorder="1" applyAlignment="1">
      <alignment horizontal="center" vertical="center"/>
    </xf>
    <xf numFmtId="0" fontId="5" fillId="0" borderId="45" xfId="7" applyFont="1" applyBorder="1" applyAlignment="1">
      <alignment horizontal="left" vertical="center" wrapText="1"/>
    </xf>
    <xf numFmtId="2" fontId="5" fillId="0" borderId="45" xfId="8" applyNumberFormat="1" applyFont="1" applyFill="1" applyBorder="1" applyAlignment="1" applyProtection="1">
      <alignment horizontal="center" vertical="center" wrapText="1"/>
    </xf>
    <xf numFmtId="2" fontId="7" fillId="0" borderId="45" xfId="7" applyNumberFormat="1" applyFont="1" applyBorder="1" applyAlignment="1">
      <alignment horizontal="centerContinuous" vertical="center"/>
    </xf>
    <xf numFmtId="0" fontId="5" fillId="0" borderId="45" xfId="7" applyFont="1" applyBorder="1" applyAlignment="1">
      <alignment horizontal="centerContinuous" vertical="center"/>
    </xf>
    <xf numFmtId="169" fontId="5" fillId="0" borderId="45" xfId="8" applyNumberFormat="1" applyFont="1" applyFill="1" applyBorder="1" applyAlignment="1" applyProtection="1">
      <alignment horizontal="center" vertical="center" wrapText="1"/>
    </xf>
    <xf numFmtId="164" fontId="5" fillId="0" borderId="46" xfId="8" applyNumberFormat="1" applyFont="1" applyFill="1" applyBorder="1" applyAlignment="1" applyProtection="1">
      <alignment horizontal="right" vertical="center" wrapText="1"/>
    </xf>
    <xf numFmtId="2" fontId="5" fillId="0" borderId="47" xfId="8" applyNumberFormat="1" applyFont="1" applyFill="1" applyBorder="1" applyAlignment="1" applyProtection="1">
      <alignment horizontal="center" vertical="center" wrapText="1"/>
    </xf>
    <xf numFmtId="164" fontId="5" fillId="0" borderId="40" xfId="8" applyNumberFormat="1" applyFont="1" applyFill="1" applyBorder="1" applyAlignment="1" applyProtection="1">
      <alignment horizontal="right" vertical="center" wrapText="1"/>
    </xf>
    <xf numFmtId="164" fontId="5" fillId="0" borderId="41" xfId="8" applyNumberFormat="1" applyFont="1" applyFill="1" applyBorder="1" applyAlignment="1" applyProtection="1">
      <alignment horizontal="right" vertical="center" wrapText="1"/>
    </xf>
    <xf numFmtId="2" fontId="5" fillId="0" borderId="47" xfId="7" applyNumberFormat="1" applyFont="1" applyBorder="1" applyAlignment="1">
      <alignment horizontal="center" vertical="center"/>
    </xf>
    <xf numFmtId="0" fontId="5" fillId="0" borderId="47" xfId="7" applyFont="1" applyBorder="1" applyAlignment="1">
      <alignment horizontal="center" vertical="center"/>
    </xf>
    <xf numFmtId="0" fontId="5" fillId="0" borderId="47" xfId="7" applyFont="1" applyBorder="1" applyAlignment="1">
      <alignment horizontal="center" vertical="center" wrapText="1"/>
    </xf>
    <xf numFmtId="164" fontId="5" fillId="0" borderId="45" xfId="8" applyNumberFormat="1" applyFont="1" applyFill="1" applyBorder="1" applyAlignment="1" applyProtection="1">
      <alignment horizontal="right" vertical="center" wrapText="1"/>
    </xf>
    <xf numFmtId="0" fontId="5" fillId="4" borderId="21" xfId="9" applyFont="1" applyFill="1" applyBorder="1" applyAlignment="1">
      <alignment vertical="center"/>
    </xf>
    <xf numFmtId="0" fontId="7" fillId="6" borderId="48" xfId="3" applyFont="1" applyFill="1" applyBorder="1" applyAlignment="1">
      <alignment horizontal="centerContinuous" vertical="center"/>
    </xf>
    <xf numFmtId="164" fontId="7" fillId="6" borderId="29" xfId="3" applyNumberFormat="1" applyFont="1" applyFill="1" applyBorder="1" applyAlignment="1">
      <alignment vertical="center"/>
    </xf>
    <xf numFmtId="0" fontId="5" fillId="0" borderId="22" xfId="9" applyFont="1" applyBorder="1" applyAlignment="1">
      <alignment vertical="center"/>
    </xf>
    <xf numFmtId="2" fontId="4" fillId="0" borderId="0" xfId="0" applyNumberFormat="1" applyFont="1" applyAlignment="1">
      <alignment horizontal="center" vertical="center"/>
    </xf>
    <xf numFmtId="164" fontId="4" fillId="0" borderId="0" xfId="1" applyNumberFormat="1" applyFont="1"/>
    <xf numFmtId="164" fontId="10" fillId="8" borderId="0" xfId="0" applyNumberFormat="1" applyFont="1" applyFill="1"/>
    <xf numFmtId="0" fontId="5" fillId="4" borderId="0" xfId="9" applyFont="1" applyFill="1" applyAlignment="1">
      <alignment vertical="center"/>
    </xf>
    <xf numFmtId="49" fontId="7" fillId="0" borderId="11" xfId="10" applyNumberFormat="1" applyFont="1" applyBorder="1" applyAlignment="1">
      <alignment horizontal="right" vertical="center"/>
    </xf>
    <xf numFmtId="49" fontId="7" fillId="0" borderId="11" xfId="10" applyNumberFormat="1" applyFont="1" applyBorder="1" applyAlignment="1">
      <alignment horizontal="center" vertical="center"/>
    </xf>
    <xf numFmtId="4" fontId="7" fillId="0" borderId="0" xfId="10" applyNumberFormat="1" applyFont="1" applyAlignment="1">
      <alignment vertical="center"/>
    </xf>
    <xf numFmtId="4" fontId="7" fillId="0" borderId="22" xfId="10" applyNumberFormat="1" applyFont="1" applyBorder="1" applyAlignment="1">
      <alignment vertical="center"/>
    </xf>
    <xf numFmtId="44" fontId="10" fillId="0" borderId="0" xfId="1" applyFont="1" applyFill="1"/>
    <xf numFmtId="0" fontId="7" fillId="0" borderId="49" xfId="11" applyFont="1" applyBorder="1" applyAlignment="1">
      <alignment horizontal="right" vertical="center"/>
    </xf>
    <xf numFmtId="171" fontId="5" fillId="0" borderId="32" xfId="12" applyNumberFormat="1" applyFont="1" applyFill="1" applyBorder="1" applyAlignment="1" applyProtection="1">
      <alignment horizontal="center" vertical="center"/>
    </xf>
    <xf numFmtId="0" fontId="7" fillId="0" borderId="32" xfId="11" applyFont="1" applyBorder="1" applyAlignment="1">
      <alignment vertical="center"/>
    </xf>
    <xf numFmtId="0" fontId="7" fillId="0" borderId="32" xfId="11" applyFont="1" applyBorder="1" applyAlignment="1">
      <alignment horizontal="right" vertical="center"/>
    </xf>
    <xf numFmtId="164" fontId="7" fillId="0" borderId="50" xfId="12" applyNumberFormat="1" applyFont="1" applyFill="1" applyBorder="1" applyAlignment="1" applyProtection="1">
      <alignment vertical="center"/>
    </xf>
    <xf numFmtId="164" fontId="10" fillId="0" borderId="0" xfId="1" applyNumberFormat="1" applyFont="1"/>
    <xf numFmtId="3" fontId="5" fillId="0" borderId="51" xfId="11" applyNumberFormat="1" applyFont="1" applyBorder="1" applyAlignment="1">
      <alignment horizontal="right" vertical="center"/>
    </xf>
    <xf numFmtId="171" fontId="5" fillId="0" borderId="41" xfId="12" applyNumberFormat="1" applyFont="1" applyFill="1" applyBorder="1" applyAlignment="1" applyProtection="1">
      <alignment horizontal="center" vertical="center"/>
    </xf>
    <xf numFmtId="10" fontId="5" fillId="0" borderId="41" xfId="11" applyNumberFormat="1" applyFont="1" applyBorder="1" applyAlignment="1">
      <alignment vertical="center"/>
    </xf>
    <xf numFmtId="0" fontId="7" fillId="0" borderId="41" xfId="11" applyFont="1" applyBorder="1" applyAlignment="1">
      <alignment horizontal="right" vertical="center"/>
    </xf>
    <xf numFmtId="164" fontId="5" fillId="0" borderId="52" xfId="12" applyNumberFormat="1" applyFont="1" applyFill="1" applyBorder="1" applyAlignment="1" applyProtection="1">
      <alignment vertical="center"/>
    </xf>
    <xf numFmtId="164" fontId="4" fillId="0" borderId="0" xfId="1" applyNumberFormat="1" applyFont="1" applyFill="1"/>
    <xf numFmtId="172" fontId="10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72" fontId="11" fillId="0" borderId="0" xfId="1" applyNumberFormat="1" applyFont="1" applyFill="1"/>
    <xf numFmtId="172" fontId="4" fillId="0" borderId="0" xfId="0" applyNumberFormat="1" applyFont="1" applyAlignment="1">
      <alignment horizontal="center" vertical="center"/>
    </xf>
    <xf numFmtId="172" fontId="12" fillId="0" borderId="0" xfId="1" applyNumberFormat="1" applyFont="1" applyFill="1"/>
    <xf numFmtId="0" fontId="7" fillId="0" borderId="51" xfId="11" applyFont="1" applyBorder="1" applyAlignment="1">
      <alignment horizontal="right" vertical="center"/>
    </xf>
    <xf numFmtId="10" fontId="7" fillId="0" borderId="41" xfId="11" applyNumberFormat="1" applyFont="1" applyBorder="1" applyAlignment="1">
      <alignment vertical="center"/>
    </xf>
    <xf numFmtId="164" fontId="7" fillId="0" borderId="52" xfId="12" applyNumberFormat="1" applyFont="1" applyFill="1" applyBorder="1" applyAlignment="1" applyProtection="1">
      <alignment vertical="center"/>
    </xf>
    <xf numFmtId="0" fontId="7" fillId="0" borderId="53" xfId="11" applyFont="1" applyBorder="1" applyAlignment="1">
      <alignment horizontal="right" vertical="center"/>
    </xf>
    <xf numFmtId="9" fontId="5" fillId="0" borderId="36" xfId="12" applyNumberFormat="1" applyFont="1" applyBorder="1" applyAlignment="1" applyProtection="1">
      <alignment horizontal="center" vertical="center"/>
    </xf>
    <xf numFmtId="173" fontId="7" fillId="0" borderId="36" xfId="12" applyNumberFormat="1" applyFont="1" applyBorder="1" applyAlignment="1" applyProtection="1">
      <alignment horizontal="centerContinuous" vertical="center"/>
    </xf>
    <xf numFmtId="0" fontId="5" fillId="0" borderId="36" xfId="11" applyFont="1" applyBorder="1" applyAlignment="1">
      <alignment horizontal="centerContinuous" vertical="center"/>
    </xf>
    <xf numFmtId="164" fontId="7" fillId="0" borderId="54" xfId="12" applyNumberFormat="1" applyFont="1" applyBorder="1" applyAlignment="1" applyProtection="1">
      <alignment vertical="center"/>
    </xf>
    <xf numFmtId="0" fontId="5" fillId="0" borderId="0" xfId="11" applyFont="1" applyAlignment="1">
      <alignment vertical="center"/>
    </xf>
    <xf numFmtId="0" fontId="5" fillId="0" borderId="0" xfId="11" applyFont="1" applyAlignment="1">
      <alignment horizontal="center" vertical="center"/>
    </xf>
    <xf numFmtId="2" fontId="5" fillId="0" borderId="0" xfId="11" applyNumberFormat="1" applyFont="1" applyAlignment="1">
      <alignment vertical="center"/>
    </xf>
    <xf numFmtId="173" fontId="5" fillId="0" borderId="0" xfId="12" applyNumberFormat="1" applyFont="1" applyBorder="1" applyAlignment="1" applyProtection="1">
      <alignment vertical="center"/>
    </xf>
    <xf numFmtId="4" fontId="7" fillId="0" borderId="0" xfId="12" applyNumberFormat="1" applyFont="1" applyBorder="1" applyAlignment="1" applyProtection="1">
      <alignment vertical="center"/>
    </xf>
    <xf numFmtId="4" fontId="7" fillId="0" borderId="22" xfId="12" applyNumberFormat="1" applyFont="1" applyBorder="1" applyAlignment="1" applyProtection="1">
      <alignment vertical="center"/>
    </xf>
    <xf numFmtId="0" fontId="7" fillId="4" borderId="10" xfId="13" applyFont="1" applyFill="1" applyBorder="1" applyAlignment="1">
      <alignment vertical="center"/>
    </xf>
    <xf numFmtId="0" fontId="5" fillId="4" borderId="11" xfId="13" applyFont="1" applyFill="1" applyBorder="1" applyAlignment="1">
      <alignment vertical="center"/>
    </xf>
    <xf numFmtId="0" fontId="5" fillId="4" borderId="11" xfId="13" applyFont="1" applyFill="1" applyBorder="1" applyAlignment="1">
      <alignment horizontal="center" vertical="center"/>
    </xf>
    <xf numFmtId="4" fontId="5" fillId="4" borderId="12" xfId="13" applyNumberFormat="1" applyFont="1" applyFill="1" applyBorder="1" applyAlignment="1">
      <alignment vertical="center"/>
    </xf>
    <xf numFmtId="174" fontId="5" fillId="4" borderId="22" xfId="9" applyNumberFormat="1" applyFont="1" applyFill="1" applyBorder="1" applyAlignment="1">
      <alignment vertical="center"/>
    </xf>
    <xf numFmtId="4" fontId="7" fillId="0" borderId="52" xfId="14" applyNumberFormat="1" applyFont="1" applyFill="1" applyBorder="1" applyAlignment="1" applyProtection="1">
      <alignment horizontal="center" vertical="center"/>
    </xf>
    <xf numFmtId="176" fontId="5" fillId="0" borderId="22" xfId="9" applyNumberFormat="1" applyFont="1" applyBorder="1" applyAlignment="1">
      <alignment vertical="center"/>
    </xf>
    <xf numFmtId="177" fontId="7" fillId="0" borderId="41" xfId="14" applyNumberFormat="1" applyFont="1" applyFill="1" applyBorder="1" applyAlignment="1" applyProtection="1">
      <alignment horizontal="center" vertical="center"/>
    </xf>
    <xf numFmtId="10" fontId="7" fillId="0" borderId="52" xfId="2" applyNumberFormat="1" applyFont="1" applyFill="1" applyBorder="1" applyAlignment="1" applyProtection="1">
      <alignment horizontal="center" vertical="center"/>
    </xf>
    <xf numFmtId="44" fontId="13" fillId="0" borderId="0" xfId="1" applyFont="1"/>
    <xf numFmtId="177" fontId="7" fillId="0" borderId="36" xfId="14" applyNumberFormat="1" applyFont="1" applyFill="1" applyBorder="1" applyAlignment="1" applyProtection="1">
      <alignment horizontal="center" vertical="center"/>
    </xf>
    <xf numFmtId="10" fontId="7" fillId="0" borderId="54" xfId="2" applyNumberFormat="1" applyFont="1" applyFill="1" applyBorder="1" applyAlignment="1" applyProtection="1">
      <alignment horizontal="center" vertical="center"/>
    </xf>
    <xf numFmtId="0" fontId="7" fillId="4" borderId="0" xfId="5" applyFont="1" applyFill="1" applyAlignment="1">
      <alignment vertical="center"/>
    </xf>
    <xf numFmtId="0" fontId="5" fillId="4" borderId="0" xfId="0" applyFont="1" applyFill="1" applyAlignment="1">
      <alignment vertical="center" wrapText="1"/>
    </xf>
    <xf numFmtId="3" fontId="7" fillId="4" borderId="0" xfId="6" applyNumberFormat="1" applyFont="1" applyFill="1" applyAlignment="1">
      <alignment horizontal="center" vertical="center"/>
    </xf>
    <xf numFmtId="177" fontId="7" fillId="4" borderId="0" xfId="14" applyNumberFormat="1" applyFont="1" applyFill="1" applyBorder="1" applyAlignment="1" applyProtection="1">
      <alignment horizontal="center" vertical="center"/>
    </xf>
    <xf numFmtId="4" fontId="5" fillId="4" borderId="0" xfId="2" applyNumberFormat="1" applyFont="1" applyFill="1" applyBorder="1" applyAlignment="1" applyProtection="1">
      <alignment horizontal="center" vertical="center"/>
    </xf>
    <xf numFmtId="0" fontId="5" fillId="4" borderId="0" xfId="0" applyFont="1" applyFill="1" applyAlignment="1">
      <alignment vertical="center"/>
    </xf>
    <xf numFmtId="0" fontId="7" fillId="4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right" vertical="center" wrapText="1"/>
    </xf>
    <xf numFmtId="0" fontId="5" fillId="4" borderId="0" xfId="5" applyFont="1" applyFill="1" applyAlignment="1">
      <alignment horizontal="center" vertical="center"/>
    </xf>
    <xf numFmtId="4" fontId="5" fillId="4" borderId="0" xfId="0" applyNumberFormat="1" applyFont="1" applyFill="1" applyAlignment="1">
      <alignment vertical="center" wrapText="1"/>
    </xf>
    <xf numFmtId="0" fontId="7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0" fontId="5" fillId="4" borderId="21" xfId="5" applyFont="1" applyFill="1" applyBorder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4" borderId="0" xfId="5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center" vertical="center"/>
    </xf>
    <xf numFmtId="0" fontId="5" fillId="4" borderId="0" xfId="5" applyFont="1" applyFill="1" applyAlignment="1">
      <alignment horizontal="left" vertical="center"/>
    </xf>
    <xf numFmtId="4" fontId="5" fillId="4" borderId="0" xfId="0" applyNumberFormat="1" applyFont="1" applyFill="1" applyAlignment="1">
      <alignment horizontal="left" vertical="center" wrapText="1"/>
    </xf>
    <xf numFmtId="0" fontId="5" fillId="4" borderId="22" xfId="5" applyFont="1" applyFill="1" applyBorder="1" applyAlignment="1">
      <alignment horizontal="left" vertical="center"/>
    </xf>
    <xf numFmtId="0" fontId="4" fillId="4" borderId="0" xfId="0" applyFont="1" applyFill="1" applyAlignment="1">
      <alignment horizontal="left"/>
    </xf>
    <xf numFmtId="164" fontId="4" fillId="4" borderId="0" xfId="0" applyNumberFormat="1" applyFont="1" applyFill="1" applyAlignment="1">
      <alignment horizontal="left" vertical="center"/>
    </xf>
    <xf numFmtId="44" fontId="4" fillId="4" borderId="0" xfId="1" applyFont="1" applyFill="1" applyAlignment="1">
      <alignment horizontal="left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5" fillId="4" borderId="59" xfId="9" applyFont="1" applyFill="1" applyBorder="1" applyAlignment="1">
      <alignment vertical="center"/>
    </xf>
    <xf numFmtId="0" fontId="5" fillId="4" borderId="60" xfId="5" applyFont="1" applyFill="1" applyBorder="1" applyAlignment="1">
      <alignment vertical="center"/>
    </xf>
    <xf numFmtId="0" fontId="5" fillId="4" borderId="60" xfId="5" applyFont="1" applyFill="1" applyBorder="1" applyAlignment="1">
      <alignment horizontal="center" vertical="center"/>
    </xf>
    <xf numFmtId="178" fontId="5" fillId="4" borderId="60" xfId="4" applyNumberFormat="1" applyFont="1" applyFill="1" applyBorder="1" applyAlignment="1" applyProtection="1">
      <alignment vertical="center"/>
    </xf>
    <xf numFmtId="4" fontId="5" fillId="4" borderId="60" xfId="5" applyNumberFormat="1" applyFont="1" applyFill="1" applyBorder="1" applyAlignment="1">
      <alignment vertical="center"/>
    </xf>
    <xf numFmtId="0" fontId="5" fillId="4" borderId="61" xfId="5" applyFont="1" applyFill="1" applyBorder="1" applyAlignment="1">
      <alignment vertical="center"/>
    </xf>
    <xf numFmtId="4" fontId="5" fillId="4" borderId="0" xfId="5" applyNumberFormat="1" applyFont="1" applyFill="1" applyAlignment="1">
      <alignment vertical="center"/>
    </xf>
    <xf numFmtId="164" fontId="4" fillId="4" borderId="0" xfId="0" applyNumberFormat="1" applyFont="1" applyFill="1"/>
    <xf numFmtId="0" fontId="5" fillId="0" borderId="0" xfId="5" applyFont="1" applyAlignment="1">
      <alignment vertical="center"/>
    </xf>
    <xf numFmtId="4" fontId="5" fillId="0" borderId="0" xfId="5" applyNumberFormat="1" applyFont="1" applyAlignment="1">
      <alignment vertical="center"/>
    </xf>
    <xf numFmtId="10" fontId="0" fillId="8" borderId="3" xfId="2" applyNumberFormat="1" applyFont="1" applyFill="1" applyBorder="1" applyAlignment="1">
      <alignment horizontal="center" vertical="center"/>
    </xf>
    <xf numFmtId="165" fontId="0" fillId="8" borderId="3" xfId="0" applyNumberFormat="1" applyFill="1" applyBorder="1" applyAlignment="1">
      <alignment horizontal="center" vertical="center"/>
    </xf>
    <xf numFmtId="2" fontId="0" fillId="0" borderId="0" xfId="1" applyNumberFormat="1" applyFont="1"/>
    <xf numFmtId="44" fontId="0" fillId="0" borderId="0" xfId="1" applyFont="1"/>
    <xf numFmtId="44" fontId="0" fillId="0" borderId="0" xfId="1" applyFont="1" applyAlignment="1">
      <alignment vertical="center"/>
    </xf>
    <xf numFmtId="2" fontId="5" fillId="3" borderId="41" xfId="8" applyNumberFormat="1" applyFont="1" applyFill="1" applyBorder="1" applyAlignment="1" applyProtection="1">
      <alignment horizontal="center" vertical="center" wrapText="1"/>
    </xf>
    <xf numFmtId="0" fontId="0" fillId="9" borderId="0" xfId="0" applyFill="1"/>
    <xf numFmtId="10" fontId="0" fillId="9" borderId="0" xfId="0" applyNumberFormat="1" applyFill="1"/>
    <xf numFmtId="44" fontId="0" fillId="9" borderId="0" xfId="0" applyNumberFormat="1" applyFill="1"/>
    <xf numFmtId="10" fontId="0" fillId="3" borderId="0" xfId="2" applyNumberFormat="1" applyFont="1" applyFill="1"/>
    <xf numFmtId="0" fontId="2" fillId="0" borderId="41" xfId="3" applyBorder="1" applyAlignment="1">
      <alignment horizontal="justify" vertical="center" wrapText="1"/>
    </xf>
    <xf numFmtId="0" fontId="0" fillId="0" borderId="41" xfId="0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0" fontId="0" fillId="0" borderId="41" xfId="0" applyBorder="1"/>
    <xf numFmtId="164" fontId="0" fillId="0" borderId="41" xfId="1" applyNumberFormat="1" applyFont="1" applyBorder="1" applyAlignment="1">
      <alignment horizontal="center" vertical="center"/>
    </xf>
    <xf numFmtId="0" fontId="0" fillId="0" borderId="41" xfId="0" applyBorder="1" applyAlignment="1">
      <alignment horizontal="center"/>
    </xf>
    <xf numFmtId="164" fontId="0" fillId="0" borderId="41" xfId="1" applyNumberFormat="1" applyFon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41" xfId="1" applyNumberFormat="1" applyFont="1" applyFill="1" applyBorder="1" applyAlignment="1">
      <alignment horizontal="center" vertical="center"/>
    </xf>
    <xf numFmtId="0" fontId="0" fillId="0" borderId="7" xfId="0" applyBorder="1"/>
    <xf numFmtId="164" fontId="0" fillId="0" borderId="0" xfId="1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2" fillId="2" borderId="1" xfId="3" applyFill="1" applyBorder="1" applyAlignment="1">
      <alignment horizontal="justify" vertical="center" wrapText="1"/>
    </xf>
    <xf numFmtId="0" fontId="0" fillId="2" borderId="7" xfId="0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164" fontId="0" fillId="2" borderId="3" xfId="1" applyNumberFormat="1" applyFont="1" applyFill="1" applyBorder="1" applyAlignment="1">
      <alignment horizontal="right" vertical="center"/>
    </xf>
    <xf numFmtId="10" fontId="0" fillId="2" borderId="3" xfId="2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/>
    </xf>
    <xf numFmtId="0" fontId="0" fillId="2" borderId="0" xfId="0" applyFill="1"/>
    <xf numFmtId="165" fontId="0" fillId="2" borderId="3" xfId="0" applyNumberForma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2" fillId="10" borderId="1" xfId="3" applyFill="1" applyBorder="1" applyAlignment="1">
      <alignment horizontal="justify" vertical="center" wrapText="1"/>
    </xf>
    <xf numFmtId="0" fontId="0" fillId="10" borderId="7" xfId="0" applyFill="1" applyBorder="1" applyAlignment="1">
      <alignment horizontal="center" vertical="center"/>
    </xf>
    <xf numFmtId="2" fontId="0" fillId="10" borderId="3" xfId="0" applyNumberFormat="1" applyFill="1" applyBorder="1" applyAlignment="1">
      <alignment horizontal="center" vertical="center"/>
    </xf>
    <xf numFmtId="164" fontId="0" fillId="10" borderId="3" xfId="1" applyNumberFormat="1" applyFont="1" applyFill="1" applyBorder="1" applyAlignment="1">
      <alignment horizontal="right" vertical="center"/>
    </xf>
    <xf numFmtId="10" fontId="0" fillId="10" borderId="3" xfId="2" applyNumberFormat="1" applyFont="1" applyFill="1" applyBorder="1" applyAlignment="1">
      <alignment horizontal="center" vertical="center"/>
    </xf>
    <xf numFmtId="165" fontId="3" fillId="10" borderId="3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vertical="center"/>
    </xf>
    <xf numFmtId="165" fontId="0" fillId="10" borderId="3" xfId="0" applyNumberFormat="1" applyFill="1" applyBorder="1" applyAlignment="1">
      <alignment horizontal="center" vertical="center"/>
    </xf>
    <xf numFmtId="0" fontId="0" fillId="10" borderId="0" xfId="0" applyFill="1"/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14" fillId="0" borderId="9" xfId="2" applyNumberFormat="1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7" fillId="0" borderId="55" xfId="6" applyFont="1" applyBorder="1" applyAlignment="1">
      <alignment horizontal="center" vertical="center" wrapText="1"/>
    </xf>
    <xf numFmtId="0" fontId="7" fillId="0" borderId="56" xfId="6" applyFont="1" applyBorder="1" applyAlignment="1">
      <alignment horizontal="center" vertical="center" wrapText="1"/>
    </xf>
    <xf numFmtId="0" fontId="7" fillId="0" borderId="57" xfId="6" applyFont="1" applyBorder="1" applyAlignment="1">
      <alignment horizontal="center" vertical="center" wrapText="1"/>
    </xf>
    <xf numFmtId="0" fontId="7" fillId="0" borderId="58" xfId="6" applyFont="1" applyBorder="1" applyAlignment="1">
      <alignment horizontal="center" vertical="center" wrapText="1"/>
    </xf>
    <xf numFmtId="4" fontId="7" fillId="4" borderId="33" xfId="3" applyNumberFormat="1" applyFont="1" applyFill="1" applyBorder="1" applyAlignment="1">
      <alignment horizontal="center" vertical="center" wrapText="1"/>
    </xf>
    <xf numFmtId="4" fontId="7" fillId="4" borderId="37" xfId="3" applyNumberFormat="1" applyFont="1" applyFill="1" applyBorder="1" applyAlignment="1">
      <alignment horizontal="center" vertical="center" wrapText="1"/>
    </xf>
    <xf numFmtId="0" fontId="5" fillId="4" borderId="51" xfId="6" applyFont="1" applyFill="1" applyBorder="1" applyAlignment="1">
      <alignment horizontal="left" vertical="center" wrapText="1"/>
    </xf>
    <xf numFmtId="0" fontId="5" fillId="4" borderId="41" xfId="6" applyFont="1" applyFill="1" applyBorder="1" applyAlignment="1">
      <alignment horizontal="left" vertical="center" wrapText="1"/>
    </xf>
    <xf numFmtId="3" fontId="7" fillId="0" borderId="55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56" xfId="6" applyNumberFormat="1" applyFont="1" applyBorder="1" applyAlignment="1">
      <alignment horizontal="center" vertical="center" wrapText="1"/>
    </xf>
    <xf numFmtId="3" fontId="7" fillId="0" borderId="55" xfId="6" applyNumberFormat="1" applyFont="1" applyBorder="1" applyAlignment="1">
      <alignment horizontal="center" vertical="center"/>
    </xf>
    <xf numFmtId="3" fontId="7" fillId="0" borderId="56" xfId="6" applyNumberFormat="1" applyFont="1" applyBorder="1" applyAlignment="1">
      <alignment horizontal="center" vertical="center"/>
    </xf>
    <xf numFmtId="0" fontId="7" fillId="4" borderId="30" xfId="3" applyFont="1" applyFill="1" applyBorder="1" applyAlignment="1">
      <alignment horizontal="center" vertical="center" wrapText="1"/>
    </xf>
    <xf numFmtId="0" fontId="7" fillId="4" borderId="34" xfId="3" applyFont="1" applyFill="1" applyBorder="1" applyAlignment="1">
      <alignment horizontal="center" vertical="center" wrapText="1"/>
    </xf>
    <xf numFmtId="0" fontId="9" fillId="4" borderId="31" xfId="3" applyFont="1" applyFill="1" applyBorder="1" applyAlignment="1">
      <alignment horizontal="center" vertical="center" wrapText="1"/>
    </xf>
    <xf numFmtId="0" fontId="9" fillId="4" borderId="35" xfId="3" applyFont="1" applyFill="1" applyBorder="1" applyAlignment="1">
      <alignment horizontal="center" vertical="center" wrapText="1"/>
    </xf>
    <xf numFmtId="0" fontId="7" fillId="4" borderId="31" xfId="3" applyFont="1" applyFill="1" applyBorder="1" applyAlignment="1">
      <alignment horizontal="center" vertical="center" wrapText="1"/>
    </xf>
    <xf numFmtId="0" fontId="7" fillId="4" borderId="35" xfId="3" applyFont="1" applyFill="1" applyBorder="1" applyAlignment="1">
      <alignment horizontal="center" vertical="center" wrapText="1"/>
    </xf>
    <xf numFmtId="4" fontId="7" fillId="4" borderId="31" xfId="3" applyNumberFormat="1" applyFont="1" applyFill="1" applyBorder="1" applyAlignment="1">
      <alignment horizontal="center" vertical="center" wrapText="1"/>
    </xf>
    <xf numFmtId="4" fontId="7" fillId="4" borderId="35" xfId="3" applyNumberFormat="1" applyFont="1" applyFill="1" applyBorder="1" applyAlignment="1">
      <alignment horizontal="center" vertical="center" wrapText="1"/>
    </xf>
    <xf numFmtId="0" fontId="7" fillId="6" borderId="27" xfId="3" applyFont="1" applyFill="1" applyBorder="1" applyAlignment="1">
      <alignment horizontal="center" vertical="center"/>
    </xf>
    <xf numFmtId="0" fontId="7" fillId="6" borderId="28" xfId="3" applyFont="1" applyFill="1" applyBorder="1" applyAlignment="1">
      <alignment horizontal="center" vertical="center"/>
    </xf>
    <xf numFmtId="0" fontId="7" fillId="6" borderId="29" xfId="3" applyFont="1" applyFill="1" applyBorder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center"/>
    </xf>
    <xf numFmtId="0" fontId="7" fillId="4" borderId="10" xfId="6" applyFont="1" applyFill="1" applyBorder="1" applyAlignment="1">
      <alignment horizontal="center"/>
    </xf>
    <xf numFmtId="0" fontId="7" fillId="4" borderId="11" xfId="6" applyFont="1" applyFill="1" applyBorder="1" applyAlignment="1">
      <alignment horizontal="center"/>
    </xf>
    <xf numFmtId="0" fontId="7" fillId="4" borderId="12" xfId="6" applyFont="1" applyFill="1" applyBorder="1" applyAlignment="1">
      <alignment horizontal="center"/>
    </xf>
    <xf numFmtId="0" fontId="5" fillId="4" borderId="23" xfId="6" applyFont="1" applyFill="1" applyBorder="1" applyAlignment="1">
      <alignment horizontal="center"/>
    </xf>
    <xf numFmtId="0" fontId="5" fillId="4" borderId="24" xfId="6" applyFont="1" applyFill="1" applyBorder="1" applyAlignment="1">
      <alignment horizontal="center"/>
    </xf>
    <xf numFmtId="0" fontId="5" fillId="4" borderId="25" xfId="6" applyFont="1" applyFill="1" applyBorder="1" applyAlignment="1">
      <alignment horizontal="center"/>
    </xf>
    <xf numFmtId="0" fontId="7" fillId="5" borderId="8" xfId="5" applyFont="1" applyFill="1" applyBorder="1" applyAlignment="1">
      <alignment horizontal="center" vertical="center" wrapText="1"/>
    </xf>
    <xf numFmtId="0" fontId="7" fillId="5" borderId="5" xfId="5" applyFont="1" applyFill="1" applyBorder="1" applyAlignment="1">
      <alignment horizontal="center" vertical="center" wrapText="1"/>
    </xf>
    <xf numFmtId="0" fontId="7" fillId="5" borderId="26" xfId="5" applyFont="1" applyFill="1" applyBorder="1" applyAlignment="1">
      <alignment horizontal="center" vertical="center" wrapText="1"/>
    </xf>
  </cellXfs>
  <cellStyles count="15">
    <cellStyle name="Millares" xfId="4" builtinId="3"/>
    <cellStyle name="Millares_FORMULARIO 4 - M-OFERENTE PPTA ECONOMICA" xfId="14" xr:uid="{8789DFF1-F632-4A09-8FB2-A5B2F1F33A50}"/>
    <cellStyle name="Moneda" xfId="1" builtinId="4"/>
    <cellStyle name="Moneda 2" xfId="8" xr:uid="{8D4EB939-CE53-465F-B4C6-297482D494AA}"/>
    <cellStyle name="Moneda 2 2 2 2 2" xfId="12" xr:uid="{15C1623A-C353-4425-BBFD-2232D2E7D990}"/>
    <cellStyle name="Normal" xfId="0" builtinId="0"/>
    <cellStyle name="Normal 2 10" xfId="3" xr:uid="{4713A7C4-2337-4565-B5F0-1550BF634EA3}"/>
    <cellStyle name="Normal 2 10 3" xfId="7" xr:uid="{028EBD2F-8E4A-4B7A-BACC-2A9E3EF39599}"/>
    <cellStyle name="Normal 2 2" xfId="13" xr:uid="{D5427F6B-2687-47DE-B13A-63AC231B8F75}"/>
    <cellStyle name="Normal 3" xfId="5" xr:uid="{00EE7D0C-42A6-4DE4-88E4-D704F8E65FB0}"/>
    <cellStyle name="Normal 3 11" xfId="6" xr:uid="{026507E0-A64C-4831-93EB-2FFAC07A802F}"/>
    <cellStyle name="Normal 3 2" xfId="9" xr:uid="{7DBD9AB3-DD23-4640-BA9D-0436E0A0E575}"/>
    <cellStyle name="Normal 3 2 2" xfId="11" xr:uid="{0BBBD5E1-5A52-406E-8F6F-5C63E25F3296}"/>
    <cellStyle name="Normal_PTO OFICIAL PREPLIEGO (CORREGIDO) 2" xfId="10" xr:uid="{DB647973-1B56-485E-8B40-28C2CB0E7E20}"/>
    <cellStyle name="Porcentaje" xfId="2" builtinId="5"/>
  </cellStyles>
  <dxfs count="8">
    <dxf>
      <font>
        <color rgb="FF9C0006"/>
      </font>
    </dxf>
    <dxf>
      <font>
        <color theme="0"/>
      </font>
    </dxf>
    <dxf>
      <fill>
        <patternFill patternType="solid">
          <fgColor auto="1"/>
          <bgColor rgb="FFFFC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41CFEB"/>
      <color rgb="FF7EE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05_AMPLIACION%20DE%20DORMITORIOS%20%20SEDE%20AGUABLANCA/1_DOC%20TECNICA/presupuesto/A1_S.E.R.A_VF_08.xlsx" TargetMode="External"/><Relationship Id="rId2" Type="http://schemas.openxmlformats.org/officeDocument/2006/relationships/externalLinkPath" Target="file:///H:\Mi%20unidad\$%20PROYECTOS%20ING%20LUZ\2026\05_AMPLIACION%20DE%20DORMITORIOS%20%20SEDE%20AGUABLANCA\1_DOC%20TECNICA\presupuesto\A1_S.E.R.A_VF_08.xlsx" TargetMode="External"/><Relationship Id="rId1" Type="http://schemas.openxmlformats.org/officeDocument/2006/relationships/externalLinkPath" Target="/Mi%20unidad/$%20PROYECTOS%20ING%20LUZ/2026/05_AMPLIACION%20DE%20DORMITORIOS%20%20SEDE%20AGUABLANCA/1_DOC%20TECNICA/presupuesto/A1_S.E.R.A_VF_08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04_AMPLIACION%20DE%20DORMITORIOS%20%20SEDE%20AGUABLANCA/1_DOC%20TECNICA/presupuesto/A1_S.E.R.A_VF_08.xlsx" TargetMode="External"/><Relationship Id="rId2" Type="http://schemas.openxmlformats.org/officeDocument/2006/relationships/externalLinkPath" Target="file:///H:\Mi%20unidad\$%20PROYECTOS%20ING%20LUZ\2026\04_AMPLIACION%20DE%20DORMITORIOS%20%20SEDE%20AGUABLANCA\1_DOC%20TECNICA\presupuesto\A1_S.E.R.A_VF_08.xlsx" TargetMode="External"/><Relationship Id="rId1" Type="http://schemas.openxmlformats.org/officeDocument/2006/relationships/externalLinkPath" Target="/Mi%20unidad/$%20PROYECTOS%20ING%20LUZ/2026/04_AMPLIACION%20DE%20DORMITORIOS%20%20SEDE%20AGUABLANCA/1_DOC%20TECNICA/presupuesto/A1_S.E.R.A_VF_08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04_AMPLIACION%20DE%20DORMITORIOS%20%20SEDE%20AGUABLANCA/1_DOC%20TECNICA/presupuesto/BASE%20APUS%20SEA_02.xlsm" TargetMode="External"/><Relationship Id="rId2" Type="http://schemas.openxmlformats.org/officeDocument/2006/relationships/externalLinkPath" Target="file:///H:\Mi%20unidad\$%20PROYECTOS%20ING%20LUZ\2026\04_AMPLIACION%20DE%20DORMITORIOS%20%20SEDE%20AGUABLANCA\1_DOC%20TECNICA\presupuesto\BASE%20APUS%20SEA_02.xlsm" TargetMode="External"/><Relationship Id="rId1" Type="http://schemas.openxmlformats.org/officeDocument/2006/relationships/externalLinkPath" Target="/Mi%20unidad/$%20PROYECTOS%20ING%20LUZ/2026/04_AMPLIACION%20DE%20DORMITORIOS%20%20SEDE%20AGUABLANCA/1_DOC%20TECNICA/presupuesto/BASE%20APUS%20SEA_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ICIO"/>
      <sheetName val="APU (2)"/>
      <sheetName val="Gráfico1"/>
      <sheetName val="PRESUPUESTO"/>
      <sheetName val="Hoja3"/>
      <sheetName val="MC"/>
      <sheetName val="br (2)"/>
      <sheetName val="br"/>
      <sheetName val="PRESUPUESTO (2)"/>
      <sheetName val="Hoja4"/>
      <sheetName val="SDSD"/>
      <sheetName val="FLUJOGRAMA_"/>
      <sheetName val="CRONOGRAMA_"/>
      <sheetName val="CRONOGRAMA "/>
      <sheetName val="FLUJOGRAMA"/>
      <sheetName val="Hoja2"/>
      <sheetName val="PINTURA CA"/>
      <sheetName val="PINTURA G"/>
      <sheetName val="PINTURA CAR"/>
      <sheetName val="PINTURA BA"/>
      <sheetName val="RESUMEN CANT"/>
      <sheetName val="TRANSPORTE"/>
      <sheetName val="Hoja1"/>
    </sheetNames>
    <sheetDataSet>
      <sheetData sheetId="0"/>
      <sheetData sheetId="1">
        <row r="1044">
          <cell r="M1044">
            <v>25132.74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ICIO"/>
      <sheetName val="APU (2)"/>
      <sheetName val="Gráfico1"/>
      <sheetName val="PRESUPUESTO"/>
      <sheetName val="Hoja3"/>
      <sheetName val="MC"/>
      <sheetName val="br (2)"/>
      <sheetName val="br"/>
      <sheetName val="PRESUPUESTO (2)"/>
      <sheetName val="Hoja4"/>
      <sheetName val="SDSD"/>
      <sheetName val="FLUJOGRAMA_"/>
      <sheetName val="CRONOGRAMA_"/>
      <sheetName val="CRONOGRAMA "/>
      <sheetName val="FLUJOGRAMA"/>
      <sheetName val="Hoja2"/>
      <sheetName val="PINTURA CA"/>
      <sheetName val="PINTURA G"/>
      <sheetName val="PINTURA CAR"/>
      <sheetName val="PINTURA BA"/>
      <sheetName val="RESUMEN CANT"/>
      <sheetName val="TRANSPORTE"/>
      <sheetName val="Hoja1"/>
    </sheetNames>
    <sheetDataSet>
      <sheetData sheetId="0">
        <row r="6">
          <cell r="C6" t="str">
            <v>1 del 21 de agosto de 2025</v>
          </cell>
        </row>
        <row r="9">
          <cell r="C9" t="str">
            <v>“ADECUACIÓN DE INFRAESTRUCTURA COMPLEMENTARIA PARA EL FORTALECIMIENTO INSTITUCIONAL DE LA INSTITUCIÓN EDUCATIVA SIUYASKUBA, UBICADA EN LA COMUNIDAD AGUABLANCA DEL RESGUARDO INDÍGENA UNIDO U’WA, MUNICIPIO DE CUBARÁ, BOYACÁ – VIGENCIA 2026.”</v>
          </cell>
        </row>
        <row r="13">
          <cell r="B13" t="str">
            <v>Proyectó:</v>
          </cell>
        </row>
        <row r="14">
          <cell r="C14" t="str">
            <v>LUZ DARY CAMPEROS RINCON</v>
          </cell>
        </row>
        <row r="15">
          <cell r="C15" t="str">
            <v>APOYO SEC. DE PLANEACION Y OBRAS PÚBLICAS</v>
          </cell>
        </row>
        <row r="16">
          <cell r="C16" t="str">
            <v>091037-0632531CND</v>
          </cell>
        </row>
        <row r="17">
          <cell r="B17" t="str">
            <v>Aprobó:</v>
          </cell>
        </row>
        <row r="18">
          <cell r="C18" t="str">
            <v>JESUS IVAN QUIÑONES RUEDA</v>
          </cell>
        </row>
        <row r="19">
          <cell r="C19" t="str">
            <v>SECRETARIO DE PLANEACION Y OBRAS PUBLICAS</v>
          </cell>
        </row>
        <row r="20">
          <cell r="C20" t="str">
            <v>A21382020-1090480860</v>
          </cell>
        </row>
      </sheetData>
      <sheetData sheetId="1"/>
      <sheetData sheetId="2" refreshError="1"/>
      <sheetData sheetId="3"/>
      <sheetData sheetId="4"/>
      <sheetData sheetId="5">
        <row r="1">
          <cell r="D1" t="str">
            <v>DIRECCIONAMIENTO ESTRATÉGICO</v>
          </cell>
          <cell r="N1" t="str">
            <v>Código: DIE-01-M03-F16</v>
          </cell>
        </row>
        <row r="2">
          <cell r="N2" t="str">
            <v>Versión: 03</v>
          </cell>
        </row>
        <row r="3">
          <cell r="D3" t="str">
            <v>FORMATO DE MEMORIAS DE CANTIDADES DE OBRA</v>
          </cell>
          <cell r="N3" t="str">
            <v>Fecha: 03/08/2026</v>
          </cell>
        </row>
        <row r="4">
          <cell r="N4" t="str">
            <v>Pagina:</v>
          </cell>
          <cell r="P4">
            <v>1</v>
          </cell>
        </row>
        <row r="7">
          <cell r="C7">
            <v>1</v>
          </cell>
          <cell r="D7" t="str">
            <v xml:space="preserve">PRELIMINARES </v>
          </cell>
          <cell r="O7" t="str">
            <v>UNIDAD</v>
          </cell>
        </row>
        <row r="8">
          <cell r="C8" t="str">
            <v>1.01</v>
          </cell>
          <cell r="D8" t="str">
            <v>LOCALIZACIÓN Y REPLANTEO DE OBRA ARQUITECTÓNICA (NO INCLUYE COMISIÓN TOPOGRÁFICA)</v>
          </cell>
          <cell r="O8" t="str">
            <v>M2</v>
          </cell>
          <cell r="R8">
            <v>48.3</v>
          </cell>
        </row>
        <row r="9">
          <cell r="H9" t="str">
            <v>DESCRIPCIÓN - UBICACIÓN</v>
          </cell>
          <cell r="I9" t="str">
            <v>LARGO (m)</v>
          </cell>
          <cell r="J9" t="str">
            <v>ANCHO (m)</v>
          </cell>
          <cell r="K9" t="str">
            <v>ALTO (m)</v>
          </cell>
          <cell r="L9" t="str">
            <v>ÁREA (m2)</v>
          </cell>
          <cell r="M9" t="str">
            <v>VOLUMEN (m3)</v>
          </cell>
          <cell r="N9" t="str">
            <v>UNIDAD</v>
          </cell>
          <cell r="O9" t="str">
            <v># ELEMENTOS</v>
          </cell>
          <cell r="P9" t="str">
            <v>PARCIAL</v>
          </cell>
        </row>
        <row r="11">
          <cell r="H11" t="str">
            <v xml:space="preserve">AREA A INTERVENIR </v>
          </cell>
          <cell r="I11">
            <v>8.0500000000000007</v>
          </cell>
          <cell r="J11">
            <v>6</v>
          </cell>
          <cell r="O11">
            <v>1</v>
          </cell>
          <cell r="P11">
            <v>48.300000000000004</v>
          </cell>
        </row>
        <row r="25">
          <cell r="H25" t="str">
            <v>CANTIDAD TOTAL</v>
          </cell>
          <cell r="P25">
            <v>48.3</v>
          </cell>
        </row>
        <row r="28">
          <cell r="J28" t="str">
            <v>Aprobó:</v>
          </cell>
        </row>
        <row r="29">
          <cell r="C29" t="str">
            <v>LUZ DARY CAMPEROS RINCON</v>
          </cell>
          <cell r="K29" t="str">
            <v>JESUS IVAN QUIÑONES RUEDA</v>
          </cell>
        </row>
        <row r="30">
          <cell r="C30" t="str">
            <v>APOYO SEC. DE PLANEACION Y OBRAS PÚBLICAS</v>
          </cell>
          <cell r="K30" t="str">
            <v>SECRETARIO DE PLANEACION Y OBRAS PUBLICAS</v>
          </cell>
        </row>
        <row r="31">
          <cell r="C31" t="str">
            <v>091037-0632531CND</v>
          </cell>
          <cell r="K31" t="str">
            <v>A21382020-1090480860</v>
          </cell>
        </row>
        <row r="33">
          <cell r="D33" t="str">
            <v>DIRECCIONAMIENTO ESTRATÉGICO</v>
          </cell>
          <cell r="N33" t="str">
            <v>Código: DIE-01-M03-F16</v>
          </cell>
        </row>
        <row r="34">
          <cell r="N34" t="str">
            <v>Versión: 03</v>
          </cell>
        </row>
        <row r="35">
          <cell r="D35" t="str">
            <v>FORMATO DE MEMORIAS DE CANTIDADES DE OBRA</v>
          </cell>
          <cell r="N35" t="str">
            <v>Fecha: 03/08/2026</v>
          </cell>
        </row>
        <row r="36">
          <cell r="N36" t="str">
            <v>Pagina:</v>
          </cell>
          <cell r="P36">
            <v>2</v>
          </cell>
        </row>
        <row r="39">
          <cell r="C39" t="str">
            <v>1.00</v>
          </cell>
          <cell r="D39" t="str">
            <v xml:space="preserve">PRELIMINARES </v>
          </cell>
          <cell r="O39" t="str">
            <v>UNIDAD</v>
          </cell>
        </row>
        <row r="40">
          <cell r="C40" t="str">
            <v>1.02</v>
          </cell>
          <cell r="D40" t="str">
            <v xml:space="preserve">DESCAPOTE MANUAL HASTA 20 CM </v>
          </cell>
          <cell r="O40" t="str">
            <v>M2</v>
          </cell>
          <cell r="R40">
            <v>48.3</v>
          </cell>
        </row>
        <row r="41">
          <cell r="H41" t="str">
            <v>DESCRIPCIÓN - UBICACIÓN</v>
          </cell>
          <cell r="I41" t="str">
            <v>LARGO (m)</v>
          </cell>
          <cell r="J41" t="str">
            <v>ANCHO (m)</v>
          </cell>
          <cell r="K41" t="str">
            <v>ALTO (m)</v>
          </cell>
          <cell r="L41" t="str">
            <v>ÁREA (m2)</v>
          </cell>
          <cell r="M41" t="str">
            <v>VOLUMEN (m3)</v>
          </cell>
          <cell r="N41" t="str">
            <v>UNIDAD</v>
          </cell>
          <cell r="O41" t="str">
            <v># ELEMENTOS</v>
          </cell>
          <cell r="P41" t="str">
            <v>PARCIAL</v>
          </cell>
        </row>
        <row r="43">
          <cell r="H43" t="str">
            <v xml:space="preserve">Area a intervenir </v>
          </cell>
          <cell r="I43">
            <v>8.0500000000000007</v>
          </cell>
          <cell r="J43">
            <v>6</v>
          </cell>
          <cell r="O43">
            <v>1</v>
          </cell>
          <cell r="P43">
            <v>48.300000000000004</v>
          </cell>
        </row>
        <row r="57">
          <cell r="H57" t="str">
            <v>CANTIDAD TOTAL</v>
          </cell>
          <cell r="P57">
            <v>48.3</v>
          </cell>
        </row>
        <row r="60">
          <cell r="J60" t="str">
            <v>Aprobó:</v>
          </cell>
        </row>
        <row r="61">
          <cell r="C61" t="str">
            <v>LUZ DARY CAMPEROS RINCON</v>
          </cell>
          <cell r="K61" t="str">
            <v>JESUS IVAN QUIÑONES RUEDA</v>
          </cell>
        </row>
        <row r="62">
          <cell r="C62" t="str">
            <v>APOYO SEC. DE PLANEACION Y OBRAS PÚBLICAS</v>
          </cell>
          <cell r="K62" t="str">
            <v>SECRETARIO DE PLANEACION Y OBRAS PUBLICAS</v>
          </cell>
        </row>
        <row r="63">
          <cell r="C63" t="str">
            <v>091037-0632531CND</v>
          </cell>
          <cell r="K63" t="str">
            <v>A21382020-1090480860</v>
          </cell>
        </row>
        <row r="65">
          <cell r="D65" t="str">
            <v>DIRECCIONAMIENTO ESTRATÉGICO</v>
          </cell>
          <cell r="N65" t="str">
            <v>Código: DIE-01-M03-F16</v>
          </cell>
        </row>
        <row r="66">
          <cell r="N66" t="str">
            <v>Versión: 03</v>
          </cell>
        </row>
        <row r="67">
          <cell r="D67" t="str">
            <v>FORMATO DE MEMORIAS DE CANTIDADES DE OBRA</v>
          </cell>
          <cell r="N67" t="str">
            <v>Fecha: 03/08/2026</v>
          </cell>
        </row>
        <row r="68">
          <cell r="N68" t="str">
            <v>Pagina:</v>
          </cell>
          <cell r="P68">
            <v>3</v>
          </cell>
        </row>
        <row r="71">
          <cell r="C71" t="str">
            <v>1.00</v>
          </cell>
          <cell r="D71" t="str">
            <v xml:space="preserve">PRELIMINARES </v>
          </cell>
          <cell r="O71" t="str">
            <v>UNIDAD</v>
          </cell>
        </row>
        <row r="72">
          <cell r="C72" t="str">
            <v>1.03</v>
          </cell>
          <cell r="D72" t="str">
            <v>EXCAVACIÓN MANUAL EN MATERIAL COMÚN</v>
          </cell>
          <cell r="O72" t="str">
            <v>M3</v>
          </cell>
          <cell r="R72">
            <v>2.3199999999999998</v>
          </cell>
        </row>
        <row r="73">
          <cell r="H73" t="str">
            <v>DESCRIPCIÓN - UBICACIÓN</v>
          </cell>
          <cell r="I73" t="str">
            <v>LARGO (m)</v>
          </cell>
          <cell r="J73" t="str">
            <v>ANCHO (m)</v>
          </cell>
          <cell r="K73" t="str">
            <v>ALTO (m)</v>
          </cell>
          <cell r="L73" t="str">
            <v>ÁREA (m2)</v>
          </cell>
          <cell r="M73" t="str">
            <v>VOLUMEN (m3)</v>
          </cell>
          <cell r="N73" t="str">
            <v>UNIDAD</v>
          </cell>
          <cell r="O73" t="str">
            <v># ELEMENTOS</v>
          </cell>
          <cell r="P73" t="str">
            <v>PARCIAL</v>
          </cell>
        </row>
        <row r="75">
          <cell r="H75" t="str">
            <v xml:space="preserve">Zapata </v>
          </cell>
          <cell r="I75">
            <v>0.5</v>
          </cell>
          <cell r="J75">
            <v>0.5</v>
          </cell>
          <cell r="K75">
            <v>1.1500000000000001</v>
          </cell>
          <cell r="O75">
            <v>6</v>
          </cell>
          <cell r="P75">
            <v>1.7250000000000001</v>
          </cell>
        </row>
        <row r="76">
          <cell r="H76" t="str">
            <v>Viga de Cimentacion</v>
          </cell>
          <cell r="I76">
            <v>19.799999999999997</v>
          </cell>
          <cell r="J76">
            <v>0.15</v>
          </cell>
          <cell r="K76">
            <v>0.2</v>
          </cell>
          <cell r="O76">
            <v>1</v>
          </cell>
          <cell r="P76">
            <v>0.59399999999999986</v>
          </cell>
        </row>
        <row r="89">
          <cell r="H89" t="str">
            <v>CANTIDAD TOTAL</v>
          </cell>
          <cell r="P89">
            <v>2.3199999999999998</v>
          </cell>
        </row>
        <row r="92">
          <cell r="J92" t="str">
            <v>Aprobó:</v>
          </cell>
        </row>
        <row r="93">
          <cell r="C93" t="str">
            <v>LUZ DARY CAMPEROS RINCON</v>
          </cell>
          <cell r="K93" t="str">
            <v>JESUS IVAN QUIÑONES RUEDA</v>
          </cell>
        </row>
        <row r="94">
          <cell r="C94" t="str">
            <v>APOYO SEC. DE PLANEACION Y OBRAS PÚBLICAS</v>
          </cell>
          <cell r="K94" t="str">
            <v>SECRETARIO DE PLANEACION Y OBRAS PUBLICAS</v>
          </cell>
        </row>
        <row r="95">
          <cell r="C95" t="str">
            <v>091037-0632531CND</v>
          </cell>
          <cell r="K95" t="str">
            <v>A21382020-1090480860</v>
          </cell>
        </row>
        <row r="97">
          <cell r="D97" t="str">
            <v>DIRECCIONAMIENTO ESTRATÉGICO</v>
          </cell>
          <cell r="N97" t="str">
            <v>Código: DIE-01-M03-F16</v>
          </cell>
        </row>
        <row r="98">
          <cell r="N98" t="str">
            <v>Versión: 03</v>
          </cell>
        </row>
        <row r="99">
          <cell r="D99" t="str">
            <v>FORMATO DE MEMORIAS DE CANTIDADES DE OBRA</v>
          </cell>
          <cell r="N99" t="str">
            <v>Fecha: 03/08/2026</v>
          </cell>
        </row>
        <row r="100">
          <cell r="N100" t="str">
            <v>Pagina:</v>
          </cell>
          <cell r="P100">
            <v>4</v>
          </cell>
        </row>
        <row r="103">
          <cell r="C103" t="str">
            <v>1.00</v>
          </cell>
          <cell r="D103" t="str">
            <v xml:space="preserve">PRELIMINARES </v>
          </cell>
          <cell r="O103" t="str">
            <v>UNIDAD</v>
          </cell>
        </row>
        <row r="104">
          <cell r="C104" t="str">
            <v>1.04</v>
          </cell>
          <cell r="D104" t="str">
            <v>RELLENO CON MATERIAL DE EXCAVACIÓN COMPACTADO MANUALMENTE CON PISÓN</v>
          </cell>
          <cell r="O104" t="str">
            <v>M3</v>
          </cell>
          <cell r="R104">
            <v>0.89</v>
          </cell>
        </row>
        <row r="105">
          <cell r="H105" t="str">
            <v>DESCRIPCIÓN - UBICACIÓN</v>
          </cell>
          <cell r="I105" t="str">
            <v>LARGO (m)</v>
          </cell>
          <cell r="J105" t="str">
            <v>ANCHO (m)</v>
          </cell>
          <cell r="K105" t="str">
            <v>ALTO (m)</v>
          </cell>
          <cell r="L105" t="str">
            <v>ÁREA (m2)</v>
          </cell>
          <cell r="M105" t="str">
            <v>VOLUMEN (m3)</v>
          </cell>
          <cell r="N105" t="str">
            <v>UNIDAD</v>
          </cell>
          <cell r="O105" t="str">
            <v># ELEMENTOS</v>
          </cell>
          <cell r="P105" t="str">
            <v>PARCIAL</v>
          </cell>
        </row>
        <row r="107">
          <cell r="H107" t="str">
            <v>CIMENTACION</v>
          </cell>
          <cell r="M107">
            <v>0.88900000000000001</v>
          </cell>
          <cell r="O107">
            <v>1</v>
          </cell>
          <cell r="P107">
            <v>0.88900000000000001</v>
          </cell>
        </row>
        <row r="108">
          <cell r="P108">
            <v>0</v>
          </cell>
        </row>
        <row r="121">
          <cell r="H121" t="str">
            <v>CANTIDAD TOTAL</v>
          </cell>
          <cell r="P121">
            <v>0.89</v>
          </cell>
        </row>
        <row r="124">
          <cell r="J124" t="str">
            <v>Aprobó:</v>
          </cell>
        </row>
        <row r="125">
          <cell r="C125" t="str">
            <v>LUZ DARY CAMPEROS RINCON</v>
          </cell>
          <cell r="K125" t="str">
            <v>JESUS IVAN QUIÑONES RUEDA</v>
          </cell>
        </row>
        <row r="126">
          <cell r="C126" t="str">
            <v>APOYO SEC. DE PLANEACION Y OBRAS PÚBLICAS</v>
          </cell>
          <cell r="K126" t="str">
            <v>SECRETARIO DE PLANEACION Y OBRAS PUBLICAS</v>
          </cell>
        </row>
        <row r="127">
          <cell r="C127" t="str">
            <v>091037-0632531CND</v>
          </cell>
          <cell r="K127" t="str">
            <v>A21382020-1090480860</v>
          </cell>
        </row>
        <row r="129">
          <cell r="D129" t="str">
            <v>DIRECCIONAMIENTO ESTRATÉGICO</v>
          </cell>
          <cell r="N129" t="str">
            <v>Código: DIE-01-M03-F16</v>
          </cell>
        </row>
        <row r="130">
          <cell r="N130" t="str">
            <v>Versión: 03</v>
          </cell>
        </row>
        <row r="131">
          <cell r="D131" t="str">
            <v>FORMATO DE MEMORIAS DE CANTIDADES DE OBRA</v>
          </cell>
          <cell r="N131" t="str">
            <v>Fecha: 03/08/2026</v>
          </cell>
        </row>
        <row r="132">
          <cell r="N132" t="str">
            <v>Pagina:</v>
          </cell>
          <cell r="P132">
            <v>5</v>
          </cell>
        </row>
        <row r="135">
          <cell r="C135" t="str">
            <v>2.00</v>
          </cell>
          <cell r="D135" t="str">
            <v xml:space="preserve">OBRAS CIVILES Y ESTRUCTURALES </v>
          </cell>
          <cell r="O135" t="str">
            <v>UNIDAD</v>
          </cell>
        </row>
        <row r="136">
          <cell r="C136" t="str">
            <v>2.01</v>
          </cell>
          <cell r="D136" t="str">
            <v>SOLADO CONCRETO f'c = 2000 psi (14 MPa), ESPESOR 0.05 M</v>
          </cell>
          <cell r="O136" t="str">
            <v>M2</v>
          </cell>
          <cell r="R136">
            <v>4.8</v>
          </cell>
        </row>
        <row r="137">
          <cell r="H137" t="str">
            <v>DESCRIPCIÓN - UBICACIÓN</v>
          </cell>
          <cell r="I137" t="str">
            <v>LARGO (m)</v>
          </cell>
          <cell r="J137" t="str">
            <v>ANCHO (m)</v>
          </cell>
          <cell r="K137" t="str">
            <v>ALTO (m)</v>
          </cell>
          <cell r="L137" t="str">
            <v>ÁREA (m2)</v>
          </cell>
          <cell r="M137" t="str">
            <v>VOLUMEN (m3)</v>
          </cell>
          <cell r="N137" t="str">
            <v>UNIDAD</v>
          </cell>
          <cell r="O137" t="str">
            <v># ELEMENTOS</v>
          </cell>
          <cell r="P137" t="str">
            <v>PARCIAL</v>
          </cell>
        </row>
        <row r="139">
          <cell r="H139" t="str">
            <v xml:space="preserve">Zapata </v>
          </cell>
          <cell r="I139">
            <v>0.5</v>
          </cell>
          <cell r="J139">
            <v>0.5</v>
          </cell>
          <cell r="K139">
            <v>0.05</v>
          </cell>
          <cell r="O139">
            <v>6</v>
          </cell>
          <cell r="P139">
            <v>1.5</v>
          </cell>
        </row>
        <row r="140">
          <cell r="H140" t="str">
            <v>Viga de Cimentacion</v>
          </cell>
          <cell r="I140">
            <v>21.95</v>
          </cell>
          <cell r="J140">
            <v>0.15</v>
          </cell>
          <cell r="K140">
            <v>0.05</v>
          </cell>
          <cell r="O140">
            <v>1</v>
          </cell>
          <cell r="P140">
            <v>3.2925</v>
          </cell>
        </row>
        <row r="153">
          <cell r="H153" t="str">
            <v>CANTIDAD TOTAL</v>
          </cell>
          <cell r="P153">
            <v>4.8</v>
          </cell>
        </row>
        <row r="156">
          <cell r="J156" t="str">
            <v>Aprobó:</v>
          </cell>
        </row>
        <row r="157">
          <cell r="C157" t="str">
            <v>LUZ DARY CAMPEROS RINCON</v>
          </cell>
          <cell r="K157" t="str">
            <v>JESUS IVAN QUIÑONES RUEDA</v>
          </cell>
        </row>
        <row r="158">
          <cell r="C158" t="str">
            <v>APOYO SEC. DE PLANEACION Y OBRAS PÚBLICAS</v>
          </cell>
          <cell r="K158" t="str">
            <v>SECRETARIO DE PLANEACION Y OBRAS PUBLICAS</v>
          </cell>
        </row>
        <row r="159">
          <cell r="C159" t="str">
            <v>091037-0632531CND</v>
          </cell>
          <cell r="K159" t="str">
            <v>A21382020-1090480860</v>
          </cell>
        </row>
        <row r="161">
          <cell r="D161" t="str">
            <v>DIRECCIONAMIENTO ESTRATÉGICO</v>
          </cell>
          <cell r="N161" t="str">
            <v>Código: DIE-01-M03-F16</v>
          </cell>
        </row>
        <row r="162">
          <cell r="N162" t="str">
            <v>Versión: 03</v>
          </cell>
        </row>
        <row r="163">
          <cell r="D163" t="str">
            <v>FORMATO DE MEMORIAS DE CANTIDADES DE OBRA</v>
          </cell>
          <cell r="N163" t="str">
            <v>Fecha: 03/08/2026</v>
          </cell>
        </row>
        <row r="164">
          <cell r="N164" t="str">
            <v>Pagina:</v>
          </cell>
          <cell r="P164">
            <v>6</v>
          </cell>
        </row>
        <row r="167">
          <cell r="C167" t="str">
            <v>2.00</v>
          </cell>
          <cell r="D167" t="str">
            <v xml:space="preserve">OBRAS CIVILES Y ESTRUCTURALES </v>
          </cell>
          <cell r="O167" t="str">
            <v>UNIDAD</v>
          </cell>
        </row>
        <row r="168">
          <cell r="C168" t="str">
            <v>2.02</v>
          </cell>
          <cell r="D168" t="str">
            <v>ZAPATA CUADRADA EN CONCRETO f'c = 3000 PSI (21MPa), Dimensiones 05x0,5x0,3 m</v>
          </cell>
          <cell r="O168" t="str">
            <v>M3</v>
          </cell>
          <cell r="R168">
            <v>0.45</v>
          </cell>
        </row>
        <row r="169">
          <cell r="H169" t="str">
            <v>DESCRIPCIÓN - UBICACIÓN</v>
          </cell>
          <cell r="I169" t="str">
            <v>LARGO (m)</v>
          </cell>
          <cell r="J169" t="str">
            <v>ANCHO (m)</v>
          </cell>
          <cell r="K169" t="str">
            <v>ALTO (m)</v>
          </cell>
          <cell r="L169" t="str">
            <v>ÁREA (m2)</v>
          </cell>
          <cell r="M169" t="str">
            <v>VOLUMEN (m3)</v>
          </cell>
          <cell r="N169" t="str">
            <v>UNIDAD</v>
          </cell>
          <cell r="O169" t="str">
            <v># ELEMENTOS</v>
          </cell>
          <cell r="P169" t="str">
            <v>PARCIAL</v>
          </cell>
        </row>
        <row r="171">
          <cell r="H171" t="str">
            <v>Zapatas</v>
          </cell>
          <cell r="I171">
            <v>0.5</v>
          </cell>
          <cell r="J171">
            <v>0.5</v>
          </cell>
          <cell r="K171">
            <v>0.3</v>
          </cell>
          <cell r="O171">
            <v>6</v>
          </cell>
          <cell r="P171">
            <v>0.44999999999999996</v>
          </cell>
        </row>
        <row r="172">
          <cell r="P172">
            <v>0</v>
          </cell>
        </row>
        <row r="185">
          <cell r="H185" t="str">
            <v>CANTIDAD TOTAL</v>
          </cell>
          <cell r="P185">
            <v>0.45</v>
          </cell>
        </row>
        <row r="188">
          <cell r="J188" t="str">
            <v>Aprobó:</v>
          </cell>
        </row>
        <row r="189">
          <cell r="C189" t="str">
            <v>LUZ DARY CAMPEROS RINCON</v>
          </cell>
          <cell r="K189" t="str">
            <v>JESUS IVAN QUIÑONES RUEDA</v>
          </cell>
        </row>
        <row r="190">
          <cell r="C190" t="str">
            <v>APOYO SEC. DE PLANEACION Y OBRAS PÚBLICAS</v>
          </cell>
          <cell r="K190" t="str">
            <v>SECRETARIO DE PLANEACION Y OBRAS PUBLICAS</v>
          </cell>
        </row>
        <row r="191">
          <cell r="C191" t="str">
            <v>091037-0632531CND</v>
          </cell>
          <cell r="K191" t="str">
            <v>A21382020-1090480860</v>
          </cell>
        </row>
        <row r="193">
          <cell r="D193" t="str">
            <v>DIRECCIONAMIENTO ESTRATÉGICO</v>
          </cell>
          <cell r="N193" t="str">
            <v>Código: DIE-01-M03-F16</v>
          </cell>
        </row>
        <row r="194">
          <cell r="N194" t="str">
            <v>Versión: 03</v>
          </cell>
        </row>
        <row r="195">
          <cell r="D195" t="str">
            <v>FORMATO DE MEMORIAS DE CANTIDADES DE OBRA</v>
          </cell>
          <cell r="N195" t="str">
            <v>Fecha: 03/08/2026</v>
          </cell>
        </row>
        <row r="196">
          <cell r="N196" t="str">
            <v>Pagina:</v>
          </cell>
          <cell r="P196">
            <v>7</v>
          </cell>
        </row>
        <row r="199">
          <cell r="C199" t="str">
            <v>2.00</v>
          </cell>
          <cell r="D199" t="str">
            <v xml:space="preserve">OBRAS CIVILES Y ESTRUCTURALES </v>
          </cell>
          <cell r="O199" t="str">
            <v>UNIDAD</v>
          </cell>
        </row>
        <row r="200">
          <cell r="C200" t="str">
            <v>2.03</v>
          </cell>
          <cell r="D200" t="str">
            <v xml:space="preserve">VIGA DE CIMENTACIÓN EN CONCRETO f'c = 3000 PSI (21MPa), Sección 0,15x0,15 m </v>
          </cell>
          <cell r="O200" t="str">
            <v>M3</v>
          </cell>
          <cell r="R200">
            <v>0.5</v>
          </cell>
        </row>
        <row r="201">
          <cell r="H201" t="str">
            <v>DESCRIPCIÓN - UBICACIÓN</v>
          </cell>
          <cell r="I201" t="str">
            <v>LARGO (m)</v>
          </cell>
          <cell r="J201" t="str">
            <v>ANCHO (m)</v>
          </cell>
          <cell r="K201" t="str">
            <v>ALTO (m)</v>
          </cell>
          <cell r="L201" t="str">
            <v>ÁREA (m2)</v>
          </cell>
          <cell r="M201" t="str">
            <v>VOLUMEN (m3)</v>
          </cell>
          <cell r="N201" t="str">
            <v>UNIDAD</v>
          </cell>
          <cell r="O201" t="str">
            <v># ELEMENTOS</v>
          </cell>
          <cell r="P201" t="str">
            <v>PARCIAL</v>
          </cell>
        </row>
        <row r="203">
          <cell r="H203" t="str">
            <v>Viga de Cimentación - Viga Cimentación</v>
          </cell>
          <cell r="I203">
            <v>21.95</v>
          </cell>
          <cell r="J203">
            <v>0.15</v>
          </cell>
          <cell r="K203">
            <v>0.15</v>
          </cell>
          <cell r="O203">
            <v>1</v>
          </cell>
          <cell r="P203">
            <v>0.49387499999999995</v>
          </cell>
        </row>
        <row r="204">
          <cell r="P204">
            <v>0</v>
          </cell>
        </row>
        <row r="217">
          <cell r="H217" t="str">
            <v>CANTIDAD TOTAL</v>
          </cell>
          <cell r="P217">
            <v>0.5</v>
          </cell>
        </row>
        <row r="220">
          <cell r="J220" t="str">
            <v>Aprobó:</v>
          </cell>
        </row>
        <row r="221">
          <cell r="C221" t="str">
            <v>LUZ DARY CAMPEROS RINCON</v>
          </cell>
          <cell r="K221" t="str">
            <v>JESUS IVAN QUIÑONES RUEDA</v>
          </cell>
        </row>
        <row r="222">
          <cell r="C222" t="str">
            <v>APOYO SEC. DE PLANEACION Y OBRAS PÚBLICAS</v>
          </cell>
          <cell r="K222" t="str">
            <v>SECRETARIO DE PLANEACION Y OBRAS PUBLICAS</v>
          </cell>
        </row>
        <row r="223">
          <cell r="C223" t="str">
            <v>091037-0632531CND</v>
          </cell>
          <cell r="K223" t="str">
            <v>A21382020-1090480860</v>
          </cell>
        </row>
        <row r="225">
          <cell r="D225" t="str">
            <v>DIRECCIONAMIENTO ESTRATÉGICO</v>
          </cell>
          <cell r="N225" t="str">
            <v>Código: DIE-01-M03-F16</v>
          </cell>
        </row>
        <row r="226">
          <cell r="N226" t="str">
            <v>Versión: 03</v>
          </cell>
        </row>
        <row r="227">
          <cell r="D227" t="str">
            <v>FORMATO DE MEMORIAS DE CANTIDADES DE OBRA</v>
          </cell>
          <cell r="N227" t="str">
            <v>Fecha: 03/08/2026</v>
          </cell>
        </row>
        <row r="228">
          <cell r="N228" t="str">
            <v>Pagina:</v>
          </cell>
          <cell r="P228">
            <v>8</v>
          </cell>
        </row>
        <row r="231">
          <cell r="C231" t="str">
            <v>2.00</v>
          </cell>
          <cell r="D231" t="str">
            <v xml:space="preserve">OBRAS CIVILES Y ESTRUCTURALES </v>
          </cell>
          <cell r="O231" t="str">
            <v>UNIDAD</v>
          </cell>
        </row>
        <row r="232">
          <cell r="C232" t="str">
            <v>2.04</v>
          </cell>
          <cell r="D232" t="str">
            <v>PEDESTAL EN CONCRETO f'c = 3000 PSI (21MPa), Dimensiones 0,20x0,20x0,80 m</v>
          </cell>
          <cell r="O232" t="str">
            <v>M3</v>
          </cell>
          <cell r="R232">
            <v>0.2</v>
          </cell>
        </row>
        <row r="233">
          <cell r="H233" t="str">
            <v>DESCRIPCIÓN - UBICACIÓN</v>
          </cell>
          <cell r="I233" t="str">
            <v>LARGO (m)</v>
          </cell>
          <cell r="J233" t="str">
            <v>ANCHO (m)</v>
          </cell>
          <cell r="K233" t="str">
            <v>ALTO (m)</v>
          </cell>
          <cell r="L233" t="str">
            <v>ÁREA (m2)</v>
          </cell>
          <cell r="M233" t="str">
            <v>VOLUMEN (m3)</v>
          </cell>
          <cell r="N233" t="str">
            <v>UNIDAD</v>
          </cell>
          <cell r="O233" t="str">
            <v># ELEMENTOS</v>
          </cell>
          <cell r="P233" t="str">
            <v>PARCIAL</v>
          </cell>
        </row>
        <row r="235">
          <cell r="H235" t="str">
            <v>Pedestal</v>
          </cell>
          <cell r="I235">
            <v>0.2</v>
          </cell>
          <cell r="J235">
            <v>0.2</v>
          </cell>
          <cell r="K235">
            <v>0.8</v>
          </cell>
          <cell r="O235">
            <v>6</v>
          </cell>
          <cell r="P235">
            <v>0.19200000000000006</v>
          </cell>
        </row>
        <row r="236">
          <cell r="P236">
            <v>0</v>
          </cell>
        </row>
        <row r="249">
          <cell r="H249" t="str">
            <v>CANTIDAD TOTAL</v>
          </cell>
          <cell r="P249">
            <v>0.2</v>
          </cell>
        </row>
        <row r="252">
          <cell r="J252" t="str">
            <v>Aprobó:</v>
          </cell>
        </row>
        <row r="253">
          <cell r="C253" t="str">
            <v>LUZ DARY CAMPEROS RINCON</v>
          </cell>
          <cell r="K253" t="str">
            <v>JESUS IVAN QUIÑONES RUEDA</v>
          </cell>
        </row>
        <row r="254">
          <cell r="C254" t="str">
            <v>APOYO SEC. DE PLANEACION Y OBRAS PÚBLICAS</v>
          </cell>
          <cell r="K254" t="str">
            <v>SECRETARIO DE PLANEACION Y OBRAS PUBLICAS</v>
          </cell>
        </row>
        <row r="255">
          <cell r="C255" t="str">
            <v>091037-0632531CND</v>
          </cell>
          <cell r="K255" t="str">
            <v>A21382020-1090480860</v>
          </cell>
        </row>
        <row r="257">
          <cell r="D257" t="str">
            <v>DIRECCIONAMIENTO ESTRATÉGICO</v>
          </cell>
          <cell r="N257" t="str">
            <v>Código: DIE-01-M03-F16</v>
          </cell>
        </row>
        <row r="258">
          <cell r="N258" t="str">
            <v>Versión: 03</v>
          </cell>
        </row>
        <row r="259">
          <cell r="D259" t="str">
            <v>FORMATO DE MEMORIAS DE CANTIDADES DE OBRA</v>
          </cell>
          <cell r="N259" t="str">
            <v>Fecha: 03/08/2026</v>
          </cell>
        </row>
        <row r="260">
          <cell r="N260" t="str">
            <v>Pagina:</v>
          </cell>
          <cell r="P260">
            <v>9</v>
          </cell>
        </row>
        <row r="263">
          <cell r="C263" t="str">
            <v>2.00</v>
          </cell>
          <cell r="D263" t="str">
            <v xml:space="preserve">OBRAS CIVILES Y ESTRUCTURALES </v>
          </cell>
          <cell r="O263" t="str">
            <v>UNIDAD</v>
          </cell>
        </row>
        <row r="264">
          <cell r="C264" t="str">
            <v>2.05</v>
          </cell>
          <cell r="D264" t="str">
            <v>COLUMNA EN CONCRETO f'c = 3000 PSI (21MPa), Dimensiones 0,15x0,15 m</v>
          </cell>
          <cell r="O264" t="str">
            <v>M3</v>
          </cell>
          <cell r="R264">
            <v>0.35000000000000003</v>
          </cell>
        </row>
        <row r="265">
          <cell r="H265" t="str">
            <v>DESCRIPCIÓN - UBICACIÓN</v>
          </cell>
          <cell r="I265" t="str">
            <v>LARGO (m)</v>
          </cell>
          <cell r="J265" t="str">
            <v>ANCHO (m)</v>
          </cell>
          <cell r="K265" t="str">
            <v>ALTO (m)</v>
          </cell>
          <cell r="L265" t="str">
            <v>ÁREA (m2)</v>
          </cell>
          <cell r="M265" t="str">
            <v>VOLUMEN (m3)</v>
          </cell>
          <cell r="N265" t="str">
            <v>UNIDAD</v>
          </cell>
          <cell r="O265" t="str">
            <v># ELEMENTOS</v>
          </cell>
          <cell r="P265" t="str">
            <v>PARCIAL</v>
          </cell>
        </row>
        <row r="267">
          <cell r="H267" t="str">
            <v xml:space="preserve">Columnas 1 </v>
          </cell>
          <cell r="I267">
            <v>2.2999999999999998</v>
          </cell>
          <cell r="J267">
            <v>0.15</v>
          </cell>
          <cell r="K267">
            <v>0.15</v>
          </cell>
          <cell r="O267">
            <v>6</v>
          </cell>
          <cell r="P267">
            <v>0.31049999999999994</v>
          </cell>
        </row>
        <row r="268">
          <cell r="H268" t="str">
            <v xml:space="preserve">columnas sobre vigas aereas </v>
          </cell>
          <cell r="I268">
            <v>0.15</v>
          </cell>
          <cell r="J268">
            <v>0.15</v>
          </cell>
          <cell r="K268">
            <v>0.15</v>
          </cell>
          <cell r="O268">
            <v>3</v>
          </cell>
          <cell r="P268">
            <v>1.0124999999999999E-2</v>
          </cell>
        </row>
        <row r="269">
          <cell r="H269" t="str">
            <v xml:space="preserve">columnas sobre vigas aereas </v>
          </cell>
          <cell r="I269">
            <v>0.35</v>
          </cell>
          <cell r="J269">
            <v>0.15</v>
          </cell>
          <cell r="K269">
            <v>0.15</v>
          </cell>
          <cell r="O269">
            <v>3</v>
          </cell>
          <cell r="P269">
            <v>2.3624999999999997E-2</v>
          </cell>
        </row>
        <row r="281">
          <cell r="H281" t="str">
            <v>CANTIDAD TOTAL</v>
          </cell>
          <cell r="P281">
            <v>0.35000000000000003</v>
          </cell>
        </row>
        <row r="284">
          <cell r="J284" t="str">
            <v>Aprobó:</v>
          </cell>
        </row>
        <row r="285">
          <cell r="C285" t="str">
            <v>LUZ DARY CAMPEROS RINCON</v>
          </cell>
          <cell r="K285" t="str">
            <v>JESUS IVAN QUIÑONES RUEDA</v>
          </cell>
        </row>
        <row r="286">
          <cell r="C286" t="str">
            <v>APOYO SEC. DE PLANEACION Y OBRAS PÚBLICAS</v>
          </cell>
          <cell r="K286" t="str">
            <v>SECRETARIO DE PLANEACION Y OBRAS PUBLICAS</v>
          </cell>
        </row>
        <row r="287">
          <cell r="C287" t="str">
            <v>091037-0632531CND</v>
          </cell>
          <cell r="K287" t="str">
            <v>A21382020-1090480860</v>
          </cell>
        </row>
        <row r="289">
          <cell r="D289" t="str">
            <v>DIRECCIONAMIENTO ESTRATÉGICO</v>
          </cell>
          <cell r="N289" t="str">
            <v>Código: DIE-01-M03-F16</v>
          </cell>
        </row>
        <row r="290">
          <cell r="N290" t="str">
            <v>Versión: 03</v>
          </cell>
        </row>
        <row r="291">
          <cell r="D291" t="str">
            <v>FORMATO DE MEMORIAS DE CANTIDADES DE OBRA</v>
          </cell>
          <cell r="N291" t="str">
            <v>Fecha: 03/08/2026</v>
          </cell>
        </row>
        <row r="292">
          <cell r="N292" t="str">
            <v>Pagina:</v>
          </cell>
          <cell r="P292">
            <v>10</v>
          </cell>
        </row>
        <row r="295">
          <cell r="C295" t="str">
            <v>2.00</v>
          </cell>
          <cell r="D295" t="str">
            <v xml:space="preserve">OBRAS CIVILES Y ESTRUCTURALES </v>
          </cell>
          <cell r="O295" t="str">
            <v>UNIDAD</v>
          </cell>
        </row>
        <row r="296">
          <cell r="C296" t="str">
            <v>2.06</v>
          </cell>
          <cell r="D296" t="str">
            <v>VIGA DE AMARRE SOBRE MURO EN CONCRETO f'c = 3000 PSI (21MPa), Dimensiones 0,15X0,15 m</v>
          </cell>
          <cell r="O296" t="str">
            <v>M3</v>
          </cell>
          <cell r="R296">
            <v>0.62</v>
          </cell>
        </row>
        <row r="297">
          <cell r="H297" t="str">
            <v>DESCRIPCIÓN - UBICACIÓN</v>
          </cell>
          <cell r="I297" t="str">
            <v>LARGO (m)</v>
          </cell>
          <cell r="J297" t="str">
            <v>ANCHO (m)</v>
          </cell>
          <cell r="K297" t="str">
            <v>ALTO (m)</v>
          </cell>
          <cell r="L297" t="str">
            <v>ÁREA (m2)</v>
          </cell>
          <cell r="M297" t="str">
            <v>VOLUMEN (m3)</v>
          </cell>
          <cell r="N297" t="str">
            <v>UNIDAD</v>
          </cell>
          <cell r="O297" t="str">
            <v># ELEMENTOS</v>
          </cell>
          <cell r="P297" t="str">
            <v>PARCIAL</v>
          </cell>
        </row>
        <row r="299">
          <cell r="H299" t="str">
            <v>Vigas aereas</v>
          </cell>
          <cell r="I299">
            <v>27.200000000000003</v>
          </cell>
          <cell r="J299">
            <v>0.15</v>
          </cell>
          <cell r="K299">
            <v>0.15</v>
          </cell>
          <cell r="O299">
            <v>1</v>
          </cell>
          <cell r="P299">
            <v>0.61199999999999999</v>
          </cell>
        </row>
        <row r="300">
          <cell r="P300">
            <v>0</v>
          </cell>
        </row>
        <row r="313">
          <cell r="H313" t="str">
            <v>CANTIDAD TOTAL</v>
          </cell>
          <cell r="P313">
            <v>0.62</v>
          </cell>
        </row>
        <row r="316">
          <cell r="J316" t="str">
            <v>Aprobó:</v>
          </cell>
        </row>
        <row r="317">
          <cell r="C317" t="str">
            <v>LUZ DARY CAMPEROS RINCON</v>
          </cell>
          <cell r="K317" t="str">
            <v>JESUS IVAN QUIÑONES RUEDA</v>
          </cell>
        </row>
        <row r="318">
          <cell r="C318" t="str">
            <v>APOYO SEC. DE PLANEACION Y OBRAS PÚBLICAS</v>
          </cell>
          <cell r="K318" t="str">
            <v>SECRETARIO DE PLANEACION Y OBRAS PUBLICAS</v>
          </cell>
        </row>
        <row r="319">
          <cell r="C319" t="str">
            <v>091037-0632531CND</v>
          </cell>
          <cell r="K319" t="str">
            <v>A21382020-1090480860</v>
          </cell>
        </row>
        <row r="321">
          <cell r="D321" t="str">
            <v>DIRECCIONAMIENTO ESTRATÉGICO</v>
          </cell>
          <cell r="N321" t="str">
            <v>Código: DIE-01-M03-F16</v>
          </cell>
        </row>
        <row r="322">
          <cell r="N322" t="str">
            <v>Versión: 03</v>
          </cell>
        </row>
        <row r="323">
          <cell r="D323" t="str">
            <v>FORMATO DE MEMORIAS DE CANTIDADES DE OBRA</v>
          </cell>
          <cell r="N323" t="str">
            <v>Fecha: 03/08/2026</v>
          </cell>
        </row>
        <row r="324">
          <cell r="N324" t="str">
            <v>Pagina:</v>
          </cell>
          <cell r="P324">
            <v>11</v>
          </cell>
        </row>
        <row r="327">
          <cell r="C327" t="str">
            <v>2.00</v>
          </cell>
          <cell r="D327" t="str">
            <v xml:space="preserve">OBRAS CIVILES Y ESTRUCTURALES </v>
          </cell>
          <cell r="O327" t="str">
            <v>UNIDAD</v>
          </cell>
        </row>
        <row r="328">
          <cell r="C328" t="str">
            <v>2.07</v>
          </cell>
          <cell r="D328" t="str">
            <v>SUMINISTRO, FIGURADA Y AMARRE DE ACERO 60,000 PSI (420 Mpa)</v>
          </cell>
          <cell r="O328" t="str">
            <v>KG</v>
          </cell>
          <cell r="R328">
            <v>391.49</v>
          </cell>
        </row>
        <row r="329">
          <cell r="H329" t="str">
            <v>DESCRIPCIÓN - UBICACIÓN</v>
          </cell>
          <cell r="I329" t="str">
            <v>LARGO (m)</v>
          </cell>
          <cell r="J329" t="str">
            <v>ANCHO/ GANCHOS (m)</v>
          </cell>
          <cell r="K329" t="str">
            <v>PESO (KG/M)</v>
          </cell>
          <cell r="L329" t="str">
            <v>ÁREA (m2)</v>
          </cell>
          <cell r="M329" t="str">
            <v>LONGITUD TOTAL  (m)</v>
          </cell>
          <cell r="N329" t="str">
            <v>UNIDAD</v>
          </cell>
          <cell r="O329" t="str">
            <v># ELEMENTOS</v>
          </cell>
          <cell r="P329" t="str">
            <v>PARCIAL</v>
          </cell>
        </row>
        <row r="330">
          <cell r="H330" t="str">
            <v>acero</v>
          </cell>
        </row>
        <row r="331">
          <cell r="H331" t="str">
            <v>ZAPATA 1</v>
          </cell>
        </row>
        <row r="332">
          <cell r="H332" t="str">
            <v>parrilla 1/2"</v>
          </cell>
          <cell r="I332">
            <v>0.5</v>
          </cell>
          <cell r="J332">
            <v>0.3</v>
          </cell>
          <cell r="K332">
            <v>0.99399999999999999</v>
          </cell>
          <cell r="M332">
            <v>0.8</v>
          </cell>
          <cell r="N332">
            <v>5</v>
          </cell>
          <cell r="O332">
            <v>6</v>
          </cell>
          <cell r="P332">
            <v>23.856000000000002</v>
          </cell>
          <cell r="R332">
            <v>47.712000000000003</v>
          </cell>
        </row>
        <row r="333">
          <cell r="I333">
            <v>0.5</v>
          </cell>
          <cell r="J333">
            <v>0.3</v>
          </cell>
          <cell r="K333">
            <v>0.99399999999999999</v>
          </cell>
          <cell r="M333">
            <v>0.8</v>
          </cell>
          <cell r="N333">
            <v>5</v>
          </cell>
          <cell r="O333">
            <v>6</v>
          </cell>
          <cell r="P333">
            <v>23.856000000000002</v>
          </cell>
        </row>
        <row r="334">
          <cell r="H334" t="str">
            <v>COLUMNA (0,15X0,15 m) INCLUYE PEDESTAL 0,7M</v>
          </cell>
        </row>
        <row r="335">
          <cell r="H335" t="str">
            <v>longitudinal 3/8"</v>
          </cell>
          <cell r="I335">
            <v>3.7949999999999995</v>
          </cell>
          <cell r="J335">
            <v>0.35</v>
          </cell>
          <cell r="K335">
            <v>0.56000000000000005</v>
          </cell>
          <cell r="M335">
            <v>4.1449999999999996</v>
          </cell>
          <cell r="N335">
            <v>4</v>
          </cell>
          <cell r="O335">
            <v>3</v>
          </cell>
          <cell r="P335">
            <v>27.854399999999998</v>
          </cell>
          <cell r="R335">
            <v>108.7296</v>
          </cell>
        </row>
        <row r="336">
          <cell r="H336" t="str">
            <v>longitudinal 3/8"</v>
          </cell>
          <cell r="I336">
            <v>3.645</v>
          </cell>
          <cell r="J336">
            <v>0.35</v>
          </cell>
          <cell r="K336">
            <v>0.56000000000000005</v>
          </cell>
          <cell r="M336">
            <v>3.9950000000000001</v>
          </cell>
          <cell r="N336">
            <v>4</v>
          </cell>
          <cell r="O336">
            <v>3</v>
          </cell>
          <cell r="P336">
            <v>26.846400000000003</v>
          </cell>
        </row>
        <row r="337">
          <cell r="H337" t="str">
            <v>estribos 3/8"</v>
          </cell>
          <cell r="I337">
            <v>0.48</v>
          </cell>
          <cell r="K337">
            <v>0.56000000000000005</v>
          </cell>
          <cell r="M337">
            <v>0.48</v>
          </cell>
          <cell r="N337">
            <v>34</v>
          </cell>
          <cell r="O337">
            <v>3</v>
          </cell>
          <cell r="P337">
            <v>27.417600000000004</v>
          </cell>
        </row>
        <row r="338">
          <cell r="H338" t="str">
            <v>estribos 3/8"</v>
          </cell>
          <cell r="I338">
            <v>0.48</v>
          </cell>
          <cell r="K338">
            <v>0.56000000000000005</v>
          </cell>
          <cell r="M338">
            <v>0.48</v>
          </cell>
          <cell r="N338">
            <v>33</v>
          </cell>
          <cell r="O338">
            <v>3</v>
          </cell>
          <cell r="P338">
            <v>26.6112</v>
          </cell>
        </row>
        <row r="339">
          <cell r="H339" t="str">
            <v>VIGA (0,15X0,15M) CIMENTACION</v>
          </cell>
        </row>
        <row r="340">
          <cell r="H340" t="str">
            <v>longitudinal 3/8"</v>
          </cell>
          <cell r="I340">
            <v>19.86</v>
          </cell>
          <cell r="J340">
            <v>1.6500000000000001</v>
          </cell>
          <cell r="K340">
            <v>0.56000000000000005</v>
          </cell>
          <cell r="M340">
            <v>25.3215</v>
          </cell>
          <cell r="N340">
            <v>2</v>
          </cell>
          <cell r="O340">
            <v>1</v>
          </cell>
          <cell r="P340">
            <v>28.360080000000004</v>
          </cell>
          <cell r="R340">
            <v>116.98437333333335</v>
          </cell>
        </row>
        <row r="341">
          <cell r="H341" t="str">
            <v>longitudinal 3/8"</v>
          </cell>
          <cell r="I341">
            <v>19.14</v>
          </cell>
          <cell r="J341">
            <v>1.6500000000000001</v>
          </cell>
          <cell r="K341">
            <v>0.56000000000000005</v>
          </cell>
          <cell r="M341">
            <v>24.403500000000001</v>
          </cell>
          <cell r="N341">
            <v>2</v>
          </cell>
          <cell r="O341">
            <v>1</v>
          </cell>
          <cell r="P341">
            <v>27.331920000000004</v>
          </cell>
        </row>
        <row r="342">
          <cell r="H342" t="str">
            <v>longitudinal 3/8"</v>
          </cell>
          <cell r="I342">
            <v>3.94</v>
          </cell>
          <cell r="J342">
            <v>0.4</v>
          </cell>
          <cell r="K342">
            <v>0.56000000000000005</v>
          </cell>
          <cell r="M342">
            <v>4.2026666666666666</v>
          </cell>
          <cell r="N342">
            <v>4</v>
          </cell>
          <cell r="O342">
            <v>1</v>
          </cell>
          <cell r="P342">
            <v>9.4139733333333346</v>
          </cell>
        </row>
        <row r="343">
          <cell r="H343" t="str">
            <v>estribos 3/8"</v>
          </cell>
          <cell r="I343">
            <v>0.48</v>
          </cell>
          <cell r="K343">
            <v>0.56000000000000005</v>
          </cell>
          <cell r="M343">
            <v>0.48</v>
          </cell>
          <cell r="N343">
            <v>160</v>
          </cell>
          <cell r="O343">
            <v>1</v>
          </cell>
          <cell r="P343">
            <v>43.008000000000003</v>
          </cell>
        </row>
        <row r="344">
          <cell r="H344" t="str">
            <v>estribos 3/8"</v>
          </cell>
          <cell r="I344">
            <v>0.48</v>
          </cell>
          <cell r="K344">
            <v>0.56000000000000005</v>
          </cell>
          <cell r="M344">
            <v>0.48</v>
          </cell>
          <cell r="N344">
            <v>33</v>
          </cell>
          <cell r="O344">
            <v>1</v>
          </cell>
          <cell r="P344">
            <v>8.8704000000000001</v>
          </cell>
        </row>
        <row r="345">
          <cell r="H345" t="str">
            <v>VIGA (0,15X0,15M) AEREAS</v>
          </cell>
        </row>
        <row r="346">
          <cell r="H346" t="str">
            <v>longitudinal 3/8"</v>
          </cell>
          <cell r="I346">
            <v>19.86</v>
          </cell>
          <cell r="J346">
            <v>1.6500000000000001</v>
          </cell>
          <cell r="K346">
            <v>0.56000000000000005</v>
          </cell>
          <cell r="M346">
            <v>25.3215</v>
          </cell>
          <cell r="N346">
            <v>2</v>
          </cell>
          <cell r="O346">
            <v>1</v>
          </cell>
          <cell r="P346">
            <v>28.360080000000004</v>
          </cell>
          <cell r="R346">
            <v>118.05957333333335</v>
          </cell>
        </row>
        <row r="347">
          <cell r="H347" t="str">
            <v>longitudinal 3/8"</v>
          </cell>
          <cell r="I347">
            <v>19.14</v>
          </cell>
          <cell r="J347">
            <v>1.6500000000000001</v>
          </cell>
          <cell r="K347">
            <v>0.56000000000000005</v>
          </cell>
          <cell r="M347">
            <v>24.403500000000001</v>
          </cell>
          <cell r="N347">
            <v>2</v>
          </cell>
          <cell r="O347">
            <v>1</v>
          </cell>
          <cell r="P347">
            <v>27.331920000000004</v>
          </cell>
        </row>
        <row r="348">
          <cell r="H348" t="str">
            <v>longitudinal 3/8"</v>
          </cell>
          <cell r="I348">
            <v>3.94</v>
          </cell>
          <cell r="J348">
            <v>0.4</v>
          </cell>
          <cell r="K348">
            <v>0.56000000000000005</v>
          </cell>
          <cell r="M348">
            <v>4.2026666666666666</v>
          </cell>
          <cell r="N348">
            <v>4</v>
          </cell>
          <cell r="O348">
            <v>1</v>
          </cell>
          <cell r="P348">
            <v>9.4139733333333346</v>
          </cell>
        </row>
        <row r="349">
          <cell r="H349" t="str">
            <v>estribos 3/8"</v>
          </cell>
          <cell r="I349">
            <v>0.48</v>
          </cell>
          <cell r="K349">
            <v>0.56000000000000005</v>
          </cell>
          <cell r="M349">
            <v>0.48</v>
          </cell>
          <cell r="N349">
            <v>164</v>
          </cell>
          <cell r="O349">
            <v>1</v>
          </cell>
          <cell r="P349">
            <v>44.083200000000005</v>
          </cell>
        </row>
        <row r="350">
          <cell r="H350" t="str">
            <v>estribos 3/8"</v>
          </cell>
          <cell r="I350">
            <v>0.48</v>
          </cell>
          <cell r="K350">
            <v>0.56000000000000005</v>
          </cell>
          <cell r="M350">
            <v>0.48</v>
          </cell>
          <cell r="N350">
            <v>33</v>
          </cell>
          <cell r="O350">
            <v>1</v>
          </cell>
          <cell r="P350">
            <v>8.8704000000000001</v>
          </cell>
        </row>
        <row r="353">
          <cell r="H353" t="str">
            <v>CANTIDAD TOTAL</v>
          </cell>
          <cell r="P353">
            <v>391.49</v>
          </cell>
          <cell r="R353">
            <v>391.48554666666666</v>
          </cell>
        </row>
        <row r="355">
          <cell r="R355">
            <v>504.29</v>
          </cell>
        </row>
        <row r="356">
          <cell r="J356" t="str">
            <v>Aprobó:</v>
          </cell>
        </row>
        <row r="357">
          <cell r="C357" t="str">
            <v>LUZ DARY CAMPEROS RINCON</v>
          </cell>
          <cell r="K357" t="str">
            <v>JESUS IVAN QUIÑONES RUEDA</v>
          </cell>
        </row>
        <row r="358">
          <cell r="C358" t="str">
            <v>APOYO SEC. DE PLANEACION Y OBRAS PÚBLICAS</v>
          </cell>
          <cell r="K358" t="str">
            <v>SECRETARIO DE PLANEACION Y OBRAS PUBLICAS</v>
          </cell>
        </row>
        <row r="359">
          <cell r="C359" t="str">
            <v>091037-0632531CND</v>
          </cell>
          <cell r="K359" t="str">
            <v>A21382020-1090480860</v>
          </cell>
        </row>
        <row r="361">
          <cell r="D361" t="str">
            <v>DIRECCIONAMIENTO ESTRATÉGICO</v>
          </cell>
          <cell r="N361" t="str">
            <v>Código: DIE-01-M03-F16</v>
          </cell>
        </row>
        <row r="362">
          <cell r="N362" t="str">
            <v>Versión: 03</v>
          </cell>
        </row>
        <row r="363">
          <cell r="D363" t="str">
            <v>FORMATO DE MEMORIAS DE CANTIDADES DE OBRA</v>
          </cell>
          <cell r="N363" t="str">
            <v>Fecha: 03/08/2026</v>
          </cell>
        </row>
        <row r="364">
          <cell r="N364" t="str">
            <v>Pagina:</v>
          </cell>
          <cell r="P364">
            <v>12</v>
          </cell>
        </row>
        <row r="367">
          <cell r="C367" t="str">
            <v>2.00</v>
          </cell>
          <cell r="D367" t="str">
            <v xml:space="preserve">OBRAS CIVILES Y ESTRUCTURALES </v>
          </cell>
          <cell r="O367" t="str">
            <v>UNIDAD</v>
          </cell>
        </row>
        <row r="368">
          <cell r="C368" t="str">
            <v>2.08</v>
          </cell>
          <cell r="D368" t="str">
            <v>MURO EN BLOQUE No 4</v>
          </cell>
          <cell r="O368" t="str">
            <v>M2</v>
          </cell>
          <cell r="R368">
            <v>42.62</v>
          </cell>
        </row>
        <row r="369">
          <cell r="H369" t="str">
            <v>DESCRIPCIÓN - UBICACIÓN</v>
          </cell>
          <cell r="I369" t="str">
            <v>LARGO (m)</v>
          </cell>
          <cell r="J369" t="str">
            <v>ANCHO (m)</v>
          </cell>
          <cell r="K369" t="str">
            <v>ALTO (m)</v>
          </cell>
          <cell r="L369" t="str">
            <v>ÁREA (m2)</v>
          </cell>
          <cell r="M369" t="str">
            <v>VOLUMEN (m3)</v>
          </cell>
          <cell r="N369" t="str">
            <v>UNIDAD</v>
          </cell>
          <cell r="O369" t="str">
            <v># ELEMENTOS</v>
          </cell>
          <cell r="P369" t="str">
            <v>PARCIAL</v>
          </cell>
        </row>
        <row r="371">
          <cell r="H371" t="str">
            <v xml:space="preserve">muros sobre viga de cimentacion posterior </v>
          </cell>
          <cell r="I371">
            <v>2.8</v>
          </cell>
          <cell r="K371">
            <v>2.2999999999999998</v>
          </cell>
          <cell r="L371">
            <v>6.4399999999999995</v>
          </cell>
          <cell r="O371">
            <v>2</v>
          </cell>
          <cell r="P371">
            <v>12.879999999999999</v>
          </cell>
        </row>
        <row r="372">
          <cell r="H372" t="str">
            <v xml:space="preserve">muros sobre viga de cimentacion frontal </v>
          </cell>
          <cell r="I372">
            <v>1.8</v>
          </cell>
          <cell r="K372">
            <v>2.2999999999999998</v>
          </cell>
          <cell r="L372">
            <v>4.1399999999999997</v>
          </cell>
          <cell r="O372">
            <v>2</v>
          </cell>
          <cell r="P372">
            <v>8.2799999999999994</v>
          </cell>
        </row>
        <row r="373">
          <cell r="H373" t="str">
            <v>muros sobre viga de cimentacion laterales y division</v>
          </cell>
          <cell r="I373">
            <v>3.7</v>
          </cell>
          <cell r="K373">
            <v>2.2999999999999998</v>
          </cell>
          <cell r="L373">
            <v>8.51</v>
          </cell>
          <cell r="O373">
            <v>2</v>
          </cell>
          <cell r="P373">
            <v>17.02</v>
          </cell>
        </row>
        <row r="374">
          <cell r="H374" t="str">
            <v>Muro sobre viga aerea  laterales y division</v>
          </cell>
          <cell r="L374">
            <v>0.92</v>
          </cell>
          <cell r="O374">
            <v>3</v>
          </cell>
          <cell r="P374">
            <v>2.7600000000000002</v>
          </cell>
        </row>
        <row r="375">
          <cell r="H375" t="str">
            <v xml:space="preserve">Muro sobre viga aerea frontal y posterior </v>
          </cell>
          <cell r="I375">
            <v>2.8</v>
          </cell>
          <cell r="K375">
            <v>0.15</v>
          </cell>
          <cell r="L375">
            <v>0.42</v>
          </cell>
          <cell r="O375">
            <v>4</v>
          </cell>
          <cell r="P375">
            <v>1.68</v>
          </cell>
        </row>
        <row r="385">
          <cell r="H385" t="str">
            <v>CANTIDAD TOTAL</v>
          </cell>
          <cell r="P385">
            <v>42.62</v>
          </cell>
        </row>
        <row r="388">
          <cell r="J388" t="str">
            <v>Aprobó:</v>
          </cell>
        </row>
        <row r="389">
          <cell r="C389" t="str">
            <v>LUZ DARY CAMPEROS RINCON</v>
          </cell>
          <cell r="K389" t="str">
            <v>JESUS IVAN QUIÑONES RUEDA</v>
          </cell>
        </row>
        <row r="390">
          <cell r="C390" t="str">
            <v>APOYO SEC. DE PLANEACION Y OBRAS PÚBLICAS</v>
          </cell>
          <cell r="K390" t="str">
            <v>SECRETARIO DE PLANEACION Y OBRAS PUBLICAS</v>
          </cell>
        </row>
        <row r="391">
          <cell r="C391" t="str">
            <v>091037-0632531CND</v>
          </cell>
          <cell r="K391" t="str">
            <v>A21382020-1090480860</v>
          </cell>
        </row>
        <row r="393">
          <cell r="D393" t="str">
            <v>DIRECCIONAMIENTO ESTRATÉGICO</v>
          </cell>
          <cell r="N393" t="str">
            <v>Código: DIE-01-M03-F16</v>
          </cell>
        </row>
        <row r="394">
          <cell r="N394" t="str">
            <v>Versión: 03</v>
          </cell>
        </row>
        <row r="395">
          <cell r="D395" t="str">
            <v>FORMATO DE MEMORIAS DE CANTIDADES DE OBRA</v>
          </cell>
          <cell r="N395" t="str">
            <v>Fecha: 03/08/2026</v>
          </cell>
        </row>
        <row r="396">
          <cell r="N396" t="str">
            <v>Pagina:</v>
          </cell>
          <cell r="P396">
            <v>13</v>
          </cell>
        </row>
        <row r="399">
          <cell r="C399" t="str">
            <v>2.00</v>
          </cell>
          <cell r="D399" t="str">
            <v xml:space="preserve">OBRAS CIVILES Y ESTRUCTURALES </v>
          </cell>
          <cell r="O399" t="str">
            <v>UNIDAD</v>
          </cell>
        </row>
        <row r="400">
          <cell r="C400" t="str">
            <v>2.09</v>
          </cell>
          <cell r="D400" t="str">
            <v xml:space="preserve">PLACA BASE EN CONCRETO E = 10.0 CM. 17.5 MPa (3000 PSI)  (17.5 Mpa), Incluye malla electrosoldada </v>
          </cell>
          <cell r="O400" t="str">
            <v>M2</v>
          </cell>
          <cell r="R400">
            <v>46.129999999999995</v>
          </cell>
        </row>
        <row r="401">
          <cell r="H401" t="str">
            <v>DESCRIPCIÓN - UBICACIÓN</v>
          </cell>
          <cell r="I401" t="str">
            <v>LARGO (m)</v>
          </cell>
          <cell r="J401" t="str">
            <v>ANCHO (m)</v>
          </cell>
          <cell r="K401" t="str">
            <v>ALTO (m)</v>
          </cell>
          <cell r="L401" t="str">
            <v>ÁREA (m2)</v>
          </cell>
          <cell r="M401" t="str">
            <v>VOLUMEN (m3)</v>
          </cell>
          <cell r="N401" t="str">
            <v>UNIDAD</v>
          </cell>
          <cell r="O401" t="str">
            <v># ELEMENTOS</v>
          </cell>
          <cell r="P401" t="str">
            <v>PARCIAL</v>
          </cell>
        </row>
        <row r="403">
          <cell r="H403" t="str">
            <v>AREA PASILLOS</v>
          </cell>
          <cell r="K403">
            <v>0.1</v>
          </cell>
          <cell r="L403">
            <v>24.100000000000005</v>
          </cell>
          <cell r="O403">
            <v>1</v>
          </cell>
          <cell r="P403">
            <v>24.100000000000005</v>
          </cell>
        </row>
        <row r="404">
          <cell r="H404" t="str">
            <v xml:space="preserve">AREA HABITACIONES </v>
          </cell>
          <cell r="K404">
            <v>0.1</v>
          </cell>
          <cell r="L404">
            <v>11.0145</v>
          </cell>
          <cell r="O404">
            <v>2</v>
          </cell>
          <cell r="P404">
            <v>22.029</v>
          </cell>
        </row>
        <row r="417">
          <cell r="H417" t="str">
            <v>CANTIDAD TOTAL</v>
          </cell>
          <cell r="P417">
            <v>46.129999999999995</v>
          </cell>
        </row>
        <row r="420">
          <cell r="J420" t="str">
            <v>Aprobó:</v>
          </cell>
        </row>
        <row r="421">
          <cell r="C421" t="str">
            <v>LUZ DARY CAMPEROS RINCON</v>
          </cell>
          <cell r="K421" t="str">
            <v>JESUS IVAN QUIÑONES RUEDA</v>
          </cell>
        </row>
        <row r="422">
          <cell r="C422" t="str">
            <v>APOYO SEC. DE PLANEACION Y OBRAS PÚBLICAS</v>
          </cell>
          <cell r="K422" t="str">
            <v>SECRETARIO DE PLANEACION Y OBRAS PUBLICAS</v>
          </cell>
        </row>
        <row r="423">
          <cell r="C423" t="str">
            <v>091037-0632531CND</v>
          </cell>
          <cell r="K423" t="str">
            <v>A21382020-1090480860</v>
          </cell>
        </row>
        <row r="425">
          <cell r="D425" t="str">
            <v>DIRECCIONAMIENTO ESTRATÉGICO</v>
          </cell>
          <cell r="N425" t="str">
            <v>Código: DIE-01-M03-F16</v>
          </cell>
        </row>
        <row r="426">
          <cell r="N426" t="str">
            <v>Versión: 03</v>
          </cell>
        </row>
        <row r="427">
          <cell r="D427" t="str">
            <v>FORMATO DE MEMORIAS DE CANTIDADES DE OBRA</v>
          </cell>
          <cell r="N427" t="str">
            <v>Fecha: 03/08/2026</v>
          </cell>
        </row>
        <row r="428">
          <cell r="N428" t="str">
            <v>Pagina:</v>
          </cell>
          <cell r="P428">
            <v>14</v>
          </cell>
        </row>
        <row r="431">
          <cell r="C431" t="str">
            <v>2.00</v>
          </cell>
          <cell r="D431" t="str">
            <v xml:space="preserve">OBRAS CIVILES Y ESTRUCTURALES </v>
          </cell>
          <cell r="O431" t="str">
            <v>UNIDAD</v>
          </cell>
        </row>
        <row r="432">
          <cell r="C432" t="str">
            <v>2.10</v>
          </cell>
          <cell r="D432" t="str">
            <v>PAÑETE LISO SOBRE MURO E=1,5 CM</v>
          </cell>
          <cell r="O432" t="str">
            <v>M2</v>
          </cell>
          <cell r="R432">
            <v>85.24</v>
          </cell>
        </row>
        <row r="433">
          <cell r="H433" t="str">
            <v>DESCRIPCIÓN - UBICACIÓN</v>
          </cell>
          <cell r="I433" t="str">
            <v>LARGO (m)</v>
          </cell>
          <cell r="J433" t="str">
            <v>ANCHO (m)</v>
          </cell>
          <cell r="K433" t="str">
            <v>ALTO (m)</v>
          </cell>
          <cell r="L433" t="str">
            <v>ÁREA (m2)</v>
          </cell>
          <cell r="M433" t="str">
            <v>VOLUMEN (m3)</v>
          </cell>
          <cell r="N433" t="str">
            <v>UNIDAD</v>
          </cell>
          <cell r="O433" t="str">
            <v># ELEMENTOS</v>
          </cell>
          <cell r="P433" t="str">
            <v>PARCIAL</v>
          </cell>
        </row>
        <row r="435">
          <cell r="H435" t="str">
            <v xml:space="preserve">Area muros </v>
          </cell>
          <cell r="L435">
            <v>42.62</v>
          </cell>
          <cell r="O435">
            <v>2</v>
          </cell>
          <cell r="P435">
            <v>85.24</v>
          </cell>
        </row>
        <row r="449">
          <cell r="H449" t="str">
            <v>CANTIDAD TOTAL</v>
          </cell>
          <cell r="P449">
            <v>85.24</v>
          </cell>
        </row>
        <row r="452">
          <cell r="J452" t="str">
            <v>Aprobó:</v>
          </cell>
        </row>
        <row r="453">
          <cell r="C453" t="str">
            <v>LUZ DARY CAMPEROS RINCON</v>
          </cell>
          <cell r="K453" t="str">
            <v>JESUS IVAN QUIÑONES RUEDA</v>
          </cell>
        </row>
        <row r="454">
          <cell r="C454" t="str">
            <v>APOYO SEC. DE PLANEACION Y OBRAS PÚBLICAS</v>
          </cell>
          <cell r="K454" t="str">
            <v>SECRETARIO DE PLANEACION Y OBRAS PUBLICAS</v>
          </cell>
        </row>
        <row r="455">
          <cell r="C455" t="str">
            <v>091037-0632531CND</v>
          </cell>
          <cell r="K455" t="str">
            <v>A21382020-1090480860</v>
          </cell>
        </row>
        <row r="457">
          <cell r="D457" t="str">
            <v>DIRECCIONAMIENTO ESTRATÉGICO</v>
          </cell>
          <cell r="N457" t="str">
            <v>Código: DIE-01-M03-F16</v>
          </cell>
        </row>
        <row r="458">
          <cell r="N458" t="str">
            <v>Versión: 03</v>
          </cell>
        </row>
        <row r="459">
          <cell r="D459" t="str">
            <v>FORMATO DE MEMORIAS DE CANTIDADES DE OBRA</v>
          </cell>
          <cell r="N459" t="str">
            <v>Fecha: 03/08/2026</v>
          </cell>
        </row>
        <row r="460">
          <cell r="N460" t="str">
            <v>Pagina:</v>
          </cell>
          <cell r="P460">
            <v>15</v>
          </cell>
        </row>
        <row r="463">
          <cell r="C463" t="str">
            <v>2.00</v>
          </cell>
          <cell r="D463" t="str">
            <v xml:space="preserve">OBRAS CIVILES Y ESTRUCTURALES </v>
          </cell>
          <cell r="O463" t="str">
            <v>UNIDAD</v>
          </cell>
        </row>
        <row r="464">
          <cell r="C464" t="str">
            <v>2.11</v>
          </cell>
          <cell r="D464" t="str">
            <v xml:space="preserve">SUMINISTRO E INSTALACIÓN DE TUBO RECTANGULAR DE 76X38MM 1,5MM  PARA CERCHAS Y/O CORREAS </v>
          </cell>
          <cell r="O464" t="str">
            <v>M</v>
          </cell>
          <cell r="R464">
            <v>74.349999999999994</v>
          </cell>
        </row>
        <row r="465">
          <cell r="H465" t="str">
            <v>DESCRIPCIÓN - UBICACIÓN</v>
          </cell>
          <cell r="I465" t="str">
            <v>LARGO (m)</v>
          </cell>
          <cell r="J465" t="str">
            <v>ANCHO (m)</v>
          </cell>
          <cell r="K465" t="str">
            <v>ALTO (m)</v>
          </cell>
          <cell r="L465" t="str">
            <v>ÁREA (m2)</v>
          </cell>
          <cell r="M465" t="str">
            <v>VOLUMEN (m3)</v>
          </cell>
          <cell r="N465" t="str">
            <v>UNIDAD</v>
          </cell>
          <cell r="O465" t="str">
            <v># ELEMENTOS</v>
          </cell>
          <cell r="P465" t="str">
            <v>PARCIAL</v>
          </cell>
        </row>
        <row r="467">
          <cell r="H467" t="str">
            <v xml:space="preserve">Cercha Cubierta </v>
          </cell>
          <cell r="I467">
            <v>6</v>
          </cell>
          <cell r="O467">
            <v>3</v>
          </cell>
          <cell r="P467">
            <v>18</v>
          </cell>
        </row>
        <row r="468">
          <cell r="H468" t="str">
            <v xml:space="preserve">Correa Cubierta </v>
          </cell>
          <cell r="I468">
            <v>8.0500000000000007</v>
          </cell>
          <cell r="O468">
            <v>7</v>
          </cell>
          <cell r="P468">
            <v>56.350000000000009</v>
          </cell>
        </row>
        <row r="481">
          <cell r="H481" t="str">
            <v>CANTIDAD TOTAL</v>
          </cell>
          <cell r="P481">
            <v>74.349999999999994</v>
          </cell>
        </row>
        <row r="484">
          <cell r="J484" t="str">
            <v>Aprobó:</v>
          </cell>
        </row>
        <row r="485">
          <cell r="C485" t="str">
            <v>LUZ DARY CAMPEROS RINCON</v>
          </cell>
          <cell r="K485" t="str">
            <v>JESUS IVAN QUIÑONES RUEDA</v>
          </cell>
        </row>
        <row r="486">
          <cell r="C486" t="str">
            <v>APOYO SEC. DE PLANEACION Y OBRAS PÚBLICAS</v>
          </cell>
          <cell r="K486" t="str">
            <v>SECRETARIO DE PLANEACION Y OBRAS PUBLICAS</v>
          </cell>
        </row>
        <row r="487">
          <cell r="C487" t="str">
            <v>091037-0632531CND</v>
          </cell>
          <cell r="K487" t="str">
            <v>A21382020-1090480860</v>
          </cell>
        </row>
        <row r="489">
          <cell r="D489" t="str">
            <v>DIRECCIONAMIENTO ESTRATÉGICO</v>
          </cell>
          <cell r="N489" t="str">
            <v>Código: DIE-01-M03-F16</v>
          </cell>
        </row>
        <row r="490">
          <cell r="N490" t="str">
            <v>Versión: 03</v>
          </cell>
        </row>
        <row r="491">
          <cell r="D491" t="str">
            <v>FORMATO DE MEMORIAS DE CANTIDADES DE OBRA</v>
          </cell>
          <cell r="N491" t="str">
            <v>Fecha: 03/08/2026</v>
          </cell>
        </row>
        <row r="492">
          <cell r="N492" t="str">
            <v>Pagina:</v>
          </cell>
          <cell r="P492">
            <v>16</v>
          </cell>
        </row>
        <row r="495">
          <cell r="C495" t="str">
            <v>2.00</v>
          </cell>
          <cell r="D495" t="str">
            <v xml:space="preserve">OBRAS CIVILES Y ESTRUCTURALES </v>
          </cell>
          <cell r="O495" t="str">
            <v>UNIDAD</v>
          </cell>
        </row>
        <row r="496">
          <cell r="C496" t="str">
            <v>2.12</v>
          </cell>
          <cell r="D496" t="str">
            <v>SUMINISTRO E INSTALACIÓN DE CUBIERTA EN TEJA MASTER 1000 CAL.28 1,00 X 3,05 M</v>
          </cell>
          <cell r="O496" t="str">
            <v>M2</v>
          </cell>
          <cell r="R496">
            <v>51.15</v>
          </cell>
        </row>
        <row r="497">
          <cell r="H497" t="str">
            <v>DESCRIPCIÓN - UBICACIÓN</v>
          </cell>
          <cell r="I497" t="str">
            <v>LARGO (m)</v>
          </cell>
          <cell r="J497" t="str">
            <v>ANCHO (m)</v>
          </cell>
          <cell r="K497" t="str">
            <v>ALTO (m)</v>
          </cell>
          <cell r="L497" t="str">
            <v>ÁREA (m2)</v>
          </cell>
          <cell r="M497" t="str">
            <v>VOLUMEN (m3)</v>
          </cell>
          <cell r="N497" t="str">
            <v>UNIDAD</v>
          </cell>
          <cell r="O497" t="str">
            <v># ELEMENTOS</v>
          </cell>
          <cell r="P497" t="str">
            <v>PARCIAL</v>
          </cell>
        </row>
        <row r="499">
          <cell r="H499" t="str">
            <v xml:space="preserve">Area Cubierta </v>
          </cell>
          <cell r="I499">
            <v>8.25</v>
          </cell>
          <cell r="J499">
            <v>6.2</v>
          </cell>
          <cell r="O499">
            <v>1</v>
          </cell>
          <cell r="P499">
            <v>51.15</v>
          </cell>
        </row>
        <row r="513">
          <cell r="H513" t="str">
            <v>CANTIDAD TOTAL</v>
          </cell>
          <cell r="P513">
            <v>51.15</v>
          </cell>
        </row>
        <row r="516">
          <cell r="J516" t="str">
            <v>Aprobó:</v>
          </cell>
        </row>
        <row r="517">
          <cell r="C517" t="str">
            <v>LUZ DARY CAMPEROS RINCON</v>
          </cell>
          <cell r="K517" t="str">
            <v>JESUS IVAN QUIÑONES RUEDA</v>
          </cell>
        </row>
        <row r="518">
          <cell r="C518" t="str">
            <v>APOYO SEC. DE PLANEACION Y OBRAS PÚBLICAS</v>
          </cell>
          <cell r="K518" t="str">
            <v>SECRETARIO DE PLANEACION Y OBRAS PUBLICAS</v>
          </cell>
        </row>
        <row r="519">
          <cell r="C519" t="str">
            <v>091037-0632531CND</v>
          </cell>
          <cell r="K519" t="str">
            <v>A21382020-1090480860</v>
          </cell>
        </row>
        <row r="521">
          <cell r="D521" t="str">
            <v>DIRECCIONAMIENTO ESTRATÉGICO</v>
          </cell>
          <cell r="N521" t="str">
            <v>Código: DIE-01-M03-F16</v>
          </cell>
        </row>
        <row r="522">
          <cell r="N522" t="str">
            <v>Versión: 03</v>
          </cell>
        </row>
        <row r="523">
          <cell r="D523" t="str">
            <v>FORMATO DE MEMORIAS DE CANTIDADES DE OBRA</v>
          </cell>
          <cell r="N523" t="str">
            <v>Fecha: 03/08/2026</v>
          </cell>
        </row>
        <row r="524">
          <cell r="N524" t="str">
            <v>Pagina:</v>
          </cell>
          <cell r="P524">
            <v>17</v>
          </cell>
        </row>
        <row r="527">
          <cell r="C527" t="str">
            <v>2.00</v>
          </cell>
          <cell r="D527" t="str">
            <v xml:space="preserve">OBRAS CIVILES Y ESTRUCTURALES </v>
          </cell>
          <cell r="O527" t="str">
            <v>UNIDAD</v>
          </cell>
        </row>
        <row r="528">
          <cell r="C528" t="str">
            <v>2.13</v>
          </cell>
          <cell r="D528" t="str">
            <v>SUMINISTRO E INSTALACIÓN DE PUERTA EN LÁMINA CAL. 18.</v>
          </cell>
          <cell r="O528" t="str">
            <v>M2</v>
          </cell>
          <cell r="R528">
            <v>4.4000000000000004</v>
          </cell>
        </row>
        <row r="529">
          <cell r="H529" t="str">
            <v>DESCRIPCIÓN - UBICACIÓN</v>
          </cell>
          <cell r="I529" t="str">
            <v>LARGO (m)</v>
          </cell>
          <cell r="J529" t="str">
            <v>ANCHO (m)</v>
          </cell>
          <cell r="K529" t="str">
            <v>ALTO (m)</v>
          </cell>
          <cell r="L529" t="str">
            <v>ÁREA (m2)</v>
          </cell>
          <cell r="M529" t="str">
            <v>VOLUMEN (m3)</v>
          </cell>
          <cell r="N529" t="str">
            <v>UNIDAD</v>
          </cell>
          <cell r="O529" t="str">
            <v># ELEMENTOS</v>
          </cell>
          <cell r="P529" t="str">
            <v>PARCIAL</v>
          </cell>
        </row>
        <row r="531">
          <cell r="H531" t="str">
            <v xml:space="preserve">Puerta metalica </v>
          </cell>
          <cell r="I531">
            <v>1</v>
          </cell>
          <cell r="K531">
            <v>2.2000000000000002</v>
          </cell>
          <cell r="O531">
            <v>2</v>
          </cell>
          <cell r="P531">
            <v>4.4000000000000004</v>
          </cell>
        </row>
        <row r="545">
          <cell r="H545" t="str">
            <v>CANTIDAD TOTAL</v>
          </cell>
          <cell r="P545">
            <v>4.4000000000000004</v>
          </cell>
        </row>
        <row r="548">
          <cell r="J548" t="str">
            <v>Aprobó:</v>
          </cell>
        </row>
        <row r="549">
          <cell r="C549" t="str">
            <v>LUZ DARY CAMPEROS RINCON</v>
          </cell>
          <cell r="K549" t="str">
            <v>JESUS IVAN QUIÑONES RUEDA</v>
          </cell>
        </row>
        <row r="550">
          <cell r="C550" t="str">
            <v>APOYO SEC. DE PLANEACION Y OBRAS PÚBLICAS</v>
          </cell>
          <cell r="K550" t="str">
            <v>SECRETARIO DE PLANEACION Y OBRAS PUBLICAS</v>
          </cell>
        </row>
        <row r="551">
          <cell r="C551" t="str">
            <v>091037-0632531CND</v>
          </cell>
          <cell r="K551" t="str">
            <v>A21382020-1090480860</v>
          </cell>
        </row>
        <row r="553">
          <cell r="D553" t="str">
            <v>DIRECCIONAMIENTO ESTRATÉGICO</v>
          </cell>
          <cell r="N553" t="str">
            <v>Código: DIE-01-M03-F16</v>
          </cell>
        </row>
        <row r="554">
          <cell r="N554" t="str">
            <v>Versión: 03</v>
          </cell>
        </row>
        <row r="555">
          <cell r="D555" t="str">
            <v>FORMATO DE MEMORIAS DE CANTIDADES DE OBRA</v>
          </cell>
          <cell r="N555" t="str">
            <v>Fecha: 03/08/2026</v>
          </cell>
        </row>
        <row r="556">
          <cell r="N556" t="str">
            <v>Pagina:</v>
          </cell>
          <cell r="P556">
            <v>18</v>
          </cell>
        </row>
        <row r="559">
          <cell r="C559" t="str">
            <v>3.00</v>
          </cell>
          <cell r="D559" t="str">
            <v xml:space="preserve">TRANSPORTES DE MATERIALES CUBARA- AGUABLANCA </v>
          </cell>
          <cell r="O559" t="str">
            <v>UNIDAD</v>
          </cell>
        </row>
        <row r="560">
          <cell r="C560" t="str">
            <v>3.01</v>
          </cell>
          <cell r="D560" t="str">
            <v xml:space="preserve">TRANSPORTE VEHICULAR TON/17KM DE MATERIALES DE FERRETERIA </v>
          </cell>
          <cell r="O560" t="str">
            <v xml:space="preserve">TON/KM </v>
          </cell>
          <cell r="R560">
            <v>8.92</v>
          </cell>
        </row>
        <row r="561">
          <cell r="H561" t="str">
            <v>DESCRIPCIÓN - UBICACIÓN</v>
          </cell>
          <cell r="I561" t="str">
            <v xml:space="preserve">UNIDAD </v>
          </cell>
          <cell r="J561" t="str">
            <v>CANT UNIT</v>
          </cell>
          <cell r="K561" t="str">
            <v>DENSIDAD KG/UNIDAD DE MEDIDA</v>
          </cell>
          <cell r="L561" t="str">
            <v>PESO KG</v>
          </cell>
          <cell r="M561" t="str">
            <v>PESO TON</v>
          </cell>
          <cell r="N561" t="str">
            <v>DISTANCIA KM</v>
          </cell>
          <cell r="O561" t="str">
            <v># ELEMENTOS</v>
          </cell>
          <cell r="P561" t="str">
            <v>PARCIAL (TON/KM)</v>
          </cell>
        </row>
        <row r="563">
          <cell r="H563" t="str">
            <v>MATERIALES ITEM 1,01 Localizacion y replanteo</v>
          </cell>
          <cell r="I563" t="str">
            <v>M2</v>
          </cell>
          <cell r="L563">
            <v>9.3799999999999994E-2</v>
          </cell>
          <cell r="M563">
            <v>9.379999999999999E-5</v>
          </cell>
          <cell r="O563">
            <v>48.3</v>
          </cell>
          <cell r="P563">
            <v>4.5305399999999996E-3</v>
          </cell>
          <cell r="Q563">
            <v>0</v>
          </cell>
          <cell r="R563">
            <v>0</v>
          </cell>
        </row>
        <row r="564">
          <cell r="H564" t="str">
            <v>MATERIALES ITEM 2,01 SOLADO</v>
          </cell>
          <cell r="I564" t="str">
            <v>M2</v>
          </cell>
          <cell r="L564">
            <v>11.475000000000001</v>
          </cell>
          <cell r="M564">
            <v>1.1475000000000001E-2</v>
          </cell>
          <cell r="O564">
            <v>4.8</v>
          </cell>
          <cell r="P564">
            <v>5.5080000000000004E-2</v>
          </cell>
        </row>
        <row r="565">
          <cell r="H565" t="str">
            <v>MATERIALES ITEM 2,01 ZAPATA</v>
          </cell>
          <cell r="I565" t="str">
            <v>M3</v>
          </cell>
          <cell r="L565">
            <v>448.86411199999998</v>
          </cell>
          <cell r="M565">
            <v>0.44886411199999998</v>
          </cell>
          <cell r="O565">
            <v>0.45</v>
          </cell>
          <cell r="P565">
            <v>0.2019888504</v>
          </cell>
        </row>
        <row r="566">
          <cell r="H566" t="str">
            <v>MATERIALES ITEM 2,03 viga cimentacion</v>
          </cell>
          <cell r="I566" t="str">
            <v>M3</v>
          </cell>
          <cell r="L566">
            <v>483.42137600000001</v>
          </cell>
          <cell r="M566">
            <v>0.48342137600000001</v>
          </cell>
          <cell r="O566">
            <v>0.5</v>
          </cell>
          <cell r="P566">
            <v>0.24171068800000001</v>
          </cell>
        </row>
        <row r="567">
          <cell r="H567" t="str">
            <v>MATERIALES ITEM 2,04 PEDESTAL</v>
          </cell>
          <cell r="I567" t="str">
            <v>M3</v>
          </cell>
          <cell r="L567">
            <v>525.26908350840336</v>
          </cell>
          <cell r="M567">
            <v>0.5252690835084034</v>
          </cell>
          <cell r="O567">
            <v>0.2</v>
          </cell>
          <cell r="P567">
            <v>0.10505381670168068</v>
          </cell>
        </row>
        <row r="568">
          <cell r="H568" t="str">
            <v xml:space="preserve">MATERIALES ITEM 2,05 COLUMNA </v>
          </cell>
          <cell r="I568" t="str">
            <v>M3</v>
          </cell>
          <cell r="L568">
            <v>503.25304799999998</v>
          </cell>
          <cell r="M568">
            <v>0.50325304799999993</v>
          </cell>
          <cell r="O568">
            <v>0.35000000000000003</v>
          </cell>
          <cell r="P568">
            <v>0.17613856679999998</v>
          </cell>
        </row>
        <row r="569">
          <cell r="H569" t="str">
            <v>MATERIALES ITEM 2,06 VIGA DE AMARRE</v>
          </cell>
          <cell r="I569" t="str">
            <v>M3</v>
          </cell>
          <cell r="L569">
            <v>572.34404799999993</v>
          </cell>
          <cell r="M569">
            <v>0.57234404799999994</v>
          </cell>
          <cell r="O569">
            <v>0.62</v>
          </cell>
          <cell r="P569">
            <v>0.35485330975999996</v>
          </cell>
        </row>
        <row r="570">
          <cell r="H570" t="str">
            <v>MATERIALES ITEM 2,07 ACERO</v>
          </cell>
          <cell r="I570" t="str">
            <v>KG</v>
          </cell>
          <cell r="L570">
            <v>1.03</v>
          </cell>
          <cell r="M570">
            <v>1.0300000000000001E-3</v>
          </cell>
          <cell r="O570">
            <v>391.49</v>
          </cell>
          <cell r="P570">
            <v>0.40323470000000006</v>
          </cell>
        </row>
        <row r="571">
          <cell r="H571" t="str">
            <v>MATERIALES ITEM 2,08 MAMPOSTERIA</v>
          </cell>
          <cell r="I571" t="str">
            <v>M2</v>
          </cell>
          <cell r="L571">
            <v>90.82</v>
          </cell>
          <cell r="M571">
            <v>9.0819999999999998E-2</v>
          </cell>
          <cell r="O571">
            <v>42.62</v>
          </cell>
          <cell r="P571">
            <v>3.8707483999999996</v>
          </cell>
          <cell r="R571">
            <v>50869109.840000004</v>
          </cell>
        </row>
        <row r="572">
          <cell r="H572" t="str">
            <v xml:space="preserve">MATERIALES ITEM 2,09 PLACA BASE  </v>
          </cell>
          <cell r="I572" t="str">
            <v>M2</v>
          </cell>
          <cell r="L572">
            <v>44.259</v>
          </cell>
          <cell r="M572">
            <v>4.4259E-2</v>
          </cell>
          <cell r="O572">
            <v>46.129999999999995</v>
          </cell>
          <cell r="P572">
            <v>2.0416676699999998</v>
          </cell>
        </row>
        <row r="573">
          <cell r="H573" t="str">
            <v>MATERIALES ITEM 2,10 PAÑETE</v>
          </cell>
          <cell r="I573" t="str">
            <v>M2</v>
          </cell>
          <cell r="L573">
            <v>5.46</v>
          </cell>
          <cell r="M573">
            <v>5.4599999999999996E-3</v>
          </cell>
          <cell r="O573">
            <v>85.24</v>
          </cell>
          <cell r="P573">
            <v>0.46541039999999995</v>
          </cell>
        </row>
        <row r="574">
          <cell r="H574" t="str">
            <v xml:space="preserve">MATERIALES ITEM 2,11 CORREAS </v>
          </cell>
          <cell r="I574" t="str">
            <v>M</v>
          </cell>
          <cell r="L574">
            <v>3.3117999999999999</v>
          </cell>
          <cell r="M574">
            <v>3.3117999999999997E-3</v>
          </cell>
          <cell r="O574">
            <v>74.349999999999994</v>
          </cell>
          <cell r="P574">
            <v>0.24623232999999997</v>
          </cell>
        </row>
        <row r="575">
          <cell r="H575" t="str">
            <v>MATERIALES ITEM 2,12 CUBIERTA</v>
          </cell>
          <cell r="I575" t="str">
            <v>M2</v>
          </cell>
          <cell r="L575">
            <v>4.0091000000000001</v>
          </cell>
          <cell r="M575">
            <v>4.0090999999999998E-3</v>
          </cell>
          <cell r="O575">
            <v>51.15</v>
          </cell>
          <cell r="P575">
            <v>0.20506546499999997</v>
          </cell>
        </row>
        <row r="576">
          <cell r="H576" t="str">
            <v>MATERIALES ITEM 2,13 PUERTA</v>
          </cell>
          <cell r="I576" t="str">
            <v>M2</v>
          </cell>
          <cell r="L576">
            <v>27.623999999999999</v>
          </cell>
          <cell r="M576">
            <v>2.7623999999999999E-2</v>
          </cell>
          <cell r="O576">
            <v>4.4000000000000004</v>
          </cell>
          <cell r="P576">
            <v>0.1215456</v>
          </cell>
        </row>
        <row r="577">
          <cell r="H577" t="str">
            <v>DESPERDICIO</v>
          </cell>
          <cell r="I577">
            <v>0.05</v>
          </cell>
          <cell r="P577">
            <v>0.42466301683308399</v>
          </cell>
        </row>
        <row r="578">
          <cell r="H578" t="str">
            <v>CANTIDAD TOTAL</v>
          </cell>
          <cell r="P578">
            <v>8.92</v>
          </cell>
        </row>
        <row r="581">
          <cell r="J581" t="str">
            <v>Aprobó:</v>
          </cell>
        </row>
        <row r="582">
          <cell r="C582" t="str">
            <v>LUZ DARY CAMPEROS RINCON</v>
          </cell>
          <cell r="K582" t="str">
            <v>JESUS IVAN QUIÑONES RUEDA</v>
          </cell>
        </row>
        <row r="583">
          <cell r="C583" t="str">
            <v>APOYO SEC. DE PLANEACION Y OBRAS PÚBLICAS</v>
          </cell>
          <cell r="K583" t="str">
            <v>SECRETARIO DE PLANEACION Y OBRAS PUBLICAS</v>
          </cell>
        </row>
        <row r="584">
          <cell r="C584" t="str">
            <v>091037-0632531CND</v>
          </cell>
          <cell r="K584" t="str">
            <v>A21382020-1090480860</v>
          </cell>
        </row>
        <row r="586">
          <cell r="D586" t="str">
            <v>DIRECCIONAMIENTO ESTRATÉGICO</v>
          </cell>
          <cell r="N586" t="str">
            <v>Código: DIE-01-M03-F16</v>
          </cell>
        </row>
        <row r="587">
          <cell r="N587" t="str">
            <v>Versión: 03</v>
          </cell>
        </row>
        <row r="588">
          <cell r="D588" t="str">
            <v>FORMATO DE MEMORIAS DE CANTIDADES DE OBRA</v>
          </cell>
          <cell r="N588" t="str">
            <v>Fecha: 03/08/2026</v>
          </cell>
        </row>
        <row r="589">
          <cell r="N589" t="str">
            <v>Pagina:</v>
          </cell>
          <cell r="P589">
            <v>19</v>
          </cell>
        </row>
        <row r="592">
          <cell r="C592" t="str">
            <v>3.00</v>
          </cell>
          <cell r="D592" t="str">
            <v xml:space="preserve">TRANSPORTES DE MATERIALES CUBARA- AGUABLANCA </v>
          </cell>
          <cell r="O592" t="str">
            <v>UNIDAD</v>
          </cell>
        </row>
        <row r="593">
          <cell r="C593" t="str">
            <v>3.02</v>
          </cell>
          <cell r="D593" t="str">
            <v>TRANSPORTE VEHICULAR TON/17KM DE MATERIALES PETREOS</v>
          </cell>
          <cell r="O593" t="str">
            <v xml:space="preserve">M3/KM </v>
          </cell>
          <cell r="R593">
            <v>13.91</v>
          </cell>
        </row>
        <row r="594">
          <cell r="H594" t="str">
            <v>DESCRIPCIÓN - UBICACIÓN</v>
          </cell>
          <cell r="I594" t="str">
            <v xml:space="preserve">UNIDAD </v>
          </cell>
          <cell r="J594" t="str">
            <v>CANT UNIT</v>
          </cell>
          <cell r="K594" t="str">
            <v>DENSIDAD KG/UNIDAD DE MEDIDA</v>
          </cell>
          <cell r="L594" t="str">
            <v>VOUMEN M3</v>
          </cell>
          <cell r="M594" t="str">
            <v>PESO TON</v>
          </cell>
          <cell r="N594" t="str">
            <v>DISTANCIA KM</v>
          </cell>
          <cell r="O594" t="str">
            <v># ELEMENTOS</v>
          </cell>
          <cell r="P594" t="str">
            <v>PARCIAL (TON/KM)</v>
          </cell>
        </row>
        <row r="596">
          <cell r="H596" t="str">
            <v>MATERIALES ITEM 1,01 Localizacion y replanteo</v>
          </cell>
          <cell r="I596" t="str">
            <v>M2</v>
          </cell>
          <cell r="M596">
            <v>0</v>
          </cell>
          <cell r="O596">
            <v>48.3</v>
          </cell>
          <cell r="P596">
            <v>0</v>
          </cell>
          <cell r="Q596">
            <v>0</v>
          </cell>
          <cell r="R596">
            <v>0</v>
          </cell>
        </row>
        <row r="597">
          <cell r="H597" t="str">
            <v>MATERIALES ITEM 2,01 SOLADO</v>
          </cell>
          <cell r="I597" t="str">
            <v>M2</v>
          </cell>
          <cell r="L597">
            <v>7.5500000000000012E-2</v>
          </cell>
          <cell r="O597">
            <v>4.8</v>
          </cell>
          <cell r="P597">
            <v>0.36299999999999999</v>
          </cell>
        </row>
        <row r="598">
          <cell r="H598" t="str">
            <v>MATERIALES ITEM 2,02 ZAPATA</v>
          </cell>
          <cell r="I598" t="str">
            <v>M3</v>
          </cell>
          <cell r="L598">
            <v>1.46</v>
          </cell>
          <cell r="O598">
            <v>0.45</v>
          </cell>
          <cell r="P598">
            <v>0.65700000000000003</v>
          </cell>
        </row>
        <row r="599">
          <cell r="H599" t="str">
            <v>MATERIALES ITEM 2,03 viga cimentacion</v>
          </cell>
          <cell r="I599" t="str">
            <v>M3</v>
          </cell>
          <cell r="L599">
            <v>1.46</v>
          </cell>
          <cell r="O599">
            <v>0.5</v>
          </cell>
          <cell r="P599">
            <v>0.73</v>
          </cell>
        </row>
        <row r="600">
          <cell r="H600" t="str">
            <v>MATERIALES ITEM 2,04 PEDESTAL</v>
          </cell>
          <cell r="I600" t="str">
            <v>M3</v>
          </cell>
          <cell r="L600">
            <v>1.46</v>
          </cell>
          <cell r="O600">
            <v>0.2</v>
          </cell>
          <cell r="P600">
            <v>0.29199999999999998</v>
          </cell>
        </row>
        <row r="601">
          <cell r="H601" t="str">
            <v xml:space="preserve">MATERIALES ITEM 2,05 COLUMNA </v>
          </cell>
          <cell r="I601" t="str">
            <v>M3</v>
          </cell>
          <cell r="L601">
            <v>1.46</v>
          </cell>
          <cell r="O601">
            <v>0.35000000000000003</v>
          </cell>
          <cell r="P601">
            <v>0.51100000000000001</v>
          </cell>
        </row>
        <row r="602">
          <cell r="H602" t="str">
            <v>MATERIALES ITEM 2,06 VIGA DE AMARRE</v>
          </cell>
          <cell r="I602" t="str">
            <v>M3</v>
          </cell>
          <cell r="L602">
            <v>1.46</v>
          </cell>
          <cell r="O602">
            <v>0.62</v>
          </cell>
          <cell r="P602">
            <v>0.90600000000000003</v>
          </cell>
        </row>
        <row r="603">
          <cell r="H603" t="str">
            <v>MATERIALES ITEM 2,07 ACERO</v>
          </cell>
          <cell r="I603" t="str">
            <v>KG</v>
          </cell>
          <cell r="O603">
            <v>391.49</v>
          </cell>
          <cell r="P603">
            <v>0</v>
          </cell>
        </row>
        <row r="604">
          <cell r="H604" t="str">
            <v>MATERIALES ITEM 2,08 MAMPOSTERIA</v>
          </cell>
          <cell r="I604" t="str">
            <v>M2</v>
          </cell>
          <cell r="L604">
            <v>3.4799999999999998E-2</v>
          </cell>
          <cell r="O604">
            <v>42.62</v>
          </cell>
          <cell r="P604">
            <v>1.484</v>
          </cell>
        </row>
        <row r="605">
          <cell r="H605" t="str">
            <v xml:space="preserve">MATERIALES ITEM 2,09 PLACA BASE  </v>
          </cell>
          <cell r="I605" t="str">
            <v>M2</v>
          </cell>
          <cell r="L605">
            <v>0.14599999999999999</v>
          </cell>
          <cell r="O605">
            <v>46.129999999999995</v>
          </cell>
          <cell r="P605">
            <v>6.7350000000000003</v>
          </cell>
        </row>
        <row r="606">
          <cell r="H606" t="str">
            <v>MATERIALES ITEM 2,10 PAÑETE</v>
          </cell>
          <cell r="I606" t="str">
            <v>M2</v>
          </cell>
          <cell r="L606">
            <v>1.7399999999999999E-2</v>
          </cell>
          <cell r="O606">
            <v>85.24</v>
          </cell>
          <cell r="P606">
            <v>1.484</v>
          </cell>
        </row>
        <row r="607">
          <cell r="H607" t="str">
            <v xml:space="preserve">MATERIALES ITEM 2,11 CORREAS </v>
          </cell>
          <cell r="I607" t="str">
            <v>M</v>
          </cell>
          <cell r="O607">
            <v>74.349999999999994</v>
          </cell>
          <cell r="P607">
            <v>0</v>
          </cell>
        </row>
        <row r="608">
          <cell r="H608" t="str">
            <v>MATERIALES ITEM 2,12 CUBIERTA</v>
          </cell>
          <cell r="I608" t="str">
            <v>M2</v>
          </cell>
          <cell r="O608">
            <v>51.15</v>
          </cell>
          <cell r="P608">
            <v>0</v>
          </cell>
        </row>
        <row r="609">
          <cell r="H609" t="str">
            <v>MATERIALES ITEM 2,13 PUERTA</v>
          </cell>
          <cell r="I609" t="str">
            <v>M2</v>
          </cell>
          <cell r="L609">
            <v>1.7399999999999999E-2</v>
          </cell>
          <cell r="O609">
            <v>4.4000000000000004</v>
          </cell>
          <cell r="P609">
            <v>7.6999999999999999E-2</v>
          </cell>
        </row>
        <row r="610">
          <cell r="H610" t="str">
            <v>DESPERDICIO</v>
          </cell>
          <cell r="I610">
            <v>0.05</v>
          </cell>
          <cell r="P610">
            <v>0.66195000000000004</v>
          </cell>
        </row>
        <row r="611">
          <cell r="H611" t="str">
            <v>CANTIDAD TOTAL</v>
          </cell>
          <cell r="P611">
            <v>13.91</v>
          </cell>
        </row>
        <row r="614">
          <cell r="J614" t="str">
            <v>Aprobó:</v>
          </cell>
        </row>
        <row r="615">
          <cell r="C615" t="str">
            <v>LUZ DARY CAMPEROS RINCON</v>
          </cell>
          <cell r="K615" t="str">
            <v>JESUS IVAN QUIÑONES RUEDA</v>
          </cell>
        </row>
        <row r="616">
          <cell r="C616" t="str">
            <v>APOYO SEC. DE PLANEACION Y OBRAS PÚBLICAS</v>
          </cell>
          <cell r="K616" t="str">
            <v>SECRETARIO DE PLANEACION Y OBRAS PUBLICAS</v>
          </cell>
        </row>
        <row r="617">
          <cell r="C617" t="str">
            <v>091037-0632531CND</v>
          </cell>
          <cell r="K617" t="str">
            <v>A21382020-1090480860</v>
          </cell>
        </row>
        <row r="619">
          <cell r="D619" t="str">
            <v>DIRECCIONAMIENTO ESTRATÉGICO</v>
          </cell>
          <cell r="N619" t="str">
            <v>Código: DIE-01-M03-F16</v>
          </cell>
        </row>
        <row r="620">
          <cell r="N620" t="str">
            <v>Versión: 03</v>
          </cell>
        </row>
        <row r="621">
          <cell r="D621" t="str">
            <v>FORMATO DE MEMORIAS DE CANTIDADES DE OBRA</v>
          </cell>
          <cell r="N621" t="str">
            <v>Fecha: 03/08/2026</v>
          </cell>
        </row>
        <row r="622">
          <cell r="N622" t="str">
            <v>Pagina:</v>
          </cell>
          <cell r="P622">
            <v>20</v>
          </cell>
        </row>
        <row r="625">
          <cell r="C625" t="str">
            <v>3.00</v>
          </cell>
          <cell r="D625" t="str">
            <v xml:space="preserve">TRANSPORTES DE MATERIALES CUBARA- AGUABLANCA </v>
          </cell>
          <cell r="O625" t="str">
            <v>UNIDAD</v>
          </cell>
        </row>
        <row r="626">
          <cell r="C626" t="str">
            <v>3.03</v>
          </cell>
          <cell r="D626" t="str">
            <v xml:space="preserve">TRANSPORTE  A LOMO DE MULA TON/9,81KMDE MATERIALES DE FERRETERIA Y/O  PETREOS </v>
          </cell>
          <cell r="O626" t="str">
            <v xml:space="preserve">KG/KM </v>
          </cell>
          <cell r="R626">
            <v>1293.8900000000001</v>
          </cell>
        </row>
        <row r="627">
          <cell r="H627" t="str">
            <v>DESCRIPCIÓN - UBICACIÓN</v>
          </cell>
          <cell r="I627" t="str">
            <v xml:space="preserve">UNIDAD </v>
          </cell>
          <cell r="J627" t="str">
            <v>ANCHO (m)</v>
          </cell>
          <cell r="K627" t="str">
            <v>ALTO (m)</v>
          </cell>
          <cell r="L627" t="str">
            <v>PESO KG</v>
          </cell>
          <cell r="M627" t="str">
            <v>VOLUMEN (m3)</v>
          </cell>
          <cell r="N627" t="str">
            <v>DISTANCIA KM</v>
          </cell>
          <cell r="O627" t="str">
            <v># ELEMENTOS TON</v>
          </cell>
          <cell r="P627" t="str">
            <v>PARCIAL (KG/KM)</v>
          </cell>
        </row>
        <row r="628">
          <cell r="H628" t="str">
            <v xml:space="preserve">MATERIALES DE FERRETERIA </v>
          </cell>
        </row>
        <row r="629">
          <cell r="H629" t="str">
            <v>MATERIALES ITEM 1,01 Localizacion y replanteo</v>
          </cell>
          <cell r="I629" t="str">
            <v>M2</v>
          </cell>
          <cell r="L629">
            <v>9.3799999999999994E-2</v>
          </cell>
          <cell r="O629">
            <v>48.3</v>
          </cell>
          <cell r="P629">
            <v>4.5305399999999993</v>
          </cell>
        </row>
        <row r="630">
          <cell r="H630" t="str">
            <v>MATERIALES ITEM 2,01 SOLADO</v>
          </cell>
          <cell r="I630" t="str">
            <v>M2</v>
          </cell>
          <cell r="O630">
            <v>4.8</v>
          </cell>
          <cell r="P630">
            <v>0</v>
          </cell>
        </row>
        <row r="631">
          <cell r="H631" t="str">
            <v>MATERIALES ITEM 2,02 ZAPATA</v>
          </cell>
          <cell r="I631" t="str">
            <v>M3</v>
          </cell>
          <cell r="L631">
            <v>84.864112000000006</v>
          </cell>
          <cell r="O631">
            <v>0.45</v>
          </cell>
          <cell r="P631">
            <v>38.188850400000007</v>
          </cell>
        </row>
        <row r="632">
          <cell r="H632" t="str">
            <v>MATERIALES ITEM 2,03 viga cimentacion</v>
          </cell>
          <cell r="I632" t="str">
            <v>M3</v>
          </cell>
          <cell r="L632">
            <v>119.28137599999999</v>
          </cell>
          <cell r="O632">
            <v>0.5</v>
          </cell>
          <cell r="P632">
            <v>59.640687999999997</v>
          </cell>
        </row>
        <row r="633">
          <cell r="H633" t="str">
            <v>MATERIALES ITEM 2,04 PEDESTAL</v>
          </cell>
          <cell r="I633" t="str">
            <v>M3</v>
          </cell>
          <cell r="L633">
            <v>161.12908350840337</v>
          </cell>
          <cell r="O633">
            <v>0.2</v>
          </cell>
          <cell r="P633">
            <v>32.225816701680678</v>
          </cell>
        </row>
        <row r="634">
          <cell r="H634" t="str">
            <v xml:space="preserve">MATERIALES ITEM 2,05 COLUMNA </v>
          </cell>
          <cell r="I634" t="str">
            <v>M3</v>
          </cell>
          <cell r="L634">
            <v>139.11304799999999</v>
          </cell>
          <cell r="O634">
            <v>0.35000000000000003</v>
          </cell>
          <cell r="P634">
            <v>48.689566800000001</v>
          </cell>
        </row>
        <row r="635">
          <cell r="H635" t="str">
            <v>MATERIALES ITEM 2,06 VIGA DE AMARRE</v>
          </cell>
          <cell r="I635" t="str">
            <v>M3</v>
          </cell>
          <cell r="L635">
            <v>208.204048</v>
          </cell>
          <cell r="O635">
            <v>0.62</v>
          </cell>
          <cell r="P635">
            <v>129.08650976000001</v>
          </cell>
        </row>
        <row r="636">
          <cell r="H636" t="str">
            <v>MATERIALES ITEM 2,07 ACERO</v>
          </cell>
          <cell r="I636" t="str">
            <v>KG</v>
          </cell>
          <cell r="L636">
            <v>0.03</v>
          </cell>
          <cell r="O636">
            <v>391.49</v>
          </cell>
          <cell r="P636">
            <v>11.7447</v>
          </cell>
        </row>
        <row r="637">
          <cell r="H637" t="str">
            <v>MATERIALES ITEM 2,08 MAMPOSTERIA</v>
          </cell>
          <cell r="I637" t="str">
            <v>M2</v>
          </cell>
          <cell r="O637">
            <v>42.62</v>
          </cell>
          <cell r="P637">
            <v>0</v>
          </cell>
        </row>
        <row r="638">
          <cell r="H638" t="str">
            <v xml:space="preserve">MATERIALES ITEM 2,09 PLACA BASE  </v>
          </cell>
          <cell r="I638" t="str">
            <v>M2</v>
          </cell>
          <cell r="L638">
            <v>7.8449999999999998</v>
          </cell>
          <cell r="O638">
            <v>46.129999999999995</v>
          </cell>
          <cell r="P638">
            <v>361.88984999999997</v>
          </cell>
          <cell r="Q638">
            <v>50869109.840000004</v>
          </cell>
        </row>
        <row r="639">
          <cell r="H639" t="str">
            <v>MATERIALES ITEM 2,10 PAÑETE</v>
          </cell>
          <cell r="I639" t="str">
            <v>M2</v>
          </cell>
          <cell r="O639">
            <v>85.24</v>
          </cell>
          <cell r="P639">
            <v>0</v>
          </cell>
        </row>
        <row r="640">
          <cell r="H640" t="str">
            <v xml:space="preserve">MATERIALES ITEM 2,11 CORREAS </v>
          </cell>
          <cell r="I640" t="str">
            <v>M</v>
          </cell>
          <cell r="L640">
            <v>3.3117999999999999</v>
          </cell>
          <cell r="O640">
            <v>74.349999999999994</v>
          </cell>
          <cell r="P640">
            <v>246.23232999999996</v>
          </cell>
        </row>
        <row r="641">
          <cell r="C641" t="str">
            <v>El transporte de los demás materiales será realizado por la comunidad indígena como aporte al proyecto, sin generar costos adicionales a los recursos asignados.</v>
          </cell>
          <cell r="H641" t="str">
            <v>MATERIALES ITEM 2,12 CUBIERTA</v>
          </cell>
          <cell r="I641" t="str">
            <v>M2</v>
          </cell>
          <cell r="L641">
            <v>4.0091000000000001</v>
          </cell>
          <cell r="O641">
            <v>51.15</v>
          </cell>
          <cell r="P641">
            <v>205.06546499999999</v>
          </cell>
        </row>
        <row r="642">
          <cell r="H642" t="str">
            <v>MATERIALES ITEM 2,13 PUERTA</v>
          </cell>
          <cell r="I642" t="str">
            <v>M2</v>
          </cell>
          <cell r="L642">
            <v>21.585999999999999</v>
          </cell>
          <cell r="O642">
            <v>4.4000000000000004</v>
          </cell>
          <cell r="P642">
            <v>94.978400000000008</v>
          </cell>
        </row>
        <row r="643">
          <cell r="H643" t="str">
            <v>DESPERDICIO</v>
          </cell>
          <cell r="I643">
            <v>0.05</v>
          </cell>
          <cell r="P643">
            <v>61.613635833084032</v>
          </cell>
        </row>
        <row r="644">
          <cell r="H644" t="str">
            <v>CANTIDAD TOTAL</v>
          </cell>
          <cell r="P644">
            <v>1293.8900000000001</v>
          </cell>
        </row>
        <row r="647">
          <cell r="J647" t="str">
            <v>Aprobó:</v>
          </cell>
        </row>
        <row r="648">
          <cell r="C648" t="str">
            <v>LUZ DARY CAMPEROS RINCON</v>
          </cell>
          <cell r="K648" t="str">
            <v>JESUS IVAN QUIÑONES RUEDA</v>
          </cell>
        </row>
        <row r="649">
          <cell r="C649" t="str">
            <v>APOYO SEC. DE PLANEACION Y OBRAS PÚBLICAS</v>
          </cell>
          <cell r="K649" t="str">
            <v>SECRETARIO DE PLANEACION Y OBRAS PUBLICAS</v>
          </cell>
        </row>
        <row r="650">
          <cell r="C650" t="str">
            <v>091037-0632531CND</v>
          </cell>
          <cell r="K650" t="str">
            <v>A21382020-1090480860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ICIO"/>
      <sheetName val="INDICE"/>
      <sheetName val="APU"/>
      <sheetName val="EQUIPOS"/>
      <sheetName val="MATERIALES"/>
      <sheetName val="TRANSPORTES"/>
      <sheetName val="MANO DE OBRA"/>
      <sheetName val="FACTOR PRESTACIONAL"/>
    </sheetNames>
    <sheetDataSet>
      <sheetData sheetId="0">
        <row r="5">
          <cell r="D5">
            <v>2</v>
          </cell>
        </row>
      </sheetData>
      <sheetData sheetId="1">
        <row r="3">
          <cell r="K3" t="str">
            <v>VERSIÓN:</v>
          </cell>
        </row>
        <row r="5">
          <cell r="H5">
            <v>5454</v>
          </cell>
          <cell r="K5" t="str">
            <v>FECHA:</v>
          </cell>
        </row>
        <row r="8">
          <cell r="D8" t="str">
            <v>MUNICIPIO DE CUBARA, BOYACÁ</v>
          </cell>
        </row>
        <row r="9">
          <cell r="D9" t="str">
            <v>SECRETARIA DE PLANEACIÓN Y OBRAS PUBLICAS</v>
          </cell>
        </row>
        <row r="10">
          <cell r="D10" t="str">
            <v>INVENTARIO DE ACTIVIDADES DE OBRA 2026</v>
          </cell>
        </row>
        <row r="12">
          <cell r="C12" t="str">
            <v>ID</v>
          </cell>
          <cell r="D12" t="str">
            <v>ÍTEMS</v>
          </cell>
          <cell r="E12" t="str">
            <v>REFERENCIA</v>
          </cell>
          <cell r="F12" t="str">
            <v>GENERAL</v>
          </cell>
          <cell r="G12" t="str">
            <v>PARTICULAR</v>
          </cell>
          <cell r="H12" t="str">
            <v>DESCRIPCIÓN</v>
          </cell>
          <cell r="I12" t="str">
            <v>UND</v>
          </cell>
          <cell r="J12" t="str">
            <v>CANTIDAD</v>
          </cell>
          <cell r="K12" t="str">
            <v>VALOR UNITARIO</v>
          </cell>
        </row>
        <row r="13">
          <cell r="D13">
            <v>1</v>
          </cell>
          <cell r="E13" t="str">
            <v>APUS BÁSICOS</v>
          </cell>
        </row>
        <row r="14">
          <cell r="D14">
            <v>1.01</v>
          </cell>
          <cell r="E14" t="str">
            <v>CONCRETOS - MORTEROS - ACERO DE REFUERZO</v>
          </cell>
        </row>
        <row r="15">
          <cell r="C15" t="str">
            <v>APU-00001</v>
          </cell>
          <cell r="D15" t="str">
            <v>1,01,01</v>
          </cell>
          <cell r="E15" t="str">
            <v>1.01.06</v>
          </cell>
          <cell r="H15" t="str">
            <v>CONCRETO DE 4000 PSI (1:2:2)</v>
          </cell>
          <cell r="I15" t="str">
            <v>M3</v>
          </cell>
          <cell r="J15">
            <v>1</v>
          </cell>
          <cell r="K15">
            <v>869721.17999999993</v>
          </cell>
        </row>
        <row r="16">
          <cell r="C16" t="str">
            <v>APU-00002</v>
          </cell>
          <cell r="D16" t="str">
            <v>1,01,02</v>
          </cell>
          <cell r="E16" t="str">
            <v>1.01.05</v>
          </cell>
          <cell r="H16" t="str">
            <v>CONCRETO DE 3500 PSI (1:2:3)</v>
          </cell>
          <cell r="I16" t="str">
            <v>M3</v>
          </cell>
          <cell r="J16">
            <v>1</v>
          </cell>
          <cell r="K16">
            <v>828941.76</v>
          </cell>
        </row>
        <row r="17">
          <cell r="C17" t="str">
            <v>APU-00003</v>
          </cell>
          <cell r="D17" t="str">
            <v>1,01,03</v>
          </cell>
          <cell r="E17" t="str">
            <v>1.01.04</v>
          </cell>
          <cell r="H17" t="str">
            <v>CONCRETO DE 3000 PSI (1:2:3)</v>
          </cell>
          <cell r="I17" t="str">
            <v>M3</v>
          </cell>
          <cell r="J17">
            <v>1</v>
          </cell>
          <cell r="K17">
            <v>765149.14</v>
          </cell>
        </row>
        <row r="18">
          <cell r="C18" t="str">
            <v>APU-00004</v>
          </cell>
          <cell r="D18" t="str">
            <v>1,01,04</v>
          </cell>
          <cell r="E18" t="str">
            <v>1.01.07</v>
          </cell>
          <cell r="H18" t="str">
            <v>CONCRETO IMPERMEABILIZADO DE 3000 PSI (1:2:3)</v>
          </cell>
          <cell r="I18" t="str">
            <v>M3</v>
          </cell>
          <cell r="J18">
            <v>1</v>
          </cell>
          <cell r="K18">
            <v>836600.33000000007</v>
          </cell>
        </row>
        <row r="19">
          <cell r="C19" t="str">
            <v>APU-00005</v>
          </cell>
          <cell r="D19" t="str">
            <v>1,01,05</v>
          </cell>
          <cell r="E19" t="str">
            <v>1.01.03</v>
          </cell>
          <cell r="H19" t="str">
            <v>CONCRETO DE 2500 PSI (1:2:4)</v>
          </cell>
          <cell r="I19" t="str">
            <v>M3</v>
          </cell>
          <cell r="J19">
            <v>1</v>
          </cell>
          <cell r="K19">
            <v>703756.21000000008</v>
          </cell>
        </row>
        <row r="20">
          <cell r="C20" t="str">
            <v>APU-00006</v>
          </cell>
          <cell r="D20" t="str">
            <v>1,01,06</v>
          </cell>
          <cell r="E20" t="str">
            <v>1.01.02</v>
          </cell>
          <cell r="H20" t="str">
            <v>CONCRETO DE 2000 PSI (1:3:4)</v>
          </cell>
          <cell r="I20" t="str">
            <v>M3</v>
          </cell>
          <cell r="J20">
            <v>1</v>
          </cell>
          <cell r="K20">
            <v>641777.72</v>
          </cell>
        </row>
        <row r="21">
          <cell r="C21" t="str">
            <v>APU-00007</v>
          </cell>
          <cell r="D21" t="str">
            <v>1,01,07</v>
          </cell>
          <cell r="E21" t="str">
            <v>1.02.05</v>
          </cell>
          <cell r="H21" t="str">
            <v>MORTERO 1:4</v>
          </cell>
          <cell r="I21" t="str">
            <v>M3</v>
          </cell>
          <cell r="J21">
            <v>1</v>
          </cell>
          <cell r="K21">
            <v>646005.1399999999</v>
          </cell>
        </row>
        <row r="22">
          <cell r="C22" t="str">
            <v>APU-00008</v>
          </cell>
          <cell r="D22" t="str">
            <v>1,01,08</v>
          </cell>
          <cell r="E22" t="str">
            <v>1.02.06</v>
          </cell>
          <cell r="H22" t="str">
            <v>MORTERO 1:4 IMPERMEABILIZADO</v>
          </cell>
          <cell r="I22" t="str">
            <v>M3</v>
          </cell>
          <cell r="J22">
            <v>1</v>
          </cell>
          <cell r="K22">
            <v>934466.39</v>
          </cell>
        </row>
        <row r="23">
          <cell r="C23" t="str">
            <v>APU-00009</v>
          </cell>
          <cell r="D23" t="str">
            <v>1,01,09</v>
          </cell>
          <cell r="E23" t="str">
            <v>1.02.03</v>
          </cell>
          <cell r="H23" t="str">
            <v>MORTERO 1:3</v>
          </cell>
          <cell r="I23" t="str">
            <v>M3</v>
          </cell>
          <cell r="J23">
            <v>1</v>
          </cell>
          <cell r="K23">
            <v>720478.82000000007</v>
          </cell>
        </row>
        <row r="24">
          <cell r="C24" t="str">
            <v>APU-00010</v>
          </cell>
          <cell r="D24" t="str">
            <v>1,01,10</v>
          </cell>
          <cell r="E24" t="str">
            <v>1.02.04</v>
          </cell>
          <cell r="H24" t="str">
            <v>MORTERO 1:3 IMPERMEABILIZADO</v>
          </cell>
          <cell r="I24" t="str">
            <v>M3</v>
          </cell>
          <cell r="J24">
            <v>1</v>
          </cell>
          <cell r="K24">
            <v>996150.34</v>
          </cell>
        </row>
        <row r="25">
          <cell r="H25" t="str">
            <v>ACERO DE REFUERZO</v>
          </cell>
        </row>
        <row r="26">
          <cell r="C26" t="str">
            <v>APU-00011</v>
          </cell>
          <cell r="D26" t="str">
            <v>1,01,11</v>
          </cell>
          <cell r="E26" t="str">
            <v>3.10.12</v>
          </cell>
          <cell r="H26" t="str">
            <v>SUMINISTRO, FIGURADA Y AMARRE DE ACERO 60,000 PSI (420 Mpa)</v>
          </cell>
          <cell r="I26" t="str">
            <v>KG</v>
          </cell>
          <cell r="J26">
            <v>1</v>
          </cell>
          <cell r="K26">
            <v>13885</v>
          </cell>
        </row>
        <row r="27">
          <cell r="C27" t="str">
            <v>APU-00012</v>
          </cell>
          <cell r="D27" t="str">
            <v>1,01,12</v>
          </cell>
          <cell r="E27" t="str">
            <v>LOCAL</v>
          </cell>
          <cell r="H27" t="str">
            <v xml:space="preserve">SUMINISTRO E INSTALACIÓN DE MALLA ELECTROSOLDADA 6.00 mm 15X15 CM </v>
          </cell>
          <cell r="I27" t="str">
            <v>M2</v>
          </cell>
          <cell r="J27">
            <v>1</v>
          </cell>
          <cell r="K27">
            <v>33427</v>
          </cell>
        </row>
        <row r="28">
          <cell r="C28" t="str">
            <v>APU-00013</v>
          </cell>
          <cell r="D28" t="str">
            <v>1,01,13</v>
          </cell>
          <cell r="E28" t="str">
            <v>LOCAL</v>
          </cell>
          <cell r="H28" t="str">
            <v xml:space="preserve">SUMINISTRO E INSTALACIÓN DE MALLA ELECTROSOLDADA 4.00 mm 15X15 CM </v>
          </cell>
          <cell r="I28" t="str">
            <v>M2</v>
          </cell>
          <cell r="J28">
            <v>1</v>
          </cell>
          <cell r="K28">
            <v>19043</v>
          </cell>
        </row>
        <row r="29">
          <cell r="D29">
            <v>2</v>
          </cell>
          <cell r="E29" t="str">
            <v>VIVIENDA Y EDIFICACIÓN</v>
          </cell>
        </row>
        <row r="30">
          <cell r="D30">
            <v>2.0099999999999998</v>
          </cell>
          <cell r="E30" t="str">
            <v>PRELIMINARES</v>
          </cell>
        </row>
        <row r="31">
          <cell r="C31" t="str">
            <v>APU-00014</v>
          </cell>
          <cell r="D31" t="str">
            <v>2,01,01</v>
          </cell>
          <cell r="E31" t="str">
            <v>2.01.62</v>
          </cell>
          <cell r="H31" t="str">
            <v>LOCALIZACIÓN Y REPLANTEO DE OBRA ARQUITECTÓNICA (INCLUYE COMISIÓN TOPOGRÁFICA)</v>
          </cell>
          <cell r="I31" t="str">
            <v>M2</v>
          </cell>
          <cell r="J31">
            <v>1</v>
          </cell>
          <cell r="K31">
            <v>13617</v>
          </cell>
        </row>
        <row r="32">
          <cell r="C32" t="str">
            <v>APU-00015</v>
          </cell>
          <cell r="D32" t="str">
            <v>2,01,02</v>
          </cell>
          <cell r="E32" t="str">
            <v>2.01.63</v>
          </cell>
          <cell r="H32" t="str">
            <v>LOCALIZACIÓN Y REPLANTEO DE OBRA ARQUITECTÓNICA (NO INCLUYE COMISIÓN TOPOGRÁFICA)</v>
          </cell>
          <cell r="I32" t="str">
            <v>M2</v>
          </cell>
          <cell r="J32">
            <v>1</v>
          </cell>
          <cell r="K32">
            <v>5949</v>
          </cell>
        </row>
        <row r="33">
          <cell r="C33" t="str">
            <v>APU-00016</v>
          </cell>
          <cell r="D33" t="str">
            <v>2,01,03</v>
          </cell>
          <cell r="E33" t="str">
            <v>2.01.52</v>
          </cell>
          <cell r="H33" t="str">
            <v>DESMONTE DE CUBIERTA DE ZINC + ENTRAMADO. (INCLUYE RETIRO Y ACARREO LIBRE HASTA 5 KM.)</v>
          </cell>
          <cell r="I33" t="str">
            <v>M2</v>
          </cell>
          <cell r="J33">
            <v>1</v>
          </cell>
          <cell r="K33">
            <v>34901</v>
          </cell>
        </row>
        <row r="34">
          <cell r="C34" t="str">
            <v>APU-00017</v>
          </cell>
          <cell r="D34" t="str">
            <v>2,01,04</v>
          </cell>
          <cell r="E34" t="str">
            <v>2.01.50</v>
          </cell>
          <cell r="H34" t="str">
            <v>DESMONTE CUBIERTAS TEJA DE ASBESTO Y/ O ASBESTO CEMENTO. (INCLUYE RETIRO - ACARREO LIBRE HASTA 5 KM.)</v>
          </cell>
          <cell r="I34" t="str">
            <v>M2</v>
          </cell>
          <cell r="J34">
            <v>1</v>
          </cell>
          <cell r="K34">
            <v>23819</v>
          </cell>
        </row>
        <row r="35">
          <cell r="C35" t="str">
            <v>APU-00018</v>
          </cell>
          <cell r="D35" t="str">
            <v>2,01,05</v>
          </cell>
          <cell r="E35" t="str">
            <v>2.01.47</v>
          </cell>
          <cell r="H35" t="str">
            <v>DESMONTE DE CORREAS METÁLICAS  (INCLUYE RETIRO Y ACARREO LIBRE HASTA 5 KM.)</v>
          </cell>
          <cell r="I35" t="str">
            <v>M</v>
          </cell>
          <cell r="J35">
            <v>1</v>
          </cell>
          <cell r="K35">
            <v>10530</v>
          </cell>
        </row>
        <row r="36">
          <cell r="C36" t="str">
            <v>APU-000181</v>
          </cell>
          <cell r="D36" t="str">
            <v>2,01,06</v>
          </cell>
          <cell r="E36" t="str">
            <v>LOCAL</v>
          </cell>
          <cell r="H36" t="str">
            <v>DESMONTE DE CORREAS EN MADERA  (INCLUYE RETIRO Y ACARREO LIBRE HASTA 5 KM.)</v>
          </cell>
          <cell r="I36" t="str">
            <v>M</v>
          </cell>
          <cell r="J36">
            <v>1</v>
          </cell>
          <cell r="K36">
            <v>9198</v>
          </cell>
        </row>
        <row r="37">
          <cell r="C37" t="str">
            <v>APU-00019</v>
          </cell>
          <cell r="D37" t="str">
            <v>2,01,07</v>
          </cell>
          <cell r="E37" t="str">
            <v>2.01.57</v>
          </cell>
          <cell r="H37" t="str">
            <v>DESMONTE DE ESTRUCTURA METÁLICA PERFILES - VIGAS.</v>
          </cell>
          <cell r="I37" t="str">
            <v>KG</v>
          </cell>
          <cell r="J37">
            <v>1</v>
          </cell>
          <cell r="K37">
            <v>4785</v>
          </cell>
        </row>
        <row r="38">
          <cell r="C38" t="str">
            <v>APU-00020</v>
          </cell>
          <cell r="D38" t="str">
            <v>2,01,08</v>
          </cell>
          <cell r="E38" t="str">
            <v>2.01.27</v>
          </cell>
          <cell r="H38" t="str">
            <v>DEMOLICIÓN DE MESÓN EN CONCRETO. (INCLUYE RETIRO Y ACARREO LIBRE HASTA 5 KM.)</v>
          </cell>
          <cell r="I38" t="str">
            <v>M2</v>
          </cell>
          <cell r="J38">
            <v>1</v>
          </cell>
          <cell r="K38">
            <v>60213</v>
          </cell>
        </row>
        <row r="39">
          <cell r="C39" t="str">
            <v>APU-00021</v>
          </cell>
          <cell r="D39" t="str">
            <v>2,01,09</v>
          </cell>
          <cell r="E39" t="str">
            <v>2.01.30</v>
          </cell>
          <cell r="H39" t="str">
            <v>DEMOLICIÓN DE MUROS EN MAMPOSTERÍA DE LADRILLO E = 0.25 M. (INCLUYE RETIRO Y ACARREO LIBRE HASTA 5 KM.)</v>
          </cell>
          <cell r="I39" t="str">
            <v>M2</v>
          </cell>
          <cell r="J39">
            <v>1</v>
          </cell>
          <cell r="K39">
            <v>37885</v>
          </cell>
        </row>
        <row r="40">
          <cell r="C40" t="str">
            <v>APU-00022</v>
          </cell>
          <cell r="D40" t="str">
            <v>2,01,10</v>
          </cell>
          <cell r="E40" t="str">
            <v>2.01.23</v>
          </cell>
          <cell r="H40" t="str">
            <v>DEMOLICIÓN DE ENCHAPE CERÁMICO, (INCLUYE RETIRO Y ACARREO LIBRE HASTA 5 KM.)</v>
          </cell>
          <cell r="I40" t="str">
            <v>M2</v>
          </cell>
          <cell r="J40">
            <v>1</v>
          </cell>
          <cell r="K40">
            <v>20170</v>
          </cell>
        </row>
        <row r="41">
          <cell r="C41" t="str">
            <v>APU-00023</v>
          </cell>
          <cell r="D41" t="str">
            <v>2,01,11</v>
          </cell>
          <cell r="E41" t="str">
            <v>2.01.53</v>
          </cell>
          <cell r="H41" t="str">
            <v>DESMONTE DE DIVISIÓN - PISO A TECHO. (INCLUYE RETIRO Y ACARREO LIBRE HASTA 5 KM.)</v>
          </cell>
          <cell r="I41" t="str">
            <v>M2</v>
          </cell>
          <cell r="J41">
            <v>1</v>
          </cell>
          <cell r="K41">
            <v>25602</v>
          </cell>
        </row>
        <row r="42">
          <cell r="C42" t="str">
            <v>APU-00024</v>
          </cell>
          <cell r="D42" t="str">
            <v>2,01,12</v>
          </cell>
          <cell r="E42" t="str">
            <v>2.19.11</v>
          </cell>
          <cell r="H42" t="str">
            <v>ASEO GENERAL PARA ENTREGA FINAL DE EDIFICACIONES INCLUYE MUROS, FACHADAS, VENTANAS PUERTAS Y CIELO RASOS</v>
          </cell>
          <cell r="I42" t="str">
            <v>M2</v>
          </cell>
          <cell r="J42">
            <v>1</v>
          </cell>
          <cell r="K42">
            <v>14512</v>
          </cell>
        </row>
        <row r="43">
          <cell r="C43" t="str">
            <v>APU-00025</v>
          </cell>
          <cell r="D43" t="str">
            <v>2,01,13</v>
          </cell>
          <cell r="E43" t="str">
            <v>LOCAL</v>
          </cell>
          <cell r="H43" t="str">
            <v>LIMPIEZA DE MUROS CON HIDROLAVADORA</v>
          </cell>
          <cell r="I43" t="str">
            <v>M2</v>
          </cell>
          <cell r="J43">
            <v>1</v>
          </cell>
          <cell r="K43">
            <v>7143</v>
          </cell>
        </row>
        <row r="44">
          <cell r="C44" t="str">
            <v>APU-00026</v>
          </cell>
          <cell r="D44" t="str">
            <v>2,01,14</v>
          </cell>
          <cell r="E44" t="str">
            <v xml:space="preserve">2.01.65 </v>
          </cell>
          <cell r="H44" t="str">
            <v>REGATAS SOBRE MUROS EN CONCRETO, MAMPOSTERÍA DE LADRILLO O DE BLOQUE</v>
          </cell>
          <cell r="I44" t="str">
            <v>M</v>
          </cell>
          <cell r="J44">
            <v>1</v>
          </cell>
          <cell r="K44">
            <v>5774</v>
          </cell>
        </row>
        <row r="45">
          <cell r="C45" t="str">
            <v>APU-00027</v>
          </cell>
          <cell r="D45" t="str">
            <v>2,01,15</v>
          </cell>
          <cell r="E45" t="str">
            <v>2.01.29</v>
          </cell>
          <cell r="H45" t="str">
            <v>DEMOLICIÓN DE MURO EN CONCRETO REFORZADO, (INCLUYE RETIRO Y ACARREO LIBRE HASTA 5 KM.)</v>
          </cell>
          <cell r="I45" t="str">
            <v>M2</v>
          </cell>
          <cell r="J45">
            <v>1</v>
          </cell>
          <cell r="K45">
            <v>396451</v>
          </cell>
        </row>
        <row r="46">
          <cell r="C46" t="str">
            <v>APU-00028</v>
          </cell>
          <cell r="D46" t="str">
            <v>2,01,16</v>
          </cell>
          <cell r="E46" t="str">
            <v>2.01.31</v>
          </cell>
          <cell r="H46" t="str">
            <v>DEMOLICIÓN DE MUROS EN MAMPOSTERÍA DE LADRILLO E = 0.15 M. (INCLUYE RETIRO Y ACARREO LIBRE HASTA 5 KM.)</v>
          </cell>
          <cell r="I46" t="str">
            <v>M2</v>
          </cell>
          <cell r="J46">
            <v>1</v>
          </cell>
          <cell r="K46">
            <v>31112</v>
          </cell>
        </row>
        <row r="47">
          <cell r="C47" t="str">
            <v>APU-00029</v>
          </cell>
          <cell r="D47" t="str">
            <v>2,01,17</v>
          </cell>
          <cell r="E47" t="str">
            <v>2.01.32</v>
          </cell>
          <cell r="H47" t="str">
            <v>DEMOLICIÓN DE PAÑETES. (INCLUYE RETIRO Y ACARREO LIBRE HASTA 5 KM.)</v>
          </cell>
          <cell r="I47" t="str">
            <v>M2</v>
          </cell>
          <cell r="J47">
            <v>1</v>
          </cell>
          <cell r="K47">
            <v>14618</v>
          </cell>
        </row>
        <row r="48">
          <cell r="C48" t="str">
            <v>APU-00030</v>
          </cell>
          <cell r="D48" t="str">
            <v>2,01,18</v>
          </cell>
          <cell r="E48" t="str">
            <v>2.01.36</v>
          </cell>
          <cell r="H48" t="str">
            <v>DEMOLICIÓN DE PLACA DE PISO EN CONCRETO DE E = 10 CM. (INCLUYE RETIRO Y ACARREO LIBRE HASTA 5 KM.)</v>
          </cell>
          <cell r="I48" t="str">
            <v>M2</v>
          </cell>
          <cell r="J48">
            <v>1</v>
          </cell>
          <cell r="K48">
            <v>92783</v>
          </cell>
        </row>
        <row r="49">
          <cell r="C49" t="str">
            <v>APU-000301</v>
          </cell>
          <cell r="D49" t="str">
            <v>2,01,22</v>
          </cell>
          <cell r="H49" t="str">
            <v>DEMOLICIÓN DE PLACA DE ENTREPISO  EN CONCRETO DE E = 10 CM. (INCLUYE RETIRO Y ACARREO LIBRE HASTA 5 KM.)</v>
          </cell>
          <cell r="I49" t="str">
            <v>M3</v>
          </cell>
          <cell r="J49">
            <v>1</v>
          </cell>
          <cell r="K49">
            <v>229738</v>
          </cell>
        </row>
        <row r="50">
          <cell r="C50" t="str">
            <v>APU-00031</v>
          </cell>
          <cell r="D50" t="str">
            <v>2,01,19</v>
          </cell>
          <cell r="E50" t="str">
            <v>2.01.34</v>
          </cell>
          <cell r="H50" t="str">
            <v>DEMOLICIÓN DE PISO EN CERÁMICA + MORTERO. (INCLUYE RETIRO Y ACARREO LIBRE HASTA 5 KM.)</v>
          </cell>
          <cell r="I50" t="str">
            <v>M2</v>
          </cell>
          <cell r="J50">
            <v>1</v>
          </cell>
          <cell r="K50">
            <v>20684</v>
          </cell>
        </row>
        <row r="51">
          <cell r="C51" t="str">
            <v>APU-00032</v>
          </cell>
          <cell r="D51" t="str">
            <v>2,01,20</v>
          </cell>
          <cell r="E51" t="str">
            <v>2.01.59</v>
          </cell>
          <cell r="H51" t="str">
            <v>DESMONTE DE MARCOS, PUERTAS Y VENTANAS.</v>
          </cell>
          <cell r="I51" t="str">
            <v>M2</v>
          </cell>
          <cell r="J51">
            <v>1</v>
          </cell>
          <cell r="K51">
            <v>60447</v>
          </cell>
        </row>
        <row r="52">
          <cell r="C52" t="str">
            <v>APU-00033</v>
          </cell>
          <cell r="D52" t="str">
            <v>2,01,21</v>
          </cell>
          <cell r="E52" t="str">
            <v>2.01.17</v>
          </cell>
          <cell r="H52" t="str">
            <v>DEMOLICIÓN DE CIELO FALSO EN ESTRUCTURA DE ALUMINIO, (INCLUYE RETIRO Y ACARREO LIBRE HASTA 5 KM.)</v>
          </cell>
          <cell r="I52" t="str">
            <v>M2</v>
          </cell>
          <cell r="J52">
            <v>1</v>
          </cell>
          <cell r="K52">
            <v>19409</v>
          </cell>
        </row>
        <row r="53">
          <cell r="C53" t="str">
            <v>APU-000302</v>
          </cell>
          <cell r="D53" t="str">
            <v>2,01,23</v>
          </cell>
          <cell r="H53" t="str">
            <v xml:space="preserve"> DESMONTE DE TUBERÍAS HIDRÁULICAS (INCLUYE RETIRO Y ACARREO LIBRE HASTA 5 KM.)</v>
          </cell>
          <cell r="I53" t="str">
            <v>ML</v>
          </cell>
          <cell r="J53">
            <v>1</v>
          </cell>
          <cell r="K53">
            <v>2046</v>
          </cell>
        </row>
        <row r="54">
          <cell r="C54" t="str">
            <v>APU-000303</v>
          </cell>
          <cell r="D54" t="str">
            <v>2,01,24</v>
          </cell>
          <cell r="H54" t="str">
            <v xml:space="preserve"> DESMONTE DE APARATOS SANITARIOS </v>
          </cell>
          <cell r="I54" t="str">
            <v>UND</v>
          </cell>
          <cell r="J54">
            <v>1</v>
          </cell>
          <cell r="K54">
            <v>19098</v>
          </cell>
        </row>
        <row r="55">
          <cell r="C55" t="str">
            <v>APU-000304</v>
          </cell>
          <cell r="D55" t="str">
            <v>2,01,25</v>
          </cell>
          <cell r="E55" t="str">
            <v>2,01,61</v>
          </cell>
          <cell r="H55" t="str">
            <v>DESMONTE DE VIDRIOS (INCLUYE RETIRO Y ACARREO LIBRE HASTA 5 KM.)</v>
          </cell>
          <cell r="I55" t="str">
            <v>M2</v>
          </cell>
          <cell r="J55">
            <v>1</v>
          </cell>
          <cell r="K55">
            <v>7126</v>
          </cell>
        </row>
        <row r="56">
          <cell r="C56" t="str">
            <v>APU-000305</v>
          </cell>
          <cell r="D56" t="str">
            <v>2,01,26</v>
          </cell>
          <cell r="E56" t="str">
            <v>3,13,08</v>
          </cell>
          <cell r="H56" t="str">
            <v>CERRAMIENTO EN VARA ROLLIZA Y LONA H = 1.50 M . DISTANCIA ENTRE POSTES 2 M PARA 2 USOS</v>
          </cell>
          <cell r="I56" t="str">
            <v>ML</v>
          </cell>
          <cell r="J56">
            <v>1</v>
          </cell>
          <cell r="K56">
            <v>19313</v>
          </cell>
        </row>
        <row r="57">
          <cell r="C57" t="str">
            <v>APU-000306</v>
          </cell>
          <cell r="D57" t="str">
            <v>2,01,27</v>
          </cell>
          <cell r="E57" t="str">
            <v>2,01,19</v>
          </cell>
          <cell r="H57" t="str">
            <v>DEMOLICIÓN DE COLUMNA EN CONCRETO, (INCLUYE RETIRO Y ACARREO LIBRE HASTA 5 KM.)</v>
          </cell>
          <cell r="I57" t="str">
            <v>M3</v>
          </cell>
          <cell r="J57">
            <v>1</v>
          </cell>
          <cell r="K57">
            <v>492903</v>
          </cell>
        </row>
        <row r="58">
          <cell r="C58" t="str">
            <v>APU-000307</v>
          </cell>
          <cell r="D58" t="str">
            <v>2,01,28</v>
          </cell>
          <cell r="H58" t="str">
            <v>DESMONTE DE PORTONES PARA REUTILIZAR</v>
          </cell>
          <cell r="I58" t="str">
            <v>M2</v>
          </cell>
          <cell r="J58">
            <v>1</v>
          </cell>
          <cell r="K58">
            <v>4775</v>
          </cell>
        </row>
        <row r="59">
          <cell r="C59" t="str">
            <v>APU-000308</v>
          </cell>
          <cell r="D59" t="str">
            <v>2,01,29</v>
          </cell>
          <cell r="E59" t="str">
            <v>2.01.58</v>
          </cell>
          <cell r="H59" t="str">
            <v xml:space="preserve">DESMONTE DE MALLA ESLABONADA DE H = 2.0 M.  </v>
          </cell>
          <cell r="I59" t="str">
            <v>ML</v>
          </cell>
          <cell r="J59">
            <v>1</v>
          </cell>
          <cell r="K59">
            <v>11375</v>
          </cell>
        </row>
        <row r="60">
          <cell r="C60" t="str">
            <v>APU-000309</v>
          </cell>
          <cell r="D60" t="str">
            <v>2,01,30</v>
          </cell>
          <cell r="E60" t="str">
            <v>2,01,11</v>
          </cell>
          <cell r="H60" t="str">
            <v>DEMOLICIÓN DE SARDINEL EN CONCRETO, (INCLUYE RETIRO Y ACARREO LIBRE HASTA 5 KM.</v>
          </cell>
          <cell r="I60" t="str">
            <v>ML</v>
          </cell>
          <cell r="J60">
            <v>1</v>
          </cell>
          <cell r="K60">
            <v>15278</v>
          </cell>
        </row>
        <row r="61">
          <cell r="C61" t="str">
            <v>APU-000310</v>
          </cell>
          <cell r="D61" t="str">
            <v>2,01,31</v>
          </cell>
          <cell r="E61" t="str">
            <v>2.01.31</v>
          </cell>
          <cell r="H61" t="str">
            <v>DEMOLICIÓN DE MUROS EN MAMPOSTERÍA DE LADRILLO E = 0.15 M. (INCLUYE RETIRO Y ACARREO LIBRE HASTA 5 KM.)</v>
          </cell>
          <cell r="I61" t="str">
            <v>M2</v>
          </cell>
          <cell r="J61">
            <v>1</v>
          </cell>
          <cell r="K61">
            <v>31145</v>
          </cell>
        </row>
        <row r="62">
          <cell r="D62">
            <v>2.02</v>
          </cell>
          <cell r="E62" t="str">
            <v>MOVIMIENTO DE TIERRAS</v>
          </cell>
        </row>
        <row r="63">
          <cell r="C63" t="str">
            <v>APU-00034</v>
          </cell>
          <cell r="D63" t="str">
            <v>2,02,01</v>
          </cell>
          <cell r="E63" t="str">
            <v>2.01.42</v>
          </cell>
          <cell r="H63" t="str">
            <v>DESCAPOTE MANUAL HASTA 20 CM (INCLUYE RETIRO Y ACARREO LIBRE HASTA 5 KM)</v>
          </cell>
          <cell r="I63" t="str">
            <v>M2</v>
          </cell>
          <cell r="J63">
            <v>1</v>
          </cell>
          <cell r="K63">
            <v>18897</v>
          </cell>
        </row>
        <row r="64">
          <cell r="C64" t="str">
            <v>APU-000371</v>
          </cell>
          <cell r="D64" t="str">
            <v>2,02,05</v>
          </cell>
          <cell r="H64" t="str">
            <v xml:space="preserve">DESCAPOTE MANUAL HASTA 20 CM </v>
          </cell>
          <cell r="I64" t="str">
            <v>M2</v>
          </cell>
          <cell r="J64">
            <v>1</v>
          </cell>
          <cell r="K64">
            <v>14921</v>
          </cell>
        </row>
        <row r="65">
          <cell r="C65" t="str">
            <v>APU-00035</v>
          </cell>
          <cell r="D65" t="str">
            <v>2,02,02</v>
          </cell>
          <cell r="E65" t="str">
            <v>2.01.70</v>
          </cell>
          <cell r="H65" t="str">
            <v>EXCAVACIÓN MANUAL EN MATERIAL COMÚN</v>
          </cell>
          <cell r="I65" t="str">
            <v>M3</v>
          </cell>
          <cell r="J65">
            <v>1</v>
          </cell>
          <cell r="K65">
            <v>116450</v>
          </cell>
        </row>
        <row r="66">
          <cell r="C66" t="str">
            <v>APU-00036</v>
          </cell>
          <cell r="D66" t="str">
            <v>2,02,03</v>
          </cell>
          <cell r="E66" t="str">
            <v>2.01.71</v>
          </cell>
          <cell r="H66" t="str">
            <v>EXCAVACIÓN MANUAL EN MATERIAL CONGLOMERADO</v>
          </cell>
          <cell r="I66" t="str">
            <v>M3</v>
          </cell>
          <cell r="J66">
            <v>1</v>
          </cell>
          <cell r="K66">
            <v>163030</v>
          </cell>
        </row>
        <row r="67">
          <cell r="C67" t="str">
            <v>APU-00037</v>
          </cell>
          <cell r="D67" t="str">
            <v>2,02,04</v>
          </cell>
          <cell r="E67" t="str">
            <v>LOCAL</v>
          </cell>
          <cell r="H67" t="str">
            <v>SUMINISTRO Y COMPACTACIÓN DE MATERIAL GRANULAR NATURAL ≤ 4" (100 MM) PARA RELLENOS</v>
          </cell>
          <cell r="I67" t="str">
            <v>M3</v>
          </cell>
          <cell r="J67">
            <v>1</v>
          </cell>
          <cell r="K67">
            <v>154155</v>
          </cell>
        </row>
        <row r="68">
          <cell r="D68">
            <v>2.0299999999999998</v>
          </cell>
          <cell r="E68" t="str">
            <v>CIMENTACIONES</v>
          </cell>
        </row>
        <row r="69">
          <cell r="C69" t="str">
            <v>APU-00038</v>
          </cell>
          <cell r="D69" t="str">
            <v>2,03,01</v>
          </cell>
          <cell r="E69" t="str">
            <v>2.02.24</v>
          </cell>
          <cell r="H69" t="str">
            <v>RELLENO CON MATERIAL DEL SITIO, COMPACTADO CON RANA</v>
          </cell>
          <cell r="I69" t="str">
            <v>M3</v>
          </cell>
          <cell r="J69">
            <v>1</v>
          </cell>
          <cell r="K69">
            <v>47909</v>
          </cell>
        </row>
        <row r="70">
          <cell r="C70" t="str">
            <v>APU-000473</v>
          </cell>
          <cell r="D70" t="str">
            <v>2,03,13</v>
          </cell>
          <cell r="E70" t="str">
            <v>LOCAL</v>
          </cell>
          <cell r="H70" t="str">
            <v>RELLENO EN MATERIAL TRITURADO 3/4" COMPACTADO MANUALMENTE E:10CM</v>
          </cell>
          <cell r="I70" t="str">
            <v>M2</v>
          </cell>
          <cell r="J70">
            <v>1</v>
          </cell>
          <cell r="K70">
            <v>26375</v>
          </cell>
        </row>
        <row r="71">
          <cell r="C71" t="str">
            <v>APU-000474</v>
          </cell>
          <cell r="D71" t="str">
            <v>2,03,14</v>
          </cell>
          <cell r="E71" t="str">
            <v>LOCAL</v>
          </cell>
          <cell r="H71" t="str">
            <v>RELLENO CON MATERIAL DE EXCAVACIÓN COMPACTADO MANUALMENTE CON PISÓN</v>
          </cell>
          <cell r="I71" t="str">
            <v>M3</v>
          </cell>
          <cell r="J71">
            <v>1</v>
          </cell>
          <cell r="K71">
            <v>50998</v>
          </cell>
        </row>
        <row r="72">
          <cell r="C72" t="str">
            <v>APU-00039</v>
          </cell>
          <cell r="D72" t="str">
            <v>2,03,02</v>
          </cell>
          <cell r="E72" t="str">
            <v>2.02.25</v>
          </cell>
          <cell r="H72" t="str">
            <v>SOLADO CONCRETO f'c = 2000 psi (14 MPa), ESPESOR 0.05 M</v>
          </cell>
          <cell r="I72" t="str">
            <v>M2</v>
          </cell>
          <cell r="J72">
            <v>1</v>
          </cell>
          <cell r="K72">
            <v>65698</v>
          </cell>
        </row>
        <row r="73">
          <cell r="C73" t="str">
            <v>APU-00040</v>
          </cell>
          <cell r="D73" t="str">
            <v>2,03,03</v>
          </cell>
          <cell r="E73" t="str">
            <v>2.02.26</v>
          </cell>
          <cell r="H73" t="str">
            <v>SOLADO CONCRETO f'c = 2000 psi (14 MPa), ESPESOR 0.07 M</v>
          </cell>
          <cell r="I73" t="str">
            <v>M2</v>
          </cell>
          <cell r="J73">
            <v>1</v>
          </cell>
          <cell r="K73">
            <v>84821</v>
          </cell>
        </row>
        <row r="74">
          <cell r="C74" t="str">
            <v>APU-00041</v>
          </cell>
          <cell r="D74" t="str">
            <v>2,03,04</v>
          </cell>
          <cell r="E74" t="str">
            <v>2.02.09</v>
          </cell>
          <cell r="H74" t="str">
            <v>CONCRETO CICLÓPEO 21MPa (3000 PSI) RELACIÓN 60C/40P</v>
          </cell>
          <cell r="I74" t="str">
            <v>M3</v>
          </cell>
          <cell r="J74">
            <v>1</v>
          </cell>
          <cell r="K74">
            <v>1108683</v>
          </cell>
        </row>
        <row r="75">
          <cell r="C75" t="str">
            <v>APU-00042</v>
          </cell>
          <cell r="D75" t="str">
            <v>2,03,05</v>
          </cell>
          <cell r="E75" t="str">
            <v>2.02.10</v>
          </cell>
          <cell r="H75" t="str">
            <v>ZAPATA CUADRADA EN CONCRETO f'c = 3000 PSI (21MPa), Dimensiones 0,9x0,9x0,25 m</v>
          </cell>
          <cell r="I75" t="str">
            <v>M3</v>
          </cell>
          <cell r="J75">
            <v>1</v>
          </cell>
          <cell r="K75">
            <v>1763453</v>
          </cell>
        </row>
        <row r="76">
          <cell r="C76" t="str">
            <v>APU-000475</v>
          </cell>
          <cell r="D76" t="str">
            <v>2,03,15</v>
          </cell>
          <cell r="H76" t="str">
            <v>ZAPATA CUADRADA EN CONCRETO f'c = 3000 PSI (21MPa), Dimensiones 1,00x1,00x0,45 m</v>
          </cell>
          <cell r="I76" t="str">
            <v>M3</v>
          </cell>
          <cell r="J76">
            <v>1</v>
          </cell>
          <cell r="K76">
            <v>1743191</v>
          </cell>
        </row>
        <row r="77">
          <cell r="C77" t="str">
            <v>APU-000471</v>
          </cell>
          <cell r="D77" t="str">
            <v>2,03,11</v>
          </cell>
          <cell r="E77" t="str">
            <v>2.02.10</v>
          </cell>
          <cell r="H77" t="str">
            <v>ZAPATA CUADRADA EN CONCRETO f'c = 3000 PSI (21MPa), Dimensiones 1,5x1,5x0,3 m</v>
          </cell>
          <cell r="I77" t="str">
            <v>M3</v>
          </cell>
          <cell r="J77">
            <v>1</v>
          </cell>
          <cell r="K77">
            <v>1711429</v>
          </cell>
        </row>
        <row r="78">
          <cell r="C78" t="str">
            <v>APU-000476</v>
          </cell>
          <cell r="D78" t="str">
            <v>2,03,16</v>
          </cell>
          <cell r="H78" t="str">
            <v>ZAPATA RECTAMGULAR  EN CONCRETO f'c = 3000 PSI (21MPa), Dimensiones 2,00mx1,50mx0,45m</v>
          </cell>
          <cell r="I78" t="str">
            <v>M3</v>
          </cell>
          <cell r="J78">
            <v>1</v>
          </cell>
          <cell r="K78">
            <v>1698950</v>
          </cell>
        </row>
        <row r="79">
          <cell r="C79" t="str">
            <v>APU-000472</v>
          </cell>
          <cell r="D79" t="str">
            <v>2,03,12</v>
          </cell>
          <cell r="E79" t="str">
            <v>2.03.01</v>
          </cell>
          <cell r="H79" t="str">
            <v>PEDESTAL EN CONCRETO f'c = 3000 PSI (21MPa), Dimensiones 0,40x0,40x0,55 m</v>
          </cell>
          <cell r="I79" t="str">
            <v>M3</v>
          </cell>
          <cell r="J79">
            <v>1</v>
          </cell>
          <cell r="K79">
            <v>1930936</v>
          </cell>
        </row>
        <row r="80">
          <cell r="C80" t="str">
            <v>APU-000477</v>
          </cell>
          <cell r="D80" t="str">
            <v>2,03,17</v>
          </cell>
          <cell r="H80" t="str">
            <v>PEDESTAL EN CONCRETO f'c = 3000 PSI (21MPa), Dimensiones 0,45X0,65X0,75m</v>
          </cell>
          <cell r="I80" t="str">
            <v>M3</v>
          </cell>
          <cell r="J80">
            <v>1</v>
          </cell>
          <cell r="K80">
            <v>1845356</v>
          </cell>
        </row>
        <row r="81">
          <cell r="C81" t="str">
            <v>APU-000478</v>
          </cell>
          <cell r="D81" t="str">
            <v>2,03,18</v>
          </cell>
          <cell r="H81" t="str">
            <v>PEDESTAL EN CONCRETO f'c = 3000 PSI (21MPa), Dimensiones 1,10X0,50X0,75m</v>
          </cell>
          <cell r="I81" t="str">
            <v>M3</v>
          </cell>
          <cell r="J81">
            <v>1</v>
          </cell>
          <cell r="K81">
            <v>1809633</v>
          </cell>
        </row>
        <row r="82">
          <cell r="C82" t="str">
            <v>APU-00043</v>
          </cell>
          <cell r="D82" t="str">
            <v>2,03,06</v>
          </cell>
          <cell r="E82" t="str">
            <v>2.03.01</v>
          </cell>
          <cell r="H82" t="str">
            <v>PEDESTAL EN CONCRETO f'c = 3000 PSI (21MPa), Dimensiones 0,30x0,30x0,55 m</v>
          </cell>
          <cell r="I82" t="str">
            <v>M3</v>
          </cell>
          <cell r="J82">
            <v>1</v>
          </cell>
          <cell r="K82">
            <v>1943329</v>
          </cell>
        </row>
        <row r="83">
          <cell r="C83" t="str">
            <v>APU-00044</v>
          </cell>
          <cell r="D83" t="str">
            <v>2,03,07</v>
          </cell>
          <cell r="E83" t="str">
            <v>2.03.01</v>
          </cell>
          <cell r="H83" t="str">
            <v>PEDESTAL EN CONCRETO f'c = 3000 PSI (21MPa), Dimensiones 0,25x0,25x0,50 m</v>
          </cell>
          <cell r="I83" t="str">
            <v>M3</v>
          </cell>
          <cell r="J83">
            <v>1</v>
          </cell>
          <cell r="K83">
            <v>1852166</v>
          </cell>
        </row>
        <row r="84">
          <cell r="C84" t="str">
            <v>APU-00045</v>
          </cell>
          <cell r="D84" t="str">
            <v>2,03,08</v>
          </cell>
          <cell r="E84" t="str">
            <v>2.02.13</v>
          </cell>
          <cell r="H84" t="str">
            <v xml:space="preserve">VIGA DE CIMENTACIÓN EN CONCRETO f'c = 3000 PSI (21MPa), Sección 0,15x0,20 m </v>
          </cell>
          <cell r="I84" t="str">
            <v>M3</v>
          </cell>
          <cell r="J84">
            <v>1</v>
          </cell>
          <cell r="K84">
            <v>1926335</v>
          </cell>
        </row>
        <row r="85">
          <cell r="C85" t="str">
            <v>APU-00046</v>
          </cell>
          <cell r="D85" t="str">
            <v>2,03,09</v>
          </cell>
          <cell r="E85" t="str">
            <v>2.02.13</v>
          </cell>
          <cell r="H85" t="str">
            <v xml:space="preserve">VIGA DE CIMENTACIÓN EN CONCRETO f'c = 3000 PSI (21MPa), Sección 0,20x0,30 m </v>
          </cell>
          <cell r="I85" t="str">
            <v>M3</v>
          </cell>
          <cell r="J85">
            <v>1</v>
          </cell>
          <cell r="K85">
            <v>1810313</v>
          </cell>
        </row>
        <row r="86">
          <cell r="C86" t="str">
            <v>APU-000479</v>
          </cell>
          <cell r="D86" t="str">
            <v>2,03,19</v>
          </cell>
          <cell r="H86" t="str">
            <v xml:space="preserve">VIGA DE CIMENTACIÓN EN CONCRETO f'c = 3000 PSI (21MPa), Sección 0,35x0,40 m </v>
          </cell>
          <cell r="I86" t="str">
            <v>M3</v>
          </cell>
          <cell r="J86">
            <v>1</v>
          </cell>
          <cell r="K86">
            <v>1711749</v>
          </cell>
        </row>
        <row r="87">
          <cell r="C87" t="str">
            <v>APU-000480</v>
          </cell>
          <cell r="D87" t="str">
            <v>2,03,20</v>
          </cell>
          <cell r="H87" t="str">
            <v xml:space="preserve">VIGA DE CIMENTACIÓN EN CONCRETO f'c = 3000 PSI (21MPa), Sección 0,60x0,40m </v>
          </cell>
          <cell r="I87" t="str">
            <v>M3</v>
          </cell>
          <cell r="J87">
            <v>1</v>
          </cell>
          <cell r="K87">
            <v>1720909</v>
          </cell>
        </row>
        <row r="88">
          <cell r="C88" t="str">
            <v>APU-00047</v>
          </cell>
          <cell r="D88" t="str">
            <v>2,03,10</v>
          </cell>
          <cell r="E88" t="str">
            <v>3.08.07</v>
          </cell>
          <cell r="H88" t="str">
            <v xml:space="preserve">VIGA DE CONFINAMIENTO EN CONCRETO  f'c = 3000 PSI (21MPa), Sección 0,1x0,20 m </v>
          </cell>
          <cell r="I88" t="str">
            <v>m3</v>
          </cell>
          <cell r="J88">
            <v>1</v>
          </cell>
          <cell r="K88">
            <v>88963</v>
          </cell>
        </row>
        <row r="89">
          <cell r="C89" t="str">
            <v>APU-000481</v>
          </cell>
          <cell r="D89" t="str">
            <v>2,03,21</v>
          </cell>
          <cell r="H89" t="str">
            <v xml:space="preserve">DADO DE CONCRETO  PARA PROTECCIÓN DE SOPORTE ESTRUCTURAL f'c = 3000 PSI (21MPa), Dimensiones 0,25x0,25x0,2 m </v>
          </cell>
          <cell r="I89" t="str">
            <v>M3</v>
          </cell>
          <cell r="J89">
            <v>1</v>
          </cell>
          <cell r="K89">
            <v>1915570</v>
          </cell>
        </row>
        <row r="90">
          <cell r="C90" t="str">
            <v>APU-000482</v>
          </cell>
          <cell r="D90" t="str">
            <v>2,03,22</v>
          </cell>
          <cell r="H90" t="str">
            <v>ZAPATA RECTAMGULAR EN CONCRETO f'c = 3000 PSI (21MPa), Dimensiones 1,50x1,00x0,45 m</v>
          </cell>
          <cell r="I90" t="str">
            <v>M3</v>
          </cell>
          <cell r="J90">
            <v>1</v>
          </cell>
          <cell r="K90">
            <v>1695110</v>
          </cell>
        </row>
        <row r="91">
          <cell r="C91" t="str">
            <v>APU-000483</v>
          </cell>
          <cell r="D91" t="str">
            <v>2,03,23</v>
          </cell>
          <cell r="H91" t="str">
            <v>PEDESTAL EN CONCRETO f'c = 3000 PSI (21MPa), Dimensiones 0,30x0,30x0,75 m</v>
          </cell>
          <cell r="I91" t="str">
            <v>M3</v>
          </cell>
          <cell r="J91">
            <v>1</v>
          </cell>
          <cell r="K91">
            <v>2018537</v>
          </cell>
        </row>
        <row r="92">
          <cell r="C92" t="str">
            <v>APU-0004810</v>
          </cell>
          <cell r="D92" t="str">
            <v>2,03,29</v>
          </cell>
          <cell r="H92" t="str">
            <v>PEDESTAL EN CONCRETO f'c = 3000 PSI (21MPa), Dimensiones 0,20x0,20x0,80 m</v>
          </cell>
          <cell r="I92" t="str">
            <v>M3</v>
          </cell>
          <cell r="J92">
            <v>1</v>
          </cell>
          <cell r="K92">
            <v>2253135</v>
          </cell>
        </row>
        <row r="93">
          <cell r="C93" t="str">
            <v>APU-000484</v>
          </cell>
          <cell r="D93" t="str">
            <v>2,03,24</v>
          </cell>
          <cell r="H93" t="str">
            <v xml:space="preserve">VIGA DE CIMENTACIÓN EN CONCRETO f'c = 3000 PSI (21MPa), Sección 0,60x0,30 m </v>
          </cell>
          <cell r="I93" t="str">
            <v>M3</v>
          </cell>
          <cell r="J93">
            <v>1</v>
          </cell>
          <cell r="K93">
            <v>1663613</v>
          </cell>
        </row>
        <row r="94">
          <cell r="C94" t="str">
            <v>APU-000485</v>
          </cell>
          <cell r="D94" t="str">
            <v>2,03,25</v>
          </cell>
          <cell r="H94" t="str">
            <v xml:space="preserve">VIGA DE CIMENTACIÓN EN CONCRETO f'c = 3000 PSI (21MPa), Sección 0,25x0,30 m </v>
          </cell>
          <cell r="I94" t="str">
            <v>M3</v>
          </cell>
          <cell r="J94">
            <v>1</v>
          </cell>
          <cell r="K94">
            <v>1749973</v>
          </cell>
        </row>
        <row r="95">
          <cell r="C95" t="str">
            <v>APU-000486</v>
          </cell>
          <cell r="D95" t="str">
            <v>2,03,26</v>
          </cell>
          <cell r="H95" t="str">
            <v xml:space="preserve">Bordillo f'c = 3000 PSI (21MPa), Sección 0,15x0,50 m </v>
          </cell>
          <cell r="I95" t="str">
            <v>M3</v>
          </cell>
          <cell r="J95">
            <v>1</v>
          </cell>
          <cell r="K95">
            <v>1870893</v>
          </cell>
        </row>
        <row r="96">
          <cell r="C96" t="str">
            <v>APU-000487</v>
          </cell>
          <cell r="D96" t="str">
            <v>2,03,27</v>
          </cell>
          <cell r="E96" t="str">
            <v>2.02.13</v>
          </cell>
          <cell r="H96" t="str">
            <v xml:space="preserve">VIGA DE CIMENTACIÓN EN CONCRETO f'c = 3000 PSI (21MPa), Sección 0,15x0,15 m </v>
          </cell>
          <cell r="I96" t="str">
            <v>M3</v>
          </cell>
          <cell r="J96">
            <v>1</v>
          </cell>
          <cell r="K96">
            <v>1976795</v>
          </cell>
        </row>
        <row r="97">
          <cell r="C97" t="str">
            <v>APU-000489</v>
          </cell>
          <cell r="D97" t="str">
            <v>2,03,28</v>
          </cell>
          <cell r="E97" t="str">
            <v>2.02.10</v>
          </cell>
          <cell r="H97" t="str">
            <v>ZAPATA CUADRADA EN CONCRETO f'c = 3000 PSI (21MPa), Dimensiones 05x0,5x0,3 m</v>
          </cell>
          <cell r="I97" t="str">
            <v>M3</v>
          </cell>
          <cell r="J97">
            <v>1</v>
          </cell>
          <cell r="K97">
            <v>1917375</v>
          </cell>
        </row>
        <row r="98">
          <cell r="D98">
            <v>2.04</v>
          </cell>
          <cell r="E98" t="str">
            <v>ESTRUCTURAS DE CONCRETO</v>
          </cell>
          <cell r="I98" t="str">
            <v>M3</v>
          </cell>
        </row>
        <row r="99">
          <cell r="C99" t="str">
            <v>APU-00048</v>
          </cell>
          <cell r="D99" t="str">
            <v>2,04,01</v>
          </cell>
          <cell r="E99" t="str">
            <v>2.03.01</v>
          </cell>
          <cell r="H99" t="str">
            <v>COLUMNA EN CONCRETO f'c = 3000 PSI (21MPa), Dimensiones 0,12x0,20 m</v>
          </cell>
          <cell r="I99" t="str">
            <v>M3</v>
          </cell>
          <cell r="J99">
            <v>1</v>
          </cell>
          <cell r="K99">
            <v>2181214</v>
          </cell>
        </row>
        <row r="100">
          <cell r="C100" t="str">
            <v>APU-00049</v>
          </cell>
          <cell r="D100" t="str">
            <v>2,04,02</v>
          </cell>
          <cell r="E100" t="str">
            <v>2.03.01</v>
          </cell>
          <cell r="H100" t="str">
            <v>COLUMNA EN CONCRETO f'c = 3000 PSI (21MPa), Dimensiones 0,15x0,20 m</v>
          </cell>
          <cell r="I100" t="str">
            <v>M3</v>
          </cell>
          <cell r="J100">
            <v>1</v>
          </cell>
          <cell r="K100">
            <v>2108270</v>
          </cell>
        </row>
        <row r="101">
          <cell r="C101" t="str">
            <v>APU-00050</v>
          </cell>
          <cell r="D101" t="str">
            <v>2,04,03</v>
          </cell>
          <cell r="E101" t="str">
            <v>2.03.01</v>
          </cell>
          <cell r="H101" t="str">
            <v>COLUMNA EN CONCRETO f'c = 3000 PSI (21MPa), Dimensiones 0,10x0,20 m</v>
          </cell>
          <cell r="I101" t="str">
            <v>M3</v>
          </cell>
          <cell r="J101">
            <v>1</v>
          </cell>
          <cell r="K101">
            <v>2249286</v>
          </cell>
        </row>
        <row r="102">
          <cell r="C102" t="str">
            <v>APU-00051</v>
          </cell>
          <cell r="D102" t="str">
            <v>2,04,04</v>
          </cell>
          <cell r="E102" t="str">
            <v>2.03.01</v>
          </cell>
          <cell r="H102" t="str">
            <v>COLUMNA EN CONCRETO f'c = 3000 PSI (21MPa), Dimensiones 0,25x0,25 m</v>
          </cell>
          <cell r="I102" t="str">
            <v>M3</v>
          </cell>
          <cell r="J102">
            <v>1</v>
          </cell>
          <cell r="K102">
            <v>2128692</v>
          </cell>
        </row>
        <row r="103">
          <cell r="C103" t="str">
            <v>APU-000541</v>
          </cell>
          <cell r="D103" t="str">
            <v>2,04,08</v>
          </cell>
          <cell r="E103" t="str">
            <v>2.03.01</v>
          </cell>
          <cell r="H103" t="str">
            <v>COLUMNA EN CONCRETO f'c = 3000 PSI (21MPa), Dimensiones 0,40x0,40 m</v>
          </cell>
          <cell r="I103" t="str">
            <v>M3</v>
          </cell>
          <cell r="J103">
            <v>1</v>
          </cell>
          <cell r="K103">
            <v>1969806</v>
          </cell>
        </row>
        <row r="104">
          <cell r="C104" t="str">
            <v>APU-000543</v>
          </cell>
          <cell r="D104" t="str">
            <v>2,04,10</v>
          </cell>
          <cell r="E104" t="str">
            <v>2.03.02</v>
          </cell>
          <cell r="H104" t="str">
            <v>COLUMNA EN CONCRETO f'c = 3000 PSI (21MPa), Dimensiones 0,40x0,60 m</v>
          </cell>
          <cell r="I104" t="str">
            <v>M3</v>
          </cell>
          <cell r="J104">
            <v>1</v>
          </cell>
          <cell r="K104">
            <v>1929475</v>
          </cell>
        </row>
        <row r="105">
          <cell r="C105" t="str">
            <v>APU-00052</v>
          </cell>
          <cell r="D105" t="str">
            <v>2,04,05</v>
          </cell>
          <cell r="E105" t="str">
            <v>2.03.31</v>
          </cell>
          <cell r="H105" t="str">
            <v>VIGA DE AMARRE SOBRE MURO EN CONCRETO f'c = 3000 PSI (21MPa), Dimensiones 0,10X0,15 m</v>
          </cell>
          <cell r="I105" t="str">
            <v>M3</v>
          </cell>
          <cell r="J105">
            <v>1</v>
          </cell>
          <cell r="K105">
            <v>2202628</v>
          </cell>
        </row>
        <row r="106">
          <cell r="C106" t="str">
            <v>APU-000546</v>
          </cell>
          <cell r="D106" t="str">
            <v>2,04,13</v>
          </cell>
          <cell r="E106" t="str">
            <v>2.03.32</v>
          </cell>
          <cell r="H106" t="str">
            <v>VIGA DE AMARRE SOBRE MURO EN CONCRETO f'c = 3000 PSI (21MPa), Dimensiones 0,15X0,15 m</v>
          </cell>
          <cell r="I106" t="str">
            <v>M3</v>
          </cell>
          <cell r="J106">
            <v>2</v>
          </cell>
          <cell r="K106">
            <v>2604597</v>
          </cell>
        </row>
        <row r="107">
          <cell r="C107" t="str">
            <v>APU-000544</v>
          </cell>
          <cell r="D107" t="str">
            <v>2,04,11</v>
          </cell>
          <cell r="E107" t="str">
            <v>2.03.32</v>
          </cell>
          <cell r="H107" t="str">
            <v xml:space="preserve">DINTEL f'c = 3000 PSI (21MPa), Dimensiones 0,60X0,15 m </v>
          </cell>
          <cell r="I107" t="str">
            <v>M3</v>
          </cell>
          <cell r="J107">
            <v>1</v>
          </cell>
          <cell r="K107">
            <v>2023359</v>
          </cell>
        </row>
        <row r="108">
          <cell r="C108" t="str">
            <v>APU-00053</v>
          </cell>
          <cell r="D108" t="str">
            <v>2,04,06</v>
          </cell>
          <cell r="E108" t="str">
            <v>2.03.31</v>
          </cell>
          <cell r="H108" t="str">
            <v>VIGA DE AMARRE SOBRE MURO EN CONCRETO f'c = 3000 PSI (21MPa), Dimensiones 0,15X0,20 m</v>
          </cell>
          <cell r="I108" t="str">
            <v>M3</v>
          </cell>
          <cell r="J108">
            <v>1</v>
          </cell>
          <cell r="K108">
            <v>2159835</v>
          </cell>
        </row>
        <row r="109">
          <cell r="C109" t="str">
            <v>APU-00054</v>
          </cell>
          <cell r="D109" t="str">
            <v>2,04,07</v>
          </cell>
          <cell r="E109" t="str">
            <v>2.03.26</v>
          </cell>
          <cell r="H109" t="str">
            <v>PLACA MACIZA EN CONCRETO f'c = 3000 PSI (21MPa), Dimensiones 0,90x0,90x0,10 m</v>
          </cell>
          <cell r="I109" t="str">
            <v>M3</v>
          </cell>
          <cell r="J109">
            <v>1</v>
          </cell>
          <cell r="K109">
            <v>319663</v>
          </cell>
        </row>
        <row r="110">
          <cell r="C110" t="str">
            <v>APU-000542</v>
          </cell>
          <cell r="D110" t="str">
            <v>2,04,09</v>
          </cell>
          <cell r="E110" t="str">
            <v>2.03.26</v>
          </cell>
          <cell r="H110" t="str">
            <v>PLACA MACIZA EN CONCRETO f'c = 3000 PSI (21MPa), Dimensiones 1,30x1,30x0,15 m</v>
          </cell>
          <cell r="I110" t="str">
            <v>M3</v>
          </cell>
          <cell r="J110">
            <v>1</v>
          </cell>
          <cell r="K110">
            <v>399206</v>
          </cell>
        </row>
        <row r="111">
          <cell r="C111" t="str">
            <v>APU-000545</v>
          </cell>
          <cell r="D111" t="str">
            <v>2,04,12</v>
          </cell>
          <cell r="E111" t="str">
            <v>2.03.01</v>
          </cell>
          <cell r="H111" t="str">
            <v>COLUMNA EN CONCRETO f'c = 3000 PSI (21MPa), Dimensiones 0,15x0,15 m</v>
          </cell>
          <cell r="I111" t="str">
            <v>M3</v>
          </cell>
          <cell r="J111">
            <v>1</v>
          </cell>
          <cell r="K111">
            <v>2255161</v>
          </cell>
        </row>
        <row r="112">
          <cell r="D112">
            <v>2.0499999999999998</v>
          </cell>
          <cell r="E112" t="str">
            <v>MAMPOSTERÍA Y ACABADOS</v>
          </cell>
        </row>
        <row r="113">
          <cell r="C113" t="str">
            <v>APU-00055</v>
          </cell>
          <cell r="D113" t="str">
            <v>2,05,01</v>
          </cell>
          <cell r="E113" t="str">
            <v>2.04.14</v>
          </cell>
          <cell r="H113" t="str">
            <v>MURO EN BLOQUE No 4</v>
          </cell>
          <cell r="I113" t="str">
            <v>M2</v>
          </cell>
          <cell r="J113">
            <v>1</v>
          </cell>
          <cell r="K113">
            <v>110998</v>
          </cell>
        </row>
        <row r="114">
          <cell r="C114" t="str">
            <v>APU-000651</v>
          </cell>
          <cell r="D114" t="str">
            <v>2,05,12</v>
          </cell>
          <cell r="H114" t="str">
            <v xml:space="preserve">MURO EN LADRILLO PRENSADO MACIZO E = 0.12 M. H&lt;1.60M (TIPO SANTA FE O SIMILAR) </v>
          </cell>
          <cell r="I114" t="str">
            <v>M2</v>
          </cell>
          <cell r="J114">
            <v>1</v>
          </cell>
          <cell r="K114">
            <v>254313</v>
          </cell>
        </row>
        <row r="115">
          <cell r="C115" t="str">
            <v>APU-000652</v>
          </cell>
          <cell r="D115" t="str">
            <v>2,05,13</v>
          </cell>
          <cell r="E115" t="str">
            <v>1.03.12</v>
          </cell>
          <cell r="H115" t="str">
            <v>PAÑETE LISO SOBRE MESONES E=1,5 CM H&lt;1,6M</v>
          </cell>
          <cell r="I115" t="str">
            <v>M2</v>
          </cell>
          <cell r="J115">
            <v>1</v>
          </cell>
          <cell r="K115">
            <v>55341</v>
          </cell>
        </row>
        <row r="116">
          <cell r="C116" t="str">
            <v>APU-00056</v>
          </cell>
          <cell r="D116" t="str">
            <v>2,05,02</v>
          </cell>
          <cell r="E116" t="str">
            <v>1.03.12</v>
          </cell>
          <cell r="H116" t="str">
            <v>PAÑETE LISO SOBRE MURO E=1,5 CM</v>
          </cell>
          <cell r="I116" t="str">
            <v>M2</v>
          </cell>
          <cell r="J116">
            <v>1</v>
          </cell>
          <cell r="K116">
            <v>55661</v>
          </cell>
        </row>
        <row r="117">
          <cell r="C117" t="str">
            <v>APU-000655</v>
          </cell>
          <cell r="D117" t="str">
            <v>2,05,15</v>
          </cell>
          <cell r="E117" t="str">
            <v>1.03.13</v>
          </cell>
          <cell r="H117" t="str">
            <v>PAÑETE LISO BAJO PLACA 1.4</v>
          </cell>
          <cell r="I117" t="str">
            <v>M2</v>
          </cell>
          <cell r="J117">
            <v>1</v>
          </cell>
          <cell r="K117">
            <v>61677</v>
          </cell>
        </row>
        <row r="118">
          <cell r="C118" t="str">
            <v>APU-00057</v>
          </cell>
          <cell r="D118" t="str">
            <v>2,05,03</v>
          </cell>
          <cell r="E118" t="str">
            <v>2.05.19</v>
          </cell>
          <cell r="H118" t="str">
            <v>ENCHAPE EN CERÁMICA PARA PISO</v>
          </cell>
          <cell r="I118" t="str">
            <v>M2</v>
          </cell>
          <cell r="J118">
            <v>1</v>
          </cell>
          <cell r="K118">
            <v>147896</v>
          </cell>
        </row>
        <row r="119">
          <cell r="C119" t="str">
            <v>APU-00058</v>
          </cell>
          <cell r="D119" t="str">
            <v>2,05,04</v>
          </cell>
          <cell r="E119" t="str">
            <v>LOCAL</v>
          </cell>
          <cell r="H119" t="str">
            <v>GUARDA ESCOBA EN CERÁMICA E = 8.0 CM.</v>
          </cell>
          <cell r="I119" t="str">
            <v>M</v>
          </cell>
          <cell r="J119">
            <v>1</v>
          </cell>
          <cell r="K119">
            <v>25699</v>
          </cell>
        </row>
        <row r="120">
          <cell r="C120" t="str">
            <v>APU-00059</v>
          </cell>
          <cell r="D120" t="str">
            <v>2,05,05</v>
          </cell>
          <cell r="E120" t="str">
            <v>LOCAL</v>
          </cell>
          <cell r="H120" t="str">
            <v>ENCHAPE EN CERÁMICA PARA MURO</v>
          </cell>
          <cell r="I120" t="str">
            <v>M2</v>
          </cell>
          <cell r="J120">
            <v>1</v>
          </cell>
          <cell r="K120">
            <v>166700</v>
          </cell>
        </row>
        <row r="121">
          <cell r="C121" t="str">
            <v>APU-00060</v>
          </cell>
          <cell r="D121" t="str">
            <v>2,05,06</v>
          </cell>
          <cell r="E121" t="str">
            <v>2.05.20</v>
          </cell>
          <cell r="H121" t="str">
            <v>ENCHAPE EN TABLETA DE GRES PARA PISO</v>
          </cell>
          <cell r="I121" t="str">
            <v>M2</v>
          </cell>
          <cell r="J121">
            <v>1</v>
          </cell>
          <cell r="K121">
            <v>157203</v>
          </cell>
        </row>
        <row r="122">
          <cell r="C122" t="str">
            <v>APU-00061</v>
          </cell>
          <cell r="D122" t="str">
            <v>2,05,07</v>
          </cell>
          <cell r="E122" t="str">
            <v>2.05.36</v>
          </cell>
          <cell r="H122" t="str">
            <v>GUARDA ESCOBA DE GRES</v>
          </cell>
          <cell r="I122" t="str">
            <v>M</v>
          </cell>
          <cell r="J122">
            <v>1</v>
          </cell>
          <cell r="K122">
            <v>38902</v>
          </cell>
        </row>
        <row r="123">
          <cell r="C123" t="str">
            <v>APU-00062</v>
          </cell>
          <cell r="D123" t="str">
            <v>2,05,08</v>
          </cell>
          <cell r="E123" t="str">
            <v>LOCAL</v>
          </cell>
          <cell r="H123" t="str">
            <v>ENCHAPE CERÁMICO PARA MESÓN DE COCINA</v>
          </cell>
          <cell r="I123" t="str">
            <v>M2</v>
          </cell>
          <cell r="J123">
            <v>1</v>
          </cell>
          <cell r="K123">
            <v>142204</v>
          </cell>
        </row>
        <row r="124">
          <cell r="C124" t="str">
            <v>APU-000654</v>
          </cell>
          <cell r="D124" t="str">
            <v>2.05.15</v>
          </cell>
          <cell r="E124" t="str">
            <v>2.07.08</v>
          </cell>
          <cell r="H124" t="str">
            <v>SUMINISTRO E INSTALACIÓN DE ESTUCO MUROS</v>
          </cell>
          <cell r="I124" t="str">
            <v>M2</v>
          </cell>
          <cell r="J124">
            <v>1</v>
          </cell>
          <cell r="K124">
            <v>16664</v>
          </cell>
        </row>
        <row r="125">
          <cell r="C125" t="str">
            <v>APU-00063</v>
          </cell>
          <cell r="D125" t="str">
            <v>2,05,09</v>
          </cell>
          <cell r="E125" t="str">
            <v>2.07.14</v>
          </cell>
          <cell r="H125" t="str">
            <v>SUMINISTRO E INSTALACIÓN DE VINILO TIPO I SOBRE PAÑETE O ESTUCO A TRES MANOS (INTERIORES)</v>
          </cell>
          <cell r="I125" t="str">
            <v>M2</v>
          </cell>
          <cell r="J125">
            <v>1</v>
          </cell>
          <cell r="K125">
            <v>23979</v>
          </cell>
        </row>
        <row r="126">
          <cell r="C126" t="str">
            <v>APU-00064</v>
          </cell>
          <cell r="D126" t="str">
            <v>2,05,10</v>
          </cell>
          <cell r="E126" t="str">
            <v>2.07.15</v>
          </cell>
          <cell r="H126" t="str">
            <v>SUMINISTRO E INSTALACIÓN DE PINTURA KORAZA O SIMILAR PARA FACHADAS TRES MANOS (EXTERIORES)</v>
          </cell>
          <cell r="I126" t="str">
            <v>M2</v>
          </cell>
          <cell r="J126">
            <v>1</v>
          </cell>
          <cell r="K126">
            <v>29991</v>
          </cell>
        </row>
        <row r="127">
          <cell r="C127" t="str">
            <v>APU-00065</v>
          </cell>
          <cell r="D127" t="str">
            <v>2,05,11</v>
          </cell>
          <cell r="E127" t="str">
            <v>2.04.09</v>
          </cell>
          <cell r="H127" t="str">
            <v>MESONES EN CONCRETO A = 0.70 M. 17.5 MPa - (2500 PSI) INCLUYE REFUERZO, E = 0.05 M.</v>
          </cell>
          <cell r="I127" t="str">
            <v>M2</v>
          </cell>
          <cell r="J127">
            <v>1</v>
          </cell>
          <cell r="K127">
            <v>318473</v>
          </cell>
        </row>
        <row r="128">
          <cell r="C128" t="str">
            <v>APU-000653</v>
          </cell>
          <cell r="D128" t="str">
            <v>2,05,14</v>
          </cell>
          <cell r="E128" t="str">
            <v>3,13,28</v>
          </cell>
          <cell r="H128" t="str">
            <v>SUMINISTRO E INSTALACIÓN DE PINTURA ESMALTE EN PUERTAS Y VENTANAS METÁLICAS A TRES (3) MANOS, INCLUYE ANTICORROSIVO, PREPARACIÓN DE SUPERFICIE, LIJADO Y LIMPIEZA DE LA ESTRUCTURA EXISTENTE.</v>
          </cell>
          <cell r="I128" t="str">
            <v>M2</v>
          </cell>
          <cell r="J128">
            <v>1</v>
          </cell>
          <cell r="K128">
            <v>93445</v>
          </cell>
        </row>
        <row r="129">
          <cell r="C129" t="str">
            <v>APU-000656</v>
          </cell>
          <cell r="D129" t="str">
            <v>2,05,16</v>
          </cell>
          <cell r="E129" t="str">
            <v>3,13,29</v>
          </cell>
          <cell r="H129" t="str">
            <v>PERFORACIÓN DE 1" EN MURO DE MAMPOSTERÍA</v>
          </cell>
          <cell r="I129" t="str">
            <v>UND</v>
          </cell>
          <cell r="J129">
            <v>1</v>
          </cell>
          <cell r="K129">
            <v>3250</v>
          </cell>
        </row>
        <row r="130">
          <cell r="C130" t="str">
            <v>APU-000657</v>
          </cell>
          <cell r="D130" t="str">
            <v>2,05,17</v>
          </cell>
          <cell r="E130" t="str">
            <v>2,17,09</v>
          </cell>
          <cell r="H130" t="str">
            <v>SUMINISTRO E INSTALACIÓN DE VIDRIO CRUDO INCOLORO DE 5.0 MM.</v>
          </cell>
          <cell r="I130" t="str">
            <v>M2</v>
          </cell>
          <cell r="J130">
            <v>1</v>
          </cell>
          <cell r="K130">
            <v>137015</v>
          </cell>
        </row>
        <row r="131">
          <cell r="C131" t="str">
            <v>APU-000658</v>
          </cell>
          <cell r="D131" t="str">
            <v>2,05,18</v>
          </cell>
          <cell r="E131" t="str">
            <v>LOCAL</v>
          </cell>
          <cell r="H131" t="str">
            <v>SUMINISTRO E INSTALACIÓN DE LAMINA DE SUPERBOARD DE 8MM SEGÚN DISEÑO</v>
          </cell>
          <cell r="I131" t="str">
            <v>M2</v>
          </cell>
          <cell r="J131">
            <v>1</v>
          </cell>
          <cell r="K131">
            <v>152586</v>
          </cell>
        </row>
        <row r="132">
          <cell r="C132" t="str">
            <v>APU-000659</v>
          </cell>
          <cell r="D132" t="str">
            <v>2,05,19</v>
          </cell>
          <cell r="E132" t="str">
            <v>LOCAL</v>
          </cell>
          <cell r="H132" t="str">
            <v>SUMINISTRO E INSTALACIÓN DE CIELO RASO EN PVC DE 9 MM</v>
          </cell>
          <cell r="I132" t="str">
            <v>M2</v>
          </cell>
          <cell r="J132">
            <v>1</v>
          </cell>
          <cell r="K132">
            <v>117800</v>
          </cell>
        </row>
        <row r="133">
          <cell r="C133" t="str">
            <v>APU-000660</v>
          </cell>
          <cell r="D133" t="str">
            <v>2,05,20</v>
          </cell>
          <cell r="E133" t="str">
            <v>LOCAL</v>
          </cell>
          <cell r="H133" t="str">
            <v>SUMINISTRO E INSTALACIÓN DE FACHADA EN LÁMINA TIPO METAL DECK</v>
          </cell>
          <cell r="I133" t="str">
            <v>M2</v>
          </cell>
          <cell r="J133">
            <v>1</v>
          </cell>
          <cell r="K133">
            <v>145204</v>
          </cell>
        </row>
        <row r="135">
          <cell r="D135">
            <v>2.06</v>
          </cell>
          <cell r="E135" t="str">
            <v>PISOS Y CONTRAPISOS</v>
          </cell>
        </row>
        <row r="136">
          <cell r="C136" t="str">
            <v>APU-00066</v>
          </cell>
          <cell r="D136" t="str">
            <v>2,06,01</v>
          </cell>
          <cell r="E136" t="str">
            <v>2.05.26</v>
          </cell>
          <cell r="H136" t="str">
            <v xml:space="preserve">PLACA BASE EN CONCRETO E = 10.0 CM. 17.5 MPa (3000 PSI)  (17.5 Mpa), Incluye malla electrosoldada </v>
          </cell>
          <cell r="I136" t="str">
            <v>M2</v>
          </cell>
          <cell r="J136">
            <v>1</v>
          </cell>
          <cell r="K136">
            <v>217302</v>
          </cell>
        </row>
        <row r="137">
          <cell r="C137" t="str">
            <v>APU-00067</v>
          </cell>
          <cell r="D137" t="str">
            <v>2,06,02</v>
          </cell>
          <cell r="E137" t="str">
            <v>2.05.25</v>
          </cell>
          <cell r="H137" t="str">
            <v xml:space="preserve">PLACA BASE E= 8 CM EN CONCRETO f'c = 2500 PSI (17.5 Mpa), Incluye malla electrosoldada </v>
          </cell>
          <cell r="I137" t="str">
            <v>M2</v>
          </cell>
          <cell r="J137">
            <v>1</v>
          </cell>
          <cell r="K137">
            <v>167995</v>
          </cell>
        </row>
        <row r="138">
          <cell r="C138" t="str">
            <v>APU-00068</v>
          </cell>
          <cell r="D138" t="str">
            <v>2,06,03</v>
          </cell>
          <cell r="E138" t="str">
            <v>2.05.25</v>
          </cell>
          <cell r="H138" t="str">
            <v>PLACA BASE E= 5 CM EN CONCRETO f'c = 2500 PSI (17.5 Mpa)</v>
          </cell>
          <cell r="I138" t="str">
            <v>M2</v>
          </cell>
          <cell r="J138">
            <v>1</v>
          </cell>
          <cell r="K138">
            <v>116881</v>
          </cell>
        </row>
        <row r="139">
          <cell r="D139">
            <v>2.0699999999999998</v>
          </cell>
          <cell r="E139" t="str">
            <v>INSTALACIONES HIDROSANITARIAS</v>
          </cell>
        </row>
        <row r="140">
          <cell r="C140" t="str">
            <v>APU-00069</v>
          </cell>
          <cell r="D140" t="str">
            <v>2,07,01</v>
          </cell>
          <cell r="E140" t="str">
            <v>2.02.33</v>
          </cell>
          <cell r="H140" t="str">
            <v>SUMINISTRO E INSTALACIÓN DE TUBERÍA PVC SANITARIA DE Ø=4"</v>
          </cell>
          <cell r="I140" t="str">
            <v>M</v>
          </cell>
          <cell r="J140">
            <v>1</v>
          </cell>
          <cell r="K140">
            <v>83609</v>
          </cell>
        </row>
        <row r="141">
          <cell r="C141" t="str">
            <v>APU-00070</v>
          </cell>
          <cell r="D141" t="str">
            <v>2,07,02</v>
          </cell>
          <cell r="E141" t="str">
            <v>2.02.32</v>
          </cell>
          <cell r="H141" t="str">
            <v>SUMINISTRO E INSTALACIÓN DE TUBERÍA PVC SANITARIA D = 3"</v>
          </cell>
          <cell r="I141" t="str">
            <v>M</v>
          </cell>
          <cell r="J141">
            <v>1</v>
          </cell>
          <cell r="K141">
            <v>66637</v>
          </cell>
        </row>
        <row r="142">
          <cell r="C142" t="str">
            <v>APU-00071</v>
          </cell>
          <cell r="D142" t="str">
            <v>2,07,03</v>
          </cell>
          <cell r="E142" t="str">
            <v>2.02.31</v>
          </cell>
          <cell r="H142" t="str">
            <v>SUMINISTRO E INSTALACIÓN DE TUBERÍA PVC SANITARIA D = 2"</v>
          </cell>
          <cell r="I142" t="str">
            <v>M</v>
          </cell>
          <cell r="J142">
            <v>1</v>
          </cell>
          <cell r="K142">
            <v>60892</v>
          </cell>
        </row>
        <row r="143">
          <cell r="C143" t="str">
            <v>APU-00072</v>
          </cell>
          <cell r="D143" t="str">
            <v>2,07,04</v>
          </cell>
          <cell r="E143" t="str">
            <v>5.01.11</v>
          </cell>
          <cell r="H143" t="str">
            <v>PUNTO SANITARIO O DE DESAGÜES DE 2"</v>
          </cell>
          <cell r="I143" t="str">
            <v>UND</v>
          </cell>
          <cell r="J143">
            <v>1</v>
          </cell>
          <cell r="K143">
            <v>124187</v>
          </cell>
        </row>
        <row r="144">
          <cell r="C144" t="str">
            <v>APU-00073</v>
          </cell>
          <cell r="D144" t="str">
            <v>2,07,05</v>
          </cell>
          <cell r="E144" t="str">
            <v>5.01.12</v>
          </cell>
          <cell r="H144" t="str">
            <v>PUNTO SANITARIO O DE DESAGÜES DE 3"</v>
          </cell>
          <cell r="I144" t="str">
            <v>UND</v>
          </cell>
          <cell r="J144">
            <v>1</v>
          </cell>
          <cell r="K144">
            <v>149906</v>
          </cell>
        </row>
        <row r="145">
          <cell r="C145" t="str">
            <v>APU-00074</v>
          </cell>
          <cell r="D145" t="str">
            <v>2,07,06</v>
          </cell>
          <cell r="E145" t="str">
            <v>5.01.13</v>
          </cell>
          <cell r="H145" t="str">
            <v>PUNTO SANITARIO O DE DESAGÜES DE 4"</v>
          </cell>
          <cell r="I145" t="str">
            <v>UND</v>
          </cell>
          <cell r="J145">
            <v>1</v>
          </cell>
          <cell r="K145">
            <v>189464</v>
          </cell>
        </row>
        <row r="146">
          <cell r="C146" t="str">
            <v>APU-00075</v>
          </cell>
          <cell r="D146" t="str">
            <v>2,07,07</v>
          </cell>
          <cell r="E146" t="str">
            <v>2.12.141</v>
          </cell>
          <cell r="H146" t="str">
            <v>SUMINISTRO E INSTALACIÓN DE SIFÓN SANITARIO DE 4" PVC</v>
          </cell>
          <cell r="I146" t="str">
            <v>UND</v>
          </cell>
          <cell r="J146">
            <v>1</v>
          </cell>
          <cell r="K146">
            <v>80199</v>
          </cell>
        </row>
        <row r="147">
          <cell r="C147" t="str">
            <v>APU-00076</v>
          </cell>
          <cell r="D147" t="str">
            <v>2,07,08</v>
          </cell>
          <cell r="E147" t="str">
            <v>2.12.140</v>
          </cell>
          <cell r="H147" t="str">
            <v>SUMINISTRO E INSTALACIÓN DE SIFÓN SANITARIO DE 3" PVC</v>
          </cell>
          <cell r="I147" t="str">
            <v>UND</v>
          </cell>
          <cell r="J147">
            <v>1</v>
          </cell>
          <cell r="K147">
            <v>51944</v>
          </cell>
        </row>
        <row r="148">
          <cell r="C148" t="str">
            <v>APU-00077</v>
          </cell>
          <cell r="D148" t="str">
            <v>2,07,09</v>
          </cell>
          <cell r="E148" t="str">
            <v>2.12.139</v>
          </cell>
          <cell r="H148" t="str">
            <v>SUMINISTRO E INSTALACIÓN DE SIFÓN SANITARIO DE 2" PVC</v>
          </cell>
          <cell r="I148" t="str">
            <v>UND</v>
          </cell>
          <cell r="J148">
            <v>1</v>
          </cell>
          <cell r="K148">
            <v>47432</v>
          </cell>
        </row>
        <row r="149">
          <cell r="C149" t="str">
            <v>APU-00078</v>
          </cell>
          <cell r="D149" t="str">
            <v>2,07,10</v>
          </cell>
          <cell r="E149" t="str">
            <v>2.12.55</v>
          </cell>
          <cell r="H149" t="str">
            <v>SUMINISTRO E INSTALACIÓN DE REJILLA DE PISO PVC DE 3 X 2"</v>
          </cell>
          <cell r="I149" t="str">
            <v>UND</v>
          </cell>
          <cell r="J149">
            <v>1</v>
          </cell>
          <cell r="K149">
            <v>17923</v>
          </cell>
        </row>
        <row r="150">
          <cell r="C150" t="str">
            <v>APU-00079</v>
          </cell>
          <cell r="D150" t="str">
            <v>2,07,11</v>
          </cell>
          <cell r="E150" t="str">
            <v>2.12.56</v>
          </cell>
          <cell r="H150" t="str">
            <v>SUMINISTRO E INSTALACIÓN DE REJILLA DE PISO PVC DE 4 X 3"</v>
          </cell>
          <cell r="I150" t="str">
            <v>UND</v>
          </cell>
          <cell r="J150">
            <v>1</v>
          </cell>
          <cell r="K150">
            <v>23041</v>
          </cell>
        </row>
        <row r="151">
          <cell r="C151" t="str">
            <v>APU-00080</v>
          </cell>
          <cell r="D151" t="str">
            <v>2,07,12</v>
          </cell>
          <cell r="E151" t="str">
            <v>2.12.171</v>
          </cell>
          <cell r="H151" t="str">
            <v>SUMINISTRO E INSTALACIÓN DE LAVAMANOS COLOR BLANCO DE COLGAR INCLUYE ELEMENTOS DE FIJACIÓN</v>
          </cell>
          <cell r="I151" t="str">
            <v>UND</v>
          </cell>
          <cell r="J151">
            <v>1</v>
          </cell>
          <cell r="K151">
            <v>241930</v>
          </cell>
        </row>
        <row r="152">
          <cell r="C152" t="str">
            <v>APU-00081</v>
          </cell>
          <cell r="D152" t="str">
            <v>2,07,13</v>
          </cell>
          <cell r="E152" t="str">
            <v>2.12.176</v>
          </cell>
          <cell r="H152" t="str">
            <v>SUMINISTRO E INSTALACIÓN DE SANITARIO SENCILLO BLANCO</v>
          </cell>
          <cell r="I152" t="str">
            <v>UND</v>
          </cell>
          <cell r="J152">
            <v>1</v>
          </cell>
          <cell r="K152">
            <v>611261</v>
          </cell>
        </row>
        <row r="153">
          <cell r="C153" t="str">
            <v>APU-00082</v>
          </cell>
          <cell r="D153" t="str">
            <v>2,07,14</v>
          </cell>
          <cell r="E153" t="str">
            <v>2.12.192</v>
          </cell>
          <cell r="H153" t="str">
            <v>SUMINISTRO E INSTALACIÓN GRIFERÍA PARA DUCHA SENCILLA</v>
          </cell>
          <cell r="I153" t="str">
            <v>UND</v>
          </cell>
          <cell r="J153">
            <v>1</v>
          </cell>
          <cell r="K153">
            <v>199044</v>
          </cell>
        </row>
        <row r="154">
          <cell r="C154" t="str">
            <v>APU-00083</v>
          </cell>
          <cell r="D154" t="str">
            <v>2,07,15</v>
          </cell>
          <cell r="E154" t="str">
            <v>2.12.199</v>
          </cell>
          <cell r="H154" t="str">
            <v>SUMINISTRO E INSTALACIÓN LAVAPLATOS ACERO INOXIDABLE 0.50 X 0.35 M</v>
          </cell>
          <cell r="I154" t="str">
            <v>UND</v>
          </cell>
          <cell r="J154">
            <v>1</v>
          </cell>
          <cell r="K154">
            <v>240893</v>
          </cell>
        </row>
        <row r="155">
          <cell r="C155" t="str">
            <v>APU-00084</v>
          </cell>
          <cell r="D155" t="str">
            <v>2,07,16</v>
          </cell>
          <cell r="E155" t="str">
            <v>2.12.200</v>
          </cell>
          <cell r="H155" t="str">
            <v>SUMINISTRO E INSTALACIÓN LAVAPLATOS ACERO INOXIDABLE 0.6 X 0.40 M</v>
          </cell>
          <cell r="I155" t="str">
            <v>UND</v>
          </cell>
          <cell r="J155">
            <v>1</v>
          </cell>
          <cell r="K155">
            <v>264192</v>
          </cell>
        </row>
        <row r="156">
          <cell r="C156" t="str">
            <v>APU-00085</v>
          </cell>
          <cell r="D156" t="str">
            <v>2,07,17</v>
          </cell>
          <cell r="E156" t="str">
            <v>2.12.201</v>
          </cell>
          <cell r="H156" t="str">
            <v>SUMINISTRO E INSTALACIÓN LAVAPLATOS ACERO INOXIDABLE 1.00 MX 0.50 M DOBLE POCETA</v>
          </cell>
          <cell r="I156" t="str">
            <v>UND</v>
          </cell>
          <cell r="J156">
            <v>1</v>
          </cell>
          <cell r="K156">
            <v>1003634</v>
          </cell>
        </row>
        <row r="157">
          <cell r="C157" t="str">
            <v>APU-000976</v>
          </cell>
          <cell r="D157" t="str">
            <v>2,07,35</v>
          </cell>
          <cell r="E157" t="str">
            <v>2.12.202</v>
          </cell>
          <cell r="H157" t="str">
            <v>SUMINISTRO E INSTALACIÓN LAVAPLATOS ACERO INOXIDABLE 1.00M X 0.50M CON ESCURRIDERO</v>
          </cell>
          <cell r="I157" t="str">
            <v>UND</v>
          </cell>
          <cell r="J157">
            <v>1</v>
          </cell>
          <cell r="K157">
            <v>448365</v>
          </cell>
        </row>
        <row r="158">
          <cell r="C158" t="str">
            <v>APU-00086</v>
          </cell>
          <cell r="D158" t="str">
            <v>2,07,18</v>
          </cell>
          <cell r="E158" t="str">
            <v>2.19.01</v>
          </cell>
          <cell r="H158" t="str">
            <v>SUMINISTRO E INSTALACIÓN DE MESÓN EN ACERO INOXIDABLE ANCHO HASTA 60 CM (Incluye grifería)</v>
          </cell>
          <cell r="I158" t="str">
            <v>UND</v>
          </cell>
          <cell r="J158">
            <v>1</v>
          </cell>
          <cell r="K158">
            <v>801131</v>
          </cell>
        </row>
        <row r="159">
          <cell r="C159" t="str">
            <v>APU-00087</v>
          </cell>
          <cell r="D159" t="str">
            <v>2,07,19</v>
          </cell>
          <cell r="E159" t="str">
            <v>2.12.175</v>
          </cell>
          <cell r="H159" t="str">
            <v>COMBO SANITARIO (Sanitario, Lavamanos y Ducha)</v>
          </cell>
          <cell r="I159" t="str">
            <v>UND</v>
          </cell>
          <cell r="J159">
            <v>1</v>
          </cell>
          <cell r="K159">
            <v>1106411</v>
          </cell>
        </row>
        <row r="160">
          <cell r="C160" t="str">
            <v>APU-00088</v>
          </cell>
          <cell r="D160" t="str">
            <v>2,07,20</v>
          </cell>
          <cell r="E160" t="str">
            <v>2.12.180</v>
          </cell>
          <cell r="H160" t="str">
            <v>SUMINISTRO E INSTALACIÓN ORINAL MEDIANO COMPLETO. (INCLUYE GRIFERÍA CROMADA)</v>
          </cell>
          <cell r="I160" t="str">
            <v>UND</v>
          </cell>
          <cell r="J160">
            <v>1</v>
          </cell>
          <cell r="K160">
            <v>817165</v>
          </cell>
        </row>
        <row r="161">
          <cell r="C161" t="str">
            <v>APU-00089</v>
          </cell>
          <cell r="D161" t="str">
            <v>2,07,21</v>
          </cell>
          <cell r="E161" t="str">
            <v>2.02.02</v>
          </cell>
          <cell r="H161" t="str">
            <v>CAJA DE INSPECCIÓN 0,60 X 0,60 X 0,60 M EN LADRILLO TOLETE COMÚN</v>
          </cell>
          <cell r="I161" t="str">
            <v>UND</v>
          </cell>
          <cell r="J161">
            <v>1</v>
          </cell>
          <cell r="K161">
            <v>878579</v>
          </cell>
        </row>
        <row r="162">
          <cell r="C162" t="str">
            <v>APU-00090</v>
          </cell>
          <cell r="D162" t="str">
            <v>2,07,22</v>
          </cell>
          <cell r="E162" t="str">
            <v>2.12.01</v>
          </cell>
          <cell r="H162" t="str">
            <v>SUMINISTRO E INSTALACIÓN DE TUBERÍA PVC DE 1/2" T.P, PARA RED DE SUMINISTRO INTERNA.</v>
          </cell>
          <cell r="I162" t="str">
            <v>M</v>
          </cell>
          <cell r="J162">
            <v>1</v>
          </cell>
          <cell r="K162">
            <v>24471</v>
          </cell>
        </row>
        <row r="163">
          <cell r="C163" t="str">
            <v>APU-00091</v>
          </cell>
          <cell r="D163" t="str">
            <v>2,07,23</v>
          </cell>
          <cell r="E163" t="str">
            <v>2.12.02</v>
          </cell>
          <cell r="H163" t="str">
            <v>SUMINISTRO E INSTALACIÓN DE TUBERÍA PVC DE 3/4" T.P, PARA RED DE SUMINISTRO INTERNA.</v>
          </cell>
          <cell r="I163" t="str">
            <v>M</v>
          </cell>
          <cell r="J163">
            <v>1</v>
          </cell>
          <cell r="K163">
            <v>27252</v>
          </cell>
        </row>
        <row r="164">
          <cell r="C164" t="str">
            <v>APU-00092</v>
          </cell>
          <cell r="D164" t="str">
            <v>2,07,24</v>
          </cell>
          <cell r="E164" t="str">
            <v>2.12.09</v>
          </cell>
          <cell r="H164" t="str">
            <v>SUMINISTRO E INSTALACIÓN DE SALIDA DE AGUA FRÍA EN TUBERÍA PVC DE 1/2" T.P.</v>
          </cell>
          <cell r="I164" t="str">
            <v>UND</v>
          </cell>
          <cell r="J164">
            <v>1</v>
          </cell>
          <cell r="K164">
            <v>77838</v>
          </cell>
        </row>
        <row r="165">
          <cell r="C165" t="str">
            <v>APU-00093</v>
          </cell>
          <cell r="D165" t="str">
            <v>2,07,25</v>
          </cell>
          <cell r="E165" t="str">
            <v>2.12.10</v>
          </cell>
          <cell r="H165" t="str">
            <v>SUMINISTRO E INSTALACIÓN DE SALIDA DE AGUA FRÍA EN TUBERÍA PVC DE 3/4" T.P.</v>
          </cell>
          <cell r="I165" t="str">
            <v>UND</v>
          </cell>
          <cell r="J165">
            <v>1</v>
          </cell>
          <cell r="K165">
            <v>88941</v>
          </cell>
        </row>
        <row r="166">
          <cell r="C166" t="str">
            <v>APU-00094</v>
          </cell>
          <cell r="D166" t="str">
            <v>2,07,26</v>
          </cell>
          <cell r="E166" t="str">
            <v>2.12.165</v>
          </cell>
          <cell r="H166" t="str">
            <v>SUMINISTRO E INSTALACIÓN DE TANQUE DE ALMACENAMIENTO DE 250 L. (Incluye accesorios y tubería para instalación)</v>
          </cell>
          <cell r="I166" t="str">
            <v>UND</v>
          </cell>
          <cell r="J166">
            <v>1</v>
          </cell>
          <cell r="K166">
            <v>757882</v>
          </cell>
        </row>
        <row r="167">
          <cell r="C167" t="str">
            <v>APU-00095</v>
          </cell>
          <cell r="D167" t="str">
            <v>2,07,27</v>
          </cell>
          <cell r="E167" t="str">
            <v>2.12.166</v>
          </cell>
          <cell r="H167" t="str">
            <v>SUMINISTRO E INSTALACIÓN DE TANQUE DE ALMACENAMIENTO, 500 L (Incluye accesorios y tubería para instalación)</v>
          </cell>
          <cell r="I167" t="str">
            <v>UND</v>
          </cell>
          <cell r="J167">
            <v>1</v>
          </cell>
          <cell r="K167">
            <v>837082</v>
          </cell>
        </row>
        <row r="168">
          <cell r="C168" t="str">
            <v>APU-000971</v>
          </cell>
          <cell r="D168" t="str">
            <v>2,07,30</v>
          </cell>
          <cell r="E168" t="str">
            <v>2,18,168</v>
          </cell>
          <cell r="H168" t="str">
            <v>SUMINISTRO E INSTALACIÓN DE TANQUE DE ALMACENAMIENTO, 2000 L (Incluye accesorios)</v>
          </cell>
          <cell r="I168" t="str">
            <v>UND</v>
          </cell>
          <cell r="J168">
            <v>1</v>
          </cell>
          <cell r="K168">
            <v>2164425</v>
          </cell>
        </row>
        <row r="169">
          <cell r="C169" t="str">
            <v>APU-000974</v>
          </cell>
          <cell r="D169" t="str">
            <v>2,07,33</v>
          </cell>
          <cell r="E169" t="str">
            <v>LOCAL</v>
          </cell>
          <cell r="H169" t="str">
            <v>SUMINISTRO E INSTALACIÓN DE ACCESORIOS DE TANQUE DE ALMACENAMIENTO (REPARACIÓN)</v>
          </cell>
          <cell r="I169" t="str">
            <v>UND</v>
          </cell>
          <cell r="J169">
            <v>1</v>
          </cell>
          <cell r="K169">
            <v>270885</v>
          </cell>
        </row>
        <row r="170">
          <cell r="C170" t="str">
            <v>APU-00096</v>
          </cell>
          <cell r="D170" t="str">
            <v>2,07,28</v>
          </cell>
          <cell r="E170" t="str">
            <v>LOCAL</v>
          </cell>
          <cell r="H170" t="str">
            <v>POZO SÉPTICO 2,20 x 1,20 x 1,32 M EN LADRILLO TOLETE</v>
          </cell>
          <cell r="I170" t="str">
            <v>UND</v>
          </cell>
          <cell r="J170">
            <v>1</v>
          </cell>
          <cell r="K170">
            <v>6126996</v>
          </cell>
        </row>
        <row r="171">
          <cell r="C171" t="str">
            <v>APU-00097</v>
          </cell>
          <cell r="D171" t="str">
            <v>2,07,29</v>
          </cell>
          <cell r="E171" t="str">
            <v>LOCAL</v>
          </cell>
          <cell r="H171" t="str">
            <v>CAMPO DE INFILTRACIÓN 2,00 x 0,80 x 0,50 M</v>
          </cell>
          <cell r="I171" t="str">
            <v>UND</v>
          </cell>
          <cell r="J171">
            <v>1</v>
          </cell>
          <cell r="K171">
            <v>442295</v>
          </cell>
        </row>
        <row r="172">
          <cell r="C172" t="str">
            <v>APU-000972</v>
          </cell>
          <cell r="D172" t="str">
            <v>2,07,31</v>
          </cell>
          <cell r="E172" t="str">
            <v>2.12.183</v>
          </cell>
          <cell r="H172" t="str">
            <v>SUMINISTRO E INSTALACIÓN DE GRIFERÍA COMPLETA CON LLAVE TIPO GANSO</v>
          </cell>
          <cell r="I172" t="str">
            <v>UND</v>
          </cell>
          <cell r="J172">
            <v>1</v>
          </cell>
          <cell r="K172">
            <v>201724</v>
          </cell>
        </row>
        <row r="173">
          <cell r="C173" t="str">
            <v>APU-000973</v>
          </cell>
          <cell r="D173" t="str">
            <v>2,07,32</v>
          </cell>
          <cell r="E173" t="str">
            <v>2.12.181</v>
          </cell>
          <cell r="H173" t="str">
            <v>SUMINISTRO E INSTALACIÓN DE GRIFERÍA COMPLETA PARA LAVAMANOS CON LLAVE SENCILLA</v>
          </cell>
          <cell r="I173" t="str">
            <v>UND</v>
          </cell>
          <cell r="J173">
            <v>1</v>
          </cell>
          <cell r="K173">
            <v>149874</v>
          </cell>
        </row>
        <row r="174">
          <cell r="C174" t="str">
            <v>APU-000975</v>
          </cell>
          <cell r="D174" t="str">
            <v>2,07,34</v>
          </cell>
          <cell r="E174" t="str">
            <v>LOCAL</v>
          </cell>
          <cell r="H174" t="str">
            <v>SUMINISTRO E INSTALACIÓN DE KIT DE SUMINISTRO DE AGUA Y ACCESORIOS PARA TANQUE DE SANITARIO</v>
          </cell>
          <cell r="I174" t="str">
            <v>UND</v>
          </cell>
          <cell r="J174">
            <v>1</v>
          </cell>
          <cell r="K174">
            <v>259155</v>
          </cell>
        </row>
        <row r="175">
          <cell r="C175" t="str">
            <v>APU-000977</v>
          </cell>
          <cell r="D175" t="str">
            <v>2,07,36</v>
          </cell>
          <cell r="E175" t="str">
            <v>LOCAL</v>
          </cell>
          <cell r="H175" t="str">
            <v xml:space="preserve">SUMINISTRO E INSTALACIÓN DE BAJANTES  3" SEGÚN DISEÑO CON CONEXIÓN A TUBERIA DE ALCANTARILLADO 6" </v>
          </cell>
          <cell r="I175" t="str">
            <v>UND</v>
          </cell>
          <cell r="J175">
            <v>1</v>
          </cell>
          <cell r="K175">
            <v>278271</v>
          </cell>
        </row>
        <row r="176">
          <cell r="C176" t="str">
            <v>APU-000980</v>
          </cell>
          <cell r="D176" t="str">
            <v>2,07,39</v>
          </cell>
          <cell r="E176" t="str">
            <v>LOCAL</v>
          </cell>
          <cell r="H176" t="str">
            <v xml:space="preserve">SUMINISTRO E INSTALACIÓN DE BAJANTES  3"  DE 2,30M SEGÚN DISEÑO </v>
          </cell>
          <cell r="I176" t="str">
            <v>UND</v>
          </cell>
          <cell r="J176">
            <v>1</v>
          </cell>
          <cell r="K176">
            <v>183043</v>
          </cell>
        </row>
        <row r="177">
          <cell r="C177" t="str">
            <v>APU-000978</v>
          </cell>
          <cell r="D177" t="str">
            <v>2,07,37</v>
          </cell>
          <cell r="E177" t="str">
            <v>LOCAL</v>
          </cell>
          <cell r="H177" t="str">
            <v>SUMINISTRO E INSTALACIÓN DE BAJANTES  4"  DE 11 M SEGÚN DISEÑO  CON CONEXIÓN A TUBERIA 6"</v>
          </cell>
          <cell r="I177" t="str">
            <v>UND</v>
          </cell>
          <cell r="J177">
            <v>1</v>
          </cell>
          <cell r="K177">
            <v>1031508</v>
          </cell>
        </row>
        <row r="178">
          <cell r="C178" t="str">
            <v>APU-000981</v>
          </cell>
          <cell r="D178" t="str">
            <v>2,07,40</v>
          </cell>
          <cell r="E178" t="str">
            <v>LOCAL</v>
          </cell>
          <cell r="H178" t="str">
            <v>SUMINISTRO E INSTALACIÓN DE BAJANTES  4" DE 9,5M SEGÚN DISEÑO</v>
          </cell>
          <cell r="I178" t="str">
            <v>UND</v>
          </cell>
          <cell r="J178">
            <v>1</v>
          </cell>
          <cell r="K178">
            <v>777404</v>
          </cell>
        </row>
        <row r="179">
          <cell r="C179" t="str">
            <v>APU-000979</v>
          </cell>
          <cell r="D179" t="str">
            <v>2,07,38</v>
          </cell>
          <cell r="E179" t="str">
            <v>LOCAL</v>
          </cell>
          <cell r="H179" t="str">
            <v>SUMINISTRO E INSTALACIÓN DE TUBERÍA PVC SANITARIA DE Ø=6"</v>
          </cell>
          <cell r="I179" t="str">
            <v>ML</v>
          </cell>
          <cell r="J179">
            <v>1</v>
          </cell>
          <cell r="K179">
            <v>132435</v>
          </cell>
        </row>
        <row r="180">
          <cell r="D180">
            <v>2.08</v>
          </cell>
          <cell r="E180" t="str">
            <v>INSTALACIONES ELÉCTRICAS</v>
          </cell>
        </row>
        <row r="181">
          <cell r="C181" t="str">
            <v>APU-00098</v>
          </cell>
          <cell r="D181" t="str">
            <v>2,08,01</v>
          </cell>
          <cell r="E181" t="str">
            <v>2.10.90</v>
          </cell>
          <cell r="H181" t="str">
            <v>SUMINISTRO E INSTALACIÓN DE TUBERÍA PVC CONDUIT DE 1/2". (TIPO PESADO - DB).</v>
          </cell>
          <cell r="I181" t="str">
            <v>M</v>
          </cell>
          <cell r="J181">
            <v>1</v>
          </cell>
          <cell r="K181">
            <v>12375</v>
          </cell>
        </row>
        <row r="182">
          <cell r="C182" t="str">
            <v>APU-0001033</v>
          </cell>
          <cell r="D182" t="str">
            <v>2,08,09</v>
          </cell>
          <cell r="E182" t="str">
            <v>2.10.90</v>
          </cell>
          <cell r="H182" t="str">
            <v>SUMINISTRO E INSTALACIÓN DE TUBERÍA PVC SCH 40 CONDUIT DE 1/2" PARA RED ELÉCTRICA EXPUESTA EN ALTURA.</v>
          </cell>
          <cell r="I182" t="str">
            <v>M</v>
          </cell>
          <cell r="J182">
            <v>1</v>
          </cell>
          <cell r="K182">
            <v>10443</v>
          </cell>
        </row>
        <row r="183">
          <cell r="C183" t="str">
            <v>APU-00099</v>
          </cell>
          <cell r="D183" t="str">
            <v>2,08,02</v>
          </cell>
          <cell r="E183" t="str">
            <v>2.10.48</v>
          </cell>
          <cell r="H183" t="str">
            <v>SUMINISTRO E INSTALACIÓN DE ALIMENTADOR PARCIAL MONOFÁSICO EN CABLE DE COBRE No.12 AWG ( F,N,T). (INCLUYE TUBO PVC DE 1/2")</v>
          </cell>
          <cell r="I183" t="str">
            <v>M</v>
          </cell>
          <cell r="J183">
            <v>1</v>
          </cell>
          <cell r="K183">
            <v>50836</v>
          </cell>
        </row>
        <row r="184">
          <cell r="C184" t="str">
            <v>APU-00100</v>
          </cell>
          <cell r="D184" t="str">
            <v>2,08,03</v>
          </cell>
          <cell r="E184" t="str">
            <v>2.10.105</v>
          </cell>
          <cell r="H184" t="str">
            <v>SUMINISTRO E INSTALACIÓN DE SALIDA COMPLETA PARA TOMACORRIENTE MONOFÁSICO, EN CALIBRE 12 AWG Y DUCTO PVC DE 1/2". (INCLUYE APARATO).</v>
          </cell>
          <cell r="I184" t="str">
            <v>UND</v>
          </cell>
          <cell r="J184">
            <v>1</v>
          </cell>
          <cell r="K184">
            <v>207206</v>
          </cell>
        </row>
        <row r="185">
          <cell r="C185" t="str">
            <v>APU-00101</v>
          </cell>
          <cell r="D185" t="str">
            <v>2,08,04</v>
          </cell>
          <cell r="E185" t="str">
            <v>2.10.115</v>
          </cell>
          <cell r="H185" t="str">
            <v>SUMINISTRO E INSTALACIÓN DE SALIDA COMPLETA PARA TOMA CORRIENTE MONOFÁSICO TIPO GFCI, EN CALIBRE 12 AWG (F,N,T) Y DUCTO PVC DE 1/2". (INCLUYE APARATO).</v>
          </cell>
          <cell r="I185" t="str">
            <v>UND</v>
          </cell>
          <cell r="J185">
            <v>1</v>
          </cell>
          <cell r="K185">
            <v>275445</v>
          </cell>
        </row>
        <row r="186">
          <cell r="C186" t="str">
            <v>APU-00102</v>
          </cell>
          <cell r="D186" t="str">
            <v>2,08,05</v>
          </cell>
          <cell r="E186" t="str">
            <v>2.10.136</v>
          </cell>
          <cell r="H186" t="str">
            <v>SUMINISTRO E INSTALACIÓN DE SALIDA COMPLETA PARA INTERRUPTOR SENCILLO EN CALIBRE 12 AWG Y DUCTO PVC 1/2 " (INCLUYE APARATO)</v>
          </cell>
          <cell r="I186" t="str">
            <v>UND</v>
          </cell>
          <cell r="J186">
            <v>1</v>
          </cell>
          <cell r="K186">
            <v>182887</v>
          </cell>
        </row>
        <row r="187">
          <cell r="C187" t="str">
            <v>APU-00103</v>
          </cell>
          <cell r="D187" t="str">
            <v>2,08,06</v>
          </cell>
          <cell r="E187" t="str">
            <v>2.10.163</v>
          </cell>
          <cell r="H187" t="str">
            <v>SUMINISTRO E INSTALACIÓN DE SALIDA DE ILUMINACIÓN EN PLACA O MURO, EN CALIBRE 12 AWG (F, N, T) EN DUCTO PVC 1/2 "</v>
          </cell>
          <cell r="I187" t="str">
            <v>UND</v>
          </cell>
          <cell r="J187">
            <v>1</v>
          </cell>
          <cell r="K187">
            <v>189200</v>
          </cell>
        </row>
        <row r="188">
          <cell r="C188" t="str">
            <v>APU-001031</v>
          </cell>
          <cell r="D188" t="str">
            <v>2,08,07</v>
          </cell>
          <cell r="H188" t="str">
            <v>DESMANTELAMIENTO DE RED ELÉCTRICA (INCLUYE ACCESORIOS Y CABLEADO- NO TUBERÍA)</v>
          </cell>
          <cell r="I188" t="str">
            <v>M</v>
          </cell>
          <cell r="J188">
            <v>1</v>
          </cell>
          <cell r="K188">
            <v>2770</v>
          </cell>
        </row>
        <row r="189">
          <cell r="C189" t="str">
            <v>APU-001032</v>
          </cell>
          <cell r="D189" t="str">
            <v>2,08,08</v>
          </cell>
          <cell r="H189" t="str">
            <v>DESMANTELAMIENTO DE RED ELÉCTRICA (INCLUYE ACCESORIOS Y CABLEADO Y TUBERÍA PVC)</v>
          </cell>
          <cell r="I189" t="str">
            <v>M</v>
          </cell>
          <cell r="J189">
            <v>1</v>
          </cell>
          <cell r="K189">
            <v>3693</v>
          </cell>
        </row>
        <row r="190">
          <cell r="C190" t="str">
            <v>APU-001034</v>
          </cell>
          <cell r="D190" t="str">
            <v>2,08,10</v>
          </cell>
          <cell r="H190" t="str">
            <v xml:space="preserve">SUMINISTRO E ESTACIÓN DE CABLEADO ELÉCTRICO DE COBRE No.12 AWG ( F,N,T) NO INCL. TUBERÍA </v>
          </cell>
          <cell r="I190" t="str">
            <v>M</v>
          </cell>
          <cell r="J190">
            <v>1</v>
          </cell>
          <cell r="K190">
            <v>17515</v>
          </cell>
        </row>
        <row r="191">
          <cell r="C191" t="str">
            <v>APU-001035</v>
          </cell>
          <cell r="D191" t="str">
            <v>2,08,11</v>
          </cell>
          <cell r="H191" t="str">
            <v>SUMINISTRO E INSTALACIÓN DE TOMACORRIENTE DOBLE MONOFÁSICO TIPO GFCI</v>
          </cell>
          <cell r="I191" t="str">
            <v>UND</v>
          </cell>
          <cell r="J191">
            <v>1</v>
          </cell>
          <cell r="K191">
            <v>99123</v>
          </cell>
        </row>
        <row r="192">
          <cell r="C192" t="str">
            <v>APU-001036</v>
          </cell>
          <cell r="D192" t="str">
            <v>2,08,12</v>
          </cell>
          <cell r="H192" t="str">
            <v>SUMINISTRO E INSTALACIÓN DE TOMACORRIENTE DOBLE MONOFÁSICA</v>
          </cell>
          <cell r="I192" t="str">
            <v>UND</v>
          </cell>
          <cell r="J192">
            <v>1</v>
          </cell>
          <cell r="K192">
            <v>34073</v>
          </cell>
        </row>
        <row r="193">
          <cell r="C193" t="str">
            <v>APU-001037</v>
          </cell>
          <cell r="D193" t="str">
            <v>2,08,13</v>
          </cell>
          <cell r="H193" t="str">
            <v xml:space="preserve">SUMINISTRO E INSTALACIÓN DE INTERRUPTOR DOBLE </v>
          </cell>
          <cell r="I193" t="str">
            <v>UND</v>
          </cell>
          <cell r="J193">
            <v>1</v>
          </cell>
          <cell r="K193">
            <v>35828</v>
          </cell>
        </row>
        <row r="194">
          <cell r="C194" t="str">
            <v>APU-001038</v>
          </cell>
          <cell r="D194" t="str">
            <v>2,08,14</v>
          </cell>
          <cell r="H194" t="str">
            <v xml:space="preserve">SUMINISTRO E INSTALACIÓN DE INTERRUPTOR SENCILLO </v>
          </cell>
          <cell r="I194" t="str">
            <v>UND</v>
          </cell>
          <cell r="J194">
            <v>1</v>
          </cell>
          <cell r="K194">
            <v>29041</v>
          </cell>
        </row>
        <row r="195">
          <cell r="C195" t="str">
            <v>APU-001039</v>
          </cell>
          <cell r="D195" t="str">
            <v>2,08,15</v>
          </cell>
          <cell r="H195" t="str">
            <v>SUMINISTRO E INSTALACIÓN DE PLAFÓN Y BOMBILLO DE 40W</v>
          </cell>
          <cell r="I195" t="str">
            <v>UND</v>
          </cell>
          <cell r="J195">
            <v>1</v>
          </cell>
          <cell r="K195">
            <v>57765</v>
          </cell>
        </row>
        <row r="196">
          <cell r="C196" t="str">
            <v>APU-001040</v>
          </cell>
          <cell r="D196" t="str">
            <v>2,08,16</v>
          </cell>
          <cell r="H196" t="str">
            <v>SUMINISTRO, INSTALACIÓN Y CONEXIONADO DE CABLE CONCÉNTRICO (ANTIFRAUDE) No. 1 x 8 +8 AWG EN COBRE (ACOMETIDA MONOFÁSICA)</v>
          </cell>
          <cell r="I196" t="str">
            <v>UND</v>
          </cell>
          <cell r="J196">
            <v>1</v>
          </cell>
          <cell r="K196">
            <v>31315</v>
          </cell>
        </row>
        <row r="197">
          <cell r="C197" t="str">
            <v>APU-001041</v>
          </cell>
          <cell r="D197" t="str">
            <v>2,08,17</v>
          </cell>
          <cell r="H197" t="str">
            <v>SUMINISTRO E INSTALACIÓN DE BREAKER TERMOMAGNÉTICO MONOPOLAR ENCHUFABLE DE 1 X 15/20 AMP.</v>
          </cell>
          <cell r="I197" t="str">
            <v>UND</v>
          </cell>
          <cell r="J197">
            <v>1</v>
          </cell>
          <cell r="K197">
            <v>39883</v>
          </cell>
        </row>
        <row r="198">
          <cell r="C198" t="str">
            <v>APU-001042</v>
          </cell>
          <cell r="D198" t="str">
            <v>2,08,18</v>
          </cell>
          <cell r="H198" t="str">
            <v>DESMANTELAMIENTO Y REINSTALACIÓN DE RED ELÉCTRICA CONTROLADA EXPUESTA  (INCLUYE ACCESORIOS, CABLEADO, TUBERÍA Y APARATOS )</v>
          </cell>
          <cell r="I198" t="str">
            <v>M</v>
          </cell>
          <cell r="J198">
            <v>1</v>
          </cell>
          <cell r="K198">
            <v>12311</v>
          </cell>
        </row>
        <row r="199">
          <cell r="D199">
            <v>2.09</v>
          </cell>
          <cell r="E199" t="str">
            <v>CUBIERTAS Y ESTRUCTURAS METÁLICAS</v>
          </cell>
        </row>
        <row r="200">
          <cell r="C200" t="str">
            <v>APU-00104</v>
          </cell>
          <cell r="D200" t="str">
            <v>2,09,01</v>
          </cell>
          <cell r="E200" t="str">
            <v>LOCAL</v>
          </cell>
          <cell r="H200" t="str">
            <v>SUMINISTRO E INSTALACIÓN CUBIERTA EN LAMINA DE ZINC</v>
          </cell>
          <cell r="I200" t="str">
            <v>M2</v>
          </cell>
          <cell r="J200">
            <v>1</v>
          </cell>
          <cell r="K200" t="e">
            <v>#N/A</v>
          </cell>
        </row>
        <row r="201">
          <cell r="C201" t="str">
            <v>APU-00105</v>
          </cell>
          <cell r="D201" t="str">
            <v>2,09,02</v>
          </cell>
          <cell r="E201" t="str">
            <v>LOCAL</v>
          </cell>
          <cell r="H201" t="str">
            <v>INSTALACIÓN DE CUBIERTA EN LAMINA DE ZINC EXISTENTE</v>
          </cell>
          <cell r="I201" t="str">
            <v>M2</v>
          </cell>
          <cell r="J201">
            <v>1</v>
          </cell>
          <cell r="K201">
            <v>23198</v>
          </cell>
        </row>
        <row r="202">
          <cell r="C202" t="str">
            <v>APU-00106</v>
          </cell>
          <cell r="D202" t="str">
            <v>2,09,03</v>
          </cell>
          <cell r="E202" t="str">
            <v>2.08.38</v>
          </cell>
          <cell r="H202" t="str">
            <v>SUMINISTRO E INSTALACIÓN DE CUBIERTA ARQUITECTÓNICA METÁLICA TIPO ACESCO O SIMILAR DE 0.73 M. X 3.00 M</v>
          </cell>
          <cell r="I202" t="str">
            <v>M2</v>
          </cell>
          <cell r="J202">
            <v>1</v>
          </cell>
          <cell r="K202">
            <v>79165</v>
          </cell>
        </row>
        <row r="203">
          <cell r="C203" t="str">
            <v>APU-00107</v>
          </cell>
          <cell r="D203" t="str">
            <v>2,09,04</v>
          </cell>
          <cell r="E203" t="str">
            <v>LOCAL</v>
          </cell>
          <cell r="H203" t="str">
            <v xml:space="preserve">SUMINISTRO E INSTALACIÓN DE CABALLETE PARA TEJA ARQUITECTÓNICA </v>
          </cell>
          <cell r="I203" t="str">
            <v>M</v>
          </cell>
          <cell r="J203">
            <v>1</v>
          </cell>
          <cell r="K203">
            <v>80927</v>
          </cell>
        </row>
        <row r="204">
          <cell r="C204" t="str">
            <v>APU-00108</v>
          </cell>
          <cell r="D204" t="str">
            <v>2,09,05</v>
          </cell>
          <cell r="E204" t="str">
            <v>LOCAL</v>
          </cell>
          <cell r="H204" t="str">
            <v>SUMINISTRO E INSTALACIÓN DE CUBIERTA EN TEJA MASTER 1000 CAL.28 1,00 X 3,05 M</v>
          </cell>
          <cell r="I204" t="str">
            <v>M2</v>
          </cell>
          <cell r="J204">
            <v>1</v>
          </cell>
          <cell r="K204">
            <v>90128</v>
          </cell>
        </row>
        <row r="205">
          <cell r="C205" t="str">
            <v>APU-00109</v>
          </cell>
          <cell r="D205" t="str">
            <v>2,09,06</v>
          </cell>
          <cell r="E205" t="str">
            <v>LOCAL</v>
          </cell>
          <cell r="H205" t="str">
            <v>SUMINISTRO E INSTALACIÓN DE CABALLETE EN TEJA MASTER 1000</v>
          </cell>
          <cell r="I205" t="str">
            <v>M</v>
          </cell>
          <cell r="J205">
            <v>1</v>
          </cell>
          <cell r="K205">
            <v>74019</v>
          </cell>
        </row>
        <row r="206">
          <cell r="C206" t="str">
            <v>APU-00110</v>
          </cell>
          <cell r="D206" t="str">
            <v>2,09,07</v>
          </cell>
          <cell r="E206" t="str">
            <v>2.08.37</v>
          </cell>
          <cell r="H206" t="str">
            <v>SUMINISTRO E INSTALACIÓN TEJA TERMOACÚSTICA TIPO TRAPEZOIDAL</v>
          </cell>
          <cell r="I206" t="str">
            <v>M2</v>
          </cell>
          <cell r="J206">
            <v>1</v>
          </cell>
          <cell r="K206">
            <v>136662</v>
          </cell>
        </row>
        <row r="207">
          <cell r="C207" t="str">
            <v>APU-00111</v>
          </cell>
          <cell r="D207" t="str">
            <v>2,09,08</v>
          </cell>
          <cell r="E207" t="str">
            <v>LOCAL</v>
          </cell>
          <cell r="H207" t="str">
            <v>SUMINISTRO E INSTALACIÓN DE CABALLETE TERMOACÚSTICA TIPO TRAPEZOIDAL</v>
          </cell>
          <cell r="I207" t="str">
            <v>M</v>
          </cell>
          <cell r="J207">
            <v>1</v>
          </cell>
          <cell r="K207">
            <v>163469</v>
          </cell>
        </row>
        <row r="208">
          <cell r="C208" t="str">
            <v>APU-001147</v>
          </cell>
          <cell r="D208" t="str">
            <v>2,09,09</v>
          </cell>
          <cell r="E208" t="str">
            <v>LOCAL</v>
          </cell>
          <cell r="H208" t="str">
            <v xml:space="preserve">SUMINISTRO E INSTALACIÓN DE TUBO RECTANGULAR DE 76X38MM 1,5MM  PARA CERCHAS Y/O CORREAS </v>
          </cell>
          <cell r="I208" t="str">
            <v>M</v>
          </cell>
          <cell r="J208">
            <v>1</v>
          </cell>
          <cell r="K208">
            <v>71297</v>
          </cell>
        </row>
        <row r="209">
          <cell r="C209" t="str">
            <v>APU-00113</v>
          </cell>
          <cell r="D209" t="str">
            <v>2,09,10</v>
          </cell>
          <cell r="E209" t="str">
            <v>LOCAL</v>
          </cell>
          <cell r="H209" t="str">
            <v>INSTALACIÓN DE TUBO RECTANGULAR DE 1 1/2" CAL. 18 EXISTENTE</v>
          </cell>
          <cell r="I209" t="str">
            <v>M</v>
          </cell>
          <cell r="J209">
            <v>1</v>
          </cell>
          <cell r="K209">
            <v>25856</v>
          </cell>
        </row>
        <row r="210">
          <cell r="C210" t="str">
            <v>APU-00114</v>
          </cell>
          <cell r="D210" t="str">
            <v>2,09,11</v>
          </cell>
          <cell r="E210" t="str">
            <v>LOCAL</v>
          </cell>
          <cell r="H210" t="str">
            <v>MANTENIMIENTO DE CERCHAS TRIANGULAR</v>
          </cell>
          <cell r="I210" t="str">
            <v>M</v>
          </cell>
          <cell r="J210">
            <v>1</v>
          </cell>
          <cell r="K210">
            <v>18442</v>
          </cell>
        </row>
        <row r="211">
          <cell r="C211" t="str">
            <v>APU-001141</v>
          </cell>
          <cell r="D211" t="str">
            <v>2,09,12</v>
          </cell>
          <cell r="E211" t="str">
            <v>LOCAL</v>
          </cell>
          <cell r="H211" t="str">
            <v xml:space="preserve">SUMINISTRO E INSTALACIÓN DE TUBO RECTANGULAR DE 100X50 2MM PARA CERCHAS Y/O CORREAS </v>
          </cell>
          <cell r="I211" t="str">
            <v>M</v>
          </cell>
          <cell r="J211">
            <v>1</v>
          </cell>
          <cell r="K211">
            <v>117166</v>
          </cell>
        </row>
        <row r="212">
          <cell r="C212" t="str">
            <v>APU-001144</v>
          </cell>
          <cell r="D212" t="str">
            <v>2,09,15</v>
          </cell>
          <cell r="E212" t="str">
            <v>LOCAL</v>
          </cell>
          <cell r="H212" t="str">
            <v xml:space="preserve">SUMINISTRO E INSTALACIÓN DE TUBO RECTANGULAR DE 100X100 2,50MM PARA CERCHAS Y/O CORREAS </v>
          </cell>
          <cell r="I212" t="str">
            <v>M</v>
          </cell>
          <cell r="J212">
            <v>1</v>
          </cell>
          <cell r="K212">
            <v>167647</v>
          </cell>
        </row>
        <row r="213">
          <cell r="C213" t="str">
            <v>APU-001145</v>
          </cell>
          <cell r="D213" t="str">
            <v>2,09,16</v>
          </cell>
          <cell r="E213" t="str">
            <v>LOCAL</v>
          </cell>
          <cell r="H213" t="str">
            <v>SUMINISTRO E INSTALACIÓN DE FLANCHE EN TEJA MASTER 1000</v>
          </cell>
          <cell r="I213" t="str">
            <v>M</v>
          </cell>
          <cell r="J213">
            <v>1</v>
          </cell>
          <cell r="K213">
            <v>58342</v>
          </cell>
        </row>
        <row r="214">
          <cell r="C214" t="str">
            <v>APU-001142</v>
          </cell>
          <cell r="D214" t="str">
            <v>2,09,13</v>
          </cell>
          <cell r="E214" t="str">
            <v>LOCAL</v>
          </cell>
          <cell r="H214" t="str">
            <v>LÍNEA DE MORTERO DE NIVELACIÓN SOBRE MURO E: 0,06m A:0,12m</v>
          </cell>
          <cell r="I214" t="str">
            <v>M</v>
          </cell>
          <cell r="J214">
            <v>1</v>
          </cell>
          <cell r="K214">
            <v>26556</v>
          </cell>
        </row>
        <row r="215">
          <cell r="C215" t="str">
            <v>APU-001143</v>
          </cell>
          <cell r="D215" t="str">
            <v>2,09,14</v>
          </cell>
          <cell r="E215" t="str">
            <v>LOCAL</v>
          </cell>
          <cell r="H215" t="str">
            <v xml:space="preserve">INSTALACIÓN DE PLATINAS DE FIJACIÓN INCL. PERNOS DE ANCLAJE ESTRUCTURAL </v>
          </cell>
          <cell r="I215" t="str">
            <v>UND</v>
          </cell>
          <cell r="J215">
            <v>1</v>
          </cell>
          <cell r="K215">
            <v>228717</v>
          </cell>
        </row>
        <row r="216">
          <cell r="C216" t="str">
            <v>APU-001146</v>
          </cell>
          <cell r="D216" t="str">
            <v>2,09,17</v>
          </cell>
          <cell r="E216" t="str">
            <v>LOCAL</v>
          </cell>
          <cell r="H216" t="str">
            <v xml:space="preserve">SUMINISTRO E INSTALACIÓN DE  ANGULAR RECTANGULAR DE 3" X 3" X1/4" PARA CERCHAS Y/O CORREAS </v>
          </cell>
          <cell r="I216" t="str">
            <v>M</v>
          </cell>
          <cell r="J216">
            <v>1</v>
          </cell>
          <cell r="K216">
            <v>67584</v>
          </cell>
        </row>
        <row r="217">
          <cell r="D217">
            <v>2.1</v>
          </cell>
          <cell r="E217" t="str">
            <v>CARPINTERÍA METÁLICA</v>
          </cell>
        </row>
        <row r="218">
          <cell r="C218" t="str">
            <v>APU-00115</v>
          </cell>
          <cell r="D218" t="str">
            <v>2,10,01</v>
          </cell>
          <cell r="E218" t="str">
            <v>2.15.06</v>
          </cell>
          <cell r="H218" t="str">
            <v>SUMINISTRO E INSTALACIÓN DE PUERTA EN LÁMINA CAL. 18.</v>
          </cell>
          <cell r="I218" t="str">
            <v>M2</v>
          </cell>
          <cell r="J218">
            <v>1</v>
          </cell>
          <cell r="K218">
            <v>495115</v>
          </cell>
        </row>
        <row r="219">
          <cell r="C219" t="str">
            <v>APU-00116</v>
          </cell>
          <cell r="D219" t="str">
            <v>2,10,02</v>
          </cell>
          <cell r="E219" t="str">
            <v>2.15.12</v>
          </cell>
          <cell r="H219" t="str">
            <v>SUMINISTRO E INSTALACIÓN DE VENTANA EN LÁMINA COLD ROLLED CAL.18 CON VIDRIO. (INCLUYE ANTICORROSIVO).</v>
          </cell>
          <cell r="I219" t="str">
            <v>M2</v>
          </cell>
          <cell r="J219">
            <v>1</v>
          </cell>
          <cell r="K219">
            <v>472611</v>
          </cell>
        </row>
        <row r="220">
          <cell r="C220" t="str">
            <v>APU-00117</v>
          </cell>
          <cell r="D220" t="str">
            <v>2,10,03</v>
          </cell>
          <cell r="E220" t="str">
            <v>2.15.13</v>
          </cell>
          <cell r="H220" t="str">
            <v>SUMINISTRO E INSTALACIÓN DE VENTANA CORREDIZA EN ALUMINIO CON VIDRIO DE 5 MM Y HERRAJES COMPLETOS</v>
          </cell>
          <cell r="I220" t="str">
            <v>M2</v>
          </cell>
          <cell r="J220">
            <v>1</v>
          </cell>
          <cell r="K220">
            <v>696778</v>
          </cell>
        </row>
        <row r="221">
          <cell r="C221" t="str">
            <v>APU-00118</v>
          </cell>
          <cell r="D221" t="str">
            <v>2,10,04</v>
          </cell>
          <cell r="E221" t="str">
            <v>LOCAL</v>
          </cell>
          <cell r="H221" t="str">
            <v>SUMINISTRO E INSTALACIÓN DE CANAL EN LÁMINA GALVANIZADA CAL.20 DESARROLLO HASTA 0.50 M</v>
          </cell>
          <cell r="I221" t="str">
            <v>M</v>
          </cell>
          <cell r="J221">
            <v>1</v>
          </cell>
          <cell r="K221">
            <v>63183</v>
          </cell>
        </row>
        <row r="222">
          <cell r="C222" t="str">
            <v>APU-00119</v>
          </cell>
          <cell r="D222" t="str">
            <v>2,10,05</v>
          </cell>
          <cell r="E222" t="str">
            <v>2.19.06</v>
          </cell>
          <cell r="H222" t="str">
            <v>CERRAMIENTO EN MALLA ESLABONADA CAL 10 (INCLUYE TUBO AGUA NEGRA DE 2" Y ANGULO 1" X 1" X1/8")</v>
          </cell>
          <cell r="I222" t="str">
            <v>M2</v>
          </cell>
          <cell r="J222">
            <v>1</v>
          </cell>
          <cell r="K222">
            <v>319679</v>
          </cell>
        </row>
        <row r="223">
          <cell r="C223" t="str">
            <v>APU-00120</v>
          </cell>
          <cell r="D223" t="str">
            <v>2,10,06</v>
          </cell>
          <cell r="E223" t="str">
            <v>LOCAL</v>
          </cell>
          <cell r="H223" t="str">
            <v>SUMINISTRO E INSTALACIÓN DE PORTÓN TUBULAR MEDIDAS 5,00X2,00</v>
          </cell>
          <cell r="I223" t="str">
            <v>UND</v>
          </cell>
          <cell r="J223">
            <v>1</v>
          </cell>
          <cell r="K223">
            <v>0</v>
          </cell>
        </row>
        <row r="224">
          <cell r="C224" t="str">
            <v>APU-00121</v>
          </cell>
          <cell r="D224" t="str">
            <v>2,10,07</v>
          </cell>
          <cell r="E224" t="str">
            <v>LOCAL</v>
          </cell>
          <cell r="H224" t="str">
            <v>SUMINISTRO E INSTALACIÓN DE PORTÓN MEDIDAS 7,70X2,80 M</v>
          </cell>
          <cell r="I224" t="str">
            <v>UND</v>
          </cell>
          <cell r="J224">
            <v>1</v>
          </cell>
          <cell r="K224">
            <v>0</v>
          </cell>
        </row>
        <row r="225">
          <cell r="C225" t="str">
            <v>APU-001211</v>
          </cell>
          <cell r="D225" t="str">
            <v>2,10,08</v>
          </cell>
          <cell r="E225" t="str">
            <v>LOCAL</v>
          </cell>
          <cell r="H225" t="str">
            <v>SUMINISTRO E INSTALACIÓN DE PUERTA REJA 0,60x1,60m PARA CUARTO DE BOMBONA DE GAS SEGÚN DISEÑO</v>
          </cell>
          <cell r="I225" t="str">
            <v>UND</v>
          </cell>
          <cell r="J225">
            <v>1</v>
          </cell>
          <cell r="K225">
            <v>995159</v>
          </cell>
        </row>
        <row r="226">
          <cell r="C226" t="str">
            <v>APU-001212</v>
          </cell>
          <cell r="D226" t="str">
            <v>2,10,09</v>
          </cell>
          <cell r="E226" t="str">
            <v>LOCAL</v>
          </cell>
          <cell r="H226" t="str">
            <v>CAMBIO DE CERRADURA DOBLE CILINDRO TIPO YALE 105 O SIMILAR</v>
          </cell>
          <cell r="I226" t="str">
            <v>UND</v>
          </cell>
          <cell r="J226">
            <v>1</v>
          </cell>
          <cell r="K226">
            <v>288283</v>
          </cell>
        </row>
        <row r="227">
          <cell r="C227" t="str">
            <v>APU-001213</v>
          </cell>
          <cell r="D227" t="str">
            <v>2,10,10</v>
          </cell>
          <cell r="E227" t="str">
            <v>LOCAL</v>
          </cell>
          <cell r="H227" t="str">
            <v xml:space="preserve">INSTALACIÓN DE  PUERTA METÁLICA METÁLICA EXISTENTE </v>
          </cell>
          <cell r="I227" t="str">
            <v>M2</v>
          </cell>
          <cell r="J227">
            <v>1</v>
          </cell>
          <cell r="K227">
            <v>98641</v>
          </cell>
        </row>
        <row r="228">
          <cell r="C228" t="str">
            <v>APU-001214</v>
          </cell>
          <cell r="D228" t="str">
            <v>2,10,11</v>
          </cell>
          <cell r="E228" t="str">
            <v>LOCAL</v>
          </cell>
          <cell r="H228" t="str">
            <v>SUMINISTRO E INSTALACIÓN DE LETRAS VOLUMETRICAS 0,40M X 0,30M EN LÁMINA GALVANIZADA, INCLUYE ACABADOS Y FIJACIÓN A MURO, MEDIDAS SEGÚN DISEÑO.</v>
          </cell>
          <cell r="I228" t="str">
            <v>UND</v>
          </cell>
          <cell r="J228">
            <v>1</v>
          </cell>
          <cell r="K228">
            <v>300249</v>
          </cell>
        </row>
        <row r="229">
          <cell r="C229" t="str">
            <v>APU-001215</v>
          </cell>
          <cell r="D229" t="str">
            <v>2,10,12</v>
          </cell>
          <cell r="E229" t="str">
            <v>LOCAL</v>
          </cell>
          <cell r="H229" t="str">
            <v>SUMINISTRO E INSTALACIÓN DE CUBOS VOLUMETRICAS 0,4M X 0,40M EN LÁMINA GALVANIZADA, INCLUYE ACABADOS Y FIJACIÓN A MURO, MEDIDAS SEGÚN DISEÑO.</v>
          </cell>
          <cell r="I229" t="str">
            <v>UND</v>
          </cell>
          <cell r="J229">
            <v>1</v>
          </cell>
          <cell r="K229">
            <v>305735</v>
          </cell>
        </row>
        <row r="230">
          <cell r="C230" t="str">
            <v>APU-001216</v>
          </cell>
          <cell r="D230" t="str">
            <v>2,10,13</v>
          </cell>
          <cell r="E230" t="str">
            <v>LOCAL</v>
          </cell>
          <cell r="H230" t="str">
            <v>SUMINISTRO E INSTALACIÓN DE CUBOS VOLUMETRICAS 0,6M X 0,60M EN LÁMINA GALVANIZADA, INCLUYE ACABADOS Y FIJACIÓN A MURO, MEDIDAS SEGÚN DISEÑO.</v>
          </cell>
          <cell r="I230" t="str">
            <v>UND</v>
          </cell>
          <cell r="J230">
            <v>1</v>
          </cell>
          <cell r="K230">
            <v>419172</v>
          </cell>
        </row>
        <row r="231">
          <cell r="C231" t="str">
            <v>APU-001217</v>
          </cell>
          <cell r="D231" t="str">
            <v>2,10,14</v>
          </cell>
          <cell r="E231" t="str">
            <v>LOCAL</v>
          </cell>
          <cell r="H231" t="str">
            <v xml:space="preserve">INSTALACIÓN DE  PORTON METÁLICO  EXISTENTE </v>
          </cell>
          <cell r="I231" t="str">
            <v>M2</v>
          </cell>
          <cell r="J231">
            <v>1</v>
          </cell>
          <cell r="K231">
            <v>11703</v>
          </cell>
        </row>
        <row r="232">
          <cell r="D232">
            <v>2.11</v>
          </cell>
          <cell r="E232" t="str">
            <v>ESTRUCTURAS METÁLICAS</v>
          </cell>
        </row>
        <row r="233">
          <cell r="C233" t="str">
            <v>APU-00122</v>
          </cell>
          <cell r="D233" t="str">
            <v>2,11,01</v>
          </cell>
          <cell r="E233" t="str">
            <v>LOCAL</v>
          </cell>
          <cell r="H233" t="str">
            <v>COLUMNA EN TUBO ESTRUCTURAL 2mm, Dimensiones 0,10 X 0,10 M</v>
          </cell>
          <cell r="I233" t="str">
            <v>M</v>
          </cell>
          <cell r="J233">
            <v>1</v>
          </cell>
          <cell r="K233">
            <v>116219</v>
          </cell>
        </row>
        <row r="234">
          <cell r="C234" t="str">
            <v>APU-001221</v>
          </cell>
          <cell r="D234" t="str">
            <v>2,11,02</v>
          </cell>
          <cell r="E234" t="str">
            <v>LOCAL</v>
          </cell>
          <cell r="H234" t="str">
            <v>COLUMNA EN TUBO ESTRUCTURAL Ø8"  5mm</v>
          </cell>
          <cell r="I234" t="str">
            <v>M</v>
          </cell>
          <cell r="J234">
            <v>1</v>
          </cell>
          <cell r="K234">
            <v>466316</v>
          </cell>
        </row>
        <row r="235">
          <cell r="C235" t="str">
            <v>APU-001222</v>
          </cell>
          <cell r="D235" t="str">
            <v>2,11,03</v>
          </cell>
          <cell r="E235" t="str">
            <v>LOCAL</v>
          </cell>
          <cell r="H235" t="str">
            <v>COLUMNA EN TUBO ESTRUCTURAL Ø4"  3mm</v>
          </cell>
          <cell r="I235" t="str">
            <v>M</v>
          </cell>
          <cell r="J235">
            <v>1</v>
          </cell>
          <cell r="K235">
            <v>167816</v>
          </cell>
        </row>
        <row r="236">
          <cell r="C236" t="str">
            <v>APU-001223</v>
          </cell>
          <cell r="D236" t="str">
            <v>2,11,04</v>
          </cell>
          <cell r="E236" t="str">
            <v>LOCAL</v>
          </cell>
          <cell r="H236" t="str">
            <v>PLATINA METALICA 12MM" 1,05X0,45M INCLUYE ANCLAJES MEDIANTE PERNOS SEGÚN DISEÑO</v>
          </cell>
          <cell r="I236" t="str">
            <v>UND</v>
          </cell>
          <cell r="J236">
            <v>1</v>
          </cell>
          <cell r="K236">
            <v>2469619</v>
          </cell>
        </row>
        <row r="237">
          <cell r="C237" t="str">
            <v>APU-001224</v>
          </cell>
          <cell r="D237" t="str">
            <v>2,11,05</v>
          </cell>
          <cell r="E237" t="str">
            <v>LOCAL</v>
          </cell>
          <cell r="H237" t="str">
            <v xml:space="preserve">PLATINA METALICA 12MM 0,40X0,40M  UNION EN SOLDADURA INCLUYE PIE DE AMIGO 12MM SEGÚN DISEÑO </v>
          </cell>
          <cell r="I237" t="str">
            <v>UND</v>
          </cell>
          <cell r="J237">
            <v>1</v>
          </cell>
          <cell r="K237">
            <v>293756</v>
          </cell>
        </row>
        <row r="238">
          <cell r="C238" t="str">
            <v>APU-001225</v>
          </cell>
          <cell r="D238" t="str">
            <v>2,11,06</v>
          </cell>
          <cell r="E238" t="str">
            <v>LOCAL</v>
          </cell>
          <cell r="H238" t="str">
            <v xml:space="preserve">PLATINA METALICA 12MM 0,20X0,20M INCLUYE  ANCLAJES  EN VARILLA CORRUGADA 5/8" 40 CM UNION MEDIANTE SOLDADURA SEGÚN DISEÑO </v>
          </cell>
          <cell r="I238" t="str">
            <v xml:space="preserve">UND </v>
          </cell>
          <cell r="J238">
            <v>1</v>
          </cell>
          <cell r="K238">
            <v>95621</v>
          </cell>
        </row>
        <row r="239">
          <cell r="C239" t="str">
            <v>APU-001226</v>
          </cell>
          <cell r="D239" t="str">
            <v>2,11,07</v>
          </cell>
          <cell r="E239" t="str">
            <v>LOCAL</v>
          </cell>
          <cell r="H239" t="str">
            <v xml:space="preserve">SUMINISTRO E INSTALACION DE PORTON 1,50X2,30  EN TUBERIA ESTRUCTURAL Y MALLA ESLABONADA SEGÚN DISEÑO </v>
          </cell>
          <cell r="I239" t="str">
            <v xml:space="preserve">UND </v>
          </cell>
          <cell r="J239">
            <v>1</v>
          </cell>
          <cell r="K239">
            <v>2077509</v>
          </cell>
        </row>
        <row r="240">
          <cell r="C240" t="str">
            <v>APU-001227</v>
          </cell>
          <cell r="D240" t="str">
            <v>2,11,08</v>
          </cell>
          <cell r="E240" t="str">
            <v>LOCAL</v>
          </cell>
          <cell r="H240" t="str">
            <v>PLATINA METALICA 12MM 0,40X0,40M INCLUYE ANCLAJES MEDIANTE PERNOS SEGÚN DISEÑO</v>
          </cell>
          <cell r="I240" t="str">
            <v xml:space="preserve">UND </v>
          </cell>
          <cell r="J240">
            <v>1</v>
          </cell>
          <cell r="K240">
            <v>335987</v>
          </cell>
        </row>
        <row r="244">
          <cell r="D244">
            <v>3</v>
          </cell>
          <cell r="E244" t="str">
            <v>ESCENARIOS DEPORTIVOS</v>
          </cell>
        </row>
        <row r="245">
          <cell r="D245">
            <v>3.01</v>
          </cell>
          <cell r="E245" t="str">
            <v>INSTALACIONES DEPORTIVAS</v>
          </cell>
        </row>
        <row r="246">
          <cell r="C246" t="str">
            <v>APU-00123</v>
          </cell>
          <cell r="D246" t="str">
            <v>3,01,01</v>
          </cell>
          <cell r="E246" t="str">
            <v>2.18.02</v>
          </cell>
          <cell r="H246" t="str">
            <v>SUMINISTRO E INSTALACIÓN DE CANCHA MÚLTIPLE EN TUBO ESTRUCTURAL NEGRO DE 1 ½, 2 y 3 PULGADAS, INCL. TABLERO ACRÍLICO 10 MM PARA ANCLAR AL PISO</v>
          </cell>
          <cell r="I246" t="str">
            <v>JGO</v>
          </cell>
          <cell r="J246">
            <v>1</v>
          </cell>
          <cell r="K246">
            <v>13680609</v>
          </cell>
        </row>
        <row r="247">
          <cell r="C247" t="str">
            <v>APU-00124</v>
          </cell>
          <cell r="D247" t="str">
            <v>3,01,02</v>
          </cell>
          <cell r="E247" t="str">
            <v>2.18.11</v>
          </cell>
          <cell r="H247" t="str">
            <v>PLACA MACIZA PARA POLIDEPORTIVO EN CONCRETO DE 21 MPa - (3000 PSI) E = 0.10 M.</v>
          </cell>
          <cell r="I247" t="str">
            <v>M2</v>
          </cell>
          <cell r="J247">
            <v>1</v>
          </cell>
          <cell r="K247">
            <v>157290</v>
          </cell>
        </row>
        <row r="248">
          <cell r="C248" t="str">
            <v>APU-00125</v>
          </cell>
          <cell r="D248" t="str">
            <v>3,01,03</v>
          </cell>
          <cell r="E248" t="str">
            <v>2.18.12</v>
          </cell>
          <cell r="H248" t="str">
            <v>PLACA MACIZA PARA POLIDEPORTIVO EN CONCRETO DE 21 MPa - (3000 PSI) E = 0.12 M.</v>
          </cell>
          <cell r="I248" t="str">
            <v>M2</v>
          </cell>
          <cell r="J248">
            <v>1</v>
          </cell>
          <cell r="K248">
            <v>173836</v>
          </cell>
        </row>
        <row r="249">
          <cell r="C249" t="str">
            <v>APU-00126</v>
          </cell>
          <cell r="D249" t="str">
            <v>3,01,04</v>
          </cell>
          <cell r="E249" t="str">
            <v>2.18.13</v>
          </cell>
          <cell r="H249" t="str">
            <v>PLACA MACIZA PARA POLIDEPORTIVO EN CONCRETO DE 21 MPa - (3000 PSI) E = 0.15 M.</v>
          </cell>
          <cell r="I249" t="str">
            <v>M2</v>
          </cell>
          <cell r="J249">
            <v>1</v>
          </cell>
          <cell r="K249">
            <v>205831</v>
          </cell>
        </row>
        <row r="250">
          <cell r="C250" t="str">
            <v>APU-00127</v>
          </cell>
          <cell r="D250" t="str">
            <v>3,01,05</v>
          </cell>
          <cell r="E250" t="str">
            <v>LOCAL</v>
          </cell>
          <cell r="H250" t="str">
            <v>CORTE Y SELLADO DE JUNTAS PARA PLACA DEPORTIVA</v>
          </cell>
          <cell r="I250" t="str">
            <v>M</v>
          </cell>
          <cell r="J250">
            <v>1</v>
          </cell>
          <cell r="K250">
            <v>34966</v>
          </cell>
        </row>
        <row r="251">
          <cell r="C251" t="str">
            <v>APU-00128</v>
          </cell>
          <cell r="D251" t="str">
            <v>3,01,06</v>
          </cell>
          <cell r="E251" t="str">
            <v>2.18.17</v>
          </cell>
          <cell r="H251" t="str">
            <v>PINTURA PARA CANCHAS Y/O ESPACIOS DEPORTIVOS BASE ACRÍLICA. (INCLUYE LAVADO DE SUPERFICIE CON ÁCIDO).</v>
          </cell>
          <cell r="I251" t="str">
            <v>M2</v>
          </cell>
          <cell r="J251">
            <v>1</v>
          </cell>
          <cell r="K251">
            <v>40244</v>
          </cell>
        </row>
        <row r="252">
          <cell r="C252" t="str">
            <v>APU-00129</v>
          </cell>
          <cell r="D252" t="str">
            <v>3,01,07</v>
          </cell>
          <cell r="E252" t="str">
            <v>2.18.18</v>
          </cell>
          <cell r="H252" t="str">
            <v>DEMARCACIÓN CON PINTURA PARA CANCHAS BASE ACRÍLICA.</v>
          </cell>
          <cell r="I252" t="str">
            <v>M</v>
          </cell>
          <cell r="J252">
            <v>1</v>
          </cell>
          <cell r="K252">
            <v>11294</v>
          </cell>
        </row>
        <row r="253">
          <cell r="D253">
            <v>4</v>
          </cell>
          <cell r="E253" t="str">
            <v>INFRAESTRUCTURA VIAL</v>
          </cell>
        </row>
        <row r="254">
          <cell r="D254">
            <v>4.01</v>
          </cell>
          <cell r="E254" t="str">
            <v>ACTIVIDADES PRELIMINARES (VÍAS)</v>
          </cell>
        </row>
        <row r="255">
          <cell r="C255" t="str">
            <v>APU-00130</v>
          </cell>
          <cell r="D255" t="str">
            <v>4,01,01</v>
          </cell>
          <cell r="E255" t="str">
            <v>LOCAL</v>
          </cell>
          <cell r="H255" t="str">
            <v>COMISIÓN TOPOGRÁFICA PARA REPLANTEO Y CONTROL DE OBRA</v>
          </cell>
          <cell r="I255" t="str">
            <v>JORNADA</v>
          </cell>
          <cell r="J255">
            <v>1</v>
          </cell>
          <cell r="K255">
            <v>1469858</v>
          </cell>
        </row>
        <row r="256">
          <cell r="C256" t="str">
            <v>APU-00131</v>
          </cell>
          <cell r="D256" t="str">
            <v>4,01,02</v>
          </cell>
          <cell r="E256" t="str">
            <v>3.01.02</v>
          </cell>
          <cell r="H256" t="str">
            <v>CONFIGURACIÓN Y COMPACTACIÓN SUBRASANTE CBR=95%</v>
          </cell>
          <cell r="I256" t="str">
            <v>M2</v>
          </cell>
          <cell r="J256">
            <v>1</v>
          </cell>
          <cell r="K256">
            <v>16972</v>
          </cell>
        </row>
        <row r="257">
          <cell r="C257" t="str">
            <v>APU-00132</v>
          </cell>
          <cell r="D257" t="str">
            <v>4,01,03</v>
          </cell>
          <cell r="E257" t="str">
            <v>3.01.03</v>
          </cell>
          <cell r="H257" t="str">
            <v>DESMONTE Y LIMPIEZA EN BOSQUE. (NORMA INVIAS).</v>
          </cell>
          <cell r="I257" t="str">
            <v>HA</v>
          </cell>
          <cell r="J257">
            <v>1</v>
          </cell>
          <cell r="K257">
            <v>4575607</v>
          </cell>
        </row>
        <row r="258">
          <cell r="C258" t="str">
            <v>APU-00133</v>
          </cell>
          <cell r="D258" t="str">
            <v>4,01,04</v>
          </cell>
          <cell r="E258" t="str">
            <v>3.01.06</v>
          </cell>
          <cell r="H258" t="str">
            <v>RETIRO DE CERCA DE ALAMBRE</v>
          </cell>
          <cell r="I258" t="str">
            <v>M</v>
          </cell>
          <cell r="J258">
            <v>1</v>
          </cell>
          <cell r="K258">
            <v>11937</v>
          </cell>
        </row>
        <row r="259">
          <cell r="D259">
            <v>4.0199999999999996</v>
          </cell>
          <cell r="E259" t="str">
            <v>EXPLANACIONES</v>
          </cell>
        </row>
        <row r="260">
          <cell r="C260" t="str">
            <v>APU-00134</v>
          </cell>
          <cell r="D260" t="str">
            <v>4,02,01</v>
          </cell>
          <cell r="E260" t="str">
            <v>3.02.03</v>
          </cell>
          <cell r="H260" t="str">
            <v>EXCAVACIÓN DE CORTES Y CANALES SIN CLASIFICAR (INCLUYE ACARREO LIBRE HASTA 5 KM.)</v>
          </cell>
          <cell r="I260" t="str">
            <v>M3</v>
          </cell>
          <cell r="J260">
            <v>1</v>
          </cell>
          <cell r="K260">
            <v>32089</v>
          </cell>
        </row>
        <row r="261">
          <cell r="C261" t="str">
            <v>APU-00135</v>
          </cell>
          <cell r="D261" t="str">
            <v>4,02,02</v>
          </cell>
          <cell r="E261" t="str">
            <v>3.02.07</v>
          </cell>
          <cell r="H261" t="str">
            <v>EXCAVACIONES MECÁNICAS VARIAS EN MATERIAL COMÚN SECO. (INCLUYE ACARREO LIBRE HASTA 5 KM.)</v>
          </cell>
          <cell r="I261" t="str">
            <v>M3</v>
          </cell>
          <cell r="J261">
            <v>1</v>
          </cell>
          <cell r="K261">
            <v>44323</v>
          </cell>
        </row>
        <row r="262">
          <cell r="D262">
            <v>4.03</v>
          </cell>
          <cell r="E262" t="str">
            <v>AFIRMADOS, SUBBASE Y BASES</v>
          </cell>
        </row>
        <row r="263">
          <cell r="C263" t="str">
            <v>APU-00136</v>
          </cell>
          <cell r="D263" t="str">
            <v>4,03,01</v>
          </cell>
          <cell r="E263" t="str">
            <v>3.04.07</v>
          </cell>
          <cell r="H263" t="str">
            <v>SUMINISTRO, EXTENDIDA Y COMPACTACIÓN DE MATERIAL DE RIO TM 4" PARA MEJORAMIENTO DE SUBRASANTE</v>
          </cell>
          <cell r="I263" t="str">
            <v>M3</v>
          </cell>
          <cell r="J263">
            <v>1</v>
          </cell>
          <cell r="K263">
            <v>225928</v>
          </cell>
        </row>
        <row r="264">
          <cell r="C264" t="str">
            <v>APU-00137</v>
          </cell>
          <cell r="D264" t="str">
            <v>4,03,02</v>
          </cell>
          <cell r="E264" t="str">
            <v>3.04.06</v>
          </cell>
          <cell r="F264" t="str">
            <v>INVIAS 2022</v>
          </cell>
          <cell r="G264" t="str">
            <v>ART. 330-22, Gradación BG-40</v>
          </cell>
          <cell r="H264" t="str">
            <v>SUMINISTRO, EXTENDIDA Y COMPACTACIÓN DE MATERIAL SELECCIONADO PARA BASE GRANULAR (INCLUYE ACARREO LIBRE)</v>
          </cell>
          <cell r="I264" t="str">
            <v>M3</v>
          </cell>
          <cell r="J264">
            <v>1</v>
          </cell>
          <cell r="K264">
            <v>301751</v>
          </cell>
        </row>
        <row r="265">
          <cell r="C265" t="str">
            <v>APU-00138</v>
          </cell>
          <cell r="D265" t="str">
            <v>4,03,03</v>
          </cell>
          <cell r="E265" t="str">
            <v>3.04.05</v>
          </cell>
          <cell r="F265" t="str">
            <v>INVIAS 2023</v>
          </cell>
          <cell r="H265" t="str">
            <v>SUMINISTRO, EXTENDIDA Y COMPACTACIÓN DE MATERIAL PARA AFIRMADO HASTA UN DIÁMETRO DE 2", (IP ≤ 9%), COMPACTADO AL 95% PROCTOR MODIFICADO</v>
          </cell>
          <cell r="I265" t="str">
            <v>M3</v>
          </cell>
          <cell r="J265">
            <v>1</v>
          </cell>
          <cell r="K265">
            <v>256959</v>
          </cell>
        </row>
        <row r="266">
          <cell r="D266">
            <v>4.04</v>
          </cell>
          <cell r="E266" t="str">
            <v>PAVIMENTO RÍGIDO</v>
          </cell>
        </row>
        <row r="267">
          <cell r="C267" t="str">
            <v>APU-00139</v>
          </cell>
          <cell r="D267" t="str">
            <v>4,04,01</v>
          </cell>
          <cell r="E267" t="str">
            <v>3.05.01</v>
          </cell>
          <cell r="F267" t="str">
            <v>INVIAS 2022</v>
          </cell>
          <cell r="G267" t="str">
            <v>Art. 500-22, Art. 501 – 22</v>
          </cell>
          <cell r="H267" t="str">
            <v>CONCRETO MR = 3,8 Mpa (38 Kg/cm2). (INCLUYE CORTE Y SELLADO DE JUNTAS).</v>
          </cell>
          <cell r="I267" t="str">
            <v>M3</v>
          </cell>
          <cell r="J267">
            <v>1</v>
          </cell>
          <cell r="K267">
            <v>1743607</v>
          </cell>
        </row>
        <row r="268">
          <cell r="D268">
            <v>4.05</v>
          </cell>
          <cell r="E268" t="str">
            <v>SARDINELES Y ANDENES</v>
          </cell>
        </row>
        <row r="269">
          <cell r="C269" t="str">
            <v>APU-00140</v>
          </cell>
          <cell r="D269" t="str">
            <v>4,05,01</v>
          </cell>
          <cell r="E269" t="str">
            <v>3.08.15</v>
          </cell>
          <cell r="F269" t="str">
            <v>INVIAS 2022</v>
          </cell>
          <cell r="G269" t="str">
            <v>Art. 672 – 22</v>
          </cell>
          <cell r="H269" t="str">
            <v>SUMINISTRO E INSTALACIÓN DE SARDINEL PREFABRICADO A-10</v>
          </cell>
          <cell r="I269" t="str">
            <v>M</v>
          </cell>
          <cell r="J269">
            <v>1</v>
          </cell>
          <cell r="K269">
            <v>123409</v>
          </cell>
        </row>
        <row r="270">
          <cell r="C270" t="str">
            <v>APU-00141</v>
          </cell>
          <cell r="D270" t="str">
            <v>4,05,02</v>
          </cell>
          <cell r="E270" t="str">
            <v>3.08.16</v>
          </cell>
          <cell r="F270" t="str">
            <v>INVIAS 2022</v>
          </cell>
          <cell r="G270" t="str">
            <v>Art. 672 – 22</v>
          </cell>
          <cell r="H270" t="str">
            <v>SUMINISTRO E INSTALACIÓN DE BORDILLO PREFABRICADO A-85</v>
          </cell>
          <cell r="I270" t="str">
            <v>M</v>
          </cell>
          <cell r="J270">
            <v>1</v>
          </cell>
          <cell r="K270">
            <v>112464</v>
          </cell>
        </row>
        <row r="271">
          <cell r="C271" t="str">
            <v>APU-00142</v>
          </cell>
          <cell r="D271" t="str">
            <v>4,05,03</v>
          </cell>
          <cell r="E271" t="str">
            <v>3.08.17</v>
          </cell>
          <cell r="F271" t="str">
            <v>INVIAS 2022</v>
          </cell>
          <cell r="G271" t="str">
            <v>Art. 672 – 22</v>
          </cell>
          <cell r="H271" t="str">
            <v>SUMINISTRO E INSTALACIÓN DE SARDINEL PREFABRICADO A-100</v>
          </cell>
          <cell r="I271" t="str">
            <v>UND</v>
          </cell>
          <cell r="J271">
            <v>1</v>
          </cell>
          <cell r="K271">
            <v>91410</v>
          </cell>
        </row>
        <row r="272">
          <cell r="D272">
            <v>4.0599999999999996</v>
          </cell>
          <cell r="E272" t="str">
            <v>SEÑALIZACIÓN Y DEMARCACIÓN</v>
          </cell>
        </row>
        <row r="273">
          <cell r="C273" t="str">
            <v>APU-00143</v>
          </cell>
          <cell r="D273" t="str">
            <v>4,06,01</v>
          </cell>
          <cell r="E273" t="str">
            <v>3.09.04</v>
          </cell>
          <cell r="H273" t="str">
            <v>SUMINISTRO E INSTALACIÓN DE MARCAS VIALES CON PINTURA DE TRÁFICO SEGÚN NORMA INVIAS. (INCLUYE MICROESFERAS)</v>
          </cell>
          <cell r="I273" t="str">
            <v>M2</v>
          </cell>
          <cell r="J273">
            <v>1</v>
          </cell>
          <cell r="K273">
            <v>112688</v>
          </cell>
        </row>
        <row r="274">
          <cell r="C274" t="str">
            <v>APU-00144</v>
          </cell>
          <cell r="D274" t="str">
            <v>4,06,02</v>
          </cell>
          <cell r="E274" t="str">
            <v>3.09.16</v>
          </cell>
          <cell r="H274" t="str">
            <v>SUMINISTRO Y APLICACIÓN DE PINTURA ACRÍLICA CON MICROESFERAS, LÍNEAS CONTINUAS Y DISCONTINUAS DE 12 CM SEGÚN NORMA INVIAS</v>
          </cell>
          <cell r="I274" t="str">
            <v>M</v>
          </cell>
          <cell r="J274">
            <v>1</v>
          </cell>
          <cell r="K274">
            <v>7523</v>
          </cell>
        </row>
        <row r="275">
          <cell r="C275" t="str">
            <v>APU-00145</v>
          </cell>
          <cell r="D275" t="str">
            <v>4,06,03</v>
          </cell>
          <cell r="E275" t="str">
            <v>3.09.10</v>
          </cell>
          <cell r="H275" t="str">
            <v>SUMINISTRO E INSTALACIÓN DE SEÑAL DE TRANSITO PREVENTIVA, REGLAMENTARIA O INFORMATIVA DE 60 x 60 CM.</v>
          </cell>
          <cell r="I275" t="str">
            <v>UND</v>
          </cell>
          <cell r="J275">
            <v>1</v>
          </cell>
          <cell r="K275">
            <v>601393</v>
          </cell>
        </row>
        <row r="276">
          <cell r="C276" t="str">
            <v>APU-00146</v>
          </cell>
          <cell r="D276" t="str">
            <v>4,06,04</v>
          </cell>
          <cell r="E276" t="str">
            <v>3.09.15</v>
          </cell>
          <cell r="H276" t="str">
            <v>SUMINISTRO E INSTALACIÓN SEÑAL VIAL REGLAMENTARIA, DIÁMETRO 75 CM. SEGÚN NORMA INVIAS</v>
          </cell>
          <cell r="I276" t="str">
            <v>UND</v>
          </cell>
          <cell r="J276">
            <v>1</v>
          </cell>
          <cell r="K276">
            <v>635402</v>
          </cell>
        </row>
        <row r="277">
          <cell r="D277">
            <v>4.07</v>
          </cell>
          <cell r="E277" t="str">
            <v>OBRAS DE DRENAJE, PROTECCIÓN Y ESTRUCTURAS</v>
          </cell>
        </row>
        <row r="278">
          <cell r="C278" t="str">
            <v>APU-00147</v>
          </cell>
          <cell r="D278" t="str">
            <v>4,07,01</v>
          </cell>
          <cell r="E278" t="str">
            <v>LOCAL</v>
          </cell>
          <cell r="H278" t="str">
            <v>EXCAVACIÓN MECÁNICA EN MATERIAL COMÚN, SIN CLASIFICAR</v>
          </cell>
          <cell r="I278" t="str">
            <v>M3</v>
          </cell>
          <cell r="J278">
            <v>1</v>
          </cell>
          <cell r="K278">
            <v>40564</v>
          </cell>
        </row>
        <row r="279">
          <cell r="C279" t="str">
            <v>APU-00148</v>
          </cell>
          <cell r="D279" t="str">
            <v>4,07,02</v>
          </cell>
          <cell r="E279" t="str">
            <v>LOCAL</v>
          </cell>
          <cell r="H279" t="str">
            <v>CIERRE Y RELLENO DEL CAUCE PROVISIONAL CON MATERIAL PRODUCTO DE EXCAVACIÓN, COMPACTADO CON EQUIPO RODANTE</v>
          </cell>
          <cell r="I279" t="str">
            <v>M3</v>
          </cell>
          <cell r="J279">
            <v>1</v>
          </cell>
          <cell r="K279">
            <v>25916</v>
          </cell>
        </row>
        <row r="280">
          <cell r="C280" t="str">
            <v>APU-00149</v>
          </cell>
          <cell r="D280" t="str">
            <v>4,07,03</v>
          </cell>
          <cell r="E280" t="str">
            <v>LOCAL</v>
          </cell>
          <cell r="H280" t="str">
            <v>SUMINISTRO E INSTALACIÓN DE COSTALES DE ARENA DE 50 KG</v>
          </cell>
          <cell r="I280" t="str">
            <v>UND</v>
          </cell>
          <cell r="J280">
            <v>1</v>
          </cell>
          <cell r="K280">
            <v>58458</v>
          </cell>
        </row>
        <row r="281">
          <cell r="C281" t="str">
            <v>APU-00150</v>
          </cell>
          <cell r="D281" t="str">
            <v>4,07,04</v>
          </cell>
          <cell r="E281" t="str">
            <v>3.03.19</v>
          </cell>
          <cell r="H281" t="str">
            <v>SUMINISTRO E INSTALACIÓN DE CONCRETO CICLÓPEO 21 MPA (60C/40P) PARA BASES DE ESTRUCTURAS DE DRENAJE Y CONTENCIÓN</v>
          </cell>
          <cell r="I281" t="str">
            <v>M3</v>
          </cell>
          <cell r="J281">
            <v>1</v>
          </cell>
          <cell r="K281">
            <v>1132615</v>
          </cell>
        </row>
        <row r="282">
          <cell r="C282" t="str">
            <v>APU-00151</v>
          </cell>
          <cell r="D282" t="str">
            <v>4,07,05</v>
          </cell>
          <cell r="E282" t="str">
            <v>3.03.26</v>
          </cell>
          <cell r="H282" t="str">
            <v>LOSA O BASE EN CONCRETO f'c = 4000 PSI (28MPa), Espesor ≤ 0,30 m</v>
          </cell>
          <cell r="I282" t="str">
            <v>M3</v>
          </cell>
          <cell r="J282">
            <v>1</v>
          </cell>
          <cell r="K282">
            <v>1694197</v>
          </cell>
        </row>
        <row r="283">
          <cell r="C283" t="str">
            <v>APU-00152</v>
          </cell>
          <cell r="D283" t="str">
            <v>4,07,06</v>
          </cell>
          <cell r="E283" t="str">
            <v>3.03.26</v>
          </cell>
          <cell r="H283" t="str">
            <v>LOSA O BASE EN CONCRETO f'c = 3000 PSI (28MPa), Espesor ≤ 0,30 m</v>
          </cell>
          <cell r="I283" t="str">
            <v>M3</v>
          </cell>
          <cell r="J283">
            <v>1</v>
          </cell>
          <cell r="K283">
            <v>1548162</v>
          </cell>
        </row>
        <row r="284">
          <cell r="C284" t="str">
            <v>APU-00153</v>
          </cell>
          <cell r="D284" t="str">
            <v>4,07,07</v>
          </cell>
          <cell r="E284" t="str">
            <v>3.03.24</v>
          </cell>
          <cell r="H284" t="str">
            <v>SUMINISTRO E INSTALACIÓN DE CONCRETO f'c = 4000 PSI (28MPa), PARA MUROS DE ESTRUCTURAS DE DRENAJE Y PROTECCIÓN, H &lt; 3,0 M, E ≤ 0,30 M</v>
          </cell>
          <cell r="I284" t="str">
            <v>M3</v>
          </cell>
          <cell r="J284">
            <v>1</v>
          </cell>
          <cell r="K284">
            <v>2135661</v>
          </cell>
        </row>
        <row r="285">
          <cell r="C285" t="str">
            <v>APU-00154</v>
          </cell>
          <cell r="D285" t="str">
            <v>4,07,08</v>
          </cell>
          <cell r="E285" t="str">
            <v>3.03.24</v>
          </cell>
          <cell r="H285" t="str">
            <v>SUMINISTRO E INSTALACIÓN DE CONCRETO f'c = 3000 PSI (21MPa), PARA MUROS DE ESTRUCTURAS DE DRENAJE Y PROTECCIÓN, H &lt; 3,0 M, E ≤ 0,30 M</v>
          </cell>
          <cell r="I285" t="str">
            <v>M3</v>
          </cell>
          <cell r="J285">
            <v>1</v>
          </cell>
          <cell r="K285">
            <v>1955914</v>
          </cell>
        </row>
        <row r="286">
          <cell r="C286" t="str">
            <v>APU-00155</v>
          </cell>
          <cell r="D286" t="str">
            <v>4,07,09</v>
          </cell>
          <cell r="E286" t="str">
            <v>LOCAL</v>
          </cell>
          <cell r="H286" t="str">
            <v>SUMINISTRO E INSTALACIÓN DE CONCRETO f’c = 4000 PSI (28 MPa), PARA LOSA MACIZA SUPERIOR EN ESTRUCTURAS DE DRENAJE Y PROTECCIÓN E≤ 0,30 M</v>
          </cell>
          <cell r="I286" t="str">
            <v>M3</v>
          </cell>
          <cell r="J286">
            <v>1</v>
          </cell>
          <cell r="K286">
            <v>2154839</v>
          </cell>
        </row>
        <row r="287">
          <cell r="C287" t="str">
            <v>APU-00156</v>
          </cell>
          <cell r="D287" t="str">
            <v>4,07,10</v>
          </cell>
          <cell r="E287" t="str">
            <v>3.10.05</v>
          </cell>
          <cell r="H287" t="str">
            <v>GUARDA RUEDA EN CONCRETO f’c = 4000 PSI (28 MPa), DIMENSIONES 0.30 M x 0.40 M</v>
          </cell>
          <cell r="I287" t="str">
            <v>M3</v>
          </cell>
          <cell r="J287">
            <v>1</v>
          </cell>
          <cell r="K287">
            <v>1655223</v>
          </cell>
        </row>
        <row r="288">
          <cell r="C288" t="str">
            <v>APU-00157</v>
          </cell>
          <cell r="D288" t="str">
            <v>4,07,11</v>
          </cell>
          <cell r="E288" t="str">
            <v>LOCAL</v>
          </cell>
          <cell r="H288" t="str">
            <v>DENTELLÓN EN CONCRETO f’c = 3000 PSI (21 MPa), SECCIÓN 0,30 x 0,50 m</v>
          </cell>
          <cell r="I288" t="str">
            <v>M3</v>
          </cell>
          <cell r="J288">
            <v>1</v>
          </cell>
          <cell r="K288">
            <v>1551536</v>
          </cell>
        </row>
        <row r="289">
          <cell r="C289" t="str">
            <v>APU-00158</v>
          </cell>
          <cell r="D289" t="str">
            <v>4,07,12</v>
          </cell>
          <cell r="E289" t="str">
            <v>3.03.15</v>
          </cell>
          <cell r="F289" t="str">
            <v>INVIAS 2022</v>
          </cell>
          <cell r="G289" t="str">
            <v>Afirmado
Artículo 311 – 22</v>
          </cell>
          <cell r="H289" t="str">
            <v>RELLENO CON MATERIAL DE AFIRMADO COMPACTADO RANA Y/O VIBRO COMPACTADOR. (INCLUYE ACARREO)</v>
          </cell>
          <cell r="I289" t="str">
            <v>M3</v>
          </cell>
          <cell r="J289">
            <v>1</v>
          </cell>
          <cell r="K289">
            <v>270193</v>
          </cell>
        </row>
        <row r="290">
          <cell r="C290" t="str">
            <v>APU-00159</v>
          </cell>
          <cell r="D290" t="str">
            <v>4,07,13</v>
          </cell>
          <cell r="E290" t="str">
            <v>LOCAL</v>
          </cell>
          <cell r="H290" t="str">
            <v>FILTRO VERTICAL 1.80X0.40 M CON TUBERÍA SANITARIA DE 4" PERFORADA (INCLUYE GEOTEXTIL NT-1600 COCIDO Y MATERIAL FILTRANTE)</v>
          </cell>
          <cell r="I290" t="str">
            <v>M</v>
          </cell>
          <cell r="J290">
            <v>1</v>
          </cell>
          <cell r="K290">
            <v>446624</v>
          </cell>
        </row>
        <row r="291">
          <cell r="D291">
            <v>4.08</v>
          </cell>
          <cell r="E291" t="str">
            <v>VARIOS (VÍAS)</v>
          </cell>
        </row>
        <row r="292">
          <cell r="C292" t="str">
            <v>APU-00160</v>
          </cell>
          <cell r="D292" t="str">
            <v>4,08,01</v>
          </cell>
          <cell r="E292" t="str">
            <v>3.13.51</v>
          </cell>
          <cell r="F292" t="str">
            <v>T-2400</v>
          </cell>
          <cell r="G292" t="str">
            <v>RESISTENCIA A LA ROTURA 45.2 KN/M</v>
          </cell>
          <cell r="H292" t="str">
            <v>SUMINISTRO E INSTALACIÓN DE GEOTEXTIL T-2400</v>
          </cell>
          <cell r="I292" t="str">
            <v>M2</v>
          </cell>
          <cell r="J292">
            <v>1</v>
          </cell>
          <cell r="K292">
            <v>16096</v>
          </cell>
        </row>
        <row r="293">
          <cell r="D293">
            <v>5</v>
          </cell>
          <cell r="E293" t="str">
            <v>CAMINOS ANCESTRALES</v>
          </cell>
        </row>
        <row r="294">
          <cell r="D294">
            <v>5.01</v>
          </cell>
          <cell r="E294" t="str">
            <v>CAMINOS DE HERRADURA</v>
          </cell>
        </row>
        <row r="295">
          <cell r="C295" t="str">
            <v>APU-00161</v>
          </cell>
          <cell r="D295" t="str">
            <v>5,01,01</v>
          </cell>
          <cell r="E295" t="str">
            <v>LOCAL</v>
          </cell>
          <cell r="H295" t="str">
            <v>ROCERÍA CON GUADAÑADORA</v>
          </cell>
          <cell r="I295" t="str">
            <v>M2</v>
          </cell>
          <cell r="J295">
            <v>1</v>
          </cell>
          <cell r="K295">
            <v>919</v>
          </cell>
        </row>
        <row r="296">
          <cell r="C296" t="str">
            <v>APU-00162</v>
          </cell>
          <cell r="D296" t="str">
            <v>5,01,02</v>
          </cell>
          <cell r="E296" t="str">
            <v>LOCAL</v>
          </cell>
          <cell r="H296" t="str">
            <v>DESMONTE Y LIMPIEZA DE CAMINO</v>
          </cell>
          <cell r="I296" t="str">
            <v>M2</v>
          </cell>
          <cell r="J296">
            <v>1</v>
          </cell>
          <cell r="K296">
            <v>506</v>
          </cell>
        </row>
        <row r="297">
          <cell r="C297" t="str">
            <v>APU-00163</v>
          </cell>
          <cell r="D297" t="str">
            <v>5,01,03</v>
          </cell>
          <cell r="E297" t="str">
            <v>LOCAL</v>
          </cell>
          <cell r="H297" t="str">
            <v xml:space="preserve">AMPLIACIÓN Y RECONFORMACIÓN DE CAMINO MEDIANTE EXCAVACIÓN EN MATERIAL COMÚN </v>
          </cell>
          <cell r="I297" t="str">
            <v>M3</v>
          </cell>
          <cell r="J297">
            <v>1</v>
          </cell>
          <cell r="K297">
            <v>116450</v>
          </cell>
        </row>
        <row r="298">
          <cell r="C298" t="str">
            <v>APU-00164</v>
          </cell>
          <cell r="D298" t="str">
            <v>5,01,04</v>
          </cell>
          <cell r="E298" t="str">
            <v>LOCAL</v>
          </cell>
          <cell r="H298" t="str">
            <v xml:space="preserve">CUNETEO PARA DESCOLES DE AGUAS DE ESCORRENTÍAS </v>
          </cell>
          <cell r="I298" t="str">
            <v>M</v>
          </cell>
          <cell r="J298">
            <v>1</v>
          </cell>
          <cell r="K298">
            <v>10189</v>
          </cell>
        </row>
        <row r="299">
          <cell r="D299">
            <v>5.0199999999999996</v>
          </cell>
          <cell r="E299" t="str">
            <v>PUENTES HAMACAS</v>
          </cell>
        </row>
        <row r="300">
          <cell r="C300" t="str">
            <v>APU-00165</v>
          </cell>
          <cell r="D300" t="str">
            <v>5,02,01</v>
          </cell>
          <cell r="E300" t="str">
            <v>LOCAL</v>
          </cell>
          <cell r="H300" t="str">
            <v>INCLUIR ÍTEMS</v>
          </cell>
          <cell r="I300" t="str">
            <v>XX</v>
          </cell>
          <cell r="J300">
            <v>1</v>
          </cell>
          <cell r="K300">
            <v>0</v>
          </cell>
        </row>
        <row r="301">
          <cell r="D301">
            <v>6</v>
          </cell>
          <cell r="E301" t="str">
            <v>REDES DE ALCANTARILLADOS Y DESAGÜES</v>
          </cell>
        </row>
        <row r="302">
          <cell r="D302">
            <v>6.01</v>
          </cell>
          <cell r="E302" t="str">
            <v>OBRAS DE DRENAJE, ALCANTARILLADOS</v>
          </cell>
        </row>
        <row r="303">
          <cell r="H303" t="str">
            <v>PRELIMINARES</v>
          </cell>
        </row>
        <row r="304">
          <cell r="C304" t="str">
            <v>APU-00166</v>
          </cell>
          <cell r="D304" t="str">
            <v>6,01,01</v>
          </cell>
          <cell r="E304" t="str">
            <v>LOCAL</v>
          </cell>
          <cell r="H304" t="str">
            <v>LOCALIZACIÓN Y REPLANTEO DE REDES DE ALCANTARILLADO</v>
          </cell>
          <cell r="I304" t="str">
            <v>M</v>
          </cell>
          <cell r="J304">
            <v>1</v>
          </cell>
          <cell r="K304">
            <v>6799</v>
          </cell>
        </row>
        <row r="305">
          <cell r="H305" t="str">
            <v>EXCAVACIONES</v>
          </cell>
        </row>
        <row r="306">
          <cell r="C306" t="str">
            <v>APU-00167</v>
          </cell>
          <cell r="D306" t="str">
            <v>6,01,02</v>
          </cell>
          <cell r="E306" t="str">
            <v>2.01.70</v>
          </cell>
          <cell r="H306" t="str">
            <v>EXCAVACIÓN MANUAL EN MATERIAL COMÚN</v>
          </cell>
          <cell r="I306" t="str">
            <v>M3</v>
          </cell>
          <cell r="J306">
            <v>1</v>
          </cell>
          <cell r="K306">
            <v>116450</v>
          </cell>
        </row>
        <row r="307">
          <cell r="C307" t="str">
            <v>APU-00168</v>
          </cell>
          <cell r="D307" t="str">
            <v>6,01,03</v>
          </cell>
          <cell r="E307" t="str">
            <v>2.01.71</v>
          </cell>
          <cell r="H307" t="str">
            <v>EXCAVACIÓN MANUAL EN MATERIAL CONGLOMERADO</v>
          </cell>
          <cell r="I307" t="str">
            <v>M3</v>
          </cell>
          <cell r="J307">
            <v>1</v>
          </cell>
          <cell r="K307">
            <v>163030</v>
          </cell>
        </row>
        <row r="308">
          <cell r="C308" t="str">
            <v>APU-00169</v>
          </cell>
          <cell r="D308" t="str">
            <v>6,01,04</v>
          </cell>
          <cell r="H308" t="str">
            <v>EXCAVACIONES MECÁNICAS VARIAS EN MATERIAL COMÚN SECO. (NO INCLUYE TRANSPORTE)</v>
          </cell>
          <cell r="I308" t="str">
            <v>M3</v>
          </cell>
          <cell r="J308">
            <v>1</v>
          </cell>
          <cell r="K308">
            <v>34582</v>
          </cell>
        </row>
        <row r="309">
          <cell r="H309" t="str">
            <v>TUBERÍA SANITARIA DE PVC Y ACCESORIOS</v>
          </cell>
        </row>
        <row r="310">
          <cell r="C310" t="str">
            <v>APU-00170</v>
          </cell>
          <cell r="D310" t="str">
            <v>6,01,05</v>
          </cell>
          <cell r="E310" t="str">
            <v>5.01.26</v>
          </cell>
          <cell r="H310" t="str">
            <v>SUMINISTRO E INSTALACIÓN TUBERÍA DE ALCANTARILLADO PVC D=8"</v>
          </cell>
          <cell r="I310" t="str">
            <v>M</v>
          </cell>
          <cell r="J310">
            <v>1</v>
          </cell>
          <cell r="K310">
            <v>170215</v>
          </cell>
        </row>
        <row r="311">
          <cell r="C311" t="str">
            <v>APU-00171</v>
          </cell>
          <cell r="D311" t="str">
            <v>6,01,06</v>
          </cell>
          <cell r="E311" t="str">
            <v>5.01.25</v>
          </cell>
          <cell r="H311" t="str">
            <v>SUMINISTRO E INSTALACIÓN TUBERÍA DE ALCANTARILLADO PVC D=6"</v>
          </cell>
          <cell r="I311" t="str">
            <v>M</v>
          </cell>
          <cell r="J311">
            <v>1</v>
          </cell>
          <cell r="K311">
            <v>132435</v>
          </cell>
        </row>
        <row r="312">
          <cell r="C312" t="str">
            <v>APU-00172</v>
          </cell>
          <cell r="D312" t="str">
            <v>6,01,07</v>
          </cell>
          <cell r="E312" t="str">
            <v>LOCAL</v>
          </cell>
          <cell r="H312" t="str">
            <v>SUMINISTRO E INSTALACIÓN KIT DE CONEXIÓN SANITARIA 6''X 8'' (Incluye Silla Yee PVC - Codo 45° PVC)</v>
          </cell>
          <cell r="I312" t="str">
            <v>UND</v>
          </cell>
          <cell r="J312">
            <v>1</v>
          </cell>
          <cell r="K312">
            <v>363992</v>
          </cell>
        </row>
        <row r="313">
          <cell r="H313" t="str">
            <v>RELLENOS</v>
          </cell>
        </row>
        <row r="314">
          <cell r="C314" t="str">
            <v>APU-00173</v>
          </cell>
          <cell r="D314" t="str">
            <v>6,01,08</v>
          </cell>
          <cell r="E314" t="str">
            <v>4.01.05</v>
          </cell>
          <cell r="H314" t="str">
            <v>SUMINISTRO, EXTENDIDO Y COMPACTACIÓN DE ARENA DE RÍO PARA CAMA DE TUBERÍA</v>
          </cell>
          <cell r="I314" t="str">
            <v>M3</v>
          </cell>
          <cell r="J314">
            <v>1</v>
          </cell>
          <cell r="K314">
            <v>170375</v>
          </cell>
        </row>
        <row r="315">
          <cell r="C315" t="str">
            <v>APU-00174</v>
          </cell>
          <cell r="D315" t="str">
            <v>6,01,09</v>
          </cell>
          <cell r="E315" t="str">
            <v>4.01.07</v>
          </cell>
          <cell r="H315" t="str">
            <v>RELLENO CON MATERIAL SELECCIONADO PROVENIENTE DE EXCAVACIÓN COMPACTADO CON RANA</v>
          </cell>
          <cell r="I315" t="str">
            <v>M3</v>
          </cell>
          <cell r="J315">
            <v>1</v>
          </cell>
          <cell r="K315">
            <v>59195</v>
          </cell>
        </row>
        <row r="316">
          <cell r="H316" t="str">
            <v>ESTRUCTURAS EN CONCRETO</v>
          </cell>
        </row>
        <row r="317">
          <cell r="C317" t="str">
            <v>APU-00175</v>
          </cell>
          <cell r="D317" t="str">
            <v>6,01,10</v>
          </cell>
          <cell r="E317" t="str">
            <v>2.02.25</v>
          </cell>
          <cell r="H317" t="str">
            <v>SOLADO CONCRETO f'c = 2500 psi (14 MPa), ESPESOR 0.05 M</v>
          </cell>
          <cell r="I317" t="str">
            <v>M2</v>
          </cell>
          <cell r="J317">
            <v>1</v>
          </cell>
          <cell r="K317">
            <v>70035</v>
          </cell>
        </row>
        <row r="318">
          <cell r="C318" t="str">
            <v>APU-00176</v>
          </cell>
          <cell r="D318" t="str">
            <v>6,01,11</v>
          </cell>
          <cell r="E318" t="str">
            <v>LOCAL</v>
          </cell>
          <cell r="H318" t="str">
            <v>CAJA DE INSPECCIÓN EN CONCRETO REFORZADO f'c = 3000 psi (21 MPa), MEDIDAS INTERNAS 0,50X0,50X0,50 M</v>
          </cell>
          <cell r="I318" t="str">
            <v>UND</v>
          </cell>
          <cell r="J318">
            <v>1</v>
          </cell>
          <cell r="K318">
            <v>900269</v>
          </cell>
        </row>
        <row r="319">
          <cell r="C319" t="str">
            <v>APU-00177</v>
          </cell>
          <cell r="D319" t="str">
            <v>6,01,12</v>
          </cell>
          <cell r="E319" t="str">
            <v>LOCAL</v>
          </cell>
          <cell r="H319" t="str">
            <v>CONCRETO f'c = 3000 psi (21 MPa) PARA ESTRUCTURAS DEL POZO DE INSPECCIÓN</v>
          </cell>
          <cell r="I319" t="str">
            <v>M3</v>
          </cell>
          <cell r="J319">
            <v>1</v>
          </cell>
          <cell r="K319">
            <v>2151304</v>
          </cell>
        </row>
        <row r="320">
          <cell r="C320" t="str">
            <v>APU-00178</v>
          </cell>
          <cell r="D320" t="str">
            <v>6,01,13</v>
          </cell>
          <cell r="E320" t="str">
            <v>5.01.01</v>
          </cell>
          <cell r="H320" t="str">
            <v>SUMINISTRO E INSTALACIÓN DE ARO - TAPA EN HF</v>
          </cell>
          <cell r="I320" t="str">
            <v>UND</v>
          </cell>
          <cell r="J320">
            <v>1</v>
          </cell>
          <cell r="K320">
            <v>675311</v>
          </cell>
        </row>
        <row r="321">
          <cell r="C321" t="str">
            <v>APU-00179</v>
          </cell>
          <cell r="D321" t="str">
            <v>6,01,14</v>
          </cell>
          <cell r="E321" t="str">
            <v>LOCAL</v>
          </cell>
          <cell r="H321" t="str">
            <v>EMBOQUILLADO DE TUBERÍA</v>
          </cell>
          <cell r="I321" t="str">
            <v>UND</v>
          </cell>
          <cell r="J321">
            <v>1</v>
          </cell>
          <cell r="K321">
            <v>69803</v>
          </cell>
        </row>
        <row r="322">
          <cell r="C322" t="str">
            <v>APU-00180</v>
          </cell>
          <cell r="D322" t="str">
            <v>6,01,15</v>
          </cell>
          <cell r="E322" t="str">
            <v>5.02.17</v>
          </cell>
          <cell r="H322" t="str">
            <v>SUMIDERO LATERAL (SL) EN CONCRETO DE 21 Mpa. (3000 PSI). DIMENSIONES INTERNAS: 0.40 X 1.40 M. H = 1.10 M.</v>
          </cell>
          <cell r="I322" t="str">
            <v>UND</v>
          </cell>
          <cell r="J322">
            <v>1</v>
          </cell>
          <cell r="K322">
            <v>5486883</v>
          </cell>
        </row>
        <row r="323">
          <cell r="C323" t="str">
            <v>APU-00181</v>
          </cell>
          <cell r="D323" t="str">
            <v>6,01,16</v>
          </cell>
          <cell r="E323" t="str">
            <v>LOCAL</v>
          </cell>
          <cell r="H323" t="str">
            <v>ADECUACIÓN Y ELEVACIÓN DE POZO DE INSPECCIÓN (INCLUYE MARCO Y TAPA)</v>
          </cell>
          <cell r="I323" t="str">
            <v>UND</v>
          </cell>
          <cell r="J323">
            <v>1</v>
          </cell>
          <cell r="K323">
            <v>1910743</v>
          </cell>
        </row>
        <row r="324">
          <cell r="C324" t="str">
            <v>APU-00182</v>
          </cell>
          <cell r="D324" t="str">
            <v>6,01,17</v>
          </cell>
          <cell r="E324" t="str">
            <v>LOCAL</v>
          </cell>
          <cell r="H324" t="str">
            <v>ADECUACIÓN DE SUMIDERO LATERAL EXISTENTE, DIMENSIONES INTERNAS 0,4 X 1,40 X 1,00 M</v>
          </cell>
          <cell r="I324" t="str">
            <v>UND</v>
          </cell>
          <cell r="J324">
            <v>1</v>
          </cell>
          <cell r="K324">
            <v>990844</v>
          </cell>
        </row>
        <row r="325">
          <cell r="D325">
            <v>7</v>
          </cell>
          <cell r="E325" t="str">
            <v>TRANSPORTE</v>
          </cell>
        </row>
        <row r="326">
          <cell r="C326" t="str">
            <v>APU-00183</v>
          </cell>
          <cell r="D326">
            <v>7.01</v>
          </cell>
          <cell r="E326" t="str">
            <v>3.12.01</v>
          </cell>
          <cell r="H326" t="str">
            <v>CARGUE Y TRANSPORTE DE MATERIALES SUELTOS, PRODUCTO DE SOBRANTES Y/O DERRUMBES (INCLUYE ACARREO LIBRE HASTA 5 KM.).</v>
          </cell>
          <cell r="I326" t="str">
            <v>M3</v>
          </cell>
          <cell r="J326">
            <v>1</v>
          </cell>
          <cell r="K326">
            <v>30067</v>
          </cell>
        </row>
        <row r="327">
          <cell r="C327" t="str">
            <v>APU-00184</v>
          </cell>
          <cell r="D327">
            <v>7.02</v>
          </cell>
          <cell r="H327" t="str">
            <v>ASDASD</v>
          </cell>
          <cell r="I327" t="str">
            <v>ASD</v>
          </cell>
          <cell r="J327" t="str">
            <v>A</v>
          </cell>
          <cell r="K327">
            <v>0</v>
          </cell>
        </row>
        <row r="328">
          <cell r="D328">
            <v>8</v>
          </cell>
          <cell r="E328" t="str">
            <v>trapiche comunidad zulia san pedro</v>
          </cell>
        </row>
        <row r="329">
          <cell r="C329" t="str">
            <v>APU-00185</v>
          </cell>
          <cell r="D329">
            <v>8.01</v>
          </cell>
          <cell r="E329" t="str">
            <v>LOCAL</v>
          </cell>
          <cell r="H329" t="str">
            <v>CORTE Y TRANSPORTE  DE COLUMNAS  EN MADERA 0,10m x 0,10m</v>
          </cell>
          <cell r="I329" t="str">
            <v>M</v>
          </cell>
          <cell r="J329">
            <v>1</v>
          </cell>
          <cell r="K329">
            <v>4488</v>
          </cell>
        </row>
        <row r="330">
          <cell r="C330" t="str">
            <v>APU-00186</v>
          </cell>
          <cell r="D330">
            <v>8.02</v>
          </cell>
          <cell r="E330" t="str">
            <v>LOCAL</v>
          </cell>
          <cell r="H330" t="str">
            <v>CORTE Y TRANSPORTE DE VIGAS  EN MADERA 0,08m x 0,08m</v>
          </cell>
          <cell r="I330" t="str">
            <v>M</v>
          </cell>
          <cell r="J330">
            <v>1</v>
          </cell>
          <cell r="K330">
            <v>3069</v>
          </cell>
        </row>
        <row r="331">
          <cell r="C331" t="str">
            <v>APU-00187</v>
          </cell>
          <cell r="D331">
            <v>8.0299999999999994</v>
          </cell>
          <cell r="E331" t="str">
            <v>LOCAL</v>
          </cell>
          <cell r="H331" t="str">
            <v>CORTE Y TRANSPORTE DE BAJANTES  EN MADERA 0,05m x 0,07m</v>
          </cell>
          <cell r="I331" t="str">
            <v>M</v>
          </cell>
          <cell r="J331">
            <v>1</v>
          </cell>
          <cell r="K331">
            <v>1843</v>
          </cell>
        </row>
        <row r="332">
          <cell r="C332" t="str">
            <v>APU-00188</v>
          </cell>
          <cell r="D332">
            <v>8.0399999999999991</v>
          </cell>
          <cell r="E332" t="str">
            <v>LOCAL</v>
          </cell>
          <cell r="H332" t="str">
            <v>CORTE Y TRANSPORTE DE PEGAZINES EN MADERA 0,03m x 0,08m</v>
          </cell>
          <cell r="I332" t="str">
            <v>M</v>
          </cell>
          <cell r="J332">
            <v>1</v>
          </cell>
          <cell r="K332">
            <v>1274</v>
          </cell>
        </row>
        <row r="333">
          <cell r="C333" t="str">
            <v>APU-00189</v>
          </cell>
          <cell r="D333">
            <v>8.0500000000000007</v>
          </cell>
          <cell r="E333" t="str">
            <v>LOCAL</v>
          </cell>
          <cell r="H333" t="str">
            <v>INSTALACIÓN  DE COLUMNAS  EN MADERA 0,10m x 0,10m</v>
          </cell>
          <cell r="I333" t="str">
            <v>M</v>
          </cell>
          <cell r="J333">
            <v>1</v>
          </cell>
          <cell r="K333">
            <v>15915</v>
          </cell>
        </row>
        <row r="334">
          <cell r="C334" t="str">
            <v>APU-00190</v>
          </cell>
          <cell r="D334">
            <v>8.06</v>
          </cell>
          <cell r="E334" t="str">
            <v>LOCAL</v>
          </cell>
          <cell r="H334" t="str">
            <v>INSTALACIÓN DE VIGAS  EN MADERA 0,08m x 0,08m</v>
          </cell>
          <cell r="I334" t="str">
            <v>M</v>
          </cell>
          <cell r="J334">
            <v>1</v>
          </cell>
          <cell r="K334">
            <v>20040</v>
          </cell>
        </row>
        <row r="335">
          <cell r="C335" t="str">
            <v>APU-00191</v>
          </cell>
          <cell r="D335">
            <v>8.07</v>
          </cell>
          <cell r="E335" t="str">
            <v>LOCAL</v>
          </cell>
          <cell r="H335" t="str">
            <v>INSTALACIÓN DE BAJANTES  EN MADERA 0,05m x 0,07m</v>
          </cell>
          <cell r="I335" t="str">
            <v>M</v>
          </cell>
          <cell r="J335">
            <v>1</v>
          </cell>
          <cell r="K335">
            <v>19402</v>
          </cell>
        </row>
        <row r="336">
          <cell r="C336" t="str">
            <v>APU-00192</v>
          </cell>
          <cell r="D336">
            <v>8.08</v>
          </cell>
          <cell r="E336" t="str">
            <v>LOCAL</v>
          </cell>
          <cell r="H336" t="str">
            <v xml:space="preserve"> INSTALACIÓN DE PEGAZINES EN MADERA 0,03m x 0,08m</v>
          </cell>
          <cell r="I336" t="str">
            <v>M</v>
          </cell>
          <cell r="J336">
            <v>1</v>
          </cell>
          <cell r="K336">
            <v>17355</v>
          </cell>
        </row>
        <row r="337">
          <cell r="C337" t="str">
            <v>APU-00193</v>
          </cell>
          <cell r="D337">
            <v>8.09</v>
          </cell>
          <cell r="E337" t="str">
            <v>LOCAL</v>
          </cell>
          <cell r="H337" t="str">
            <v>SUMINISTRO E INSTALACIÓN CUBIERTA EN LAMINA DE ZINC</v>
          </cell>
          <cell r="I337" t="str">
            <v>M2</v>
          </cell>
          <cell r="J337">
            <v>1</v>
          </cell>
          <cell r="K337">
            <v>58633</v>
          </cell>
        </row>
        <row r="338">
          <cell r="C338" t="str">
            <v>APU-00194</v>
          </cell>
          <cell r="D338">
            <v>8.1</v>
          </cell>
          <cell r="E338" t="str">
            <v>LOCAL</v>
          </cell>
          <cell r="H338" t="str">
            <v>SUMINISTRO E INSTALACIÓN CABALLETE EN LAMINA DE ZINC</v>
          </cell>
          <cell r="I338" t="str">
            <v>M</v>
          </cell>
          <cell r="J338">
            <v>1</v>
          </cell>
          <cell r="K338">
            <v>66583</v>
          </cell>
        </row>
        <row r="339">
          <cell r="C339" t="str">
            <v>APU-00195</v>
          </cell>
          <cell r="D339">
            <v>8.11</v>
          </cell>
          <cell r="E339" t="str">
            <v>LOCAL</v>
          </cell>
          <cell r="H339" t="str">
            <v>CONSTRUCCIÓN DE HORNILLA 3.50m x 1.50m x 0.80m</v>
          </cell>
          <cell r="I339" t="str">
            <v>UND</v>
          </cell>
          <cell r="J339">
            <v>1</v>
          </cell>
          <cell r="K339">
            <v>31006051</v>
          </cell>
        </row>
        <row r="340">
          <cell r="C340" t="str">
            <v>APU-00196</v>
          </cell>
          <cell r="D340">
            <v>8.1199999999999992</v>
          </cell>
          <cell r="E340" t="str">
            <v>LOCAL</v>
          </cell>
          <cell r="H340" t="str">
            <v>CORTE Y TRANSPORTE DE   SOPORTE EN MADERA PARA TRAPICHE</v>
          </cell>
          <cell r="I340" t="str">
            <v>UND</v>
          </cell>
          <cell r="J340">
            <v>1</v>
          </cell>
          <cell r="K340">
            <v>53571</v>
          </cell>
        </row>
        <row r="341">
          <cell r="C341" t="str">
            <v>APU-00197</v>
          </cell>
          <cell r="D341">
            <v>8.1300000000000008</v>
          </cell>
          <cell r="E341" t="str">
            <v>LOCAL</v>
          </cell>
          <cell r="H341" t="str">
            <v xml:space="preserve">CORTE Y TRANSPORTE DE   SOPORTE EN MADERA PARA MOTOR </v>
          </cell>
          <cell r="I341" t="str">
            <v>UND</v>
          </cell>
          <cell r="J341">
            <v>1</v>
          </cell>
          <cell r="K341">
            <v>49953</v>
          </cell>
        </row>
        <row r="342">
          <cell r="C342" t="str">
            <v>APU-00198</v>
          </cell>
          <cell r="D342">
            <v>8.14</v>
          </cell>
          <cell r="E342" t="str">
            <v>LOCAL</v>
          </cell>
          <cell r="H342" t="str">
            <v xml:space="preserve">Suministro e instalación de  Trapiche completo de 500 kg/rpm,
con motor diésel 10 HP, correa y polea. INCL. Instalación de soporte en madera </v>
          </cell>
          <cell r="I342" t="str">
            <v>UND</v>
          </cell>
          <cell r="J342">
            <v>1</v>
          </cell>
          <cell r="K342">
            <v>29171509</v>
          </cell>
        </row>
        <row r="344">
          <cell r="H344" t="str">
            <v>SUMINISTRO</v>
          </cell>
        </row>
        <row r="345">
          <cell r="C345" t="str">
            <v>APU-00201</v>
          </cell>
          <cell r="D345">
            <v>8.15</v>
          </cell>
          <cell r="E345" t="str">
            <v>LOCAL</v>
          </cell>
          <cell r="H345" t="str">
            <v>Suministro  de Fondo de 70 cm de diámetro en acero inox. calibre 6 mm con
falca en acero inoxidable calibre 18, soldada</v>
          </cell>
          <cell r="I345" t="str">
            <v>UND</v>
          </cell>
          <cell r="J345">
            <v>1</v>
          </cell>
          <cell r="K345">
            <v>4278580</v>
          </cell>
        </row>
        <row r="346">
          <cell r="C346" t="str">
            <v>APU-00202</v>
          </cell>
          <cell r="D346">
            <v>8.16</v>
          </cell>
          <cell r="E346" t="str">
            <v>LOCAL</v>
          </cell>
          <cell r="H346" t="str">
            <v>Suministro Fondo de 80 cm de diámetro en acero inox. calibre 6 mm con
falca en acero inoxidable calibre 18, soldada</v>
          </cell>
          <cell r="I346" t="str">
            <v>UND</v>
          </cell>
          <cell r="J346">
            <v>1</v>
          </cell>
          <cell r="K346">
            <v>4278580</v>
          </cell>
        </row>
        <row r="347">
          <cell r="C347" t="str">
            <v>APU-00203</v>
          </cell>
          <cell r="D347">
            <v>8.17</v>
          </cell>
          <cell r="E347" t="str">
            <v>LOCAL</v>
          </cell>
          <cell r="H347" t="str">
            <v>Suministro Fondo de 90 cm de diámetro en acero inox. calibre 6 mm con
falca en acero inoxidable calibre 18, soldada</v>
          </cell>
          <cell r="I347" t="str">
            <v>UND</v>
          </cell>
          <cell r="J347">
            <v>1</v>
          </cell>
          <cell r="K347">
            <v>4278580</v>
          </cell>
        </row>
        <row r="348">
          <cell r="C348" t="str">
            <v>APU-00204</v>
          </cell>
          <cell r="D348">
            <v>8.18</v>
          </cell>
          <cell r="E348" t="str">
            <v>LOCAL</v>
          </cell>
          <cell r="H348" t="str">
            <v>Suministro Batea en acero inoxidable calibre 16  de 150 cm, cuadrada,
con llantas.</v>
          </cell>
          <cell r="I348" t="str">
            <v>UND</v>
          </cell>
          <cell r="J348">
            <v>1</v>
          </cell>
          <cell r="K348">
            <v>2891956</v>
          </cell>
        </row>
        <row r="349">
          <cell r="C349" t="str">
            <v>APU-00205</v>
          </cell>
          <cell r="D349">
            <v>8.19</v>
          </cell>
          <cell r="E349" t="str">
            <v>LOCAL</v>
          </cell>
          <cell r="H349" t="str">
            <v>Suministro Prelimpiador en acero inoxidable calibre 18 de 110cm x 50cm,
tipo tradicional</v>
          </cell>
          <cell r="I349" t="str">
            <v>UND</v>
          </cell>
          <cell r="J349">
            <v>1</v>
          </cell>
          <cell r="K349">
            <v>1225375</v>
          </cell>
        </row>
        <row r="350">
          <cell r="C350" t="str">
            <v>APU-00206</v>
          </cell>
          <cell r="D350">
            <v>8.1999999999999993</v>
          </cell>
          <cell r="E350" t="str">
            <v>LOCAL</v>
          </cell>
          <cell r="H350" t="str">
            <v>Suministro de Gaveras en madera para panela de libra cuadradas (juego de 80 espacios)</v>
          </cell>
          <cell r="I350" t="str">
            <v>UND</v>
          </cell>
          <cell r="J350">
            <v>1</v>
          </cell>
          <cell r="K350">
            <v>1659402</v>
          </cell>
        </row>
        <row r="351">
          <cell r="C351" t="str">
            <v>APU-00207</v>
          </cell>
          <cell r="D351">
            <v>8.2099999999999991</v>
          </cell>
          <cell r="E351" t="str">
            <v>LOCAL</v>
          </cell>
          <cell r="H351" t="str">
            <v>Suministro de Remellón en acero inoxidable con cabo en acero inoxidable</v>
          </cell>
          <cell r="I351" t="str">
            <v>UND</v>
          </cell>
          <cell r="J351">
            <v>1</v>
          </cell>
          <cell r="K351">
            <v>734986</v>
          </cell>
        </row>
        <row r="352">
          <cell r="C352" t="str">
            <v>SUM-0001</v>
          </cell>
          <cell r="D352">
            <v>8.2199999999999989</v>
          </cell>
          <cell r="E352" t="str">
            <v>LOCAL</v>
          </cell>
          <cell r="H352" t="str">
            <v>SUMINISTRO DE PINTURA KORAZA O SIMILAR PARA FACHADAS TRES MANOS (EXTERIORES)</v>
          </cell>
          <cell r="I352" t="str">
            <v>GAL</v>
          </cell>
          <cell r="J352">
            <v>2</v>
          </cell>
          <cell r="K352">
            <v>157123</v>
          </cell>
        </row>
        <row r="353">
          <cell r="C353" t="str">
            <v>SUM-0002</v>
          </cell>
          <cell r="D353">
            <v>8.2299999999999986</v>
          </cell>
          <cell r="E353" t="str">
            <v>LOCAL</v>
          </cell>
          <cell r="H353" t="str">
            <v>SUMINISTRO  DE VINILO TIPO I SOBRE PAÑETE O ESTUCO A TRES MANOS (INTERIORES)</v>
          </cell>
          <cell r="I353" t="str">
            <v>GAL</v>
          </cell>
          <cell r="J353">
            <v>3</v>
          </cell>
          <cell r="K353">
            <v>97123</v>
          </cell>
        </row>
        <row r="356">
          <cell r="C356" t="str">
            <v>transp-001</v>
          </cell>
          <cell r="D356" t="str">
            <v>T-001</v>
          </cell>
          <cell r="H356" t="str">
            <v xml:space="preserve">TRANSPORTE VEHICULAR TON/17KM DE MATERIALES DE FERRETERIA </v>
          </cell>
          <cell r="I356" t="str">
            <v>TON/KM</v>
          </cell>
          <cell r="J356">
            <v>1</v>
          </cell>
          <cell r="K356">
            <v>113050</v>
          </cell>
        </row>
        <row r="357">
          <cell r="C357" t="str">
            <v>transp-002</v>
          </cell>
          <cell r="D357" t="str">
            <v>T-002</v>
          </cell>
          <cell r="H357" t="str">
            <v>TRANSPORTE VEHICULAR TON/17KM DE MATERIALES PETREOS</v>
          </cell>
          <cell r="I357" t="str">
            <v>TON/KM</v>
          </cell>
          <cell r="J357">
            <v>1</v>
          </cell>
          <cell r="K357">
            <v>41829</v>
          </cell>
        </row>
        <row r="358">
          <cell r="C358" t="str">
            <v>transp-003</v>
          </cell>
          <cell r="D358" t="str">
            <v>T-003</v>
          </cell>
          <cell r="H358" t="str">
            <v xml:space="preserve">TRANSPORTE  A LOMO DE MULA TON/9,81KMDE MATERIALES DE FERRETERIA Y/O  PETREOS </v>
          </cell>
          <cell r="I358" t="str">
            <v>KG/KM</v>
          </cell>
          <cell r="J358">
            <v>1</v>
          </cell>
          <cell r="K358">
            <v>4567</v>
          </cell>
        </row>
      </sheetData>
      <sheetData sheetId="2">
        <row r="3">
          <cell r="D3" t="str">
            <v>Análisis de Precios Unitarios- Secretaria de Planeación y Obras Publicas de Cubará, Boyacá.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1F298-49AD-4132-90EC-FCA0ADDC2FBB}">
  <dimension ref="C3:Q71"/>
  <sheetViews>
    <sheetView tabSelected="1" topLeftCell="A36" zoomScale="77" zoomScaleNormal="77" workbookViewId="0">
      <selection activeCell="L74" sqref="L74"/>
    </sheetView>
  </sheetViews>
  <sheetFormatPr baseColWidth="10" defaultRowHeight="15" x14ac:dyDescent="0.25"/>
  <cols>
    <col min="4" max="4" width="81.140625" customWidth="1"/>
    <col min="6" max="6" width="15.5703125" customWidth="1"/>
    <col min="7" max="7" width="14.5703125" bestFit="1" customWidth="1"/>
    <col min="8" max="8" width="19.42578125" customWidth="1"/>
    <col min="9" max="9" width="19.7109375" customWidth="1"/>
    <col min="10" max="10" width="16.5703125" bestFit="1" customWidth="1"/>
    <col min="11" max="11" width="12.7109375" customWidth="1"/>
    <col min="12" max="12" width="19.140625" customWidth="1"/>
    <col min="13" max="13" width="16" customWidth="1"/>
    <col min="14" max="14" width="21" customWidth="1"/>
    <col min="15" max="15" width="17.28515625" customWidth="1"/>
  </cols>
  <sheetData>
    <row r="3" spans="3:14" ht="15.75" thickBot="1" x14ac:dyDescent="0.3"/>
    <row r="4" spans="3:14" ht="30" x14ac:dyDescent="0.25">
      <c r="C4" s="5"/>
      <c r="D4" s="7" t="s">
        <v>0</v>
      </c>
      <c r="E4" s="9" t="s">
        <v>1</v>
      </c>
      <c r="F4" s="5" t="s">
        <v>2</v>
      </c>
      <c r="G4" s="5" t="s">
        <v>3</v>
      </c>
      <c r="H4" s="5" t="s">
        <v>7</v>
      </c>
      <c r="I4" s="11" t="s">
        <v>8</v>
      </c>
      <c r="J4" s="5" t="s">
        <v>9</v>
      </c>
      <c r="K4" s="11" t="s">
        <v>10</v>
      </c>
      <c r="L4" s="11" t="s">
        <v>11</v>
      </c>
    </row>
    <row r="5" spans="3:14" s="243" customFormat="1" ht="30" customHeight="1" x14ac:dyDescent="0.25">
      <c r="C5" s="236" t="e">
        <f>+#REF!+1</f>
        <v>#REF!</v>
      </c>
      <c r="D5" s="237" t="s">
        <v>105</v>
      </c>
      <c r="E5" s="238" t="s">
        <v>5</v>
      </c>
      <c r="F5" s="239">
        <v>84.82</v>
      </c>
      <c r="G5" s="240">
        <v>174854</v>
      </c>
      <c r="H5" s="240">
        <v>14831116.279999999</v>
      </c>
      <c r="I5" s="259">
        <f>SUM(H5:H38)</f>
        <v>70129850.110000014</v>
      </c>
      <c r="J5" s="241">
        <f>+H5/$I$5</f>
        <v>0.21148079251184923</v>
      </c>
      <c r="K5" s="242">
        <f>+J5</f>
        <v>0.21148079251184923</v>
      </c>
      <c r="L5" s="258">
        <f>AVERAGE(J5:J14)</f>
        <v>7.9797711362882565E-2</v>
      </c>
    </row>
    <row r="6" spans="3:14" s="252" customFormat="1" ht="36.75" customHeight="1" x14ac:dyDescent="0.25">
      <c r="C6" s="245" t="e">
        <f t="shared" ref="C6:C12" si="0">+C5+1</f>
        <v>#REF!</v>
      </c>
      <c r="D6" s="246" t="s">
        <v>86</v>
      </c>
      <c r="E6" s="247" t="s">
        <v>5</v>
      </c>
      <c r="F6" s="248">
        <v>96.100000000000009</v>
      </c>
      <c r="G6" s="249">
        <v>89834</v>
      </c>
      <c r="H6" s="249">
        <v>8633047.4000000004</v>
      </c>
      <c r="I6" s="259"/>
      <c r="J6" s="250">
        <f t="shared" ref="J6:J38" si="1">+H6/$I$5</f>
        <v>0.12310089621550452</v>
      </c>
      <c r="K6" s="251">
        <f>+K5+J6</f>
        <v>0.33458168872735372</v>
      </c>
      <c r="L6" s="258"/>
    </row>
    <row r="7" spans="3:14" s="254" customFormat="1" ht="30" customHeight="1" x14ac:dyDescent="0.25">
      <c r="C7" s="245" t="e">
        <f t="shared" si="0"/>
        <v>#REF!</v>
      </c>
      <c r="D7" s="246" t="s">
        <v>109</v>
      </c>
      <c r="E7" s="247" t="s">
        <v>85</v>
      </c>
      <c r="F7" s="248">
        <v>353.63</v>
      </c>
      <c r="G7" s="249">
        <v>21130</v>
      </c>
      <c r="H7" s="249">
        <v>7472201.9000000004</v>
      </c>
      <c r="I7" s="259"/>
      <c r="J7" s="250">
        <f t="shared" si="1"/>
        <v>0.10654809454575631</v>
      </c>
      <c r="K7" s="253">
        <f t="shared" ref="K7:K38" si="2">+K6+J7</f>
        <v>0.44112978327311003</v>
      </c>
      <c r="L7" s="258"/>
    </row>
    <row r="8" spans="3:14" s="254" customFormat="1" ht="30" customHeight="1" x14ac:dyDescent="0.25">
      <c r="C8" s="245" t="e">
        <f t="shared" si="0"/>
        <v>#REF!</v>
      </c>
      <c r="D8" s="246" t="s">
        <v>84</v>
      </c>
      <c r="E8" s="247" t="s">
        <v>6</v>
      </c>
      <c r="F8" s="248">
        <v>473.4</v>
      </c>
      <c r="G8" s="249">
        <v>13885</v>
      </c>
      <c r="H8" s="249">
        <v>6573159</v>
      </c>
      <c r="I8" s="259"/>
      <c r="J8" s="250">
        <f t="shared" si="1"/>
        <v>9.3728405089842259E-2</v>
      </c>
      <c r="K8" s="253">
        <f t="shared" si="2"/>
        <v>0.53485818836295229</v>
      </c>
      <c r="L8" s="258"/>
    </row>
    <row r="9" spans="3:14" s="243" customFormat="1" ht="30" customHeight="1" x14ac:dyDescent="0.25">
      <c r="C9" s="236" t="e">
        <f t="shared" si="0"/>
        <v>#REF!</v>
      </c>
      <c r="D9" s="237" t="s">
        <v>132</v>
      </c>
      <c r="E9" s="238" t="s">
        <v>12</v>
      </c>
      <c r="F9" s="239">
        <v>1</v>
      </c>
      <c r="G9" s="240">
        <v>6126996</v>
      </c>
      <c r="H9" s="240">
        <v>6126996</v>
      </c>
      <c r="I9" s="259"/>
      <c r="J9" s="241">
        <f t="shared" si="1"/>
        <v>8.7366449384815303E-2</v>
      </c>
      <c r="K9" s="244">
        <f t="shared" si="2"/>
        <v>0.62222463774776759</v>
      </c>
      <c r="L9" s="258"/>
    </row>
    <row r="10" spans="3:14" ht="30" customHeight="1" x14ac:dyDescent="0.25">
      <c r="C10" s="6" t="e">
        <f t="shared" si="0"/>
        <v>#REF!</v>
      </c>
      <c r="D10" s="8" t="s">
        <v>103</v>
      </c>
      <c r="E10" s="10" t="s">
        <v>4</v>
      </c>
      <c r="F10" s="14">
        <v>2.3199999999999998</v>
      </c>
      <c r="G10" s="12">
        <v>1890230</v>
      </c>
      <c r="H10" s="12">
        <v>4385333.5999999996</v>
      </c>
      <c r="I10" s="259"/>
      <c r="J10" s="213">
        <f t="shared" si="1"/>
        <v>6.2531626591551523E-2</v>
      </c>
      <c r="K10" s="214">
        <f t="shared" si="2"/>
        <v>0.68475626433931913</v>
      </c>
      <c r="L10" s="258"/>
      <c r="M10" s="16"/>
    </row>
    <row r="11" spans="3:14" ht="30" customHeight="1" x14ac:dyDescent="0.25">
      <c r="C11" s="6" t="e">
        <f t="shared" si="0"/>
        <v>#REF!</v>
      </c>
      <c r="D11" s="8" t="s">
        <v>131</v>
      </c>
      <c r="E11" s="10" t="s">
        <v>12</v>
      </c>
      <c r="F11" s="14">
        <v>1</v>
      </c>
      <c r="G11" s="12">
        <v>2538343</v>
      </c>
      <c r="H11" s="12">
        <v>2538343</v>
      </c>
      <c r="I11" s="259"/>
      <c r="J11" s="213">
        <f t="shared" si="1"/>
        <v>3.6194901258430758E-2</v>
      </c>
      <c r="K11" s="214">
        <f t="shared" si="2"/>
        <v>0.72095116559774985</v>
      </c>
      <c r="L11" s="258"/>
    </row>
    <row r="12" spans="3:14" ht="30" customHeight="1" x14ac:dyDescent="0.25">
      <c r="C12" s="6" t="e">
        <f t="shared" si="0"/>
        <v>#REF!</v>
      </c>
      <c r="D12" s="8" t="s">
        <v>114</v>
      </c>
      <c r="E12" s="10" t="s">
        <v>85</v>
      </c>
      <c r="F12" s="14">
        <v>104</v>
      </c>
      <c r="G12" s="12">
        <v>17632</v>
      </c>
      <c r="H12" s="12">
        <v>1833728</v>
      </c>
      <c r="I12" s="259"/>
      <c r="J12" s="213">
        <f t="shared" si="1"/>
        <v>2.6147610427282569E-2</v>
      </c>
      <c r="K12" s="214">
        <f t="shared" si="2"/>
        <v>0.74709877602503239</v>
      </c>
      <c r="L12" s="258"/>
    </row>
    <row r="13" spans="3:14" ht="30" customHeight="1" x14ac:dyDescent="0.25">
      <c r="C13" s="6"/>
      <c r="D13" s="8" t="s">
        <v>113</v>
      </c>
      <c r="E13" s="10" t="s">
        <v>85</v>
      </c>
      <c r="F13" s="14">
        <v>91</v>
      </c>
      <c r="G13" s="12">
        <v>19713</v>
      </c>
      <c r="H13" s="12">
        <v>1793883</v>
      </c>
      <c r="I13" s="259"/>
      <c r="J13" s="213">
        <f t="shared" si="1"/>
        <v>2.5579450079905492E-2</v>
      </c>
      <c r="K13" s="214">
        <f t="shared" si="2"/>
        <v>0.77267822610493786</v>
      </c>
      <c r="L13" s="258"/>
    </row>
    <row r="14" spans="3:14" ht="30" customHeight="1" x14ac:dyDescent="0.25">
      <c r="C14" s="6"/>
      <c r="D14" s="8" t="s">
        <v>106</v>
      </c>
      <c r="E14" s="10" t="s">
        <v>85</v>
      </c>
      <c r="F14" s="14">
        <v>133.60999999999999</v>
      </c>
      <c r="G14" s="12">
        <v>13279</v>
      </c>
      <c r="H14" s="12">
        <v>1774207.19</v>
      </c>
      <c r="I14" s="259"/>
      <c r="J14" s="213">
        <f t="shared" si="1"/>
        <v>2.5298887523887786E-2</v>
      </c>
      <c r="K14" s="214">
        <f t="shared" si="2"/>
        <v>0.79797711362882562</v>
      </c>
      <c r="L14" s="258"/>
    </row>
    <row r="15" spans="3:14" ht="30" customHeight="1" x14ac:dyDescent="0.25">
      <c r="C15" s="6"/>
      <c r="D15" s="8" t="s">
        <v>117</v>
      </c>
      <c r="E15" s="10" t="s">
        <v>85</v>
      </c>
      <c r="F15" s="14">
        <v>336.46</v>
      </c>
      <c r="G15" s="12">
        <v>4507</v>
      </c>
      <c r="H15" s="12">
        <v>1516425.22</v>
      </c>
      <c r="I15" s="259"/>
      <c r="J15" s="213">
        <f t="shared" si="1"/>
        <v>2.1623106531975442E-2</v>
      </c>
      <c r="K15" s="20">
        <f t="shared" si="2"/>
        <v>0.81960022016080103</v>
      </c>
      <c r="L15" s="258"/>
    </row>
    <row r="16" spans="3:14" ht="30" customHeight="1" x14ac:dyDescent="0.25">
      <c r="C16" s="6"/>
      <c r="D16" s="8" t="s">
        <v>107</v>
      </c>
      <c r="E16" s="10" t="s">
        <v>85</v>
      </c>
      <c r="F16" s="14">
        <v>170.69</v>
      </c>
      <c r="G16" s="12">
        <v>8628</v>
      </c>
      <c r="H16" s="12">
        <v>1472713.32</v>
      </c>
      <c r="I16" s="259"/>
      <c r="J16" s="213">
        <f t="shared" si="1"/>
        <v>2.0999807039228244E-2</v>
      </c>
      <c r="K16" s="20">
        <f t="shared" si="2"/>
        <v>0.84060002720002924</v>
      </c>
      <c r="L16" s="258"/>
      <c r="N16" s="16">
        <f>AVERAGE(J5:J14)</f>
        <v>7.9797711362882565E-2</v>
      </c>
    </row>
    <row r="17" spans="3:12" ht="30" customHeight="1" x14ac:dyDescent="0.25">
      <c r="C17" s="6"/>
      <c r="D17" s="8" t="s">
        <v>112</v>
      </c>
      <c r="E17" s="10" t="s">
        <v>85</v>
      </c>
      <c r="F17" s="14">
        <v>68.14</v>
      </c>
      <c r="G17" s="12">
        <v>19860</v>
      </c>
      <c r="H17" s="12">
        <v>1353260.4</v>
      </c>
      <c r="I17" s="259"/>
      <c r="J17" s="213">
        <f t="shared" si="1"/>
        <v>1.9296496397431123E-2</v>
      </c>
      <c r="K17" s="20">
        <f t="shared" si="2"/>
        <v>0.85989652359746038</v>
      </c>
      <c r="L17" s="258"/>
    </row>
    <row r="18" spans="3:12" ht="30" customHeight="1" x14ac:dyDescent="0.25">
      <c r="C18" s="6"/>
      <c r="D18" s="8" t="s">
        <v>111</v>
      </c>
      <c r="E18" s="10" t="s">
        <v>85</v>
      </c>
      <c r="F18" s="14">
        <v>74.900000000000006</v>
      </c>
      <c r="G18" s="12">
        <v>15915</v>
      </c>
      <c r="H18" s="12">
        <v>1192033.5</v>
      </c>
      <c r="I18" s="259"/>
      <c r="J18" s="213">
        <f t="shared" si="1"/>
        <v>1.699751957447895E-2</v>
      </c>
      <c r="K18" s="20">
        <f t="shared" si="2"/>
        <v>0.87689404317193931</v>
      </c>
      <c r="L18" s="258"/>
    </row>
    <row r="19" spans="3:12" ht="30" customHeight="1" x14ac:dyDescent="0.25">
      <c r="C19" s="6"/>
      <c r="D19" s="8" t="s">
        <v>127</v>
      </c>
      <c r="E19" s="10" t="s">
        <v>12</v>
      </c>
      <c r="F19" s="14">
        <v>1</v>
      </c>
      <c r="G19" s="12">
        <v>1106411</v>
      </c>
      <c r="H19" s="12">
        <v>1106411</v>
      </c>
      <c r="I19" s="259"/>
      <c r="J19" s="213">
        <f t="shared" si="1"/>
        <v>1.5776605800020577E-2</v>
      </c>
      <c r="K19" s="20">
        <f t="shared" si="2"/>
        <v>0.89267064897195991</v>
      </c>
      <c r="L19" s="258"/>
    </row>
    <row r="20" spans="3:12" ht="30" customHeight="1" x14ac:dyDescent="0.25">
      <c r="C20" s="6"/>
      <c r="D20" s="8" t="s">
        <v>115</v>
      </c>
      <c r="E20" s="10" t="s">
        <v>85</v>
      </c>
      <c r="F20" s="14">
        <v>13.2</v>
      </c>
      <c r="G20" s="12">
        <v>73823</v>
      </c>
      <c r="H20" s="12">
        <v>974463.6</v>
      </c>
      <c r="I20" s="259"/>
      <c r="J20" s="213">
        <f t="shared" si="1"/>
        <v>1.3895133077734162E-2</v>
      </c>
      <c r="K20" s="20">
        <f t="shared" si="2"/>
        <v>0.90656578204969407</v>
      </c>
      <c r="L20" s="258"/>
    </row>
    <row r="21" spans="3:12" ht="30" customHeight="1" x14ac:dyDescent="0.25">
      <c r="C21" s="6"/>
      <c r="D21" s="8" t="s">
        <v>108</v>
      </c>
      <c r="E21" s="10" t="s">
        <v>85</v>
      </c>
      <c r="F21" s="14">
        <v>128.79999999999998</v>
      </c>
      <c r="G21" s="12">
        <v>7305</v>
      </c>
      <c r="H21" s="12">
        <v>940884</v>
      </c>
      <c r="I21" s="259"/>
      <c r="J21" s="213">
        <f t="shared" si="1"/>
        <v>1.3416312718823802E-2</v>
      </c>
      <c r="K21" s="20">
        <f t="shared" si="2"/>
        <v>0.91998209476851789</v>
      </c>
      <c r="L21" s="258"/>
    </row>
    <row r="22" spans="3:12" ht="30" customHeight="1" x14ac:dyDescent="0.25">
      <c r="C22" s="6"/>
      <c r="D22" s="8" t="s">
        <v>128</v>
      </c>
      <c r="E22" s="10" t="s">
        <v>12</v>
      </c>
      <c r="F22" s="14">
        <v>1</v>
      </c>
      <c r="G22" s="12">
        <v>878579</v>
      </c>
      <c r="H22" s="12">
        <v>878579</v>
      </c>
      <c r="I22" s="259"/>
      <c r="J22" s="213">
        <f t="shared" si="1"/>
        <v>1.2527889317058742E-2</v>
      </c>
      <c r="K22" s="20">
        <f t="shared" si="2"/>
        <v>0.93250998408557662</v>
      </c>
      <c r="L22" s="258"/>
    </row>
    <row r="23" spans="3:12" ht="30" customHeight="1" x14ac:dyDescent="0.25">
      <c r="C23" s="6"/>
      <c r="D23" s="8" t="s">
        <v>122</v>
      </c>
      <c r="E23" s="10" t="s">
        <v>85</v>
      </c>
      <c r="F23" s="14">
        <v>13.2</v>
      </c>
      <c r="G23" s="12">
        <v>63183</v>
      </c>
      <c r="H23" s="12">
        <v>834015.6</v>
      </c>
      <c r="I23" s="259"/>
      <c r="J23" s="213">
        <f t="shared" si="1"/>
        <v>1.1892448061586194E-2</v>
      </c>
      <c r="K23" s="20">
        <f t="shared" si="2"/>
        <v>0.9444024321471628</v>
      </c>
      <c r="L23" s="258"/>
    </row>
    <row r="24" spans="3:12" ht="30" customHeight="1" x14ac:dyDescent="0.25">
      <c r="C24" s="6"/>
      <c r="D24" s="8" t="s">
        <v>104</v>
      </c>
      <c r="E24" s="10" t="s">
        <v>4</v>
      </c>
      <c r="F24" s="14">
        <v>0.34</v>
      </c>
      <c r="G24" s="12">
        <v>1938698</v>
      </c>
      <c r="H24" s="12">
        <v>659157.31999999995</v>
      </c>
      <c r="I24" s="259"/>
      <c r="J24" s="213">
        <f t="shared" si="1"/>
        <v>9.3990978016650403E-3</v>
      </c>
      <c r="K24" s="20">
        <f t="shared" si="2"/>
        <v>0.95380152994882783</v>
      </c>
      <c r="L24" s="258"/>
    </row>
    <row r="25" spans="3:12" ht="30" customHeight="1" x14ac:dyDescent="0.25">
      <c r="C25" s="6"/>
      <c r="D25" s="8" t="s">
        <v>116</v>
      </c>
      <c r="E25" s="10" t="s">
        <v>85</v>
      </c>
      <c r="F25" s="14">
        <v>90.28</v>
      </c>
      <c r="G25" s="12">
        <v>5582</v>
      </c>
      <c r="H25" s="12">
        <v>503942.96</v>
      </c>
      <c r="I25" s="259"/>
      <c r="J25" s="213">
        <f t="shared" si="1"/>
        <v>7.1858553698540039E-3</v>
      </c>
      <c r="K25" s="20">
        <f t="shared" si="2"/>
        <v>0.96098738531868189</v>
      </c>
      <c r="L25" s="258"/>
    </row>
    <row r="26" spans="3:12" ht="30" customHeight="1" x14ac:dyDescent="0.25">
      <c r="C26" s="6"/>
      <c r="D26" s="8" t="s">
        <v>133</v>
      </c>
      <c r="E26" s="10" t="s">
        <v>12</v>
      </c>
      <c r="F26" s="14">
        <v>1</v>
      </c>
      <c r="G26" s="12">
        <v>442295</v>
      </c>
      <c r="H26" s="12">
        <v>442295</v>
      </c>
      <c r="I26" s="259"/>
      <c r="J26" s="213">
        <f t="shared" si="1"/>
        <v>6.3068008744671753E-3</v>
      </c>
      <c r="K26" s="20">
        <f t="shared" si="2"/>
        <v>0.96729418619314911</v>
      </c>
      <c r="L26" s="258"/>
    </row>
    <row r="27" spans="3:12" ht="30" customHeight="1" x14ac:dyDescent="0.25">
      <c r="C27" s="6"/>
      <c r="D27" s="8" t="s">
        <v>110</v>
      </c>
      <c r="E27" s="10" t="s">
        <v>85</v>
      </c>
      <c r="F27" s="14">
        <v>53.3</v>
      </c>
      <c r="G27" s="12">
        <v>6568</v>
      </c>
      <c r="H27" s="12">
        <v>350074.4</v>
      </c>
      <c r="I27" s="259"/>
      <c r="J27" s="213">
        <f t="shared" si="1"/>
        <v>4.9918030546322514E-3</v>
      </c>
      <c r="K27" s="20">
        <f t="shared" si="2"/>
        <v>0.97228598924778131</v>
      </c>
      <c r="L27" s="258"/>
    </row>
    <row r="28" spans="3:12" ht="30" customHeight="1" x14ac:dyDescent="0.25">
      <c r="C28" s="6"/>
      <c r="D28" s="8" t="s">
        <v>120</v>
      </c>
      <c r="E28" s="10" t="s">
        <v>121</v>
      </c>
      <c r="F28" s="14">
        <v>3</v>
      </c>
      <c r="G28" s="12">
        <v>114213</v>
      </c>
      <c r="H28" s="12">
        <v>342639</v>
      </c>
      <c r="I28" s="259"/>
      <c r="J28" s="213">
        <f t="shared" si="1"/>
        <v>4.885779728069633E-3</v>
      </c>
      <c r="K28" s="20">
        <f t="shared" si="2"/>
        <v>0.9771717689758509</v>
      </c>
      <c r="L28" s="258"/>
    </row>
    <row r="29" spans="3:12" ht="30" customHeight="1" x14ac:dyDescent="0.25">
      <c r="C29" s="6"/>
      <c r="D29" s="8" t="s">
        <v>87</v>
      </c>
      <c r="E29" s="10" t="s">
        <v>5</v>
      </c>
      <c r="F29" s="14">
        <v>4.6399999999999997</v>
      </c>
      <c r="G29" s="12">
        <v>65698</v>
      </c>
      <c r="H29" s="12">
        <v>304838.71999999997</v>
      </c>
      <c r="I29" s="259"/>
      <c r="J29" s="213">
        <f t="shared" si="1"/>
        <v>4.3467755816083246E-3</v>
      </c>
      <c r="K29" s="20">
        <f t="shared" si="2"/>
        <v>0.98151854455745924</v>
      </c>
      <c r="L29" s="258"/>
    </row>
    <row r="30" spans="3:12" ht="30" customHeight="1" x14ac:dyDescent="0.25">
      <c r="C30" s="6"/>
      <c r="D30" s="8" t="s">
        <v>123</v>
      </c>
      <c r="E30" s="10" t="s">
        <v>85</v>
      </c>
      <c r="F30" s="14">
        <v>3.31</v>
      </c>
      <c r="G30" s="12">
        <v>83609</v>
      </c>
      <c r="H30" s="12">
        <v>276745.78999999998</v>
      </c>
      <c r="I30" s="259"/>
      <c r="J30" s="213">
        <f t="shared" si="1"/>
        <v>3.9461910950318434E-3</v>
      </c>
      <c r="K30" s="20">
        <f t="shared" si="2"/>
        <v>0.98546473565249104</v>
      </c>
      <c r="L30" s="258"/>
    </row>
    <row r="31" spans="3:12" ht="30" customHeight="1" x14ac:dyDescent="0.25">
      <c r="C31" s="6"/>
      <c r="D31" s="8" t="s">
        <v>130</v>
      </c>
      <c r="E31" s="10" t="s">
        <v>12</v>
      </c>
      <c r="F31" s="14">
        <v>3</v>
      </c>
      <c r="G31" s="12">
        <v>77838</v>
      </c>
      <c r="H31" s="12">
        <v>233514</v>
      </c>
      <c r="I31" s="259"/>
      <c r="J31" s="213">
        <f t="shared" si="1"/>
        <v>3.3297376172019308E-3</v>
      </c>
      <c r="K31" s="20">
        <f t="shared" si="2"/>
        <v>0.98879447326969294</v>
      </c>
      <c r="L31" s="258"/>
    </row>
    <row r="32" spans="3:12" ht="30" customHeight="1" x14ac:dyDescent="0.25">
      <c r="C32" s="6"/>
      <c r="D32" s="8" t="s">
        <v>123</v>
      </c>
      <c r="E32" s="10" t="s">
        <v>85</v>
      </c>
      <c r="F32" s="14">
        <v>2</v>
      </c>
      <c r="G32" s="12">
        <v>83609</v>
      </c>
      <c r="H32" s="12">
        <v>167218</v>
      </c>
      <c r="I32" s="259"/>
      <c r="J32" s="213">
        <f t="shared" si="1"/>
        <v>2.3844054954875187E-3</v>
      </c>
      <c r="K32" s="20">
        <f t="shared" si="2"/>
        <v>0.99117887876518052</v>
      </c>
      <c r="L32" s="258"/>
    </row>
    <row r="33" spans="3:17" ht="30" customHeight="1" x14ac:dyDescent="0.25">
      <c r="C33" s="6"/>
      <c r="D33" s="8" t="s">
        <v>119</v>
      </c>
      <c r="E33" s="10" t="s">
        <v>5</v>
      </c>
      <c r="F33" s="14">
        <v>1.26</v>
      </c>
      <c r="G33" s="12">
        <v>110719</v>
      </c>
      <c r="H33" s="12">
        <v>139505.94</v>
      </c>
      <c r="I33" s="259"/>
      <c r="J33" s="213">
        <f t="shared" si="1"/>
        <v>1.989251934535469E-3</v>
      </c>
      <c r="K33" s="20">
        <f t="shared" si="2"/>
        <v>0.99316813069971599</v>
      </c>
      <c r="L33" s="258"/>
    </row>
    <row r="34" spans="3:17" ht="30" customHeight="1" x14ac:dyDescent="0.25">
      <c r="C34" s="6"/>
      <c r="D34" s="8" t="s">
        <v>129</v>
      </c>
      <c r="E34" s="10" t="s">
        <v>85</v>
      </c>
      <c r="F34" s="14">
        <v>5.47</v>
      </c>
      <c r="G34" s="12">
        <v>24471</v>
      </c>
      <c r="H34" s="12">
        <v>133856.37</v>
      </c>
      <c r="I34" s="259"/>
      <c r="J34" s="213">
        <f t="shared" si="1"/>
        <v>1.9086932282051611E-3</v>
      </c>
      <c r="K34" s="20">
        <f t="shared" si="2"/>
        <v>0.99507682392792118</v>
      </c>
      <c r="L34" s="258"/>
    </row>
    <row r="35" spans="3:17" ht="30" customHeight="1" x14ac:dyDescent="0.25">
      <c r="C35" s="6"/>
      <c r="D35" s="8" t="s">
        <v>124</v>
      </c>
      <c r="E35" s="10" t="s">
        <v>85</v>
      </c>
      <c r="F35" s="14">
        <v>1.6</v>
      </c>
      <c r="G35" s="12">
        <v>60892</v>
      </c>
      <c r="H35" s="12">
        <v>97427.199999999997</v>
      </c>
      <c r="I35" s="259"/>
      <c r="J35" s="213">
        <f t="shared" si="1"/>
        <v>1.3892401002880167E-3</v>
      </c>
      <c r="K35" s="20">
        <f t="shared" si="2"/>
        <v>0.99646606402820925</v>
      </c>
      <c r="L35" s="258"/>
    </row>
    <row r="36" spans="3:17" ht="30" customHeight="1" x14ac:dyDescent="0.25">
      <c r="C36" s="6"/>
      <c r="D36" s="8" t="s">
        <v>126</v>
      </c>
      <c r="E36" s="10" t="s">
        <v>12</v>
      </c>
      <c r="F36" s="14">
        <v>2</v>
      </c>
      <c r="G36" s="12">
        <v>47432</v>
      </c>
      <c r="H36" s="12">
        <v>94864</v>
      </c>
      <c r="I36" s="259"/>
      <c r="J36" s="213">
        <f t="shared" si="1"/>
        <v>1.3526907565209964E-3</v>
      </c>
      <c r="K36" s="20">
        <f t="shared" si="2"/>
        <v>0.99781875478473026</v>
      </c>
      <c r="L36" s="258"/>
    </row>
    <row r="37" spans="3:17" ht="30" customHeight="1" x14ac:dyDescent="0.25">
      <c r="C37" s="6"/>
      <c r="D37" s="8" t="s">
        <v>125</v>
      </c>
      <c r="E37" s="10" t="s">
        <v>12</v>
      </c>
      <c r="F37" s="14">
        <v>1</v>
      </c>
      <c r="G37" s="12">
        <v>80199</v>
      </c>
      <c r="H37" s="12">
        <v>80199</v>
      </c>
      <c r="I37" s="259"/>
      <c r="J37" s="213">
        <f t="shared" si="1"/>
        <v>1.1435786597890389E-3</v>
      </c>
      <c r="K37" s="20">
        <f t="shared" si="2"/>
        <v>0.99896233344451935</v>
      </c>
      <c r="L37" s="258"/>
    </row>
    <row r="38" spans="3:17" ht="30" customHeight="1" thickBot="1" x14ac:dyDescent="0.3">
      <c r="C38" s="6"/>
      <c r="D38" s="8" t="s">
        <v>118</v>
      </c>
      <c r="E38" s="10" t="s">
        <v>85</v>
      </c>
      <c r="F38" s="14">
        <v>43.059999999999995</v>
      </c>
      <c r="G38" s="12">
        <v>1690</v>
      </c>
      <c r="H38" s="12">
        <v>72771.399999999994</v>
      </c>
      <c r="I38" s="259"/>
      <c r="J38" s="213">
        <f t="shared" si="1"/>
        <v>1.0376665554803933E-3</v>
      </c>
      <c r="K38" s="20">
        <f t="shared" si="2"/>
        <v>0.99999999999999978</v>
      </c>
      <c r="L38" s="258"/>
    </row>
    <row r="39" spans="3:17" x14ac:dyDescent="0.25">
      <c r="C39" s="4"/>
      <c r="E39" s="4"/>
      <c r="J39" s="21">
        <v>696.8</v>
      </c>
      <c r="K39" s="22"/>
      <c r="L39" s="22">
        <v>380</v>
      </c>
      <c r="M39" s="23" t="e">
        <f>+#REF!*L39</f>
        <v>#REF!</v>
      </c>
      <c r="N39" s="24" t="e">
        <f>+M39*J39</f>
        <v>#REF!</v>
      </c>
      <c r="O39" s="25">
        <f>+L39*J39</f>
        <v>264784</v>
      </c>
      <c r="P39" s="26">
        <f>+(O39/O46)</f>
        <v>0.65564072034282039</v>
      </c>
      <c r="Q39" s="27" t="e">
        <f>+P39*#REF!</f>
        <v>#REF!</v>
      </c>
    </row>
    <row r="40" spans="3:17" x14ac:dyDescent="0.25">
      <c r="C40" s="4"/>
      <c r="E40" s="4"/>
      <c r="F40" t="s">
        <v>88</v>
      </c>
      <c r="J40" s="28">
        <f>101150/1500</f>
        <v>67.433333333333337</v>
      </c>
      <c r="L40">
        <f>0.6*1500</f>
        <v>900</v>
      </c>
      <c r="M40" s="29" t="e">
        <f>+#REF!*L40</f>
        <v>#REF!</v>
      </c>
      <c r="N40" s="30" t="e">
        <f>+M40*J40</f>
        <v>#REF!</v>
      </c>
      <c r="O40" s="2">
        <f>+L40*J40</f>
        <v>60690</v>
      </c>
      <c r="P40" s="31">
        <f>+(O40/O46)</f>
        <v>0.15027658513205391</v>
      </c>
      <c r="Q40" s="32" t="e">
        <f>+P40*#REF!</f>
        <v>#REF!</v>
      </c>
    </row>
    <row r="41" spans="3:17" ht="15.75" thickBot="1" x14ac:dyDescent="0.3">
      <c r="C41" s="4"/>
      <c r="E41" s="4"/>
      <c r="F41" t="s">
        <v>89</v>
      </c>
      <c r="G41" s="13"/>
      <c r="H41" s="15"/>
      <c r="J41" s="33">
        <f>103133.33/1600</f>
        <v>64.458331250000001</v>
      </c>
      <c r="K41" s="34"/>
      <c r="L41" s="34">
        <f>0.76*1600</f>
        <v>1216</v>
      </c>
      <c r="M41" s="35" t="e">
        <f>+#REF!*L41</f>
        <v>#REF!</v>
      </c>
      <c r="N41" s="36" t="e">
        <f>+M41*J41</f>
        <v>#REF!</v>
      </c>
      <c r="O41" s="37">
        <f>+L41*J41</f>
        <v>78381.330799999996</v>
      </c>
      <c r="P41" s="38">
        <f>+(O41/O46)</f>
        <v>0.19408269452512572</v>
      </c>
      <c r="Q41" s="39" t="e">
        <f>+P41*#REF!</f>
        <v>#REF!</v>
      </c>
    </row>
    <row r="42" spans="3:17" x14ac:dyDescent="0.25">
      <c r="C42" s="4"/>
      <c r="E42" s="4"/>
      <c r="G42" s="13"/>
      <c r="H42" s="15"/>
      <c r="O42" s="216">
        <f>1*'[1]APU (2)'!$M$1044</f>
        <v>25132.74</v>
      </c>
    </row>
    <row r="43" spans="3:17" x14ac:dyDescent="0.25">
      <c r="C43" s="4"/>
      <c r="E43" s="4"/>
      <c r="F43">
        <v>364.14</v>
      </c>
      <c r="G43" s="13"/>
      <c r="H43" s="15"/>
    </row>
    <row r="44" spans="3:17" x14ac:dyDescent="0.25">
      <c r="C44" s="4"/>
      <c r="E44" s="4"/>
      <c r="F44">
        <v>0.57999999999999996</v>
      </c>
      <c r="G44" s="13"/>
      <c r="H44" s="15"/>
    </row>
    <row r="45" spans="3:17" x14ac:dyDescent="0.25">
      <c r="C45" s="4"/>
      <c r="E45" s="4"/>
      <c r="F45">
        <v>0.68</v>
      </c>
      <c r="G45" s="13"/>
      <c r="H45" s="15"/>
    </row>
    <row r="46" spans="3:17" x14ac:dyDescent="0.25">
      <c r="C46" s="4"/>
      <c r="D46" t="s">
        <v>90</v>
      </c>
      <c r="E46" t="s">
        <v>4</v>
      </c>
      <c r="F46">
        <v>0.1</v>
      </c>
      <c r="G46" s="13"/>
      <c r="H46" s="15"/>
      <c r="N46" s="1" t="e">
        <f>+N39+N40+N41</f>
        <v>#REF!</v>
      </c>
      <c r="O46" s="2">
        <f>+O39+O40+O41</f>
        <v>403855.3308</v>
      </c>
    </row>
    <row r="47" spans="3:17" x14ac:dyDescent="0.25">
      <c r="G47" s="13"/>
      <c r="H47" s="15"/>
    </row>
    <row r="48" spans="3:17" x14ac:dyDescent="0.25">
      <c r="G48" s="13"/>
      <c r="H48" s="15"/>
      <c r="N48" s="18" t="e">
        <f>+(N39/$N$46)</f>
        <v>#REF!</v>
      </c>
    </row>
    <row r="49" spans="4:14" x14ac:dyDescent="0.25">
      <c r="F49" t="s">
        <v>95</v>
      </c>
      <c r="G49" s="13" t="s">
        <v>94</v>
      </c>
      <c r="H49" s="15"/>
      <c r="N49" s="18" t="e">
        <f>+(N40/$N$46)</f>
        <v>#REF!</v>
      </c>
    </row>
    <row r="50" spans="4:14" x14ac:dyDescent="0.25">
      <c r="D50" t="s">
        <v>92</v>
      </c>
      <c r="F50" s="215">
        <f>+F43*F46</f>
        <v>36.414000000000001</v>
      </c>
      <c r="G50" s="218">
        <f>+F5</f>
        <v>84.82</v>
      </c>
      <c r="H50" s="29">
        <f>+G50*F50</f>
        <v>3088.6354799999999</v>
      </c>
      <c r="I50" t="s">
        <v>93</v>
      </c>
      <c r="N50" s="18" t="e">
        <f>+(N41/$N$46)</f>
        <v>#REF!</v>
      </c>
    </row>
    <row r="51" spans="4:14" x14ac:dyDescent="0.25">
      <c r="D51" t="s">
        <v>91</v>
      </c>
      <c r="E51" t="s">
        <v>5</v>
      </c>
      <c r="F51">
        <v>1</v>
      </c>
      <c r="G51" s="13"/>
      <c r="H51" s="29">
        <f>+G50*F51</f>
        <v>84.82</v>
      </c>
      <c r="I51" t="s">
        <v>94</v>
      </c>
    </row>
    <row r="52" spans="4:14" x14ac:dyDescent="0.25">
      <c r="G52" s="13"/>
      <c r="H52" s="15"/>
    </row>
    <row r="53" spans="4:14" x14ac:dyDescent="0.25">
      <c r="H53" s="15"/>
    </row>
    <row r="55" spans="4:14" x14ac:dyDescent="0.25">
      <c r="H55" s="15" t="e">
        <f>+#REF!</f>
        <v>#REF!</v>
      </c>
    </row>
    <row r="57" spans="4:14" x14ac:dyDescent="0.25">
      <c r="G57" s="216">
        <v>765149.14</v>
      </c>
      <c r="L57" s="3"/>
      <c r="N57" s="19"/>
    </row>
    <row r="58" spans="4:14" x14ac:dyDescent="0.25">
      <c r="L58" s="3"/>
    </row>
    <row r="59" spans="4:14" x14ac:dyDescent="0.25">
      <c r="E59" t="s">
        <v>98</v>
      </c>
      <c r="F59" s="15">
        <v>765149.14</v>
      </c>
      <c r="G59">
        <v>0.1</v>
      </c>
      <c r="H59" s="15">
        <f>+G59*F59</f>
        <v>76514.914000000004</v>
      </c>
      <c r="I59" s="217">
        <f>+H59*$G$50</f>
        <v>6489995.0054799998</v>
      </c>
      <c r="J59" s="261">
        <f>+H5</f>
        <v>14831116.279999999</v>
      </c>
      <c r="K59" s="18">
        <f>+(I59)/$J$59</f>
        <v>0.43759315772015511</v>
      </c>
      <c r="L59" s="260">
        <f>+J5</f>
        <v>0.21148079251184923</v>
      </c>
      <c r="M59" s="18">
        <f>+(K59*$L$59)/$K$62</f>
        <v>0.1433664480320995</v>
      </c>
    </row>
    <row r="60" spans="4:14" x14ac:dyDescent="0.25">
      <c r="E60" t="s">
        <v>96</v>
      </c>
      <c r="F60" s="1">
        <f>+O42</f>
        <v>25132.74</v>
      </c>
      <c r="G60">
        <v>1</v>
      </c>
      <c r="H60" s="1">
        <f>+G60*F60</f>
        <v>25132.74</v>
      </c>
      <c r="I60" s="217">
        <f>+H60*$G$50</f>
        <v>2131759.0068000001</v>
      </c>
      <c r="J60" s="261"/>
      <c r="K60" s="18">
        <f>+(I60)/$J$59</f>
        <v>0.14373557367861189</v>
      </c>
      <c r="L60" s="260"/>
      <c r="M60" s="222">
        <f>+(K60*$L$59)/$K$62</f>
        <v>4.7091363954408536E-2</v>
      </c>
    </row>
    <row r="61" spans="4:14" x14ac:dyDescent="0.25">
      <c r="E61" t="s">
        <v>97</v>
      </c>
      <c r="F61" s="216">
        <f>22000</f>
        <v>22000</v>
      </c>
      <c r="G61">
        <v>0.51</v>
      </c>
      <c r="H61" s="1">
        <f>+G61*F61</f>
        <v>11220</v>
      </c>
      <c r="I61" s="217">
        <f>+H61*$G$50</f>
        <v>951680.39999999991</v>
      </c>
      <c r="J61" s="261"/>
      <c r="K61" s="18">
        <f>+(I61)/$J$59</f>
        <v>6.4167820009836771E-2</v>
      </c>
      <c r="L61" s="260"/>
      <c r="M61" s="18">
        <f>+(K61*$L$59)/$K$62</f>
        <v>2.1022980525341194E-2</v>
      </c>
    </row>
    <row r="62" spans="4:14" x14ac:dyDescent="0.25">
      <c r="E62" s="219"/>
      <c r="F62" s="219"/>
      <c r="G62" s="219"/>
      <c r="H62" s="219"/>
      <c r="I62" s="219"/>
      <c r="J62" s="219"/>
      <c r="K62" s="220">
        <f>SUM(K59:K61)</f>
        <v>0.64549655140860374</v>
      </c>
      <c r="L62" s="219"/>
      <c r="M62" s="219"/>
    </row>
    <row r="63" spans="4:14" x14ac:dyDescent="0.25">
      <c r="E63" t="s">
        <v>99</v>
      </c>
      <c r="F63">
        <v>763.53</v>
      </c>
      <c r="G63">
        <f>+F43*$F$46</f>
        <v>36.414000000000001</v>
      </c>
      <c r="H63">
        <f>+G63*$G$50</f>
        <v>3088.6354799999999</v>
      </c>
      <c r="I63" s="216">
        <f>+H63*F63</f>
        <v>2358265.8480443996</v>
      </c>
      <c r="J63" s="255">
        <f>+I59</f>
        <v>6489995.0054799998</v>
      </c>
      <c r="K63" s="18">
        <f>+(I63)/$J$63</f>
        <v>0.36336943958402668</v>
      </c>
      <c r="L63" s="257">
        <f>+M59</f>
        <v>0.1433664480320995</v>
      </c>
      <c r="M63" s="222">
        <f>+(K63*$L$63)/$K$67</f>
        <v>9.6664307039907971E-2</v>
      </c>
    </row>
    <row r="64" spans="4:14" x14ac:dyDescent="0.25">
      <c r="E64" t="s">
        <v>100</v>
      </c>
      <c r="F64">
        <v>101150</v>
      </c>
      <c r="G64">
        <f t="shared" ref="G64:G66" si="3">+F44*$F$46</f>
        <v>5.7999999999999996E-2</v>
      </c>
      <c r="H64">
        <f>+G64*$G$50</f>
        <v>4.9195599999999988</v>
      </c>
      <c r="I64" s="216">
        <f>+H64*F64</f>
        <v>497613.49399999989</v>
      </c>
      <c r="J64" s="256"/>
      <c r="K64" s="18">
        <f t="shared" ref="K64:K66" si="4">+(I64)/$J$63</f>
        <v>7.6673940978356184E-2</v>
      </c>
      <c r="L64" s="256"/>
      <c r="M64" s="18">
        <f t="shared" ref="M64:M66" si="5">+(K64*$L$63)/$K$67</f>
        <v>2.0396963985678588E-2</v>
      </c>
    </row>
    <row r="65" spans="5:15" x14ac:dyDescent="0.25">
      <c r="E65" t="s">
        <v>101</v>
      </c>
      <c r="F65">
        <v>111265</v>
      </c>
      <c r="G65">
        <f t="shared" si="3"/>
        <v>6.8000000000000005E-2</v>
      </c>
      <c r="H65">
        <f t="shared" ref="H65" si="6">+G65*$G$50</f>
        <v>5.76776</v>
      </c>
      <c r="I65" s="216">
        <f t="shared" ref="I65:I66" si="7">+H65*F65</f>
        <v>641749.81640000001</v>
      </c>
      <c r="J65" s="256"/>
      <c r="K65" s="18">
        <f t="shared" si="4"/>
        <v>9.8882944572086962E-2</v>
      </c>
      <c r="L65" s="256"/>
      <c r="M65" s="18">
        <f t="shared" si="5"/>
        <v>2.6305050105668252E-2</v>
      </c>
    </row>
    <row r="66" spans="5:15" x14ac:dyDescent="0.25">
      <c r="E66" t="s">
        <v>102</v>
      </c>
      <c r="F66">
        <v>3.65</v>
      </c>
      <c r="G66">
        <f t="shared" si="3"/>
        <v>1.0000000000000002E-2</v>
      </c>
      <c r="H66">
        <f>+G66*$G$50</f>
        <v>0.84820000000000007</v>
      </c>
      <c r="I66" s="216">
        <f t="shared" si="7"/>
        <v>3.0959300000000001</v>
      </c>
      <c r="J66" s="256"/>
      <c r="K66" s="18">
        <f t="shared" si="4"/>
        <v>4.770311837506607E-7</v>
      </c>
      <c r="L66" s="256"/>
      <c r="M66" s="18">
        <f t="shared" si="5"/>
        <v>1.2690084467882602E-7</v>
      </c>
    </row>
    <row r="67" spans="5:15" x14ac:dyDescent="0.25">
      <c r="E67" s="219"/>
      <c r="F67" s="219"/>
      <c r="G67" s="219"/>
      <c r="H67" s="219"/>
      <c r="I67" s="221">
        <f>SUM(I63:I66)</f>
        <v>3497632.2543743993</v>
      </c>
      <c r="J67" s="219"/>
      <c r="K67" s="220">
        <f>SUM(K63:K66)</f>
        <v>0.53892680216565358</v>
      </c>
      <c r="L67" s="219"/>
      <c r="M67" s="219"/>
    </row>
    <row r="68" spans="5:15" x14ac:dyDescent="0.25">
      <c r="M68" s="16">
        <f>+M60+M63</f>
        <v>0.14375567099431652</v>
      </c>
      <c r="N68">
        <v>20</v>
      </c>
    </row>
    <row r="69" spans="5:15" x14ac:dyDescent="0.25">
      <c r="M69" s="16">
        <f>+M60</f>
        <v>4.7091363954408536E-2</v>
      </c>
      <c r="N69">
        <f>+(M69*N68)/M68</f>
        <v>6.5515834789252008</v>
      </c>
      <c r="O69">
        <v>6.5</v>
      </c>
    </row>
    <row r="70" spans="5:15" x14ac:dyDescent="0.25">
      <c r="M70" s="16">
        <f>+M63</f>
        <v>9.6664307039907971E-2</v>
      </c>
      <c r="N70">
        <f>+(M70*N68)/M68</f>
        <v>13.448416521074797</v>
      </c>
      <c r="O70">
        <v>13.5</v>
      </c>
    </row>
    <row r="71" spans="5:15" x14ac:dyDescent="0.25">
      <c r="O71">
        <f>SUM(O69:O70)</f>
        <v>20</v>
      </c>
    </row>
  </sheetData>
  <sortState xmlns:xlrd2="http://schemas.microsoft.com/office/spreadsheetml/2017/richdata2" ref="C5:L38">
    <sortCondition descending="1" ref="J5:J38"/>
  </sortState>
  <mergeCells count="6">
    <mergeCell ref="J63:J66"/>
    <mergeCell ref="L63:L66"/>
    <mergeCell ref="L5:L38"/>
    <mergeCell ref="I5:I38"/>
    <mergeCell ref="L59:L61"/>
    <mergeCell ref="J59:J61"/>
  </mergeCells>
  <conditionalFormatting sqref="G50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48245-A0EC-4E24-A6CB-8261FED4F2A5}">
  <sheetPr>
    <pageSetUpPr fitToPage="1"/>
  </sheetPr>
  <dimension ref="A1:AE60"/>
  <sheetViews>
    <sheetView view="pageBreakPreview" zoomScale="60" zoomScaleNormal="55" workbookViewId="0">
      <selection activeCell="H33" sqref="H33"/>
    </sheetView>
  </sheetViews>
  <sheetFormatPr baseColWidth="10" defaultRowHeight="14.25" x14ac:dyDescent="0.2"/>
  <cols>
    <col min="1" max="1" width="10" style="55" bestFit="1" customWidth="1"/>
    <col min="2" max="2" width="15" style="56" customWidth="1"/>
    <col min="3" max="3" width="4.7109375" style="41" customWidth="1"/>
    <col min="4" max="4" width="10.5703125" style="211" customWidth="1"/>
    <col min="5" max="5" width="7.7109375" style="211" customWidth="1"/>
    <col min="6" max="6" width="10.140625" style="80" hidden="1" customWidth="1"/>
    <col min="7" max="7" width="13" style="211" hidden="1" customWidth="1"/>
    <col min="8" max="8" width="94.85546875" style="211" customWidth="1"/>
    <col min="9" max="9" width="12" style="80" customWidth="1"/>
    <col min="10" max="10" width="16.5703125" style="211" customWidth="1"/>
    <col min="11" max="11" width="21.140625" style="211" customWidth="1"/>
    <col min="12" max="12" width="26.42578125" style="212" customWidth="1"/>
    <col min="13" max="13" width="3.28515625" style="211" customWidth="1"/>
    <col min="14" max="15" width="27" style="56" customWidth="1"/>
    <col min="16" max="16" width="21.5703125" style="56" customWidth="1"/>
    <col min="17" max="17" width="21.5703125" style="69" customWidth="1"/>
    <col min="18" max="18" width="22.5703125" style="56" customWidth="1"/>
    <col min="19" max="19" width="54.42578125" style="56" customWidth="1"/>
    <col min="20" max="24" width="11.42578125" style="56" customWidth="1"/>
    <col min="25" max="25" width="11.42578125" style="56"/>
    <col min="26" max="26" width="20.7109375" style="58" customWidth="1"/>
    <col min="27" max="27" width="26" style="56" customWidth="1"/>
    <col min="28" max="28" width="21.5703125" style="56" bestFit="1" customWidth="1"/>
    <col min="29" max="16384" width="11.42578125" style="56"/>
  </cols>
  <sheetData>
    <row r="1" spans="1:31" s="43" customFormat="1" x14ac:dyDescent="0.2">
      <c r="A1" s="40"/>
      <c r="B1" s="40"/>
      <c r="C1" s="41"/>
      <c r="D1" s="290" t="s">
        <v>13</v>
      </c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42"/>
      <c r="Z1" s="44"/>
    </row>
    <row r="2" spans="1:31" s="43" customFormat="1" x14ac:dyDescent="0.2">
      <c r="A2" s="40"/>
      <c r="B2" s="40"/>
      <c r="C2" s="41"/>
      <c r="D2" s="291" t="str">
        <f>+[2]INICIO!C6</f>
        <v>1 del 21 de agosto de 2025</v>
      </c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46"/>
      <c r="Z2" s="44"/>
      <c r="AC2" s="43" t="s">
        <v>14</v>
      </c>
      <c r="AD2" s="43" t="s">
        <v>15</v>
      </c>
      <c r="AE2" s="43" t="s">
        <v>16</v>
      </c>
    </row>
    <row r="3" spans="1:31" s="43" customFormat="1" ht="15" thickBot="1" x14ac:dyDescent="0.25">
      <c r="A3" s="40"/>
      <c r="B3" s="40"/>
      <c r="C3" s="41"/>
      <c r="D3" s="45"/>
      <c r="E3" s="45"/>
      <c r="F3" s="45"/>
      <c r="G3" s="45"/>
      <c r="H3" s="45"/>
      <c r="I3" s="47"/>
      <c r="J3" s="45"/>
      <c r="K3" s="45"/>
      <c r="L3" s="45"/>
      <c r="M3" s="45"/>
      <c r="N3" s="45"/>
      <c r="O3" s="45"/>
      <c r="P3" s="45"/>
      <c r="Q3" s="46"/>
      <c r="Z3" s="44"/>
    </row>
    <row r="4" spans="1:31" s="43" customFormat="1" ht="15.75" thickTop="1" thickBot="1" x14ac:dyDescent="0.25">
      <c r="A4" s="40"/>
      <c r="B4" s="40"/>
      <c r="C4" s="48"/>
      <c r="D4" s="49"/>
      <c r="E4" s="49"/>
      <c r="F4" s="49"/>
      <c r="G4" s="49"/>
      <c r="H4" s="49"/>
      <c r="I4" s="50"/>
      <c r="J4" s="49"/>
      <c r="K4" s="49"/>
      <c r="L4" s="49"/>
      <c r="M4" s="51"/>
      <c r="N4" s="45"/>
      <c r="O4" s="45"/>
      <c r="P4" s="45"/>
      <c r="Q4" s="46"/>
      <c r="Z4" s="44"/>
    </row>
    <row r="5" spans="1:31" s="43" customFormat="1" ht="24.75" customHeight="1" x14ac:dyDescent="0.2">
      <c r="A5" s="40"/>
      <c r="B5" s="40"/>
      <c r="C5" s="52"/>
      <c r="D5" s="292" t="s">
        <v>17</v>
      </c>
      <c r="E5" s="293"/>
      <c r="F5" s="293"/>
      <c r="G5" s="293"/>
      <c r="H5" s="293"/>
      <c r="I5" s="293"/>
      <c r="J5" s="293"/>
      <c r="K5" s="293"/>
      <c r="L5" s="294"/>
      <c r="M5" s="53"/>
      <c r="P5" s="40"/>
      <c r="Q5" s="54"/>
      <c r="Z5" s="44"/>
    </row>
    <row r="6" spans="1:31" s="43" customFormat="1" x14ac:dyDescent="0.2">
      <c r="A6" s="40"/>
      <c r="B6" s="40"/>
      <c r="C6" s="52"/>
      <c r="D6" s="295" t="s">
        <v>18</v>
      </c>
      <c r="E6" s="296"/>
      <c r="F6" s="296"/>
      <c r="G6" s="296"/>
      <c r="H6" s="296"/>
      <c r="I6" s="296"/>
      <c r="J6" s="296"/>
      <c r="K6" s="296"/>
      <c r="L6" s="297"/>
      <c r="M6" s="53"/>
      <c r="P6" s="40"/>
      <c r="Q6" s="54"/>
      <c r="Z6" s="44"/>
    </row>
    <row r="7" spans="1:31" ht="43.5" customHeight="1" thickBot="1" x14ac:dyDescent="0.25">
      <c r="B7" s="55"/>
      <c r="C7" s="52"/>
      <c r="D7" s="298" t="str">
        <f>+[2]INICIO!$C$9</f>
        <v>“ADECUACIÓN DE INFRAESTRUCTURA COMPLEMENTARIA PARA EL FORTALECIMIENTO INSTITUCIONAL DE LA INSTITUCIÓN EDUCATIVA SIUYASKUBA, UBICADA EN LA COMUNIDAD AGUABLANCA DEL RESGUARDO INDÍGENA UNIDO U’WA, MUNICIPIO DE CUBARÁ, BOYACÁ – VIGENCIA 2026.”</v>
      </c>
      <c r="E7" s="299"/>
      <c r="F7" s="299"/>
      <c r="G7" s="299"/>
      <c r="H7" s="299"/>
      <c r="I7" s="299"/>
      <c r="J7" s="299"/>
      <c r="K7" s="299"/>
      <c r="L7" s="300"/>
      <c r="M7" s="53"/>
      <c r="P7" s="55"/>
      <c r="Q7" s="57"/>
    </row>
    <row r="8" spans="1:31" s="43" customFormat="1" ht="15" thickBot="1" x14ac:dyDescent="0.25">
      <c r="A8" s="40"/>
      <c r="B8" s="40"/>
      <c r="C8" s="52"/>
      <c r="D8" s="59"/>
      <c r="E8" s="60"/>
      <c r="F8" s="60"/>
      <c r="G8" s="60"/>
      <c r="H8" s="60"/>
      <c r="I8" s="61"/>
      <c r="J8" s="60"/>
      <c r="K8" s="60"/>
      <c r="L8" s="62"/>
      <c r="M8" s="53"/>
      <c r="P8" s="40"/>
      <c r="Q8" s="54"/>
      <c r="Z8" s="44"/>
    </row>
    <row r="9" spans="1:31" ht="15.75" customHeight="1" thickBot="1" x14ac:dyDescent="0.25">
      <c r="B9" s="55"/>
      <c r="C9" s="52"/>
      <c r="D9" s="287"/>
      <c r="E9" s="288"/>
      <c r="F9" s="288"/>
      <c r="G9" s="288"/>
      <c r="H9" s="288"/>
      <c r="I9" s="288"/>
      <c r="J9" s="288"/>
      <c r="K9" s="288"/>
      <c r="L9" s="289"/>
      <c r="M9" s="65"/>
      <c r="P9" s="55"/>
      <c r="Q9" s="57"/>
    </row>
    <row r="10" spans="1:31" ht="19.5" customHeight="1" x14ac:dyDescent="0.2">
      <c r="B10" s="66" t="s">
        <v>19</v>
      </c>
      <c r="C10" s="52"/>
      <c r="D10" s="279" t="s">
        <v>20</v>
      </c>
      <c r="E10" s="281" t="s">
        <v>21</v>
      </c>
      <c r="F10" s="67" t="s">
        <v>22</v>
      </c>
      <c r="G10" s="67"/>
      <c r="H10" s="279" t="s">
        <v>23</v>
      </c>
      <c r="I10" s="283" t="s">
        <v>12</v>
      </c>
      <c r="J10" s="283" t="s">
        <v>24</v>
      </c>
      <c r="K10" s="285" t="s">
        <v>25</v>
      </c>
      <c r="L10" s="270" t="s">
        <v>26</v>
      </c>
      <c r="M10" s="65"/>
      <c r="P10" s="55"/>
      <c r="Q10" s="57"/>
    </row>
    <row r="11" spans="1:31" ht="19.5" customHeight="1" thickBot="1" x14ac:dyDescent="0.25">
      <c r="B11" s="55"/>
      <c r="C11" s="52"/>
      <c r="D11" s="280"/>
      <c r="E11" s="282"/>
      <c r="F11" s="68" t="s">
        <v>27</v>
      </c>
      <c r="G11" s="68" t="s">
        <v>28</v>
      </c>
      <c r="H11" s="280"/>
      <c r="I11" s="284"/>
      <c r="J11" s="284"/>
      <c r="K11" s="286"/>
      <c r="L11" s="271"/>
      <c r="M11" s="65"/>
      <c r="N11" s="69"/>
      <c r="O11" s="69"/>
      <c r="P11" s="55"/>
      <c r="Q11" s="57"/>
    </row>
    <row r="12" spans="1:31" s="43" customFormat="1" ht="9.75" customHeight="1" thickBot="1" x14ac:dyDescent="0.25">
      <c r="A12" s="40"/>
      <c r="B12" s="40"/>
      <c r="C12" s="52"/>
      <c r="D12" s="70"/>
      <c r="E12" s="71"/>
      <c r="F12" s="72"/>
      <c r="G12" s="72"/>
      <c r="H12" s="71"/>
      <c r="I12" s="73"/>
      <c r="J12" s="71"/>
      <c r="K12" s="74"/>
      <c r="L12" s="75"/>
      <c r="M12" s="53"/>
      <c r="P12" s="40"/>
      <c r="Q12" s="54"/>
      <c r="Z12" s="44"/>
    </row>
    <row r="13" spans="1:31" ht="24.95" customHeight="1" thickBot="1" x14ac:dyDescent="0.25">
      <c r="A13" s="55" t="str">
        <f t="shared" ref="A13:A21" si="0">+D13</f>
        <v>1.00</v>
      </c>
      <c r="B13" s="55"/>
      <c r="C13" s="52"/>
      <c r="D13" s="63" t="s">
        <v>29</v>
      </c>
      <c r="E13" s="76" t="s">
        <v>30</v>
      </c>
      <c r="F13" s="77"/>
      <c r="G13" s="77"/>
      <c r="H13" s="77"/>
      <c r="I13" s="64"/>
      <c r="J13" s="77"/>
      <c r="K13" s="77"/>
      <c r="L13" s="78">
        <f>SUM(L14:L17)</f>
        <v>1323573.22</v>
      </c>
      <c r="M13" s="65"/>
      <c r="P13" s="55" t="s">
        <v>31</v>
      </c>
      <c r="Q13" s="57"/>
      <c r="Z13" s="58">
        <v>1324083.2</v>
      </c>
      <c r="AA13" s="79">
        <f t="shared" ref="AA13:AA18" si="1">+Z13-L13</f>
        <v>509.97999999998137</v>
      </c>
      <c r="AC13" s="56">
        <v>9.379999999999999E-5</v>
      </c>
    </row>
    <row r="14" spans="1:31" ht="30" customHeight="1" x14ac:dyDescent="0.2">
      <c r="A14" s="55" t="str">
        <f t="shared" si="0"/>
        <v>1.01</v>
      </c>
      <c r="B14" s="80" t="s">
        <v>32</v>
      </c>
      <c r="C14" s="81"/>
      <c r="D14" s="82" t="s">
        <v>33</v>
      </c>
      <c r="E14" s="83"/>
      <c r="F14" s="84"/>
      <c r="G14" s="84"/>
      <c r="H14" s="85" t="str">
        <f>+(VLOOKUP(B14,[3]INDICE!$C:$K,6,0))</f>
        <v>LOCALIZACIÓN Y REPLANTEO DE OBRA ARQUITECTÓNICA (NO INCLUYE COMISIÓN TOPOGRÁFICA)</v>
      </c>
      <c r="I14" s="86" t="s">
        <v>5</v>
      </c>
      <c r="J14" s="87">
        <f>HYPERLINK("#"&amp;"'MC'!C"&amp;MATCH(D14,[2]MC!C:C,0),VLOOKUP(D14,[2]MC!C:R,16,FALSE))</f>
        <v>48.3</v>
      </c>
      <c r="K14" s="88">
        <f>+(VLOOKUP(B14,[3]INDICE!$C:$K,9,0))</f>
        <v>5949</v>
      </c>
      <c r="L14" s="89">
        <f>+ROUND(K14*J14,2)</f>
        <v>287336.7</v>
      </c>
      <c r="M14" s="65"/>
      <c r="N14" s="90">
        <f t="shared" ref="N14:N19" si="2">+L14/1.33</f>
        <v>216042.63157894736</v>
      </c>
      <c r="O14" s="90">
        <f>+N14</f>
        <v>216042.63157894736</v>
      </c>
      <c r="P14" s="55">
        <v>1</v>
      </c>
      <c r="Q14" s="57">
        <v>173065.92</v>
      </c>
      <c r="R14" s="69">
        <f>+O14-Q14</f>
        <v>42976.711578947346</v>
      </c>
      <c r="S14" s="91" t="str">
        <f>+H14</f>
        <v>LOCALIZACIÓN Y REPLANTEO DE OBRA ARQUITECTÓNICA (NO INCLUYE COMISIÓN TOPOGRÁFICA)</v>
      </c>
      <c r="Z14" s="58">
        <v>287336.7</v>
      </c>
      <c r="AA14" s="79">
        <f t="shared" si="1"/>
        <v>0</v>
      </c>
    </row>
    <row r="15" spans="1:31" ht="30" customHeight="1" x14ac:dyDescent="0.2">
      <c r="A15" s="55" t="str">
        <f t="shared" si="0"/>
        <v>1.02</v>
      </c>
      <c r="B15" s="80" t="str">
        <f>+[3]INDICE!$C$64</f>
        <v>APU-000371</v>
      </c>
      <c r="C15" s="81"/>
      <c r="D15" s="82" t="s">
        <v>34</v>
      </c>
      <c r="E15" s="92"/>
      <c r="F15" s="93"/>
      <c r="G15" s="93"/>
      <c r="H15" s="85" t="str">
        <f>+(VLOOKUP(B15,[3]INDICE!$C:$K,6,0))</f>
        <v xml:space="preserve">DESCAPOTE MANUAL HASTA 20 CM </v>
      </c>
      <c r="I15" s="94" t="str">
        <f>+(VLOOKUP(B15,[3]INDICE!$C:$K,7,0))</f>
        <v>M2</v>
      </c>
      <c r="J15" s="95">
        <f>HYPERLINK("#"&amp;"'MC'!C"&amp;MATCH(D15,[2]MC!C:C,0),VLOOKUP(D15,[2]MC!C:R,16,FALSE))</f>
        <v>48.3</v>
      </c>
      <c r="K15" s="88">
        <f>+(VLOOKUP(B15,[3]INDICE!$C:$K,9,0))</f>
        <v>14921</v>
      </c>
      <c r="L15" s="89">
        <f>+ROUND(K15*J15,2)</f>
        <v>720684.3</v>
      </c>
      <c r="M15" s="65"/>
      <c r="N15" s="90">
        <f t="shared" si="2"/>
        <v>541867.89473684214</v>
      </c>
      <c r="O15" s="90">
        <f t="shared" ref="O15:O17" si="3">+N15</f>
        <v>541867.89473684214</v>
      </c>
      <c r="P15" s="55">
        <v>2</v>
      </c>
      <c r="Q15" s="57">
        <v>544351.68000000005</v>
      </c>
      <c r="R15" s="69">
        <f t="shared" ref="R15:R32" si="4">+O15-Q15</f>
        <v>-2483.7852631579153</v>
      </c>
      <c r="S15" s="91" t="str">
        <f t="shared" ref="S15:S32" si="5">+H15</f>
        <v xml:space="preserve">DESCAPOTE MANUAL HASTA 20 CM </v>
      </c>
      <c r="Z15" s="58">
        <v>720684.3</v>
      </c>
      <c r="AA15" s="79">
        <f t="shared" si="1"/>
        <v>0</v>
      </c>
    </row>
    <row r="16" spans="1:31" ht="30" customHeight="1" x14ac:dyDescent="0.2">
      <c r="A16" s="55" t="str">
        <f t="shared" si="0"/>
        <v>1.03</v>
      </c>
      <c r="B16" s="80" t="str">
        <f>+[3]INDICE!$C$65</f>
        <v>APU-00035</v>
      </c>
      <c r="C16" s="81"/>
      <c r="D16" s="82" t="s">
        <v>35</v>
      </c>
      <c r="E16" s="92"/>
      <c r="F16" s="93"/>
      <c r="G16" s="93"/>
      <c r="H16" s="85" t="str">
        <f>+(VLOOKUP(B16,[3]INDICE!$C:$K,6,0))</f>
        <v>EXCAVACIÓN MANUAL EN MATERIAL COMÚN</v>
      </c>
      <c r="I16" s="94" t="str">
        <f>+(VLOOKUP(B16,[3]INDICE!$C:$K,7,0))</f>
        <v>M3</v>
      </c>
      <c r="J16" s="95">
        <f>HYPERLINK("#"&amp;"'MC'!C"&amp;MATCH(D16,[2]MC!C:C,0),VLOOKUP(D16,[2]MC!C:R,16,FALSE))</f>
        <v>2.3199999999999998</v>
      </c>
      <c r="K16" s="88">
        <f>+(VLOOKUP(B16,[3]INDICE!$C:$K,9,0))</f>
        <v>116450</v>
      </c>
      <c r="L16" s="89">
        <f>+ROUND(K16*J16,2)</f>
        <v>270164</v>
      </c>
      <c r="M16" s="65"/>
      <c r="N16" s="90">
        <f t="shared" si="2"/>
        <v>203130.82706766916</v>
      </c>
      <c r="O16" s="90">
        <f t="shared" si="3"/>
        <v>203130.82706766916</v>
      </c>
      <c r="P16" s="55">
        <v>3</v>
      </c>
      <c r="Q16" s="57">
        <v>195626.3</v>
      </c>
      <c r="R16" s="69">
        <f t="shared" si="4"/>
        <v>7504.5270676691725</v>
      </c>
      <c r="S16" s="91" t="str">
        <f t="shared" si="5"/>
        <v>EXCAVACIÓN MANUAL EN MATERIAL COMÚN</v>
      </c>
      <c r="Z16" s="58">
        <v>270164</v>
      </c>
      <c r="AA16" s="79">
        <f t="shared" si="1"/>
        <v>0</v>
      </c>
    </row>
    <row r="17" spans="1:31" ht="30" customHeight="1" thickBot="1" x14ac:dyDescent="0.25">
      <c r="A17" s="55" t="str">
        <f t="shared" si="0"/>
        <v>1.04</v>
      </c>
      <c r="B17" s="80" t="str">
        <f>+[3]INDICE!$C$71</f>
        <v>APU-000474</v>
      </c>
      <c r="C17" s="81"/>
      <c r="D17" s="82" t="s">
        <v>36</v>
      </c>
      <c r="E17" s="92"/>
      <c r="F17" s="93"/>
      <c r="G17" s="93"/>
      <c r="H17" s="85" t="str">
        <f>+(VLOOKUP(B17,[3]INDICE!$C:$K,6,0))</f>
        <v>RELLENO CON MATERIAL DE EXCAVACIÓN COMPACTADO MANUALMENTE CON PISÓN</v>
      </c>
      <c r="I17" s="94" t="str">
        <f>+(VLOOKUP(B17,[3]INDICE!$C:$K,7,0))</f>
        <v>M3</v>
      </c>
      <c r="J17" s="95">
        <f>HYPERLINK("#"&amp;"'MC'!C"&amp;MATCH(D17,[2]MC!C:C,0),VLOOKUP(D17,[2]MC!C:R,16,FALSE))</f>
        <v>0.89</v>
      </c>
      <c r="K17" s="88">
        <f>+(VLOOKUP(B17,[3]INDICE!$C:$K,9,0))</f>
        <v>50998</v>
      </c>
      <c r="L17" s="89">
        <f>+ROUND(K17*J17,2)</f>
        <v>45388.22</v>
      </c>
      <c r="M17" s="65"/>
      <c r="N17" s="90">
        <f>+L17/1.33</f>
        <v>34126.481203007519</v>
      </c>
      <c r="O17" s="90">
        <f t="shared" si="3"/>
        <v>34126.481203007519</v>
      </c>
      <c r="P17" s="55">
        <v>4</v>
      </c>
      <c r="Q17" s="57">
        <v>195626.3</v>
      </c>
      <c r="R17" s="69">
        <f t="shared" si="4"/>
        <v>-161499.81879699248</v>
      </c>
      <c r="S17" s="91" t="str">
        <f t="shared" si="5"/>
        <v>RELLENO CON MATERIAL DE EXCAVACIÓN COMPACTADO MANUALMENTE CON PISÓN</v>
      </c>
      <c r="Z17" s="58">
        <v>45898.2</v>
      </c>
      <c r="AA17" s="79">
        <f t="shared" si="1"/>
        <v>509.97999999999593</v>
      </c>
    </row>
    <row r="18" spans="1:31" ht="24.95" customHeight="1" thickBot="1" x14ac:dyDescent="0.25">
      <c r="A18" s="55" t="str">
        <f t="shared" si="0"/>
        <v>2.00</v>
      </c>
      <c r="B18" s="80"/>
      <c r="C18" s="52"/>
      <c r="D18" s="96" t="s">
        <v>37</v>
      </c>
      <c r="E18" s="97" t="s">
        <v>38</v>
      </c>
      <c r="F18" s="98"/>
      <c r="G18" s="98"/>
      <c r="H18" s="99"/>
      <c r="I18" s="100"/>
      <c r="J18" s="101"/>
      <c r="K18" s="102"/>
      <c r="L18" s="78">
        <f>SUM(L19:L31)</f>
        <v>42046093.600000001</v>
      </c>
      <c r="M18" s="65"/>
      <c r="N18" s="58"/>
      <c r="O18" s="58"/>
      <c r="P18" s="55"/>
      <c r="Q18" s="57"/>
      <c r="R18" s="69">
        <f t="shared" si="4"/>
        <v>0</v>
      </c>
      <c r="S18" s="91">
        <f t="shared" si="5"/>
        <v>0</v>
      </c>
      <c r="T18" s="56" t="s">
        <v>39</v>
      </c>
      <c r="Z18" s="58">
        <v>49494896.900000006</v>
      </c>
      <c r="AA18" s="79">
        <f t="shared" si="1"/>
        <v>7448803.3000000045</v>
      </c>
    </row>
    <row r="19" spans="1:31" ht="24.75" customHeight="1" x14ac:dyDescent="0.2">
      <c r="A19" s="55" t="str">
        <f t="shared" si="0"/>
        <v>2.01</v>
      </c>
      <c r="B19" s="80" t="str">
        <f>+[3]INDICE!$C$72</f>
        <v>APU-00039</v>
      </c>
      <c r="C19" s="81"/>
      <c r="D19" s="82" t="s">
        <v>40</v>
      </c>
      <c r="E19" s="83"/>
      <c r="F19" s="84"/>
      <c r="G19" s="84"/>
      <c r="H19" s="103" t="str">
        <f>+(VLOOKUP(B19,[3]INDICE!$C:$K,6,0))</f>
        <v>SOLADO CONCRETO f'c = 2000 psi (14 MPa), ESPESOR 0.05 M</v>
      </c>
      <c r="I19" s="86" t="str">
        <f>+(VLOOKUP(B19,[3]INDICE!$C:$K,7,0))</f>
        <v>M2</v>
      </c>
      <c r="J19" s="87">
        <f>HYPERLINK("#"&amp;"'MC'!C"&amp;MATCH(D19,[2]MC!C:C,0),VLOOKUP(D19,[2]MC!C:R,16,FALSE))</f>
        <v>4.8</v>
      </c>
      <c r="K19" s="104">
        <f>+(VLOOKUP(B19,[3]INDICE!$C:$K,9,0))</f>
        <v>65698</v>
      </c>
      <c r="L19" s="89">
        <f>+ROUND(K19*J19,2)</f>
        <v>315350.40000000002</v>
      </c>
      <c r="M19" s="65"/>
      <c r="N19" s="90">
        <f t="shared" si="2"/>
        <v>237105.56390977444</v>
      </c>
      <c r="O19" s="90">
        <f>+N19</f>
        <v>237105.56390977444</v>
      </c>
      <c r="P19" s="55">
        <f>+P17+1</f>
        <v>5</v>
      </c>
      <c r="Q19" s="57">
        <v>272671.69</v>
      </c>
      <c r="R19" s="69">
        <f t="shared" si="4"/>
        <v>-35566.12609022556</v>
      </c>
      <c r="S19" s="91" t="str">
        <f t="shared" si="5"/>
        <v>SOLADO CONCRETO f'c = 2000 psi (14 MPa), ESPESOR 0.05 M</v>
      </c>
      <c r="Z19" s="58">
        <v>337105.83</v>
      </c>
      <c r="AA19" s="79">
        <f>+Z19-L19</f>
        <v>21755.429999999993</v>
      </c>
      <c r="AB19" s="69"/>
      <c r="AC19" s="56">
        <v>8.4864112000000005E-2</v>
      </c>
      <c r="AE19" s="56">
        <v>84.864112000000006</v>
      </c>
    </row>
    <row r="20" spans="1:31" ht="27.75" customHeight="1" x14ac:dyDescent="0.2">
      <c r="A20" s="55" t="str">
        <f>+D20</f>
        <v>2.02</v>
      </c>
      <c r="B20" s="80" t="str">
        <f>+[3]INDICE!$C$97</f>
        <v>APU-000489</v>
      </c>
      <c r="C20" s="81"/>
      <c r="D20" s="82" t="s">
        <v>41</v>
      </c>
      <c r="E20" s="105"/>
      <c r="F20" s="106"/>
      <c r="G20" s="106"/>
      <c r="H20" s="85" t="str">
        <f>+(VLOOKUP(B20,[3]INDICE!$C:$K,6,0))</f>
        <v>ZAPATA CUADRADA EN CONCRETO f'c = 3000 PSI (21MPa), Dimensiones 05x0,5x0,3 m</v>
      </c>
      <c r="I20" s="86" t="str">
        <f>+(VLOOKUP(B20,[3]INDICE!$C:$K,7,0))</f>
        <v>M3</v>
      </c>
      <c r="J20" s="95">
        <f>HYPERLINK("#"&amp;"'MC'!C"&amp;MATCH(D20,[2]MC!C:C,0),VLOOKUP(D20,[2]MC!C:R,16,FALSE))</f>
        <v>0.45</v>
      </c>
      <c r="K20" s="104">
        <f>+(VLOOKUP(B20,[3]INDICE!$C:$K,9,0))</f>
        <v>1917375</v>
      </c>
      <c r="L20" s="89">
        <f>+ROUND(K20*J20,2)</f>
        <v>862818.75</v>
      </c>
      <c r="M20" s="65"/>
      <c r="N20" s="90">
        <f>+L20/1.33</f>
        <v>648735.90225563908</v>
      </c>
      <c r="O20" s="90">
        <f>+N20</f>
        <v>648735.90225563908</v>
      </c>
      <c r="P20" s="55">
        <f>+P19+1</f>
        <v>6</v>
      </c>
      <c r="Q20" s="57">
        <v>647728.34</v>
      </c>
      <c r="R20" s="69">
        <f t="shared" si="4"/>
        <v>1007.5622556391172</v>
      </c>
      <c r="S20" s="91" t="str">
        <f>+H20</f>
        <v>ZAPATA CUADRADA EN CONCRETO f'c = 3000 PSI (21MPa), Dimensiones 05x0,5x0,3 m</v>
      </c>
      <c r="Z20" s="58">
        <v>1089656.1000000001</v>
      </c>
      <c r="AA20" s="79">
        <f t="shared" ref="AA20:AA36" si="6">+Z20-L20</f>
        <v>226837.35000000009</v>
      </c>
      <c r="AB20" s="69"/>
    </row>
    <row r="21" spans="1:31" ht="36" customHeight="1" x14ac:dyDescent="0.2">
      <c r="A21" s="55" t="str">
        <f t="shared" si="0"/>
        <v>2.03</v>
      </c>
      <c r="B21" s="80" t="str">
        <f>+[3]INDICE!$C$96</f>
        <v>APU-000487</v>
      </c>
      <c r="C21" s="81"/>
      <c r="D21" s="82" t="s">
        <v>42</v>
      </c>
      <c r="E21" s="107"/>
      <c r="F21" s="108"/>
      <c r="G21" s="108"/>
      <c r="H21" s="109" t="str">
        <f>+(VLOOKUP(B21,[3]INDICE!$C:$K,6,0))</f>
        <v xml:space="preserve">VIGA DE CIMENTACIÓN EN CONCRETO f'c = 3000 PSI (21MPa), Sección 0,15x0,15 m </v>
      </c>
      <c r="I21" s="86" t="str">
        <f>+(VLOOKUP(B21,[3]INDICE!$C:$K,7,0))</f>
        <v>M3</v>
      </c>
      <c r="J21" s="110">
        <f>HYPERLINK("#"&amp;"'MC'!C"&amp;MATCH(D21,[2]MC!C:C,0),VLOOKUP(D21,[2]MC!C:R,16,FALSE))</f>
        <v>0.5</v>
      </c>
      <c r="K21" s="104">
        <f>+(VLOOKUP(B21,[3]INDICE!$C:$K,9,0))</f>
        <v>1976795</v>
      </c>
      <c r="L21" s="89">
        <f t="shared" ref="L21:L29" si="7">+ROUND(K21*J21,2)</f>
        <v>988397.5</v>
      </c>
      <c r="M21" s="65"/>
      <c r="N21" s="90">
        <f>+L21/1.33</f>
        <v>743156.0150375939</v>
      </c>
      <c r="O21" s="90">
        <f>+N21+N24</f>
        <v>1957329.0526315786</v>
      </c>
      <c r="P21" s="55">
        <f t="shared" ref="P21:P31" si="8">+P20+1</f>
        <v>7</v>
      </c>
      <c r="Q21" s="57">
        <v>2752839.06</v>
      </c>
      <c r="R21" s="69">
        <f t="shared" si="4"/>
        <v>-795510.00736842141</v>
      </c>
      <c r="S21" s="91" t="str">
        <f t="shared" si="5"/>
        <v xml:space="preserve">VIGA DE CIMENTACIÓN EN CONCRETO f'c = 3000 PSI (21MPa), Sección 0,15x0,15 m </v>
      </c>
      <c r="Z21" s="58">
        <v>1294470.73</v>
      </c>
      <c r="AA21" s="79">
        <f t="shared" si="6"/>
        <v>306073.23</v>
      </c>
    </row>
    <row r="22" spans="1:31" ht="27.75" customHeight="1" x14ac:dyDescent="0.2">
      <c r="A22" s="55" t="str">
        <f>+D22</f>
        <v>2.04</v>
      </c>
      <c r="B22" s="80" t="str">
        <f>+[3]INDICE!$C$92</f>
        <v>APU-0004810</v>
      </c>
      <c r="C22" s="81"/>
      <c r="D22" s="82" t="s">
        <v>43</v>
      </c>
      <c r="E22" s="105"/>
      <c r="F22" s="106"/>
      <c r="G22" s="106"/>
      <c r="H22" s="85" t="str">
        <f>+(VLOOKUP(B22,[3]INDICE!$C:$K,6,0))</f>
        <v>PEDESTAL EN CONCRETO f'c = 3000 PSI (21MPa), Dimensiones 0,20x0,20x0,80 m</v>
      </c>
      <c r="I22" s="86" t="str">
        <f>+(VLOOKUP(B22,[3]INDICE!$C:$K,7,0))</f>
        <v>M3</v>
      </c>
      <c r="J22" s="95">
        <f>HYPERLINK("#"&amp;"'MC'!C"&amp;MATCH(D22,[2]MC!C:C,0),VLOOKUP(D22,[2]MC!C:R,16,FALSE))</f>
        <v>0.2</v>
      </c>
      <c r="K22" s="104">
        <f>+(VLOOKUP(B22,[3]INDICE!$C:$K,9,0))</f>
        <v>2253135</v>
      </c>
      <c r="L22" s="89">
        <f t="shared" si="7"/>
        <v>450627</v>
      </c>
      <c r="M22" s="65"/>
      <c r="N22" s="90">
        <f>+L22/1.33</f>
        <v>338817.29323308269</v>
      </c>
      <c r="O22" s="90">
        <f>+N22+N23</f>
        <v>932280.71428571432</v>
      </c>
      <c r="P22" s="55">
        <f t="shared" si="8"/>
        <v>8</v>
      </c>
      <c r="Q22" s="57">
        <v>684716.31</v>
      </c>
      <c r="R22" s="69">
        <f t="shared" si="4"/>
        <v>247564.40428571426</v>
      </c>
      <c r="S22" s="91" t="str">
        <f t="shared" si="5"/>
        <v>PEDESTAL EN CONCRETO f'c = 3000 PSI (21MPa), Dimensiones 0,20x0,20x0,80 m</v>
      </c>
      <c r="U22" s="56" t="s">
        <v>44</v>
      </c>
      <c r="Z22" s="58">
        <v>372307.47</v>
      </c>
      <c r="AA22" s="79">
        <f t="shared" si="6"/>
        <v>-78319.530000000028</v>
      </c>
    </row>
    <row r="23" spans="1:31" ht="27.75" customHeight="1" x14ac:dyDescent="0.2">
      <c r="A23" s="55" t="str">
        <f>+D23</f>
        <v>2.05</v>
      </c>
      <c r="B23" s="80" t="str">
        <f>+[3]INDICE!$C$111</f>
        <v>APU-000545</v>
      </c>
      <c r="C23" s="81"/>
      <c r="D23" s="82" t="s">
        <v>45</v>
      </c>
      <c r="E23" s="105"/>
      <c r="F23" s="106"/>
      <c r="G23" s="106"/>
      <c r="H23" s="85" t="str">
        <f>+(VLOOKUP(B23,[3]INDICE!$C:$K,6,0))</f>
        <v>COLUMNA EN CONCRETO f'c = 3000 PSI (21MPa), Dimensiones 0,15x0,15 m</v>
      </c>
      <c r="I23" s="86" t="str">
        <f>+(VLOOKUP(B23,[3]INDICE!$C:$K,7,0))</f>
        <v>M3</v>
      </c>
      <c r="J23" s="95">
        <f>HYPERLINK("#"&amp;"'MC'!C"&amp;MATCH(D23,[2]MC!C:C,0),VLOOKUP(D23,[2]MC!C:R,16,FALSE))</f>
        <v>0.35000000000000003</v>
      </c>
      <c r="K23" s="104">
        <f>+(VLOOKUP(B23,[3]INDICE!$C:$K,9,0))</f>
        <v>2255161</v>
      </c>
      <c r="L23" s="89">
        <f t="shared" si="7"/>
        <v>789306.35</v>
      </c>
      <c r="M23" s="65"/>
      <c r="N23" s="90">
        <f>+L23/1.33</f>
        <v>593463.42105263157</v>
      </c>
      <c r="O23" s="90"/>
      <c r="P23" s="55">
        <f t="shared" si="8"/>
        <v>9</v>
      </c>
      <c r="Q23" s="57"/>
      <c r="R23" s="69">
        <f t="shared" si="4"/>
        <v>0</v>
      </c>
      <c r="S23" s="91" t="str">
        <f t="shared" si="5"/>
        <v>COLUMNA EN CONCRETO f'c = 3000 PSI (21MPa), Dimensiones 0,15x0,15 m</v>
      </c>
      <c r="Z23" s="58">
        <v>1024370.7</v>
      </c>
      <c r="AA23" s="79">
        <f t="shared" si="6"/>
        <v>235064.34999999998</v>
      </c>
    </row>
    <row r="24" spans="1:31" ht="36" customHeight="1" x14ac:dyDescent="0.2">
      <c r="A24" s="55" t="str">
        <f t="shared" ref="A24:A29" si="9">+D24</f>
        <v>2.06</v>
      </c>
      <c r="B24" s="80" t="str">
        <f>+[3]INDICE!$C$106</f>
        <v>APU-000546</v>
      </c>
      <c r="C24" s="81"/>
      <c r="D24" s="82" t="s">
        <v>46</v>
      </c>
      <c r="E24" s="107"/>
      <c r="F24" s="108"/>
      <c r="G24" s="108"/>
      <c r="H24" s="109" t="str">
        <f>+(VLOOKUP(B24,[3]INDICE!$C:$K,6,0))</f>
        <v>VIGA DE AMARRE SOBRE MURO EN CONCRETO f'c = 3000 PSI (21MPa), Dimensiones 0,15X0,15 m</v>
      </c>
      <c r="I24" s="86" t="str">
        <f>+(VLOOKUP(B24,[3]INDICE!$C:$K,7,0))</f>
        <v>M3</v>
      </c>
      <c r="J24" s="110">
        <f>HYPERLINK("#"&amp;"'MC'!C"&amp;MATCH(D24,[2]MC!C:C,0),VLOOKUP(D24,[2]MC!C:R,16,FALSE))</f>
        <v>0.62</v>
      </c>
      <c r="K24" s="104">
        <f>+(VLOOKUP(B24,[3]INDICE!$C:$K,9,0))</f>
        <v>2604597</v>
      </c>
      <c r="L24" s="89">
        <f t="shared" si="7"/>
        <v>1614850.14</v>
      </c>
      <c r="M24" s="65"/>
      <c r="N24" s="90">
        <f>+L24/1.33</f>
        <v>1214173.0375939847</v>
      </c>
      <c r="O24" s="90"/>
      <c r="P24" s="55">
        <f t="shared" si="8"/>
        <v>10</v>
      </c>
      <c r="Q24" s="57"/>
      <c r="R24" s="69">
        <f t="shared" si="4"/>
        <v>0</v>
      </c>
      <c r="S24" s="91" t="str">
        <f t="shared" si="5"/>
        <v>VIGA DE AMARRE SOBRE MURO EN CONCRETO f'c = 3000 PSI (21MPa), Dimensiones 0,15X0,15 m</v>
      </c>
      <c r="Z24" s="58">
        <v>1382981.63</v>
      </c>
      <c r="AA24" s="79">
        <f t="shared" si="6"/>
        <v>-231868.51</v>
      </c>
      <c r="AB24" s="79"/>
    </row>
    <row r="25" spans="1:31" ht="27.75" customHeight="1" x14ac:dyDescent="0.2">
      <c r="A25" s="55" t="str">
        <f t="shared" si="9"/>
        <v>2.07</v>
      </c>
      <c r="B25" s="80" t="str">
        <f>+[3]INDICE!$C$26</f>
        <v>APU-00011</v>
      </c>
      <c r="C25" s="81"/>
      <c r="D25" s="82" t="s">
        <v>47</v>
      </c>
      <c r="E25" s="105"/>
      <c r="F25" s="106"/>
      <c r="G25" s="106"/>
      <c r="H25" s="85" t="str">
        <f>+(VLOOKUP(B25,[3]INDICE!$C:$K,6,0))</f>
        <v>SUMINISTRO, FIGURADA Y AMARRE DE ACERO 60,000 PSI (420 Mpa)</v>
      </c>
      <c r="I25" s="86" t="str">
        <f>+(VLOOKUP(B25,[3]INDICE!$C:$K,7,0))</f>
        <v>KG</v>
      </c>
      <c r="J25" s="95">
        <f>HYPERLINK("#"&amp;"'MC'!C"&amp;MATCH(D25,[2]MC!C:C,0),VLOOKUP(D25,[2]MC!C:R,16,FALSE))</f>
        <v>391.49</v>
      </c>
      <c r="K25" s="104">
        <f>+(VLOOKUP(B25,[3]INDICE!$C:$K,9,0))</f>
        <v>13885</v>
      </c>
      <c r="L25" s="89">
        <f t="shared" si="7"/>
        <v>5435838.6500000004</v>
      </c>
      <c r="M25" s="65"/>
      <c r="N25" s="90">
        <f t="shared" ref="N25:N29" si="10">+L25/1.33</f>
        <v>4087096.7293233084</v>
      </c>
      <c r="O25" s="90">
        <f>+N25</f>
        <v>4087096.7293233084</v>
      </c>
      <c r="P25" s="55">
        <f t="shared" si="8"/>
        <v>11</v>
      </c>
      <c r="Q25" s="57">
        <v>4272266.43</v>
      </c>
      <c r="R25" s="69">
        <f t="shared" si="4"/>
        <v>-185169.70067669125</v>
      </c>
      <c r="S25" s="91" t="str">
        <f t="shared" si="5"/>
        <v>SUMINISTRO, FIGURADA Y AMARRE DE ACERO 60,000 PSI (420 Mpa)</v>
      </c>
      <c r="Z25" s="90">
        <v>7763118</v>
      </c>
      <c r="AA25" s="79">
        <f t="shared" si="6"/>
        <v>2327279.3499999996</v>
      </c>
    </row>
    <row r="26" spans="1:31" ht="27.75" customHeight="1" x14ac:dyDescent="0.2">
      <c r="A26" s="55" t="str">
        <f t="shared" si="9"/>
        <v>2.08</v>
      </c>
      <c r="B26" s="80" t="str">
        <f>+[3]INDICE!$C$113</f>
        <v>APU-00055</v>
      </c>
      <c r="C26" s="81"/>
      <c r="D26" s="82" t="s">
        <v>48</v>
      </c>
      <c r="E26" s="105"/>
      <c r="F26" s="106"/>
      <c r="G26" s="106"/>
      <c r="H26" s="85" t="str">
        <f>+(VLOOKUP(B26,[3]INDICE!$C:$K,6,0))</f>
        <v>MURO EN BLOQUE No 4</v>
      </c>
      <c r="I26" s="86" t="str">
        <f>+(VLOOKUP(B26,[3]INDICE!$C:$K,7,0))</f>
        <v>M2</v>
      </c>
      <c r="J26" s="95">
        <f>HYPERLINK("#"&amp;"'MC'!C"&amp;MATCH(D26,[2]MC!C:C,0),VLOOKUP(D26,[2]MC!C:R,16,FALSE))</f>
        <v>42.62</v>
      </c>
      <c r="K26" s="88">
        <f>+(VLOOKUP(B26,[3]INDICE!$C:$K,9,0))</f>
        <v>110998</v>
      </c>
      <c r="L26" s="89">
        <f t="shared" si="7"/>
        <v>4730734.76</v>
      </c>
      <c r="M26" s="65"/>
      <c r="N26" s="90">
        <f t="shared" si="10"/>
        <v>3556943.4285714282</v>
      </c>
      <c r="O26" s="90">
        <f t="shared" ref="O26:O31" si="11">+N26</f>
        <v>3556943.4285714282</v>
      </c>
      <c r="P26" s="55">
        <f t="shared" si="8"/>
        <v>12</v>
      </c>
      <c r="Q26" s="57">
        <v>5165031.79</v>
      </c>
      <c r="R26" s="69">
        <f t="shared" si="4"/>
        <v>-1608088.3614285719</v>
      </c>
      <c r="S26" s="91" t="str">
        <f>+H26</f>
        <v>MURO EN BLOQUE No 4</v>
      </c>
      <c r="Z26" s="58">
        <v>5236080.0999999996</v>
      </c>
      <c r="AA26" s="79">
        <f t="shared" si="6"/>
        <v>505345.33999999985</v>
      </c>
    </row>
    <row r="27" spans="1:31" ht="36.75" customHeight="1" x14ac:dyDescent="0.2">
      <c r="A27" s="55" t="str">
        <f t="shared" si="9"/>
        <v>2.09</v>
      </c>
      <c r="B27" s="80" t="str">
        <f>+[3]INDICE!$C$136</f>
        <v>APU-00066</v>
      </c>
      <c r="C27" s="81"/>
      <c r="D27" s="82" t="s">
        <v>49</v>
      </c>
      <c r="E27" s="105"/>
      <c r="F27" s="106"/>
      <c r="G27" s="106"/>
      <c r="H27" s="85" t="str">
        <f>+(VLOOKUP(B27,[3]INDICE!$C:$K,6,0))</f>
        <v xml:space="preserve">PLACA BASE EN CONCRETO E = 10.0 CM. 17.5 MPa (3000 PSI)  (17.5 Mpa), Incluye malla electrosoldada </v>
      </c>
      <c r="I27" s="86" t="str">
        <f>+(VLOOKUP(B27,[3]INDICE!$C:$K,7,0))</f>
        <v>M2</v>
      </c>
      <c r="J27" s="95">
        <f>HYPERLINK("#"&amp;"'MC'!C"&amp;MATCH(D27,[2]MC!C:C,0),VLOOKUP(D27,[2]MC!C:R,16,FALSE))</f>
        <v>46.129999999999995</v>
      </c>
      <c r="K27" s="104">
        <f>+(VLOOKUP(B27,[3]INDICE!$C:$K,9,0))</f>
        <v>217302</v>
      </c>
      <c r="L27" s="89">
        <f t="shared" si="7"/>
        <v>10024141.26</v>
      </c>
      <c r="M27" s="65"/>
      <c r="N27" s="90">
        <f t="shared" si="10"/>
        <v>7536948.3157894732</v>
      </c>
      <c r="O27" s="90">
        <f t="shared" si="11"/>
        <v>7536948.3157894732</v>
      </c>
      <c r="P27" s="55">
        <f t="shared" si="8"/>
        <v>13</v>
      </c>
      <c r="Q27" s="57">
        <v>7043920.4199999999</v>
      </c>
      <c r="R27" s="69">
        <f>+O27-Q27</f>
        <v>493027.89578947332</v>
      </c>
      <c r="S27" s="91" t="str">
        <f t="shared" si="5"/>
        <v xml:space="preserve">PLACA BASE EN CONCRETO E = 10.0 CM. 17.5 MPa (3000 PSI)  (17.5 Mpa), Incluye malla electrosoldada </v>
      </c>
      <c r="Z27" s="58">
        <v>12210703.26</v>
      </c>
      <c r="AA27" s="79">
        <f t="shared" si="6"/>
        <v>2186562</v>
      </c>
    </row>
    <row r="28" spans="1:31" ht="27.75" customHeight="1" x14ac:dyDescent="0.2">
      <c r="A28" s="55" t="str">
        <f t="shared" si="9"/>
        <v>2.10</v>
      </c>
      <c r="B28" s="80" t="str">
        <f>+[3]INDICE!$C$116</f>
        <v>APU-00056</v>
      </c>
      <c r="C28" s="81"/>
      <c r="D28" s="82" t="s">
        <v>50</v>
      </c>
      <c r="E28" s="105"/>
      <c r="F28" s="106"/>
      <c r="G28" s="106"/>
      <c r="H28" s="85" t="str">
        <f>+(VLOOKUP(B28,[3]INDICE!$C:$K,6,0))</f>
        <v>PAÑETE LISO SOBRE MURO E=1,5 CM</v>
      </c>
      <c r="I28" s="86" t="str">
        <f>+(VLOOKUP(B28,[3]INDICE!$C:$K,7,0))</f>
        <v>M2</v>
      </c>
      <c r="J28" s="95">
        <f>HYPERLINK("#"&amp;"'MC'!C"&amp;MATCH(D28,[2]MC!C:C,0),VLOOKUP(D28,[2]MC!C:R,16,FALSE))</f>
        <v>85.24</v>
      </c>
      <c r="K28" s="88">
        <f>+(VLOOKUP(B28,[3]INDICE!$C:$K,9,0))</f>
        <v>55661</v>
      </c>
      <c r="L28" s="89">
        <f t="shared" si="7"/>
        <v>4744543.6399999997</v>
      </c>
      <c r="M28" s="65"/>
      <c r="N28" s="90">
        <f t="shared" si="10"/>
        <v>3567326.0451127817</v>
      </c>
      <c r="O28" s="90">
        <f t="shared" si="11"/>
        <v>3567326.0451127817</v>
      </c>
      <c r="P28" s="55">
        <f t="shared" si="8"/>
        <v>14</v>
      </c>
      <c r="Q28" s="57">
        <v>2305322.84</v>
      </c>
      <c r="R28" s="69">
        <f t="shared" si="4"/>
        <v>1262003.2051127818</v>
      </c>
      <c r="S28" s="91" t="str">
        <f>+H28</f>
        <v>PAÑETE LISO SOBRE MURO E=1,5 CM</v>
      </c>
      <c r="Z28" s="58">
        <v>4864902.5199999996</v>
      </c>
      <c r="AA28" s="79">
        <f t="shared" si="6"/>
        <v>120358.87999999989</v>
      </c>
    </row>
    <row r="29" spans="1:31" ht="36" customHeight="1" x14ac:dyDescent="0.2">
      <c r="A29" s="55" t="str">
        <f t="shared" si="9"/>
        <v>2.11</v>
      </c>
      <c r="B29" s="80" t="str">
        <f>+[3]INDICE!$C$208</f>
        <v>APU-001147</v>
      </c>
      <c r="C29" s="81"/>
      <c r="D29" s="82" t="s">
        <v>51</v>
      </c>
      <c r="E29" s="105"/>
      <c r="F29" s="106"/>
      <c r="G29" s="106"/>
      <c r="H29" s="85" t="str">
        <f>+(VLOOKUP(B29,[3]INDICE!$C:$K,6,0))</f>
        <v xml:space="preserve">SUMINISTRO E INSTALACIÓN DE TUBO RECTANGULAR DE 76X38MM 1,5MM  PARA CERCHAS Y/O CORREAS </v>
      </c>
      <c r="I29" s="86" t="str">
        <f>+(VLOOKUP(B29,[3]INDICE!$C:$K,7,0))</f>
        <v>M</v>
      </c>
      <c r="J29" s="95">
        <f>HYPERLINK("#"&amp;"'MC'!C"&amp;MATCH(D29,[2]MC!C:C,0),VLOOKUP(D29,[2]MC!C:R,16,FALSE))</f>
        <v>74.349999999999994</v>
      </c>
      <c r="K29" s="88">
        <f>+(VLOOKUP(B29,[3]INDICE!$C:$K,9,0))</f>
        <v>71297</v>
      </c>
      <c r="L29" s="89">
        <f t="shared" si="7"/>
        <v>5300931.95</v>
      </c>
      <c r="M29" s="65"/>
      <c r="N29" s="90">
        <f t="shared" si="10"/>
        <v>3985663.1203007516</v>
      </c>
      <c r="O29" s="90">
        <f t="shared" si="11"/>
        <v>3985663.1203007516</v>
      </c>
      <c r="P29" s="55">
        <f t="shared" si="8"/>
        <v>15</v>
      </c>
      <c r="Q29" s="57">
        <v>9968287.4600000009</v>
      </c>
      <c r="R29" s="69">
        <f t="shared" si="4"/>
        <v>-5982624.3396992497</v>
      </c>
      <c r="S29" s="91" t="str">
        <f t="shared" si="5"/>
        <v xml:space="preserve">SUMINISTRO E INSTALACIÓN DE TUBO RECTANGULAR DE 76X38MM 1,5MM  PARA CERCHAS Y/O CORREAS </v>
      </c>
      <c r="Z29" s="58">
        <v>6705775.2000000002</v>
      </c>
      <c r="AA29" s="79">
        <f t="shared" si="6"/>
        <v>1404843.25</v>
      </c>
    </row>
    <row r="30" spans="1:31" ht="27.75" customHeight="1" x14ac:dyDescent="0.2">
      <c r="A30" s="55" t="str">
        <f>+D30</f>
        <v>2.12</v>
      </c>
      <c r="B30" s="80" t="str">
        <f>+[3]INDICE!$C$204</f>
        <v>APU-00108</v>
      </c>
      <c r="C30" s="81"/>
      <c r="D30" s="82" t="s">
        <v>52</v>
      </c>
      <c r="E30" s="105"/>
      <c r="F30" s="106"/>
      <c r="G30" s="106"/>
      <c r="H30" s="85" t="str">
        <f>+(VLOOKUP(B30,[3]INDICE!$C:$K,6,0))</f>
        <v>SUMINISTRO E INSTALACIÓN DE CUBIERTA EN TEJA MASTER 1000 CAL.28 1,00 X 3,05 M</v>
      </c>
      <c r="I30" s="86" t="str">
        <f>+(VLOOKUP(B30,[3]INDICE!$C:$K,7,0))</f>
        <v>M2</v>
      </c>
      <c r="J30" s="95">
        <f>HYPERLINK("#"&amp;"'MC'!C"&amp;MATCH(D30,[2]MC!C:C,0),VLOOKUP(D30,[2]MC!C:R,16,FALSE))</f>
        <v>51.15</v>
      </c>
      <c r="K30" s="88">
        <f>+(VLOOKUP(B30,[3]INDICE!$C:$K,9,0))</f>
        <v>90128</v>
      </c>
      <c r="L30" s="89">
        <f>+ROUND(K30*J30,2)</f>
        <v>4610047.2</v>
      </c>
      <c r="M30" s="65"/>
      <c r="N30" s="90">
        <f>+L30/1.33</f>
        <v>3466200.902255639</v>
      </c>
      <c r="O30" s="90">
        <f t="shared" si="11"/>
        <v>3466200.902255639</v>
      </c>
      <c r="P30" s="55">
        <f t="shared" si="8"/>
        <v>16</v>
      </c>
      <c r="Q30" s="57">
        <v>3071426.25</v>
      </c>
      <c r="R30" s="69">
        <f>+O30-Q30</f>
        <v>394774.65225563897</v>
      </c>
      <c r="S30" s="91" t="str">
        <f t="shared" si="5"/>
        <v>SUMINISTRO E INSTALACIÓN DE CUBIERTA EN TEJA MASTER 1000 CAL.28 1,00 X 3,05 M</v>
      </c>
      <c r="Z30" s="58">
        <v>4609866.16</v>
      </c>
      <c r="AA30" s="79">
        <f t="shared" si="6"/>
        <v>-181.04000000003725</v>
      </c>
    </row>
    <row r="31" spans="1:31" ht="27.75" customHeight="1" thickBot="1" x14ac:dyDescent="0.25">
      <c r="A31" s="55" t="str">
        <f t="shared" ref="A31:A35" si="12">+D31</f>
        <v>2.13</v>
      </c>
      <c r="B31" s="80" t="str">
        <f>+[3]INDICE!$C$218</f>
        <v>APU-00115</v>
      </c>
      <c r="C31" s="81"/>
      <c r="D31" s="82" t="s">
        <v>53</v>
      </c>
      <c r="E31" s="111"/>
      <c r="F31" s="112"/>
      <c r="G31" s="112"/>
      <c r="H31" s="109" t="str">
        <f>+(VLOOKUP(B31,[3]INDICE!$C:$K,6,0))</f>
        <v>SUMINISTRO E INSTALACIÓN DE PUERTA EN LÁMINA CAL. 18.</v>
      </c>
      <c r="I31" s="86" t="str">
        <f>+(VLOOKUP(B31,[3]INDICE!$C:$K,7,0))</f>
        <v>M2</v>
      </c>
      <c r="J31" s="110">
        <f>HYPERLINK("#"&amp;"'MC'!C"&amp;MATCH(D31,[2]MC!C:C,0),VLOOKUP(D31,[2]MC!C:R,16,FALSE))</f>
        <v>4.4000000000000004</v>
      </c>
      <c r="K31" s="113">
        <f>+(VLOOKUP(B31,[3]INDICE!$C:$K,9,0))</f>
        <v>495115</v>
      </c>
      <c r="L31" s="114">
        <f t="shared" ref="L31" si="13">+ROUND(K31*J31,2)</f>
        <v>2178506</v>
      </c>
      <c r="M31" s="65"/>
      <c r="N31" s="90">
        <f t="shared" ref="N31" si="14">+L31/1.33</f>
        <v>1637974.4360902256</v>
      </c>
      <c r="O31" s="90">
        <f t="shared" si="11"/>
        <v>1637974.4360902256</v>
      </c>
      <c r="P31" s="55">
        <f t="shared" si="8"/>
        <v>17</v>
      </c>
      <c r="Q31" s="57">
        <v>2032318.02</v>
      </c>
      <c r="R31" s="69">
        <f t="shared" si="4"/>
        <v>-394343.58390977443</v>
      </c>
      <c r="S31" s="91" t="str">
        <f t="shared" si="5"/>
        <v>SUMINISTRO E INSTALACIÓN DE PUERTA EN LÁMINA CAL. 18.</v>
      </c>
      <c r="Z31" s="58">
        <v>2603559.2000000002</v>
      </c>
      <c r="AA31" s="79">
        <f t="shared" si="6"/>
        <v>425053.20000000019</v>
      </c>
    </row>
    <row r="32" spans="1:31" ht="24.95" customHeight="1" thickBot="1" x14ac:dyDescent="0.25">
      <c r="A32" s="55" t="str">
        <f t="shared" si="12"/>
        <v>3.00</v>
      </c>
      <c r="B32" s="80"/>
      <c r="C32" s="52"/>
      <c r="D32" s="96" t="s">
        <v>54</v>
      </c>
      <c r="E32" s="97" t="s">
        <v>55</v>
      </c>
      <c r="F32" s="98"/>
      <c r="G32" s="98"/>
      <c r="H32" s="99"/>
      <c r="I32" s="100"/>
      <c r="J32" s="101"/>
      <c r="K32" s="102"/>
      <c r="L32" s="78">
        <f>SUM(L33:L35)</f>
        <v>7499443.0199999996</v>
      </c>
      <c r="M32" s="65"/>
      <c r="N32" s="58"/>
      <c r="O32" s="58"/>
      <c r="P32" s="55"/>
      <c r="Q32" s="57"/>
      <c r="R32" s="69">
        <f t="shared" si="4"/>
        <v>0</v>
      </c>
      <c r="S32" s="91">
        <f t="shared" si="5"/>
        <v>0</v>
      </c>
      <c r="T32" s="56" t="s">
        <v>39</v>
      </c>
      <c r="Z32" s="58">
        <v>50818980.100000009</v>
      </c>
      <c r="AA32" s="79">
        <f t="shared" si="6"/>
        <v>43319537.080000013</v>
      </c>
    </row>
    <row r="33" spans="1:27" ht="27.75" customHeight="1" x14ac:dyDescent="0.2">
      <c r="A33" s="55" t="str">
        <f t="shared" si="12"/>
        <v>3.01</v>
      </c>
      <c r="B33" s="80" t="s">
        <v>56</v>
      </c>
      <c r="C33" s="81"/>
      <c r="D33" s="82" t="s">
        <v>57</v>
      </c>
      <c r="E33" s="83"/>
      <c r="F33" s="84"/>
      <c r="G33" s="84"/>
      <c r="H33" s="109" t="str">
        <f>+(VLOOKUP(B33,[3]INDICE!$C:$K,6,0))</f>
        <v xml:space="preserve">TRANSPORTE VEHICULAR TON/17KM DE MATERIALES DE FERRETERIA </v>
      </c>
      <c r="I33" s="86" t="s">
        <v>58</v>
      </c>
      <c r="J33" s="115">
        <f>HYPERLINK("#"&amp;"'MC'!C"&amp;MATCH(D33,[2]MC!C:C,0),VLOOKUP(D33,[2]MC!C:R,16,FALSE))</f>
        <v>8.92</v>
      </c>
      <c r="K33" s="104">
        <f>+(VLOOKUP(B33,[3]INDICE!$C:$K,9,0))</f>
        <v>113050</v>
      </c>
      <c r="L33" s="116">
        <f>+ROUND(K33*J33,2)</f>
        <v>1008406</v>
      </c>
      <c r="M33" s="65"/>
      <c r="N33" s="90"/>
      <c r="O33" s="90"/>
      <c r="P33" s="55">
        <f>+P31+1</f>
        <v>18</v>
      </c>
      <c r="Q33" s="57"/>
      <c r="R33" s="69"/>
      <c r="S33" s="91"/>
      <c r="AA33" s="79">
        <f t="shared" si="6"/>
        <v>-1008406</v>
      </c>
    </row>
    <row r="34" spans="1:27" ht="27.75" customHeight="1" x14ac:dyDescent="0.2">
      <c r="A34" s="55" t="str">
        <f t="shared" si="12"/>
        <v>3.02</v>
      </c>
      <c r="B34" s="80" t="s">
        <v>59</v>
      </c>
      <c r="C34" s="81"/>
      <c r="D34" s="82" t="s">
        <v>60</v>
      </c>
      <c r="E34" s="83"/>
      <c r="F34" s="84"/>
      <c r="G34" s="84"/>
      <c r="H34" s="109" t="str">
        <f>+(VLOOKUP(B34,[3]INDICE!$C:$K,6,0))</f>
        <v>TRANSPORTE VEHICULAR TON/17KM DE MATERIALES PETREOS</v>
      </c>
      <c r="I34" s="86" t="s">
        <v>61</v>
      </c>
      <c r="J34" s="110">
        <f>HYPERLINK("#"&amp;"'MC'!C"&amp;MATCH(D34,[2]MC!C:C,0),VLOOKUP(D34,[2]MC!C:R,16,FALSE))</f>
        <v>13.91</v>
      </c>
      <c r="K34" s="104">
        <f>+(VLOOKUP(B34,[3]INDICE!$C:$K,9,0))</f>
        <v>41829</v>
      </c>
      <c r="L34" s="117">
        <f>+ROUND(K34*J34,2)</f>
        <v>581841.39</v>
      </c>
      <c r="M34" s="65"/>
      <c r="N34" s="90"/>
      <c r="O34" s="90"/>
      <c r="P34" s="55">
        <f>+P33+1</f>
        <v>19</v>
      </c>
      <c r="Q34" s="57"/>
      <c r="R34" s="69"/>
      <c r="S34" s="91"/>
      <c r="AA34" s="79">
        <f t="shared" si="6"/>
        <v>-581841.39</v>
      </c>
    </row>
    <row r="35" spans="1:27" ht="27.75" customHeight="1" thickBot="1" x14ac:dyDescent="0.25">
      <c r="A35" s="55" t="str">
        <f t="shared" si="12"/>
        <v>3.03</v>
      </c>
      <c r="B35" s="80" t="s">
        <v>62</v>
      </c>
      <c r="C35" s="81"/>
      <c r="D35" s="82" t="s">
        <v>63</v>
      </c>
      <c r="E35" s="118"/>
      <c r="F35" s="119"/>
      <c r="G35" s="119"/>
      <c r="H35" s="109" t="str">
        <f>+(VLOOKUP(B35,[3]INDICE!$C:$K,6,0))</f>
        <v xml:space="preserve">TRANSPORTE  A LOMO DE MULA TON/9,81KMDE MATERIALES DE FERRETERIA Y/O  PETREOS </v>
      </c>
      <c r="I35" s="120" t="s">
        <v>64</v>
      </c>
      <c r="J35" s="110">
        <f>HYPERLINK("#"&amp;"'MC'!C"&amp;MATCH(D35,[2]MC!C:C,0),VLOOKUP(D35,[2]MC!C:R,16,FALSE))</f>
        <v>1293.8900000000001</v>
      </c>
      <c r="K35" s="113">
        <f>+(VLOOKUP(B35,[3]INDICE!$C:$K,9,0))</f>
        <v>4567</v>
      </c>
      <c r="L35" s="121">
        <f>+ROUND(K35*J35,2)</f>
        <v>5909195.6299999999</v>
      </c>
      <c r="M35" s="65"/>
      <c r="N35" s="90"/>
      <c r="O35" s="90"/>
      <c r="P35" s="55">
        <f>+P34+1</f>
        <v>20</v>
      </c>
      <c r="Q35" s="57"/>
      <c r="R35" s="69"/>
      <c r="S35" s="91"/>
      <c r="AA35" s="79">
        <f t="shared" si="6"/>
        <v>-5909195.6299999999</v>
      </c>
    </row>
    <row r="36" spans="1:27" ht="30" customHeight="1" thickBot="1" x14ac:dyDescent="0.25">
      <c r="A36" s="56" t="s">
        <v>65</v>
      </c>
      <c r="B36" s="66" t="s">
        <v>65</v>
      </c>
      <c r="C36" s="122"/>
      <c r="D36" s="76" t="s">
        <v>66</v>
      </c>
      <c r="E36" s="77"/>
      <c r="F36" s="77"/>
      <c r="G36" s="77"/>
      <c r="H36" s="77"/>
      <c r="I36" s="64"/>
      <c r="J36" s="77"/>
      <c r="K36" s="123"/>
      <c r="L36" s="124">
        <f>+L18+L13+L32</f>
        <v>50869109.840000004</v>
      </c>
      <c r="M36" s="125"/>
      <c r="N36" s="58"/>
      <c r="O36" s="58">
        <f>SUM(O14:O31)</f>
        <v>32608772.045112781</v>
      </c>
      <c r="P36" s="126">
        <f>+P35</f>
        <v>20</v>
      </c>
      <c r="Q36" s="127">
        <f>SUM(Q14:Q31)</f>
        <v>39325198.81000001</v>
      </c>
      <c r="R36" s="128">
        <f>+O36-Q36</f>
        <v>-6716426.7648872286</v>
      </c>
      <c r="AA36" s="79">
        <f t="shared" si="6"/>
        <v>-50869109.840000004</v>
      </c>
    </row>
    <row r="37" spans="1:27" ht="20.25" customHeight="1" thickBot="1" x14ac:dyDescent="0.25">
      <c r="B37" s="55"/>
      <c r="C37" s="122"/>
      <c r="D37" s="129"/>
      <c r="E37" s="129"/>
      <c r="F37" s="129"/>
      <c r="G37" s="129"/>
      <c r="H37" s="130"/>
      <c r="I37" s="131"/>
      <c r="J37" s="130"/>
      <c r="K37" s="130"/>
      <c r="L37" s="132"/>
      <c r="M37" s="133"/>
      <c r="N37" s="134"/>
      <c r="O37" s="134"/>
      <c r="P37" s="55"/>
      <c r="Q37" s="57"/>
    </row>
    <row r="38" spans="1:27" ht="22.5" customHeight="1" x14ac:dyDescent="0.2">
      <c r="B38" s="55"/>
      <c r="C38" s="122"/>
      <c r="D38" s="129"/>
      <c r="E38" s="129"/>
      <c r="F38" s="129"/>
      <c r="G38" s="129"/>
      <c r="H38" s="135" t="s">
        <v>67</v>
      </c>
      <c r="I38" s="136"/>
      <c r="J38" s="137"/>
      <c r="K38" s="138"/>
      <c r="L38" s="139">
        <f>+L36/1.33</f>
        <v>38247451.007518798</v>
      </c>
      <c r="M38" s="125"/>
      <c r="N38" s="140">
        <f>+N43-L43</f>
        <v>36.159999996423721</v>
      </c>
      <c r="O38" s="140"/>
      <c r="P38" s="55"/>
      <c r="Q38" s="57"/>
    </row>
    <row r="39" spans="1:27" ht="22.5" customHeight="1" x14ac:dyDescent="0.2">
      <c r="B39" s="55"/>
      <c r="C39" s="122"/>
      <c r="D39" s="129"/>
      <c r="E39" s="129"/>
      <c r="F39" s="129"/>
      <c r="G39" s="129"/>
      <c r="H39" s="141" t="str">
        <f>+I47</f>
        <v>ADMINISTRACIÓN</v>
      </c>
      <c r="I39" s="142"/>
      <c r="J39" s="143">
        <f>+L47</f>
        <v>0.24</v>
      </c>
      <c r="K39" s="144"/>
      <c r="L39" s="145">
        <f>+J39*$L$38</f>
        <v>9179388.2418045104</v>
      </c>
      <c r="M39" s="125"/>
      <c r="N39" s="146"/>
      <c r="O39" s="146"/>
      <c r="P39" s="147">
        <f>+N41-L43</f>
        <v>411605394.15999997</v>
      </c>
      <c r="Q39" s="148"/>
    </row>
    <row r="40" spans="1:27" ht="22.5" customHeight="1" x14ac:dyDescent="0.25">
      <c r="B40" s="55"/>
      <c r="C40" s="122"/>
      <c r="D40" s="129"/>
      <c r="E40" s="129"/>
      <c r="F40" s="129"/>
      <c r="G40" s="129"/>
      <c r="H40" s="141" t="str">
        <f>+I48</f>
        <v>IMPREVISTO</v>
      </c>
      <c r="I40" s="142"/>
      <c r="J40" s="143">
        <f>+L48</f>
        <v>0.02</v>
      </c>
      <c r="K40" s="144"/>
      <c r="L40" s="145">
        <f>+J40*$L$38</f>
        <v>764949.02015037602</v>
      </c>
      <c r="M40" s="125"/>
      <c r="N40" s="149">
        <v>108971205.48</v>
      </c>
      <c r="O40" s="149"/>
      <c r="P40" s="150">
        <f>+N40+N41</f>
        <v>571445709.48000002</v>
      </c>
      <c r="Q40" s="57"/>
    </row>
    <row r="41" spans="1:27" ht="22.5" customHeight="1" x14ac:dyDescent="0.25">
      <c r="B41" s="55"/>
      <c r="C41" s="122"/>
      <c r="D41" s="129"/>
      <c r="E41" s="129"/>
      <c r="F41" s="129"/>
      <c r="G41" s="129"/>
      <c r="H41" s="141" t="str">
        <f>+I49</f>
        <v>UTILIDAD</v>
      </c>
      <c r="I41" s="142"/>
      <c r="J41" s="143">
        <f>+L49</f>
        <v>7.0000000000000007E-2</v>
      </c>
      <c r="K41" s="144"/>
      <c r="L41" s="145">
        <f>+J41*$L$38</f>
        <v>2677321.5705263163</v>
      </c>
      <c r="M41" s="125"/>
      <c r="N41" s="151">
        <v>462474504</v>
      </c>
      <c r="O41" s="151"/>
      <c r="P41" s="57">
        <f>+P40-L43</f>
        <v>520576599.63999999</v>
      </c>
      <c r="Q41" s="57"/>
      <c r="S41" s="69"/>
    </row>
    <row r="42" spans="1:27" ht="22.5" customHeight="1" x14ac:dyDescent="0.2">
      <c r="B42" s="55"/>
      <c r="C42" s="122"/>
      <c r="D42" s="129"/>
      <c r="E42" s="129"/>
      <c r="F42" s="129"/>
      <c r="G42" s="129"/>
      <c r="H42" s="152" t="s">
        <v>68</v>
      </c>
      <c r="I42" s="142"/>
      <c r="J42" s="153">
        <f>+L50</f>
        <v>0.33</v>
      </c>
      <c r="K42" s="144"/>
      <c r="L42" s="154">
        <f>+L39+L40+L41</f>
        <v>12621658.832481204</v>
      </c>
      <c r="M42" s="125"/>
      <c r="N42" s="146"/>
      <c r="O42" s="146"/>
      <c r="P42" s="55"/>
      <c r="Q42" s="57"/>
    </row>
    <row r="43" spans="1:27" ht="22.5" customHeight="1" thickBot="1" x14ac:dyDescent="0.25">
      <c r="B43" s="55"/>
      <c r="C43" s="122"/>
      <c r="D43" s="129"/>
      <c r="E43" s="129"/>
      <c r="F43" s="129"/>
      <c r="G43" s="129"/>
      <c r="H43" s="155" t="s">
        <v>26</v>
      </c>
      <c r="I43" s="156"/>
      <c r="J43" s="157"/>
      <c r="K43" s="158"/>
      <c r="L43" s="159">
        <f>+L38+L42</f>
        <v>50869109.840000004</v>
      </c>
      <c r="M43" s="125"/>
      <c r="N43" s="127">
        <v>50869146</v>
      </c>
      <c r="O43" s="127"/>
      <c r="P43" s="128">
        <f>+L43-N43</f>
        <v>-36.159999996423721</v>
      </c>
      <c r="Z43" s="58">
        <v>5087</v>
      </c>
    </row>
    <row r="44" spans="1:27" ht="17.25" customHeight="1" thickBot="1" x14ac:dyDescent="0.25">
      <c r="B44" s="55"/>
      <c r="C44" s="122"/>
      <c r="D44" s="129"/>
      <c r="E44" s="129"/>
      <c r="F44" s="129"/>
      <c r="G44" s="129"/>
      <c r="H44" s="160"/>
      <c r="I44" s="161"/>
      <c r="J44" s="162"/>
      <c r="K44" s="163"/>
      <c r="L44" s="164"/>
      <c r="M44" s="165"/>
      <c r="N44" s="58"/>
      <c r="O44" s="58"/>
      <c r="P44" s="56" t="s">
        <v>69</v>
      </c>
    </row>
    <row r="45" spans="1:27" s="43" customFormat="1" ht="12.75" customHeight="1" x14ac:dyDescent="0.2">
      <c r="A45" s="40"/>
      <c r="B45" s="40"/>
      <c r="C45" s="122"/>
      <c r="D45" s="166"/>
      <c r="E45" s="167"/>
      <c r="F45" s="167"/>
      <c r="G45" s="167"/>
      <c r="H45" s="167"/>
      <c r="I45" s="168"/>
      <c r="J45" s="167"/>
      <c r="K45" s="167"/>
      <c r="L45" s="169"/>
      <c r="M45" s="170"/>
      <c r="P45" s="40"/>
      <c r="Q45" s="54"/>
      <c r="Z45" s="44"/>
    </row>
    <row r="46" spans="1:27" ht="24" customHeight="1" x14ac:dyDescent="0.2">
      <c r="B46" s="55"/>
      <c r="C46" s="122"/>
      <c r="D46" s="272" t="s">
        <v>70</v>
      </c>
      <c r="E46" s="273"/>
      <c r="F46" s="273"/>
      <c r="G46" s="273"/>
      <c r="H46" s="273"/>
      <c r="I46" s="274" t="s">
        <v>71</v>
      </c>
      <c r="J46" s="275"/>
      <c r="K46" s="276"/>
      <c r="L46" s="171" t="s">
        <v>72</v>
      </c>
      <c r="M46" s="172"/>
      <c r="N46" s="69">
        <f>+N43-L43</f>
        <v>36.159999996423721</v>
      </c>
      <c r="P46" s="55"/>
      <c r="Q46" s="57"/>
    </row>
    <row r="47" spans="1:27" ht="43.5" customHeight="1" x14ac:dyDescent="0.2">
      <c r="B47" s="55"/>
      <c r="C47" s="122"/>
      <c r="D47" s="272" t="s">
        <v>73</v>
      </c>
      <c r="E47" s="273"/>
      <c r="F47" s="273"/>
      <c r="G47" s="273"/>
      <c r="H47" s="273"/>
      <c r="I47" s="277" t="s">
        <v>74</v>
      </c>
      <c r="J47" s="278"/>
      <c r="K47" s="173" t="s">
        <v>75</v>
      </c>
      <c r="L47" s="174">
        <v>0.24</v>
      </c>
      <c r="M47" s="172"/>
      <c r="N47" s="175"/>
      <c r="O47" s="175"/>
      <c r="P47" s="55"/>
      <c r="Q47" s="57"/>
    </row>
    <row r="48" spans="1:27" ht="24" customHeight="1" x14ac:dyDescent="0.2">
      <c r="B48" s="55"/>
      <c r="C48" s="122"/>
      <c r="D48" s="272" t="s">
        <v>76</v>
      </c>
      <c r="E48" s="273"/>
      <c r="F48" s="273"/>
      <c r="G48" s="273"/>
      <c r="H48" s="273"/>
      <c r="I48" s="266" t="s">
        <v>77</v>
      </c>
      <c r="J48" s="267"/>
      <c r="K48" s="173" t="s">
        <v>78</v>
      </c>
      <c r="L48" s="174">
        <v>0.02</v>
      </c>
      <c r="M48" s="172"/>
      <c r="P48" s="55"/>
      <c r="Q48" s="57"/>
    </row>
    <row r="49" spans="1:26" ht="24" customHeight="1" x14ac:dyDescent="0.2">
      <c r="B49" s="55"/>
      <c r="C49" s="122"/>
      <c r="D49" s="262"/>
      <c r="E49" s="263"/>
      <c r="F49" s="263"/>
      <c r="G49" s="263"/>
      <c r="H49" s="263"/>
      <c r="I49" s="266" t="s">
        <v>79</v>
      </c>
      <c r="J49" s="267"/>
      <c r="K49" s="173" t="s">
        <v>80</v>
      </c>
      <c r="L49" s="174">
        <v>7.0000000000000007E-2</v>
      </c>
      <c r="M49" s="125"/>
      <c r="N49" s="69"/>
      <c r="O49" s="69"/>
      <c r="P49" s="55"/>
      <c r="Q49" s="57"/>
    </row>
    <row r="50" spans="1:26" ht="24" customHeight="1" thickBot="1" x14ac:dyDescent="0.25">
      <c r="B50" s="55"/>
      <c r="C50" s="52"/>
      <c r="D50" s="264"/>
      <c r="E50" s="265"/>
      <c r="F50" s="265"/>
      <c r="G50" s="265"/>
      <c r="H50" s="265"/>
      <c r="I50" s="268" t="s">
        <v>81</v>
      </c>
      <c r="J50" s="269"/>
      <c r="K50" s="176" t="s">
        <v>82</v>
      </c>
      <c r="L50" s="177">
        <v>0.33</v>
      </c>
      <c r="M50" s="65"/>
      <c r="P50" s="55"/>
      <c r="Q50" s="57"/>
    </row>
    <row r="51" spans="1:26" s="43" customFormat="1" ht="30" customHeight="1" x14ac:dyDescent="0.2">
      <c r="A51" s="40"/>
      <c r="B51" s="40"/>
      <c r="C51" s="52"/>
      <c r="D51" s="178"/>
      <c r="E51" s="179"/>
      <c r="F51" s="179"/>
      <c r="G51" s="179"/>
      <c r="H51" s="179"/>
      <c r="I51" s="180"/>
      <c r="J51" s="180" t="s">
        <v>83</v>
      </c>
      <c r="K51" s="181"/>
      <c r="L51" s="182"/>
      <c r="M51" s="53"/>
      <c r="P51" s="40"/>
      <c r="Q51" s="54"/>
      <c r="Z51" s="44"/>
    </row>
    <row r="52" spans="1:26" s="43" customFormat="1" ht="30" customHeight="1" x14ac:dyDescent="0.2">
      <c r="A52" s="40"/>
      <c r="B52" s="40"/>
      <c r="C52" s="52"/>
      <c r="D52" s="183" t="str">
        <f>+[2]INICIO!$B$13</f>
        <v>Proyectó:</v>
      </c>
      <c r="E52" s="184"/>
      <c r="F52" s="179"/>
      <c r="G52" s="179"/>
      <c r="H52" s="185" t="str">
        <f>+[2]INICIO!B17</f>
        <v>Aprobó:</v>
      </c>
      <c r="I52" s="186"/>
      <c r="J52" s="179"/>
      <c r="K52" s="179"/>
      <c r="L52" s="187"/>
      <c r="M52" s="53"/>
      <c r="P52" s="40"/>
      <c r="Q52" s="54"/>
      <c r="Z52" s="44"/>
    </row>
    <row r="53" spans="1:26" s="43" customFormat="1" ht="30" customHeight="1" x14ac:dyDescent="0.2">
      <c r="A53" s="40"/>
      <c r="B53" s="40"/>
      <c r="C53" s="52"/>
      <c r="D53" s="179"/>
      <c r="E53" s="184"/>
      <c r="F53" s="179"/>
      <c r="G53" s="179"/>
      <c r="H53" s="179"/>
      <c r="I53" s="188"/>
      <c r="J53" s="179"/>
      <c r="K53" s="179"/>
      <c r="L53" s="187"/>
      <c r="M53" s="53"/>
      <c r="P53" s="40"/>
      <c r="Q53" s="54"/>
      <c r="Z53" s="44"/>
    </row>
    <row r="54" spans="1:26" s="198" customFormat="1" ht="19.5" customHeight="1" x14ac:dyDescent="0.2">
      <c r="A54" s="189"/>
      <c r="B54" s="189"/>
      <c r="C54" s="190"/>
      <c r="D54" s="191"/>
      <c r="E54" s="192" t="str">
        <f>+[2]INICIO!$C$14</f>
        <v>LUZ DARY CAMPEROS RINCON</v>
      </c>
      <c r="F54" s="193"/>
      <c r="G54" s="193"/>
      <c r="H54" s="193"/>
      <c r="I54" s="194" t="str">
        <f>+[2]INICIO!$C$18</f>
        <v>JESUS IVAN QUIÑONES RUEDA</v>
      </c>
      <c r="J54" s="195"/>
      <c r="K54" s="193"/>
      <c r="L54" s="196"/>
      <c r="M54" s="197"/>
      <c r="P54" s="189"/>
      <c r="Q54" s="199"/>
      <c r="Z54" s="200"/>
    </row>
    <row r="55" spans="1:26" s="198" customFormat="1" ht="19.5" customHeight="1" x14ac:dyDescent="0.2">
      <c r="A55" s="189"/>
      <c r="B55" s="189"/>
      <c r="C55" s="190"/>
      <c r="D55" s="191"/>
      <c r="E55" s="195" t="str">
        <f>+[2]INICIO!$C$15</f>
        <v>APOYO SEC. DE PLANEACION Y OBRAS PÚBLICAS</v>
      </c>
      <c r="F55" s="193"/>
      <c r="G55" s="193"/>
      <c r="H55" s="193"/>
      <c r="I55" s="201" t="str">
        <f>+[2]INICIO!$C$19</f>
        <v>SECRETARIO DE PLANEACION Y OBRAS PUBLICAS</v>
      </c>
      <c r="J55" s="195"/>
      <c r="K55" s="193"/>
      <c r="L55" s="196"/>
      <c r="M55" s="197"/>
      <c r="P55" s="189"/>
      <c r="Q55" s="199"/>
      <c r="Z55" s="200"/>
    </row>
    <row r="56" spans="1:26" s="198" customFormat="1" ht="19.5" customHeight="1" x14ac:dyDescent="0.2">
      <c r="A56" s="189"/>
      <c r="B56" s="189"/>
      <c r="C56" s="190"/>
      <c r="D56" s="191"/>
      <c r="E56" s="202" t="str">
        <f>+[2]INICIO!$C$16</f>
        <v>091037-0632531CND</v>
      </c>
      <c r="F56" s="202"/>
      <c r="G56" s="193"/>
      <c r="H56" s="193"/>
      <c r="I56" s="201" t="str">
        <f>+[2]INICIO!$C$20</f>
        <v>A21382020-1090480860</v>
      </c>
      <c r="J56" s="195"/>
      <c r="K56" s="193"/>
      <c r="L56" s="196"/>
      <c r="M56" s="197"/>
      <c r="P56" s="189"/>
      <c r="Q56" s="199"/>
      <c r="Z56" s="200"/>
    </row>
    <row r="57" spans="1:26" s="43" customFormat="1" ht="15" thickBot="1" x14ac:dyDescent="0.25">
      <c r="A57" s="40"/>
      <c r="B57" s="40"/>
      <c r="C57" s="203"/>
      <c r="D57" s="204"/>
      <c r="E57" s="204"/>
      <c r="F57" s="205"/>
      <c r="G57" s="204"/>
      <c r="H57" s="206"/>
      <c r="I57" s="205"/>
      <c r="J57" s="204"/>
      <c r="K57" s="204"/>
      <c r="L57" s="207"/>
      <c r="M57" s="208"/>
      <c r="P57" s="40"/>
      <c r="Q57" s="54"/>
      <c r="Z57" s="44"/>
    </row>
    <row r="58" spans="1:26" s="43" customFormat="1" ht="15" thickTop="1" x14ac:dyDescent="0.2">
      <c r="A58" s="40"/>
      <c r="C58" s="41"/>
      <c r="D58" s="41"/>
      <c r="E58" s="41"/>
      <c r="F58" s="186"/>
      <c r="G58" s="41"/>
      <c r="H58" s="41"/>
      <c r="I58" s="186"/>
      <c r="J58" s="41"/>
      <c r="K58" s="41"/>
      <c r="L58" s="209"/>
      <c r="M58" s="41"/>
      <c r="Q58" s="210"/>
      <c r="Z58" s="44"/>
    </row>
    <row r="59" spans="1:26" s="43" customFormat="1" x14ac:dyDescent="0.2">
      <c r="A59" s="40"/>
      <c r="C59" s="41"/>
      <c r="D59" s="41"/>
      <c r="E59" s="41"/>
      <c r="F59" s="186"/>
      <c r="G59" s="41"/>
      <c r="H59" s="41"/>
      <c r="I59" s="186"/>
      <c r="J59" s="41"/>
      <c r="K59" s="41"/>
      <c r="L59" s="209"/>
      <c r="M59" s="41"/>
      <c r="Q59" s="210"/>
      <c r="Z59" s="44"/>
    </row>
    <row r="60" spans="1:26" s="43" customFormat="1" x14ac:dyDescent="0.2">
      <c r="A60" s="40"/>
      <c r="C60" s="41"/>
      <c r="D60" s="41"/>
      <c r="E60" s="41"/>
      <c r="F60" s="186"/>
      <c r="G60" s="41"/>
      <c r="H60" s="41"/>
      <c r="I60" s="186"/>
      <c r="J60" s="41"/>
      <c r="K60" s="41"/>
      <c r="L60" s="209"/>
      <c r="M60" s="41"/>
      <c r="Q60" s="210"/>
      <c r="Z60" s="44"/>
    </row>
  </sheetData>
  <mergeCells count="22">
    <mergeCell ref="D9:L9"/>
    <mergeCell ref="D1:P1"/>
    <mergeCell ref="D2:P2"/>
    <mergeCell ref="D5:L5"/>
    <mergeCell ref="D6:L6"/>
    <mergeCell ref="D7:L7"/>
    <mergeCell ref="D49:H50"/>
    <mergeCell ref="I49:J49"/>
    <mergeCell ref="I50:J50"/>
    <mergeCell ref="L10:L11"/>
    <mergeCell ref="D46:H46"/>
    <mergeCell ref="I46:K46"/>
    <mergeCell ref="D47:H47"/>
    <mergeCell ref="I47:J47"/>
    <mergeCell ref="D48:H48"/>
    <mergeCell ref="I48:J48"/>
    <mergeCell ref="D10:D11"/>
    <mergeCell ref="E10:E11"/>
    <mergeCell ref="H10:H11"/>
    <mergeCell ref="I10:I11"/>
    <mergeCell ref="J10:J11"/>
    <mergeCell ref="K10:K11"/>
  </mergeCells>
  <conditionalFormatting sqref="B14:B17">
    <cfRule type="duplicateValues" dxfId="6" priority="6"/>
  </conditionalFormatting>
  <conditionalFormatting sqref="B18">
    <cfRule type="duplicateValues" dxfId="5" priority="4"/>
  </conditionalFormatting>
  <conditionalFormatting sqref="B19">
    <cfRule type="duplicateValues" dxfId="4" priority="3"/>
  </conditionalFormatting>
  <conditionalFormatting sqref="B20:B31 B33:B35">
    <cfRule type="duplicateValues" dxfId="3" priority="7"/>
  </conditionalFormatting>
  <conditionalFormatting sqref="B32">
    <cfRule type="duplicateValues" dxfId="2" priority="1"/>
  </conditionalFormatting>
  <conditionalFormatting sqref="D6:L6 D7 D8:L8 D9 D10:L10 F11:G11 D12:L36 H37:L44 D45:L45 L46 D46:D49 I46:I50 K47:L50 D51:L56">
    <cfRule type="cellIs" dxfId="1" priority="5" operator="equal">
      <formula>0</formula>
    </cfRule>
  </conditionalFormatting>
  <conditionalFormatting sqref="R1:R36 R39:R1048576 P43">
    <cfRule type="cellIs" dxfId="0" priority="2" operator="lessThan">
      <formula>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scale="48" fitToHeight="0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69EAF-58AD-41D8-967C-7B9134188FE5}">
  <dimension ref="A1:Q39"/>
  <sheetViews>
    <sheetView topLeftCell="A4" zoomScale="80" zoomScaleNormal="80" workbookViewId="0">
      <selection activeCell="B3" sqref="B3:F39"/>
    </sheetView>
  </sheetViews>
  <sheetFormatPr baseColWidth="10" defaultRowHeight="15" x14ac:dyDescent="0.25"/>
  <cols>
    <col min="2" max="2" width="81.140625" customWidth="1"/>
    <col min="3" max="4" width="11.42578125" style="231"/>
    <col min="5" max="5" width="14.5703125" style="231" bestFit="1" customWidth="1"/>
    <col min="6" max="6" width="19.42578125" style="231" customWidth="1"/>
  </cols>
  <sheetData>
    <row r="1" spans="1:17" x14ac:dyDescent="0.25">
      <c r="A1" s="5"/>
      <c r="B1" s="7" t="s">
        <v>0</v>
      </c>
      <c r="C1" s="9" t="s">
        <v>1</v>
      </c>
      <c r="D1" s="5" t="s">
        <v>2</v>
      </c>
      <c r="E1" s="5" t="s">
        <v>3</v>
      </c>
      <c r="F1" s="5" t="s">
        <v>7</v>
      </c>
    </row>
    <row r="2" spans="1:17" ht="30" customHeight="1" x14ac:dyDescent="0.25">
      <c r="A2" s="233"/>
      <c r="B2" s="226"/>
      <c r="C2" s="228"/>
      <c r="D2" s="228"/>
      <c r="E2" s="228"/>
      <c r="F2" s="228">
        <v>101024263.56</v>
      </c>
    </row>
    <row r="3" spans="1:17" ht="30" customHeight="1" x14ac:dyDescent="0.25">
      <c r="A3" s="10">
        <f t="shared" ref="A3:A29" si="0">+A2+1</f>
        <v>1</v>
      </c>
      <c r="B3" s="226" t="s">
        <v>136</v>
      </c>
      <c r="C3" s="228" t="s">
        <v>64</v>
      </c>
      <c r="D3" s="228">
        <v>49475.920000000006</v>
      </c>
      <c r="E3" s="228">
        <v>466</v>
      </c>
      <c r="F3" s="228">
        <v>23055778.719999999</v>
      </c>
    </row>
    <row r="4" spans="1:17" ht="30" customHeight="1" x14ac:dyDescent="0.25">
      <c r="A4" s="10">
        <f t="shared" si="0"/>
        <v>2</v>
      </c>
      <c r="B4" s="223" t="s">
        <v>105</v>
      </c>
      <c r="C4" s="224" t="s">
        <v>5</v>
      </c>
      <c r="D4" s="225">
        <v>84.82</v>
      </c>
      <c r="E4" s="227">
        <v>174854</v>
      </c>
      <c r="F4" s="227">
        <v>14831116.279999999</v>
      </c>
    </row>
    <row r="5" spans="1:17" ht="30" customHeight="1" x14ac:dyDescent="0.25">
      <c r="A5" s="10">
        <f t="shared" si="0"/>
        <v>3</v>
      </c>
      <c r="B5" s="226" t="s">
        <v>86</v>
      </c>
      <c r="C5" s="228" t="s">
        <v>5</v>
      </c>
      <c r="D5" s="228">
        <v>96.100000000000009</v>
      </c>
      <c r="E5" s="229">
        <v>89834</v>
      </c>
      <c r="F5" s="230">
        <v>8633047.4000000004</v>
      </c>
    </row>
    <row r="6" spans="1:17" ht="30" customHeight="1" x14ac:dyDescent="0.25">
      <c r="A6" s="10">
        <f t="shared" si="0"/>
        <v>4</v>
      </c>
      <c r="B6" s="226" t="s">
        <v>109</v>
      </c>
      <c r="C6" s="224" t="s">
        <v>85</v>
      </c>
      <c r="D6" s="228">
        <v>353.63</v>
      </c>
      <c r="E6" s="229">
        <v>21130</v>
      </c>
      <c r="F6" s="230">
        <v>7472201.9000000004</v>
      </c>
    </row>
    <row r="7" spans="1:17" ht="30" customHeight="1" x14ac:dyDescent="0.25">
      <c r="A7" s="10">
        <f t="shared" si="0"/>
        <v>5</v>
      </c>
      <c r="B7" s="223" t="s">
        <v>84</v>
      </c>
      <c r="C7" s="224" t="s">
        <v>6</v>
      </c>
      <c r="D7" s="225">
        <v>473.4</v>
      </c>
      <c r="E7" s="232">
        <v>13885</v>
      </c>
      <c r="F7" s="232">
        <v>6573159</v>
      </c>
    </row>
    <row r="8" spans="1:17" x14ac:dyDescent="0.25">
      <c r="A8" s="10">
        <f t="shared" si="0"/>
        <v>6</v>
      </c>
      <c r="B8" s="226" t="s">
        <v>132</v>
      </c>
      <c r="C8" s="228" t="s">
        <v>12</v>
      </c>
      <c r="D8" s="228">
        <v>1</v>
      </c>
      <c r="E8" s="228">
        <v>6126996</v>
      </c>
      <c r="F8" s="228">
        <v>6126996</v>
      </c>
    </row>
    <row r="9" spans="1:17" x14ac:dyDescent="0.25">
      <c r="A9" s="10">
        <f t="shared" si="0"/>
        <v>7</v>
      </c>
      <c r="B9" s="223" t="s">
        <v>103</v>
      </c>
      <c r="C9" s="224" t="s">
        <v>4</v>
      </c>
      <c r="D9" s="225">
        <v>2.3199999999999998</v>
      </c>
      <c r="E9" s="227">
        <v>1890230</v>
      </c>
      <c r="F9" s="227">
        <v>4385333.5999999996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25">
      <c r="A10" s="10">
        <f t="shared" si="0"/>
        <v>8</v>
      </c>
      <c r="B10" s="226" t="s">
        <v>131</v>
      </c>
      <c r="C10" s="228" t="s">
        <v>12</v>
      </c>
      <c r="D10" s="228">
        <v>1</v>
      </c>
      <c r="E10" s="228">
        <v>2538343</v>
      </c>
      <c r="F10" s="228">
        <v>2538343</v>
      </c>
    </row>
    <row r="11" spans="1:17" x14ac:dyDescent="0.25">
      <c r="A11" s="10">
        <f t="shared" si="0"/>
        <v>9</v>
      </c>
      <c r="B11" s="226" t="s">
        <v>114</v>
      </c>
      <c r="C11" s="224" t="s">
        <v>85</v>
      </c>
      <c r="D11" s="228">
        <v>104</v>
      </c>
      <c r="E11" s="229">
        <v>17632</v>
      </c>
      <c r="F11" s="230">
        <v>1833728</v>
      </c>
    </row>
    <row r="12" spans="1:17" x14ac:dyDescent="0.25">
      <c r="A12" s="10">
        <f t="shared" si="0"/>
        <v>10</v>
      </c>
      <c r="B12" s="226" t="s">
        <v>113</v>
      </c>
      <c r="C12" s="224" t="s">
        <v>85</v>
      </c>
      <c r="D12" s="228">
        <v>91</v>
      </c>
      <c r="E12" s="229">
        <v>19713</v>
      </c>
      <c r="F12" s="230">
        <v>1793883</v>
      </c>
    </row>
    <row r="13" spans="1:17" x14ac:dyDescent="0.25">
      <c r="A13" s="10">
        <f t="shared" si="0"/>
        <v>11</v>
      </c>
      <c r="B13" s="223" t="s">
        <v>106</v>
      </c>
      <c r="C13" s="224" t="s">
        <v>85</v>
      </c>
      <c r="D13" s="225">
        <v>133.60999999999999</v>
      </c>
      <c r="E13" s="227">
        <v>13279</v>
      </c>
      <c r="F13" s="227">
        <v>1774207.19</v>
      </c>
    </row>
    <row r="14" spans="1:17" x14ac:dyDescent="0.25">
      <c r="A14" s="10">
        <f t="shared" si="0"/>
        <v>12</v>
      </c>
      <c r="B14" s="226" t="s">
        <v>135</v>
      </c>
      <c r="C14" s="228" t="s">
        <v>61</v>
      </c>
      <c r="D14" s="228">
        <v>657.68999999999994</v>
      </c>
      <c r="E14" s="228">
        <v>2461</v>
      </c>
      <c r="F14" s="228">
        <v>1618575.09</v>
      </c>
    </row>
    <row r="15" spans="1:17" x14ac:dyDescent="0.25">
      <c r="A15" s="10">
        <f t="shared" si="0"/>
        <v>13</v>
      </c>
      <c r="B15" s="226" t="s">
        <v>117</v>
      </c>
      <c r="C15" s="228" t="s">
        <v>85</v>
      </c>
      <c r="D15" s="228">
        <v>336.46</v>
      </c>
      <c r="E15" s="229">
        <v>4507</v>
      </c>
      <c r="F15" s="230">
        <v>1516425.22</v>
      </c>
    </row>
    <row r="16" spans="1:17" x14ac:dyDescent="0.25">
      <c r="A16" s="10">
        <f t="shared" si="0"/>
        <v>14</v>
      </c>
      <c r="B16" s="226" t="s">
        <v>107</v>
      </c>
      <c r="C16" s="224" t="s">
        <v>85</v>
      </c>
      <c r="D16" s="228">
        <v>170.69</v>
      </c>
      <c r="E16" s="228">
        <v>8628</v>
      </c>
      <c r="F16" s="228">
        <v>1472713.32</v>
      </c>
    </row>
    <row r="17" spans="1:6" x14ac:dyDescent="0.25">
      <c r="A17" s="10">
        <f t="shared" si="0"/>
        <v>15</v>
      </c>
      <c r="B17" s="226" t="s">
        <v>112</v>
      </c>
      <c r="C17" s="224" t="s">
        <v>85</v>
      </c>
      <c r="D17" s="228">
        <v>68.14</v>
      </c>
      <c r="E17" s="229">
        <v>19860</v>
      </c>
      <c r="F17" s="230">
        <v>1353260.4</v>
      </c>
    </row>
    <row r="18" spans="1:6" x14ac:dyDescent="0.25">
      <c r="A18" s="10">
        <f t="shared" si="0"/>
        <v>16</v>
      </c>
      <c r="B18" s="226" t="s">
        <v>111</v>
      </c>
      <c r="C18" s="224" t="s">
        <v>85</v>
      </c>
      <c r="D18" s="228">
        <v>74.900000000000006</v>
      </c>
      <c r="E18" s="229">
        <v>15915</v>
      </c>
      <c r="F18" s="230">
        <v>1192033.5</v>
      </c>
    </row>
    <row r="19" spans="1:6" x14ac:dyDescent="0.25">
      <c r="A19" s="10">
        <f t="shared" si="0"/>
        <v>17</v>
      </c>
      <c r="B19" s="226" t="s">
        <v>127</v>
      </c>
      <c r="C19" s="228" t="s">
        <v>12</v>
      </c>
      <c r="D19" s="228">
        <v>1</v>
      </c>
      <c r="E19" s="228">
        <v>1106411</v>
      </c>
      <c r="F19" s="228">
        <v>1106411</v>
      </c>
    </row>
    <row r="20" spans="1:6" x14ac:dyDescent="0.25">
      <c r="A20" s="10">
        <f t="shared" si="0"/>
        <v>18</v>
      </c>
      <c r="B20" s="226" t="s">
        <v>115</v>
      </c>
      <c r="C20" s="228" t="s">
        <v>85</v>
      </c>
      <c r="D20" s="228">
        <v>13.2</v>
      </c>
      <c r="E20" s="229">
        <v>73823</v>
      </c>
      <c r="F20" s="230">
        <v>974463.6</v>
      </c>
    </row>
    <row r="21" spans="1:6" x14ac:dyDescent="0.25">
      <c r="A21" s="10">
        <f t="shared" si="0"/>
        <v>19</v>
      </c>
      <c r="B21" s="226" t="s">
        <v>108</v>
      </c>
      <c r="C21" s="224" t="s">
        <v>85</v>
      </c>
      <c r="D21" s="228">
        <v>128.79999999999998</v>
      </c>
      <c r="E21" s="228">
        <v>7305</v>
      </c>
      <c r="F21" s="228">
        <v>940884</v>
      </c>
    </row>
    <row r="22" spans="1:6" x14ac:dyDescent="0.25">
      <c r="A22" s="10">
        <f t="shared" si="0"/>
        <v>20</v>
      </c>
      <c r="B22" s="226" t="s">
        <v>128</v>
      </c>
      <c r="C22" s="228" t="s">
        <v>12</v>
      </c>
      <c r="D22" s="228">
        <v>1</v>
      </c>
      <c r="E22" s="228">
        <v>878579</v>
      </c>
      <c r="F22" s="228">
        <v>878579</v>
      </c>
    </row>
    <row r="23" spans="1:6" x14ac:dyDescent="0.25">
      <c r="A23" s="10">
        <f t="shared" si="0"/>
        <v>21</v>
      </c>
      <c r="B23" s="226" t="s">
        <v>122</v>
      </c>
      <c r="C23" s="228" t="s">
        <v>85</v>
      </c>
      <c r="D23" s="228">
        <v>13.2</v>
      </c>
      <c r="E23" s="228">
        <v>63183</v>
      </c>
      <c r="F23" s="228">
        <v>834015.6</v>
      </c>
    </row>
    <row r="24" spans="1:6" x14ac:dyDescent="0.25">
      <c r="A24" s="10">
        <f t="shared" si="0"/>
        <v>22</v>
      </c>
      <c r="B24" s="223" t="s">
        <v>104</v>
      </c>
      <c r="C24" s="224" t="s">
        <v>4</v>
      </c>
      <c r="D24" s="225">
        <v>0.34</v>
      </c>
      <c r="E24" s="227">
        <v>1938698</v>
      </c>
      <c r="F24" s="227">
        <v>659157.31999999995</v>
      </c>
    </row>
    <row r="25" spans="1:6" x14ac:dyDescent="0.25">
      <c r="A25" s="10">
        <f t="shared" si="0"/>
        <v>23</v>
      </c>
      <c r="B25" s="226" t="s">
        <v>116</v>
      </c>
      <c r="C25" s="228" t="s">
        <v>85</v>
      </c>
      <c r="D25" s="228">
        <v>90.28</v>
      </c>
      <c r="E25" s="229">
        <v>5582</v>
      </c>
      <c r="F25" s="230">
        <v>503942.96</v>
      </c>
    </row>
    <row r="26" spans="1:6" x14ac:dyDescent="0.25">
      <c r="A26" s="10">
        <f t="shared" si="0"/>
        <v>24</v>
      </c>
      <c r="B26" s="226" t="s">
        <v>133</v>
      </c>
      <c r="C26" s="228" t="s">
        <v>12</v>
      </c>
      <c r="D26" s="228">
        <v>1</v>
      </c>
      <c r="E26" s="228">
        <v>442295</v>
      </c>
      <c r="F26" s="228">
        <v>442295</v>
      </c>
    </row>
    <row r="27" spans="1:6" x14ac:dyDescent="0.25">
      <c r="A27" s="10">
        <f t="shared" si="0"/>
        <v>25</v>
      </c>
      <c r="B27" s="226" t="s">
        <v>134</v>
      </c>
      <c r="C27" s="228" t="s">
        <v>58</v>
      </c>
      <c r="D27" s="228">
        <v>57.93</v>
      </c>
      <c r="E27" s="228">
        <v>6650</v>
      </c>
      <c r="F27" s="228">
        <v>385234.5</v>
      </c>
    </row>
    <row r="28" spans="1:6" x14ac:dyDescent="0.25">
      <c r="A28" s="10">
        <f t="shared" si="0"/>
        <v>26</v>
      </c>
      <c r="B28" s="226" t="s">
        <v>110</v>
      </c>
      <c r="C28" s="224" t="s">
        <v>85</v>
      </c>
      <c r="D28" s="228">
        <v>53.3</v>
      </c>
      <c r="E28" s="229">
        <v>6568</v>
      </c>
      <c r="F28" s="230">
        <v>350074.4</v>
      </c>
    </row>
    <row r="29" spans="1:6" x14ac:dyDescent="0.25">
      <c r="A29" s="10">
        <f t="shared" si="0"/>
        <v>27</v>
      </c>
      <c r="B29" s="226" t="s">
        <v>120</v>
      </c>
      <c r="C29" s="228" t="s">
        <v>121</v>
      </c>
      <c r="D29" s="228">
        <v>3</v>
      </c>
      <c r="E29" s="228">
        <v>114213</v>
      </c>
      <c r="F29" s="230">
        <v>342639</v>
      </c>
    </row>
    <row r="30" spans="1:6" x14ac:dyDescent="0.25">
      <c r="A30" s="10">
        <v>1</v>
      </c>
      <c r="B30" s="223" t="s">
        <v>87</v>
      </c>
      <c r="C30" s="224" t="s">
        <v>5</v>
      </c>
      <c r="D30" s="225">
        <v>4.6399999999999997</v>
      </c>
      <c r="E30" s="227">
        <v>65698</v>
      </c>
      <c r="F30" s="227">
        <v>304838.71999999997</v>
      </c>
    </row>
    <row r="31" spans="1:6" x14ac:dyDescent="0.25">
      <c r="A31" s="10">
        <f>+A30+1</f>
        <v>2</v>
      </c>
      <c r="B31" s="226" t="s">
        <v>123</v>
      </c>
      <c r="C31" s="228" t="s">
        <v>85</v>
      </c>
      <c r="D31" s="228">
        <v>3.31</v>
      </c>
      <c r="E31" s="228">
        <v>83609</v>
      </c>
      <c r="F31" s="228">
        <v>276745.78999999998</v>
      </c>
    </row>
    <row r="32" spans="1:6" x14ac:dyDescent="0.25">
      <c r="A32" s="10">
        <f>+A31+1</f>
        <v>3</v>
      </c>
      <c r="B32" s="226" t="s">
        <v>130</v>
      </c>
      <c r="C32" s="228" t="s">
        <v>12</v>
      </c>
      <c r="D32" s="228">
        <v>3</v>
      </c>
      <c r="E32" s="228">
        <v>77838</v>
      </c>
      <c r="F32" s="228">
        <v>233514</v>
      </c>
    </row>
    <row r="33" spans="1:6" x14ac:dyDescent="0.25">
      <c r="A33" s="10" t="e">
        <f>+#REF!+1</f>
        <v>#REF!</v>
      </c>
      <c r="B33" s="226" t="s">
        <v>123</v>
      </c>
      <c r="C33" s="228" t="s">
        <v>85</v>
      </c>
      <c r="D33" s="228">
        <v>2</v>
      </c>
      <c r="E33" s="228">
        <v>83609</v>
      </c>
      <c r="F33" s="228">
        <v>167218</v>
      </c>
    </row>
    <row r="34" spans="1:6" x14ac:dyDescent="0.25">
      <c r="A34" s="10" t="e">
        <f t="shared" ref="A34:A39" si="1">+A33+1</f>
        <v>#REF!</v>
      </c>
      <c r="B34" s="226" t="s">
        <v>119</v>
      </c>
      <c r="C34" s="228" t="s">
        <v>5</v>
      </c>
      <c r="D34" s="228">
        <v>1.26</v>
      </c>
      <c r="E34" s="229">
        <v>110719</v>
      </c>
      <c r="F34" s="230">
        <v>139505.94</v>
      </c>
    </row>
    <row r="35" spans="1:6" x14ac:dyDescent="0.25">
      <c r="A35" s="10" t="e">
        <f t="shared" si="1"/>
        <v>#REF!</v>
      </c>
      <c r="B35" s="226" t="s">
        <v>129</v>
      </c>
      <c r="C35" s="228" t="s">
        <v>85</v>
      </c>
      <c r="D35" s="228">
        <v>5.47</v>
      </c>
      <c r="E35" s="228">
        <v>24471</v>
      </c>
      <c r="F35" s="228">
        <v>133856.37</v>
      </c>
    </row>
    <row r="36" spans="1:6" x14ac:dyDescent="0.25">
      <c r="A36" s="10" t="e">
        <f t="shared" si="1"/>
        <v>#REF!</v>
      </c>
      <c r="B36" s="226" t="s">
        <v>124</v>
      </c>
      <c r="C36" s="228" t="s">
        <v>85</v>
      </c>
      <c r="D36" s="228">
        <v>1.6</v>
      </c>
      <c r="E36" s="228">
        <v>60892</v>
      </c>
      <c r="F36" s="228">
        <v>97427.199999999997</v>
      </c>
    </row>
    <row r="37" spans="1:6" x14ac:dyDescent="0.25">
      <c r="A37" s="10" t="e">
        <f t="shared" si="1"/>
        <v>#REF!</v>
      </c>
      <c r="B37" s="226" t="s">
        <v>126</v>
      </c>
      <c r="C37" s="228" t="s">
        <v>12</v>
      </c>
      <c r="D37" s="228">
        <v>2</v>
      </c>
      <c r="E37" s="228">
        <v>47432</v>
      </c>
      <c r="F37" s="228">
        <v>94864</v>
      </c>
    </row>
    <row r="38" spans="1:6" x14ac:dyDescent="0.25">
      <c r="A38" s="10" t="e">
        <f t="shared" si="1"/>
        <v>#REF!</v>
      </c>
      <c r="B38" s="226" t="s">
        <v>125</v>
      </c>
      <c r="C38" s="228" t="s">
        <v>12</v>
      </c>
      <c r="D38" s="228">
        <v>1</v>
      </c>
      <c r="E38" s="228">
        <v>80199</v>
      </c>
      <c r="F38" s="228">
        <v>80199</v>
      </c>
    </row>
    <row r="39" spans="1:6" x14ac:dyDescent="0.25">
      <c r="A39" s="4" t="e">
        <f t="shared" si="1"/>
        <v>#REF!</v>
      </c>
      <c r="B39" t="s">
        <v>118</v>
      </c>
      <c r="C39" s="231" t="s">
        <v>85</v>
      </c>
      <c r="D39" s="231">
        <v>43.059999999999995</v>
      </c>
      <c r="E39" s="234">
        <v>1690</v>
      </c>
      <c r="F39" s="235">
        <v>72771.399999999994</v>
      </c>
    </row>
  </sheetData>
  <autoFilter ref="A1:Q1" xr:uid="{EEE69EAF-58AD-41D8-967C-7B9134188FE5}">
    <sortState xmlns:xlrd2="http://schemas.microsoft.com/office/spreadsheetml/2017/richdata2" ref="A2:Q39">
      <sortCondition descending="1" ref="F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PRESUPUESTO</vt:lpstr>
      <vt:lpstr>Hoja1 (2)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 SIERRA BUSTOS</dc:creator>
  <cp:lastModifiedBy>SANDRA ROTARBARIA</cp:lastModifiedBy>
  <dcterms:created xsi:type="dcterms:W3CDTF">2025-05-14T19:25:34Z</dcterms:created>
  <dcterms:modified xsi:type="dcterms:W3CDTF">2026-10-15T19:15:19Z</dcterms:modified>
</cp:coreProperties>
</file>