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enovo\Desktop\SENA\PROCESOS CONTRACTUALES DRIVE\ESTUDIOS PREVIOS 2026\MANTENIMIENTO AUTOMOTRIZ\Mantenimiento vehiculos\"/>
    </mc:Choice>
  </mc:AlternateContent>
  <xr:revisionPtr revIDLastSave="0" documentId="13_ncr:1_{8E299356-1D01-43E4-AD96-B143C42C894E}" xr6:coauthVersionLast="47" xr6:coauthVersionMax="47" xr10:uidLastSave="{00000000-0000-0000-0000-000000000000}"/>
  <bookViews>
    <workbookView xWindow="-110" yWindow="-110" windowWidth="19420" windowHeight="11500" firstSheet="1" activeTab="1" xr2:uid="{A27B5C40-8E4A-42FF-872B-45D5117CADB2}"/>
  </bookViews>
  <sheets>
    <sheet name="Analisis_mercado" sheetId="1" state="hidden" r:id="rId1"/>
    <sheet name="Actividades 2025" sheetId="3" r:id="rId2"/>
    <sheet name="Adición" sheetId="4" state="hidden" r:id="rId3"/>
    <sheet name="Hoja1" sheetId="2" state="hidden" r:id="rId4"/>
  </sheets>
  <definedNames>
    <definedName name="_xlnm._FilterDatabase" localSheetId="1" hidden="1">'Actividades 2025'!$A$1:$BN$1</definedName>
    <definedName name="_xlnm._FilterDatabase" localSheetId="2" hidden="1">Adición!$AR$1:$AR$99</definedName>
    <definedName name="_xlnm._FilterDatabase" localSheetId="0" hidden="1">Analisis_mercado!$AN$1:$AN$99</definedName>
    <definedName name="_xlnm.Print_Area" localSheetId="1">'Actividades 2025'!#REF!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13" i="3" l="1"/>
  <c r="G215" i="3"/>
  <c r="G216" i="3"/>
  <c r="G217" i="3"/>
  <c r="G219" i="3"/>
  <c r="G220" i="3"/>
  <c r="G3" i="3"/>
  <c r="G4" i="3"/>
  <c r="G5" i="3"/>
  <c r="G6" i="3"/>
  <c r="G7" i="3"/>
  <c r="G8" i="3"/>
  <c r="G9" i="3"/>
  <c r="G10" i="3"/>
  <c r="G11" i="3"/>
  <c r="G12" i="3"/>
  <c r="G13" i="3"/>
  <c r="G14" i="3"/>
  <c r="G15" i="3"/>
  <c r="G16" i="3"/>
  <c r="G17" i="3"/>
  <c r="G18" i="3"/>
  <c r="G19" i="3"/>
  <c r="G20" i="3"/>
  <c r="G21" i="3"/>
  <c r="G22" i="3"/>
  <c r="G23" i="3"/>
  <c r="G24" i="3"/>
  <c r="G25" i="3"/>
  <c r="G26" i="3"/>
  <c r="G27" i="3"/>
  <c r="G28" i="3"/>
  <c r="G29"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4" i="3"/>
  <c r="G95" i="3"/>
  <c r="G96"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6" i="3"/>
  <c r="G157" i="3"/>
  <c r="G158" i="3"/>
  <c r="G159" i="3"/>
  <c r="G160" i="3"/>
  <c r="G161" i="3"/>
  <c r="G162" i="3"/>
  <c r="G163" i="3"/>
  <c r="G164" i="3"/>
  <c r="G165" i="3"/>
  <c r="G166" i="3"/>
  <c r="G167" i="3"/>
  <c r="G168" i="3"/>
  <c r="G169" i="3"/>
  <c r="G170" i="3"/>
  <c r="G171" i="3"/>
  <c r="G172" i="3"/>
  <c r="G173" i="3"/>
  <c r="G174" i="3"/>
  <c r="G175" i="3"/>
  <c r="G176" i="3"/>
  <c r="G177" i="3"/>
  <c r="G178" i="3"/>
  <c r="G179" i="3"/>
  <c r="G180" i="3"/>
  <c r="G181" i="3"/>
  <c r="G182" i="3"/>
  <c r="G183" i="3"/>
  <c r="G184" i="3"/>
  <c r="G185" i="3"/>
  <c r="G186" i="3"/>
  <c r="G188" i="3"/>
  <c r="G189" i="3"/>
  <c r="G190" i="3"/>
  <c r="G191" i="3"/>
  <c r="G192" i="3"/>
  <c r="G193" i="3"/>
  <c r="G194" i="3"/>
  <c r="G195" i="3"/>
  <c r="G196" i="3"/>
  <c r="G197" i="3"/>
  <c r="G198" i="3"/>
  <c r="G199" i="3"/>
  <c r="G200" i="3"/>
  <c r="G201" i="3"/>
  <c r="G202" i="3"/>
  <c r="G203" i="3"/>
  <c r="G204" i="3"/>
  <c r="G205" i="3"/>
  <c r="G206" i="3"/>
  <c r="G207" i="3"/>
  <c r="G208" i="3"/>
  <c r="G209" i="3"/>
  <c r="G210" i="3"/>
  <c r="G2" i="3"/>
  <c r="AR79" i="4"/>
  <c r="AQ77" i="4"/>
  <c r="AR77" i="4" s="1"/>
  <c r="AQ71" i="4"/>
  <c r="AR71" i="4" s="1"/>
  <c r="AQ70" i="4"/>
  <c r="AR70" i="4" s="1"/>
  <c r="AQ69" i="4"/>
  <c r="AR69" i="4" s="1"/>
  <c r="AQ68" i="4"/>
  <c r="AR68" i="4" s="1"/>
  <c r="AQ67" i="4"/>
  <c r="AR67" i="4" s="1"/>
  <c r="AQ66" i="4"/>
  <c r="AR66" i="4" s="1"/>
  <c r="AQ65" i="4"/>
  <c r="AR65" i="4" s="1"/>
  <c r="AQ64" i="4"/>
  <c r="AR64" i="4" s="1"/>
  <c r="AQ63" i="4"/>
  <c r="AR63" i="4" s="1"/>
  <c r="AQ62" i="4"/>
  <c r="AR62" i="4" s="1"/>
  <c r="AQ61" i="4"/>
  <c r="AR61" i="4" s="1"/>
  <c r="AQ60" i="4"/>
  <c r="AR60" i="4" s="1"/>
  <c r="AQ59" i="4"/>
  <c r="AR59" i="4" s="1"/>
  <c r="AQ58" i="4"/>
  <c r="AR58" i="4" s="1"/>
  <c r="AQ57" i="4"/>
  <c r="AR57" i="4" s="1"/>
  <c r="AQ56" i="4"/>
  <c r="AR56" i="4" s="1"/>
  <c r="AQ55" i="4"/>
  <c r="AR55" i="4" s="1"/>
  <c r="AQ54" i="4"/>
  <c r="AR54" i="4" s="1"/>
  <c r="AQ53" i="4"/>
  <c r="AR53" i="4" s="1"/>
  <c r="AQ52" i="4"/>
  <c r="AR52" i="4" s="1"/>
  <c r="AQ51" i="4"/>
  <c r="AR51" i="4" s="1"/>
  <c r="AQ50" i="4"/>
  <c r="AR50" i="4" s="1"/>
  <c r="AQ49" i="4"/>
  <c r="AR49" i="4" s="1"/>
  <c r="AQ48" i="4"/>
  <c r="AR48" i="4" s="1"/>
  <c r="AQ47" i="4"/>
  <c r="AR47" i="4" s="1"/>
  <c r="AQ46" i="4"/>
  <c r="AR46" i="4" s="1"/>
  <c r="AQ45" i="4"/>
  <c r="AR45" i="4" s="1"/>
  <c r="AQ44" i="4"/>
  <c r="AR44" i="4" s="1"/>
  <c r="AQ43" i="4"/>
  <c r="AR43" i="4" s="1"/>
  <c r="AQ42" i="4"/>
  <c r="AR42" i="4" s="1"/>
  <c r="AQ40" i="4"/>
  <c r="AR40" i="4" s="1"/>
  <c r="AQ39" i="4"/>
  <c r="AR39" i="4" s="1"/>
  <c r="AQ37" i="4"/>
  <c r="AR37" i="4" s="1"/>
  <c r="AQ36" i="4"/>
  <c r="AR36" i="4" s="1"/>
  <c r="AQ35" i="4"/>
  <c r="AR35" i="4" s="1"/>
  <c r="AQ34" i="4"/>
  <c r="AR34" i="4" s="1"/>
  <c r="AQ33" i="4"/>
  <c r="AR33" i="4" s="1"/>
  <c r="AQ32" i="4"/>
  <c r="AR32" i="4" s="1"/>
  <c r="AQ31" i="4"/>
  <c r="AR31" i="4" s="1"/>
  <c r="AQ30" i="4"/>
  <c r="AR30" i="4" s="1"/>
  <c r="AQ29" i="4"/>
  <c r="AR29" i="4" s="1"/>
  <c r="AQ28" i="4"/>
  <c r="AR28" i="4" s="1"/>
  <c r="AQ27" i="4"/>
  <c r="AR27" i="4" s="1"/>
  <c r="AQ26" i="4"/>
  <c r="AR26" i="4" s="1"/>
  <c r="AQ25" i="4"/>
  <c r="AR25" i="4" s="1"/>
  <c r="AQ24" i="4"/>
  <c r="AR24" i="4" s="1"/>
  <c r="AQ23" i="4"/>
  <c r="AR23" i="4" s="1"/>
  <c r="AQ22" i="4"/>
  <c r="AR22" i="4" s="1"/>
  <c r="AQ21" i="4"/>
  <c r="AR21" i="4" s="1"/>
  <c r="AQ20" i="4"/>
  <c r="AR20" i="4" s="1"/>
  <c r="AQ19" i="4"/>
  <c r="AR19" i="4" s="1"/>
  <c r="AQ18" i="4"/>
  <c r="AR18" i="4" s="1"/>
  <c r="AQ17" i="4"/>
  <c r="AR17" i="4" s="1"/>
  <c r="AQ16" i="4"/>
  <c r="AR16" i="4" s="1"/>
  <c r="AQ15" i="4"/>
  <c r="AR15" i="4" s="1"/>
  <c r="AQ14" i="4"/>
  <c r="AR14" i="4" s="1"/>
  <c r="AQ13" i="4"/>
  <c r="AR13" i="4" s="1"/>
  <c r="AQ12" i="4"/>
  <c r="AR12" i="4" s="1"/>
  <c r="AQ11" i="4"/>
  <c r="AR11" i="4" s="1"/>
  <c r="AQ10" i="4"/>
  <c r="AR10" i="4" s="1"/>
  <c r="AQ9" i="4"/>
  <c r="AR9" i="4" s="1"/>
  <c r="AQ8" i="4"/>
  <c r="AR8" i="4" s="1"/>
  <c r="AQ7" i="4"/>
  <c r="AR7" i="4" s="1"/>
  <c r="AR78" i="4" s="1"/>
  <c r="O19" i="2" l="1"/>
  <c r="D16" i="2"/>
  <c r="D8" i="2"/>
  <c r="D15" i="2"/>
  <c r="AO78" i="1"/>
  <c r="AM36" i="1"/>
  <c r="AN36" i="1" s="1"/>
  <c r="AM14" i="1"/>
  <c r="AN14" i="1" s="1"/>
  <c r="AM15" i="1"/>
  <c r="AN15" i="1" s="1"/>
  <c r="AM16" i="1"/>
  <c r="AN16" i="1" s="1"/>
  <c r="AM17" i="1"/>
  <c r="AN17" i="1" s="1"/>
  <c r="AM18" i="1"/>
  <c r="AN18" i="1" s="1"/>
  <c r="AM19" i="1"/>
  <c r="AN19" i="1" s="1"/>
  <c r="AM20" i="1"/>
  <c r="AN20" i="1" s="1"/>
  <c r="AM21" i="1"/>
  <c r="AN21" i="1"/>
  <c r="AM22" i="1"/>
  <c r="AN22" i="1" s="1"/>
  <c r="AM23" i="1"/>
  <c r="AN23" i="1"/>
  <c r="AM24" i="1"/>
  <c r="AN24" i="1" s="1"/>
  <c r="AM25" i="1"/>
  <c r="AN25" i="1" s="1"/>
  <c r="AM26" i="1"/>
  <c r="AN26" i="1" s="1"/>
  <c r="AM27" i="1"/>
  <c r="AN27" i="1" s="1"/>
  <c r="AM28" i="1"/>
  <c r="AN28" i="1" s="1"/>
  <c r="AM29" i="1"/>
  <c r="AN29" i="1"/>
  <c r="AM30" i="1"/>
  <c r="AN30" i="1" s="1"/>
  <c r="AM31" i="1"/>
  <c r="AN31" i="1" s="1"/>
  <c r="AM32" i="1"/>
  <c r="AN32" i="1" s="1"/>
  <c r="AM33" i="1"/>
  <c r="AN33" i="1" s="1"/>
  <c r="AM34" i="1"/>
  <c r="AN34" i="1" s="1"/>
  <c r="AM35" i="1"/>
  <c r="AN35" i="1" s="1"/>
  <c r="AM37" i="1"/>
  <c r="AN37" i="1" s="1"/>
  <c r="AM38" i="1"/>
  <c r="AN38" i="1" s="1"/>
  <c r="AM39" i="1"/>
  <c r="AN39" i="1" s="1"/>
  <c r="AM40" i="1"/>
  <c r="AN40" i="1" s="1"/>
  <c r="AD14" i="1"/>
  <c r="Z14" i="1"/>
  <c r="X14" i="1"/>
  <c r="V14" i="1"/>
  <c r="T14" i="1"/>
  <c r="H14" i="1"/>
  <c r="H20" i="1"/>
  <c r="V20" i="1"/>
  <c r="X20" i="1"/>
  <c r="Z20" i="1"/>
  <c r="AD20" i="1"/>
  <c r="AM77" i="1"/>
  <c r="AN77" i="1" s="1"/>
  <c r="AL77" i="1"/>
  <c r="AJ77" i="1"/>
  <c r="AH77" i="1"/>
  <c r="AD77" i="1"/>
  <c r="AM76" i="1"/>
  <c r="AN76" i="1" s="1"/>
  <c r="AL76" i="1"/>
  <c r="AJ76" i="1"/>
  <c r="AH76" i="1"/>
  <c r="AD76" i="1"/>
  <c r="AM75" i="1"/>
  <c r="AN75" i="1" s="1"/>
  <c r="AL75" i="1"/>
  <c r="AJ75" i="1"/>
  <c r="AH75" i="1"/>
  <c r="AD75" i="1"/>
  <c r="AM74" i="1"/>
  <c r="AN74" i="1" s="1"/>
  <c r="AL74" i="1"/>
  <c r="AJ74" i="1"/>
  <c r="AH74" i="1"/>
  <c r="AD74" i="1"/>
  <c r="AM73" i="1"/>
  <c r="AN73" i="1" s="1"/>
  <c r="AL73" i="1"/>
  <c r="AJ73" i="1"/>
  <c r="AH73" i="1"/>
  <c r="AD73" i="1"/>
  <c r="AM72" i="1"/>
  <c r="AN72" i="1" s="1"/>
  <c r="AL72" i="1"/>
  <c r="AJ72" i="1"/>
  <c r="AH72" i="1"/>
  <c r="AD72" i="1"/>
  <c r="AM70" i="1"/>
  <c r="AN70" i="1" s="1"/>
  <c r="AL70" i="1"/>
  <c r="AJ70" i="1"/>
  <c r="AH70" i="1"/>
  <c r="AD70" i="1"/>
  <c r="AM69" i="1"/>
  <c r="AN69" i="1" s="1"/>
  <c r="AL69" i="1"/>
  <c r="AJ69" i="1"/>
  <c r="AH69" i="1"/>
  <c r="AD69" i="1"/>
  <c r="AM68" i="1"/>
  <c r="AN68" i="1" s="1"/>
  <c r="AL68" i="1"/>
  <c r="AJ68" i="1"/>
  <c r="AH68" i="1"/>
  <c r="AD68" i="1"/>
  <c r="AM67" i="1"/>
  <c r="AN67" i="1" s="1"/>
  <c r="AL67" i="1"/>
  <c r="AJ67" i="1"/>
  <c r="AH67" i="1"/>
  <c r="AD67" i="1"/>
  <c r="AM66" i="1"/>
  <c r="AN66" i="1" s="1"/>
  <c r="AL66" i="1"/>
  <c r="AJ66" i="1"/>
  <c r="AH66" i="1"/>
  <c r="AD66" i="1"/>
  <c r="AM65" i="1"/>
  <c r="AN65" i="1" s="1"/>
  <c r="AL65" i="1"/>
  <c r="AJ65" i="1"/>
  <c r="AH65" i="1"/>
  <c r="AD65" i="1"/>
  <c r="AM64" i="1"/>
  <c r="AN64" i="1" s="1"/>
  <c r="AL64" i="1"/>
  <c r="AJ64" i="1"/>
  <c r="AH64" i="1"/>
  <c r="AD64" i="1"/>
  <c r="AM63" i="1"/>
  <c r="AN63" i="1" s="1"/>
  <c r="AL63" i="1"/>
  <c r="AJ63" i="1"/>
  <c r="AH63" i="1"/>
  <c r="AD63" i="1"/>
  <c r="AM62" i="1"/>
  <c r="AN62" i="1" s="1"/>
  <c r="AL62" i="1"/>
  <c r="AJ62" i="1"/>
  <c r="AH62" i="1"/>
  <c r="AD62" i="1"/>
  <c r="AM61" i="1"/>
  <c r="AN61" i="1" s="1"/>
  <c r="AL61" i="1"/>
  <c r="AJ61" i="1"/>
  <c r="AH61" i="1"/>
  <c r="AD61" i="1"/>
  <c r="AM60" i="1"/>
  <c r="AN60" i="1" s="1"/>
  <c r="AL60" i="1"/>
  <c r="AJ60" i="1"/>
  <c r="AH60" i="1"/>
  <c r="AD60" i="1"/>
  <c r="AM59" i="1"/>
  <c r="AN59" i="1" s="1"/>
  <c r="AL59" i="1"/>
  <c r="AJ59" i="1"/>
  <c r="AH59" i="1"/>
  <c r="AD59" i="1"/>
  <c r="AM58" i="1"/>
  <c r="AN58" i="1" s="1"/>
  <c r="AL58" i="1"/>
  <c r="AJ58" i="1"/>
  <c r="AH58" i="1"/>
  <c r="AD58" i="1"/>
  <c r="AM57" i="1"/>
  <c r="AN57" i="1" s="1"/>
  <c r="AL57" i="1"/>
  <c r="AJ57" i="1"/>
  <c r="AH57" i="1"/>
  <c r="AD57" i="1"/>
  <c r="AM56" i="1"/>
  <c r="AN56" i="1" s="1"/>
  <c r="AL56" i="1"/>
  <c r="AJ56" i="1"/>
  <c r="AH56" i="1"/>
  <c r="AD56" i="1"/>
  <c r="AM55" i="1"/>
  <c r="AN55" i="1" s="1"/>
  <c r="AL55" i="1"/>
  <c r="AJ55" i="1"/>
  <c r="AH55" i="1"/>
  <c r="AD55" i="1"/>
  <c r="AM54" i="1"/>
  <c r="AN54" i="1" s="1"/>
  <c r="AL54" i="1"/>
  <c r="AJ54" i="1"/>
  <c r="AH54" i="1"/>
  <c r="AD54" i="1"/>
  <c r="AM53" i="1"/>
  <c r="AN53" i="1" s="1"/>
  <c r="AL53" i="1"/>
  <c r="AJ53" i="1"/>
  <c r="AH53" i="1"/>
  <c r="AD53" i="1"/>
  <c r="AM52" i="1"/>
  <c r="AN52" i="1" s="1"/>
  <c r="AL52" i="1"/>
  <c r="AJ52" i="1"/>
  <c r="AH52" i="1"/>
  <c r="AD52" i="1"/>
  <c r="AM51" i="1"/>
  <c r="AN51" i="1" s="1"/>
  <c r="AL51" i="1"/>
  <c r="AJ51" i="1"/>
  <c r="AH51" i="1"/>
  <c r="AD51" i="1"/>
  <c r="AM50" i="1"/>
  <c r="AN50" i="1" s="1"/>
  <c r="AL50" i="1"/>
  <c r="AJ50" i="1"/>
  <c r="AH50" i="1"/>
  <c r="AD50" i="1"/>
  <c r="AM49" i="1"/>
  <c r="AN49" i="1" s="1"/>
  <c r="AL49" i="1"/>
  <c r="AJ49" i="1"/>
  <c r="AH49" i="1"/>
  <c r="AD49" i="1"/>
  <c r="AM48" i="1"/>
  <c r="AN48" i="1" s="1"/>
  <c r="AL48" i="1"/>
  <c r="AJ48" i="1"/>
  <c r="AH48" i="1"/>
  <c r="AD48" i="1"/>
  <c r="AM47" i="1"/>
  <c r="AN47" i="1" s="1"/>
  <c r="AL47" i="1"/>
  <c r="AJ47" i="1"/>
  <c r="AH47" i="1"/>
  <c r="AD47" i="1"/>
  <c r="AM46" i="1"/>
  <c r="AN46" i="1" s="1"/>
  <c r="AL46" i="1"/>
  <c r="AJ46" i="1"/>
  <c r="AH46" i="1"/>
  <c r="AD46" i="1"/>
  <c r="AM45" i="1"/>
  <c r="AN45" i="1" s="1"/>
  <c r="AL45" i="1"/>
  <c r="AJ45" i="1"/>
  <c r="AH45" i="1"/>
  <c r="AD45" i="1"/>
  <c r="AM44" i="1"/>
  <c r="AN44" i="1" s="1"/>
  <c r="AL44" i="1"/>
  <c r="AJ44" i="1"/>
  <c r="AH44" i="1"/>
  <c r="AD44" i="1"/>
  <c r="AM43" i="1"/>
  <c r="AL43" i="1"/>
  <c r="AJ43" i="1"/>
  <c r="AH43" i="1"/>
  <c r="AD43" i="1"/>
  <c r="AD40" i="1"/>
  <c r="AB40" i="1"/>
  <c r="Z40" i="1"/>
  <c r="X40" i="1"/>
  <c r="V40" i="1"/>
  <c r="T40" i="1"/>
  <c r="AD39" i="1"/>
  <c r="AB39" i="1"/>
  <c r="Z39" i="1"/>
  <c r="X39" i="1"/>
  <c r="V39" i="1"/>
  <c r="T39" i="1"/>
  <c r="H39" i="1"/>
  <c r="AD38" i="1"/>
  <c r="Z38" i="1"/>
  <c r="X38" i="1"/>
  <c r="V38" i="1"/>
  <c r="H38" i="1"/>
  <c r="AD37" i="1"/>
  <c r="Z37" i="1"/>
  <c r="X37" i="1"/>
  <c r="V37" i="1"/>
  <c r="H37" i="1"/>
  <c r="AD36" i="1"/>
  <c r="Z36" i="1"/>
  <c r="X36" i="1"/>
  <c r="V36" i="1"/>
  <c r="AD35" i="1"/>
  <c r="AB35" i="1"/>
  <c r="Z35" i="1"/>
  <c r="X35" i="1"/>
  <c r="V35" i="1"/>
  <c r="H35" i="1"/>
  <c r="AD34" i="1"/>
  <c r="Z34" i="1"/>
  <c r="X34" i="1"/>
  <c r="V34" i="1"/>
  <c r="H34" i="1"/>
  <c r="AD33" i="1"/>
  <c r="AB33" i="1"/>
  <c r="Z33" i="1"/>
  <c r="X33" i="1"/>
  <c r="V33" i="1"/>
  <c r="H33" i="1"/>
  <c r="AD32" i="1"/>
  <c r="AB32" i="1"/>
  <c r="Z32" i="1"/>
  <c r="X32" i="1"/>
  <c r="V32" i="1"/>
  <c r="H32" i="1"/>
  <c r="AD31" i="1"/>
  <c r="Z31" i="1"/>
  <c r="X31" i="1"/>
  <c r="V31" i="1"/>
  <c r="H31" i="1"/>
  <c r="AD30" i="1"/>
  <c r="Z30" i="1"/>
  <c r="X30" i="1"/>
  <c r="V30" i="1"/>
  <c r="H30" i="1"/>
  <c r="AD29" i="1"/>
  <c r="Z29" i="1"/>
  <c r="X29" i="1"/>
  <c r="V29" i="1"/>
  <c r="H29" i="1"/>
  <c r="AD28" i="1"/>
  <c r="Z28" i="1"/>
  <c r="X28" i="1"/>
  <c r="V28" i="1"/>
  <c r="H28" i="1"/>
  <c r="AD27" i="1"/>
  <c r="Z27" i="1"/>
  <c r="X27" i="1"/>
  <c r="V27" i="1"/>
  <c r="H27" i="1"/>
  <c r="AD26" i="1"/>
  <c r="Z26" i="1"/>
  <c r="X26" i="1"/>
  <c r="V26" i="1"/>
  <c r="H26" i="1"/>
  <c r="AD25" i="1"/>
  <c r="Z25" i="1"/>
  <c r="X25" i="1"/>
  <c r="V25" i="1"/>
  <c r="H25" i="1"/>
  <c r="AD24" i="1"/>
  <c r="Z24" i="1"/>
  <c r="X24" i="1"/>
  <c r="V24" i="1"/>
  <c r="H24" i="1"/>
  <c r="AD23" i="1"/>
  <c r="Z23" i="1"/>
  <c r="X23" i="1"/>
  <c r="V23" i="1"/>
  <c r="H23" i="1"/>
  <c r="AD22" i="1"/>
  <c r="Z22" i="1"/>
  <c r="X22" i="1"/>
  <c r="V22" i="1"/>
  <c r="T22" i="1"/>
  <c r="H22" i="1"/>
  <c r="AD21" i="1"/>
  <c r="Z21" i="1"/>
  <c r="X21" i="1"/>
  <c r="V21" i="1"/>
  <c r="T21" i="1"/>
  <c r="H21" i="1"/>
  <c r="AD19" i="1"/>
  <c r="Z19" i="1"/>
  <c r="X19" i="1"/>
  <c r="V19" i="1"/>
  <c r="T19" i="1"/>
  <c r="H19" i="1"/>
  <c r="AD18" i="1"/>
  <c r="Z18" i="1"/>
  <c r="X18" i="1"/>
  <c r="V18" i="1"/>
  <c r="T18" i="1"/>
  <c r="H18" i="1"/>
  <c r="AD17" i="1"/>
  <c r="Z17" i="1"/>
  <c r="X17" i="1"/>
  <c r="V17" i="1"/>
  <c r="T17" i="1"/>
  <c r="AD16" i="1"/>
  <c r="Z16" i="1"/>
  <c r="X16" i="1"/>
  <c r="V16" i="1"/>
  <c r="T16" i="1"/>
  <c r="H16" i="1"/>
  <c r="AD15" i="1"/>
  <c r="Z15" i="1"/>
  <c r="X15" i="1"/>
  <c r="V15" i="1"/>
  <c r="T15" i="1"/>
  <c r="H15" i="1"/>
  <c r="AM13" i="1"/>
  <c r="AN13" i="1" s="1"/>
  <c r="AD13" i="1"/>
  <c r="Z13" i="1"/>
  <c r="X13" i="1"/>
  <c r="V13" i="1"/>
  <c r="T13" i="1"/>
  <c r="H13" i="1"/>
  <c r="AM12" i="1"/>
  <c r="AN12" i="1" s="1"/>
  <c r="AD12" i="1"/>
  <c r="Z12" i="1"/>
  <c r="X12" i="1"/>
  <c r="V12" i="1"/>
  <c r="T12" i="1"/>
  <c r="H12" i="1"/>
  <c r="AM11" i="1"/>
  <c r="AN11" i="1" s="1"/>
  <c r="AD11" i="1"/>
  <c r="Z11" i="1"/>
  <c r="X11" i="1"/>
  <c r="V11" i="1"/>
  <c r="T11" i="1"/>
  <c r="AM10" i="1"/>
  <c r="AN10" i="1" s="1"/>
  <c r="AD10" i="1"/>
  <c r="Z10" i="1"/>
  <c r="X10" i="1"/>
  <c r="V10" i="1"/>
  <c r="H10" i="1"/>
  <c r="AM9" i="1"/>
  <c r="AN9" i="1" s="1"/>
  <c r="AD9" i="1"/>
  <c r="Z9" i="1"/>
  <c r="X9" i="1"/>
  <c r="V9" i="1"/>
  <c r="T9" i="1"/>
  <c r="H9" i="1"/>
  <c r="AM8" i="1"/>
  <c r="AN8" i="1" s="1"/>
  <c r="AD8" i="1"/>
  <c r="Z8" i="1"/>
  <c r="X8" i="1"/>
  <c r="V8" i="1"/>
  <c r="T8" i="1"/>
  <c r="H8" i="1"/>
  <c r="AM7" i="1"/>
  <c r="AN7" i="1" s="1"/>
  <c r="AD7" i="1"/>
  <c r="Z7" i="1"/>
  <c r="X7" i="1"/>
  <c r="V7" i="1"/>
  <c r="T7" i="1"/>
  <c r="H7" i="1"/>
  <c r="AN41" i="1" l="1"/>
  <c r="AN78" i="1"/>
  <c r="AN79" i="1" s="1"/>
  <c r="AN43" i="1"/>
  <c r="AN71" i="1" s="1"/>
</calcChain>
</file>

<file path=xl/sharedStrings.xml><?xml version="1.0" encoding="utf-8"?>
<sst xmlns="http://schemas.openxmlformats.org/spreadsheetml/2006/main" count="937" uniqueCount="292">
  <si>
    <t>SENA
CENTRO PARA EL DESARROLLO TECNOLÓGICO DE LA CONSTRUCCIÓN Y LA INDUSTRIA
ESTUDIO DE MERCADO</t>
  </si>
  <si>
    <r>
      <rPr>
        <b/>
        <sz val="14"/>
        <rFont val="Calibri"/>
        <family val="2"/>
        <scheme val="minor"/>
      </rPr>
      <t xml:space="preserve">Objeto: </t>
    </r>
    <r>
      <rPr>
        <sz val="14"/>
        <rFont val="Calibri"/>
        <family val="2"/>
        <scheme val="minor"/>
      </rPr>
      <t>Contrato de prestación del servicio de mantenimiento preventivo y correctivo incluyendo el suministro de repuestos y accesorios de los vehículos que conforman el parque automotor, aula-móvil y la maquinaria pesada del Centro para el Desarrollo Tecnológico de la Construcción y la Industria SENA Regional Quindío.</t>
    </r>
  </si>
  <si>
    <t>ITEM</t>
  </si>
  <si>
    <t>CODIGO UNSPSC</t>
  </si>
  <si>
    <t>NOMBRE</t>
  </si>
  <si>
    <t xml:space="preserve">CARACTERISTICAS TECNICAS /DESCRIPCIÓN </t>
  </si>
  <si>
    <t>UNIDAD</t>
  </si>
  <si>
    <t>CANTIDAD INDICATIVA</t>
  </si>
  <si>
    <t>COTIZACION 1
JARLES ALBERTO CARMONA ROMERO LUBRIAUTOS
NIT 18.496.359-2</t>
  </si>
  <si>
    <t>SERVIAUTOS DOSQUEBRADAS SAS NIT: 901046633-9</t>
  </si>
  <si>
    <t xml:space="preserve">HIDRONEUMATICA JH S.A.S. NIT 901122178-4 </t>
  </si>
  <si>
    <t>SALUDCAR OPERACION COLOMBIA S.A NIT: 900251438 - 3</t>
  </si>
  <si>
    <t>POLARIZADOS EL CARRIEL</t>
  </si>
  <si>
    <t>CATERCOL S.A 
NIT 891.410.635-9</t>
  </si>
  <si>
    <t>GBR MAQUINARIA Y REPARACIONES S.A.S
NIT 900.713.403-1</t>
  </si>
  <si>
    <t>OPEN TRACTOR S.A.S
NIT 900.554.325-0</t>
  </si>
  <si>
    <t>ANÁLISIS DE PRECIO</t>
  </si>
  <si>
    <t>CAMIONETA Chevrolet Luv DOHC v6/2002</t>
  </si>
  <si>
    <t xml:space="preserve">CAMIONETA Chevrolet Luv D Max 2011 </t>
  </si>
  <si>
    <t xml:space="preserve"> Volkswagen; Tiguan modelo:2019</t>
  </si>
  <si>
    <t>Volqueta Chevrolet NQR-año 2013</t>
  </si>
  <si>
    <t xml:space="preserve"> AULA MOVIL Hyundai HD72 modelo:2009</t>
  </si>
  <si>
    <t>Vr. Unitario IVA Incluido</t>
  </si>
  <si>
    <t>Vr total IVA incluido</t>
  </si>
  <si>
    <t>ANALISIS DEL PRECIO IVA INCLUIDO</t>
  </si>
  <si>
    <t>MANTENIMIENTO PREVENTIVO: La entidad requiere el servicio de mantenimiento 
preventivo de los vehículos del parque automotor de CDTCI que se relacionan a 
continuación, las actividades y repuestos a suministrar serán las siguientes y deberá 
realizarse a los vehículos que los requieran, de conformidad con las especificaciones 
técnicas de cada uno de los vehículos
 CAMIONETA Chevrolet Luv DOHC v6/2002
 CAMIONETA Chevrolet Luv D Max 2011 
 Volkswagen; Tiguan modelo:2019;
 Volqueta Chevrolet NQR-año 2013
 AULA MOVIL Hyundai HD72 modelo:2009</t>
  </si>
  <si>
    <t>Revisión, suministro e instalación de filtro de aire</t>
  </si>
  <si>
    <t>unidad</t>
  </si>
  <si>
    <t>Revisión, suministro e instalación de filtro de combustible</t>
  </si>
  <si>
    <t xml:space="preserve">Revisión, suministro e instalación de filtro de aceite </t>
  </si>
  <si>
    <t xml:space="preserve">Revisión, suministro y cambio de aceite </t>
  </si>
  <si>
    <t xml:space="preserve">Verificación del estado y operación de todos los componentes del vehículo </t>
  </si>
  <si>
    <t>Rotación, balanceo, alineación y calibración de todas las llantas</t>
  </si>
  <si>
    <t>Drenaje de filtro de combustible en vehículos diésel cuando aplique</t>
  </si>
  <si>
    <t xml:space="preserve">Revisión, suministro y cambio refrigerante motor. </t>
  </si>
  <si>
    <t xml:space="preserve">Revisión Tanque, líneas de combustible, sedimentador (trampa). </t>
  </si>
  <si>
    <t>Revisión Batería: carga, bordes, conexiones y nivel electrolito</t>
  </si>
  <si>
    <t>Revisión Operación y fugas de frenos, inspección, graduación de bandas de frenos e inspección sistema de freno de estacionamiento.</t>
  </si>
  <si>
    <t>Revisión, suministro e instalación amortiguadores traseros vehículos hasta una tonelada o de cuatro llantas.</t>
  </si>
  <si>
    <t>Engrase general (columpios, bujes, pasadores muelles, crucetas, balinera central cardan, mecanismo dirección, barras, terminales, ¨splinders¨) promedio vehículos hasta una tonelada o con cuatro llantas</t>
  </si>
  <si>
    <t>MANTENIMIENTO CORRECTIVO
Nota: el mantenimiento se debe cotizar con Mano de Obra Incluida. Chevrolet Placa OIL620 modelo Luv DOHC v6/2002 placa OIL620 color verde regata 
motor 074418 chasis 8lbtfs25h20112016
PLACA DE INVENTARIO 106314295</t>
  </si>
  <si>
    <t>Realizar reparación del platón, cambio e instalación de lámina del piso del platón.</t>
  </si>
  <si>
    <t xml:space="preserve">Revisión, suministro y reparación de la caja de la doble transmisión. </t>
  </si>
  <si>
    <t>Revisión Técnico-mecánica y de emisiones contaminantes</t>
  </si>
  <si>
    <t>MANTENIMIENTO CORRECTIVO
Nota: el mantenimiento se debe cotizar con Mano de Obra Incluida. Chevrolet serial OCH703 modelo Luv D Max 2011; placa OCH703 motor 950078 chasis 
8lbetf3e2b9979570
PLACA DE INVENTARIO 92315011</t>
  </si>
  <si>
    <t>Revisión del sistema de suspensión y suministro e instalación cauchos y bujes, terminales</t>
  </si>
  <si>
    <t>Revisión de cardanes, realizar cambio e instalación de repuestos si es necesario. bujes, rodamientos, crucetas.</t>
  </si>
  <si>
    <t>Revisión Técnico-mecánica y de emisión de emisiones contaminantes</t>
  </si>
  <si>
    <t>MANTENIMIENTO CORRECTIVO
Nota: el mantenimiento se debe cotizar con Mano de Obra Incluida.Volkswagen; Tiguan modelo:2019; placa OCH783 chasis n 3VVK665N3KM001384 -
Motor CZD124584
PLACA DE INVENTARIO 92311017834</t>
  </si>
  <si>
    <t>Realizar el cambio e instalación de llantas con el mismo labrado que cumpla especificaciones de fabricanteMEDIDA: 215/65R17 ANCHO: 215 PERFIL:65 RIN:17 PRESIÓN MÁXIMA: 51 PSI INDICE DE VELOCIDAD: 99 V LATERAL: BSW ÍNDICE DE PESO:099/000 RATING DE VELOCIDAD: V PROTECCION DEL RIN: N</t>
  </si>
  <si>
    <t>Revisión Técnico-mecánica y de emisión de 
emisiones contaminantes primera revisión.</t>
  </si>
  <si>
    <t>MANTENIMIENTO CORRECTIVO
Nota: el mantenimiento se debe cotizar con Mano de Obra Incluida.Chevrolet NQR-año 2013 placa OCH727 motor 4HK1-021161 5.2L con carrocería chasis 
SN/9GDN1R757DB031598
PLACA DE INVENTARIO 923112279</t>
  </si>
  <si>
    <t xml:space="preserve">Realizar el suministro e instalación de las plumillas del vehículo </t>
  </si>
  <si>
    <t xml:space="preserve">Revisión Técnico-mecánica y de emisión de emisiones contaminantes </t>
  </si>
  <si>
    <t>Realizar el cambio e instalación de llantas que 
cumpla especificaciones de fabricante
Con el labrado que especifica el fabricante
MEDIDA: 215/75R17.5 
ANCHO: 215 
PERFIL:75 
RIN:17.5
PRESIÓN MÁXIMA: 51 PSI 
INDICE DE VELOCIDAD: 99 V 
LATERAL: BSW 
ÍNDICE DE PESO:099/000 
RATING DE VELOCIDAD: V 
PROTECCION DEL RIN: N</t>
  </si>
  <si>
    <t>Inflador tipo pistola, incluye reloj calibrador, manguera de llenado 15mts y acoples.</t>
  </si>
  <si>
    <t>Hyundai HD72 modelo:2009 placa OBI203 aula móvil de construcción chasis 
KMFGA17BP9C107410
PLACA DE INVENTARIO 92314168</t>
  </si>
  <si>
    <t>Realizar mantenimiento del sistema de suspensión (solo mano de obra)</t>
  </si>
  <si>
    <t>Realizar el mantenimiento al sistema hidráulico del elevador incluyendo el cambio del aceite hidráulico y corrección de fugas (solo mano de obra)</t>
  </si>
  <si>
    <t>Realizar reparación del sistema eléctrico AC del interior del furgón del aula móvil, y la reparación de las láminas internas de la mismas. Y cilindros neumáticos de las naves (puertas) laterales)</t>
  </si>
  <si>
    <t>Revisión Técnico-mecánica y de emisión de emisiones contaminantes.</t>
  </si>
  <si>
    <t>Realizar el cambio del diseño publicitario, compra de logos e instalación de los mismos según la norma legal vigente y la imagen institucional.</t>
  </si>
  <si>
    <t>Bombillos de stop de vehículo auxiliares</t>
  </si>
  <si>
    <t>Luces exploradoras con instalación.</t>
  </si>
  <si>
    <t>Tapizar Asientos del copiloto, el tapizado igual o 
similar al original.
Hyundai HD72 modelo:2009 placa</t>
  </si>
  <si>
    <t>Motor winche- malacate 
Capacidad 1ª Capa 305 kg
Potencia Motor 1.49 kW / 2 HP
Velocidad /min 42.5~72 ft / 13~22 m
Cable ø17/64 in x 197 ft | ø6.8 mm x 60 m                                                                              
Voltaje 1 Phase 110-120 /60Hz
Normas ASME B30.7 / B30.10 / ANSI-AWS</t>
  </si>
  <si>
    <t>MAQUINARIA PESADA</t>
  </si>
  <si>
    <t>MINIEXCAVADORA 
HYUNDAI 35Z-9 920814809</t>
  </si>
  <si>
    <t>Toma de muestras de los diferentes fluidos de la máquina miniexcavadora, envío a laboratorio especializado para análisis y entrega de los resultados del estudio. Incluye suministro de recipientes, mangueras y adhesivos para identificación de las 
muestras. (Ver tabla general de muestras) Son 07 muestras.</t>
  </si>
  <si>
    <t>Activación de servicio GPS por 01 año</t>
  </si>
  <si>
    <t>Suministro e instalación filtro separador de combustible referencia XJAU-00955 incluye tapón válvula de drenaje referencia XJAU-00957</t>
  </si>
  <si>
    <t>RETROCARGADOR CASE 
580 SUPER N 923111096</t>
  </si>
  <si>
    <t>Toma de muestras de los diferentes fluidos de la máquina retrocargador, envío a laboratorio especializado para análisis y entrega de los resultados del estudio. Incluye suministro de recipientes, mangueras y adhesivos para identificación de las muestras. (Ver tabla general de muestras) Son 8 muestras.</t>
  </si>
  <si>
    <t>Suministro e instalación tapa ventilada del tanque de combustible referencia 84293447 original de la casa matriz fabricante de la máquina</t>
  </si>
  <si>
    <t>Retiro, suministro e instalación mangueras hidráulicas del balde cargador referencias: 2 unidades 84351615 (51475601) y mangueras de los cilindros de volteo del balde cargador 01 
unidad referencia 84307492 y 01 unidad referencia 84307497(02 und referencia 48060843 y 02 und referencia 48060455).</t>
  </si>
  <si>
    <t>Retiro, suministro e instalación mangueras hidráulicas del cucharón referencias: 01 unidad referencia 84283823 y 01 unidad referencia 84283822 y 02 unidades Oring referencia 9991976</t>
  </si>
  <si>
    <t>Retiro, suministro e instalación mangueras hidráulicas del brazo referencias: 01 unidad referencia 84287836, 01 unidad referencia 84257621, 01 unidad referencia 84257632, 01  unidad referencia 84263625 y 05 unidades conector hidráulico referencia 9840535</t>
  </si>
  <si>
    <t>Retiro, suministro e instalación mangueras hidráulicas de la pluma referencias: 01 unidad referencia 84257628 (48000440, 48002248, 48001955) y 01 unidad referencia 84280749 (48001762, 48002163, 48001955)</t>
  </si>
  <si>
    <t>Tapizado en material tipo cuero sintético color negro de la silla del operador incluye silla y espaldar</t>
  </si>
  <si>
    <t>MINICARGADOR 
CATERPILLAR 236B3 
CABINADO 23112611</t>
  </si>
  <si>
    <t>Toma de muestras de los diferentes fluidos de la máquina minicargador, envío a laboratorio especializado para análisis y entrega de los resultados del estudio. Incluye suministro de
recipientes, mangueras y adhesivos para identificación de las muestras. (Ver tabla general de muestras) Son 7 muestras</t>
  </si>
  <si>
    <t>MINICARGADOR 
CATERPILLAR 
236B3 CANOPY 923112612</t>
  </si>
  <si>
    <t>Toma de muestras de los diferentes fluidos de la máquina minicargador, envío a laboratorio especializado para análisis y entrega de los resultados del estudio. Incluye suministro de
recipientes, mangueras y adhesivos para identificación de las muestras. (Ver tabla general de muestras). Son 7 muestras.</t>
  </si>
  <si>
    <t>Suministro tapete interior cabina referencia 218-5601</t>
  </si>
  <si>
    <t xml:space="preserve">Activación de servicio GPS por 01 año </t>
  </si>
  <si>
    <t>EXCAVADORA CATERPILLAR 320D 923112609</t>
  </si>
  <si>
    <t>Toma de muestras de los diferentes fluidos de la máquina excavadora, envío a laboratorio especializado para análisis y entrega de los resultados del estudio. Incluye suministro de
recipientes, mangueras y adhesivos para identificación de las muestras. (Ver tabla general de muestras) Son 8 muestras.</t>
  </si>
  <si>
    <t>Tapizado en material tipo cuero sintético color negro de la silla del operador incluye silla y espalda</t>
  </si>
  <si>
    <t>Retiro, suministro e instalación empaquetadura claraboya cabina referencia 189-2847</t>
  </si>
  <si>
    <t>Suministro e instalación de mangueras hidráulicas de accionamiento del cilindro del brazo referencia 187-6058</t>
  </si>
  <si>
    <t xml:space="preserve">Suministro e instalación de mangueras hidráulicas de accionamiento del cilindro del cucharon referencia 187-6058 </t>
  </si>
  <si>
    <t xml:space="preserve">Suministro e instalación de 04 sellos anulares del varillaje del cucharón referencia 093-1342 (367-8468) </t>
  </si>
  <si>
    <t>Revisión y puesta a punto de las condiciones para garantizar el cumplimiento de los requisitos definidos en la Resolución 1068 de 2015 de mintransporte registro en modulo Maquinaria Pesada del RUNT, Suministro e instalación sistema GPS, y activación del servicio por 01 año</t>
  </si>
  <si>
    <t>Suministro e instalación medidor de nivel para tanque de acpm referencia truckmaster de 240 galone</t>
  </si>
  <si>
    <t>MOTONIVELA
DORA 
CATERPILLAR 
120K 923112610</t>
  </si>
  <si>
    <t>Toma de muestras de los diferentes fluidos de la máquina motoniveladora, envío a laboratorio especializado para análisis y entrega de los resultados del estudio. Incluye suministro de recipientes, mangueras y adhesivos para identificación de las muestras. (Ver tabla general de muestras)</t>
  </si>
  <si>
    <t>Pintura general exterior de la máquina (superestructura, estructura inferior, vertedera, escarificador, rines) Pintura interior base ventilador; en todas actividades de pintura se 
incluye las actividades de preparación de superficies de acuerdo con su grado de deterioro, limpieza, aplicación de pintura en poliuretano brillante y suministro e instalación de calcomanías asi como el empleo de pintura para alta temperatura en caso de requerirse, incluye el traslado de máquina al taller de mantenimiento y traslado de la máquina a las instalaciones del SENA.</t>
  </si>
  <si>
    <t>Suministro e instalación de 02 mangueras hidráulicas de accionamiento del motor del círculo referencia 107-8146</t>
  </si>
  <si>
    <t xml:space="preserve"> Revisión y puesta a punto de las condiciones para garantizar el cumplimiento de los requisitos definidos en la Resolución 1068 de 2015 de mintransporte registro en modulo Maquinaria Pesada del RUNT, Suministro e instalación sistema GPS, y activación del servicio por 01 año. </t>
  </si>
  <si>
    <t>INSUMOS MAQUINARIA PESADA</t>
  </si>
  <si>
    <t>Filtro de aire primario referencia 110-6326</t>
  </si>
  <si>
    <t>Filtro de aire secundario referencia 110-6331</t>
  </si>
  <si>
    <t>Filtro de combustible referencia FF5421 / 84412164</t>
  </si>
  <si>
    <t>Filtro de combustible referencia 84565926</t>
  </si>
  <si>
    <t>Llanta 19,5 x 24 diseño IT525-R4 Tipo TL de huella profunda banda
de rodadura direccional y auto limpiante Clasificación 12 lonas,
profundidad del taco (1/32”) 34, peso 90,3 kg, carga máxima 3447
lbs, construcción tipo Bias. Referencia 45T061GEF</t>
  </si>
  <si>
    <t>Llanta 12 X 16,5 diseño IT323-I3 Tipo TL de huella profunda banda
de rodadura direccional y autolimpiante Clasificación 10 lonas,
profundidad del taco (1/32”) 34, peso 32kg, carga máxima 2540 kg,
sellomatic, construcción tipo Bias. Referencia 4323E8GY</t>
  </si>
  <si>
    <t>SUB TOTAL ( IVA INCLUIDO)</t>
  </si>
  <si>
    <t>TOTAL IVA INCLUIDO</t>
  </si>
  <si>
    <t xml:space="preserve">Unidad de medida </t>
  </si>
  <si>
    <t>Cotización 01 Salud car</t>
  </si>
  <si>
    <t>Cotización 02 CBG</t>
  </si>
  <si>
    <t xml:space="preserve">Promedio </t>
  </si>
  <si>
    <t xml:space="preserve">Cambio de aceite de motor, incluye: revisión, suministro e instalación de filtros de aire y aceite y arandelas y/o empaques necesarios. </t>
  </si>
  <si>
    <t>Unidad</t>
  </si>
  <si>
    <t xml:space="preserve">Cambio de filtro(s) de combustible, incluye: revisión, suministro e instalación incluyendo los accesorios necesarios como arandelas y/o empaques, entre otros. </t>
  </si>
  <si>
    <t>Rotación, balanceo, alineación y calibración de todas las llantas del vehículo</t>
  </si>
  <si>
    <t>Servicio de despinche de llanta. (Incluye el desmonte e instalación necesaria para la operatividad del vehículo)</t>
  </si>
  <si>
    <t>Balanceo de llanta. (Incluye el desmonte e instalación necesaria para la operatividad del vehículo)</t>
  </si>
  <si>
    <t>Revisión Batería: carga, bornes, conexiones y nivel electrolito</t>
  </si>
  <si>
    <t>Revisión de la operación del sistema de freno. Incluye graduación de bandas de frenos (para los vehículos en los que aplique) e inspección y ajuste de freno de estacionamiento.</t>
  </si>
  <si>
    <t>Lavada General (Incluye chasis, carrocería en interior)</t>
  </si>
  <si>
    <t>Polichada sencilla de vehículo (Para camiones se conisidera el cabezote únicamente)</t>
  </si>
  <si>
    <t>Mantenimiento general y ajuste de elevavidrios (Incluye suministo de repuestos del sistema)</t>
  </si>
  <si>
    <t>Mantenimiento de alarma, incluye cambio de baterias de los dos controles y ajuste del sistema en caso de ser necesario.</t>
  </si>
  <si>
    <t>Reparación de silla delantera acompañante, garantizando el correcto funcionamiento de todos sus mandos. Incluye ajuste y corrección de todos los sistemas de ajuste de la silla.</t>
  </si>
  <si>
    <t>Suministro e instalación de batería para camioneta Chevrolet Dmax 2011 1200MG - CCA 18°C 680Amps o similar.</t>
  </si>
  <si>
    <t>Suministro e instalación de las plumillas del vehículo (Vidrio Panorámico)</t>
  </si>
  <si>
    <t>Suministro e instalación de tapetes de la cabina</t>
  </si>
  <si>
    <t>Mantenimiento al sistema hidráulico del elevador incluyendo el cambio del aceite hidráulico y corrección de fugas</t>
  </si>
  <si>
    <t>Suministro e instalación de bombillo de luces de freno o direccional</t>
  </si>
  <si>
    <t>Suministro e Instalación de película polarizada reglamentaria para protección contra el sol,.</t>
  </si>
  <si>
    <t>Mantenimiento y reparación de sistema de aire acondicionado. Incluye carga de gas refrigerante, aceite, revelador de fugas y los demás repuestos del sistema para su óptimo funcionamiento.</t>
  </si>
  <si>
    <t>Lavado exterior e interior de vehículo. (Incluye carrocería en caso de camiones o buses)</t>
  </si>
  <si>
    <t>Lavado de chasis. (Incluye grafitada en los casos que aplique)</t>
  </si>
  <si>
    <t>Lavado de motor</t>
  </si>
  <si>
    <t>Cambio de líquido de frenos, incluye revisión, mantenimiento y/o cambio de bomba o cilindros del sistema.</t>
  </si>
  <si>
    <t>Suministro e instalación de pastillas de freno delanteras</t>
  </si>
  <si>
    <t>Suministro e instalación de Bandas de freno delanteras o traseras</t>
  </si>
  <si>
    <t>Cristalizado de pintura exterior y partes internas (1 capa)</t>
  </si>
  <si>
    <t>Reparación de silla trasera pasajeros, garantizando el correcto funcionamiento de todos sus mandos. Incluye cambio de espuma y tapizado.</t>
  </si>
  <si>
    <t>CAMIONETA Volkswagen; Tiguan modelo:2019</t>
  </si>
  <si>
    <t>Cambio de filtro(s) de combustible, incluye: revisión, suministro e instalación incluyendo los accesorios necesarios como arandelas y/o empaques, entre otros. (Para las motocicletas, este proceso deben realizarse en el taller autorizado HONDA, para asegurar la validez de la garantia ofrecida por el fabricante)</t>
  </si>
  <si>
    <t>Revisión, suministro e instalación amortiguadores traseros. Vehículos  con cuatro llantas</t>
  </si>
  <si>
    <t>Suministro e instalación de batería para camioneta VW Tiguan 900MG - CCA 18°C 550Amps o similar.</t>
  </si>
  <si>
    <t>Suministro e instalación de llanta que cumpla especificaciones de fabricante MEDIDA: 215/65R17  99V HT Pavimento
UTQG: 440-A-A
LONAS: SL
INDICE CARGA: 99(775 kg)
INDICE DE VEL: V(240 km/h)
(Incluye solo el cambio de la llanta usada por la suministrada).</t>
  </si>
  <si>
    <t>Suministro e instalación de las plumillas del vehículo (Vidrio Puerta trasera)</t>
  </si>
  <si>
    <t>Suministro e instalación de pastillas de freno traseras</t>
  </si>
  <si>
    <t>CAMIÓN Volqueta Chevrolet NQR-año 2013</t>
  </si>
  <si>
    <t>Engrase general (columpios, bujes, pasadores muelles, crucetas, balinera central cardan, mecanismo dirección, barras, terminales, ¨splinders¨)</t>
  </si>
  <si>
    <t>Suministro e instalación de batería para camión 1250MG - CCA 18°C 710Amps o similar.</t>
  </si>
  <si>
    <r>
      <t xml:space="preserve">Suministro e instalación de llanta que cumpla especificaciones de fabricante MEDIDA: 215/75r17.5 
LONAS: 16
PROF. BANDA: 15.1 mm
INDICE CARGA: 126/124
INDICE DE VEL: L
</t>
    </r>
    <r>
      <rPr>
        <b/>
        <sz val="14"/>
        <color theme="1"/>
        <rFont val="Calibri"/>
        <family val="2"/>
        <scheme val="minor"/>
      </rPr>
      <t>Tracción</t>
    </r>
    <r>
      <rPr>
        <sz val="14"/>
        <color theme="1"/>
        <rFont val="Calibri"/>
        <family val="2"/>
        <scheme val="minor"/>
      </rPr>
      <t xml:space="preserve">
(Incluye solo el cambio de la llanta usada por la suministrada).</t>
    </r>
  </si>
  <si>
    <r>
      <t xml:space="preserve">Suministro e instalación de llanta que cumpla especificaciones de fabricante MEDIDA: 215/75r17.5 
LONAS: 16
PROF. BANDA: 12.5 mm
INDICE CARGA: 135/133
INDICE DE VEL: K
</t>
    </r>
    <r>
      <rPr>
        <b/>
        <sz val="14"/>
        <color theme="1"/>
        <rFont val="Calibri"/>
        <family val="2"/>
        <scheme val="minor"/>
      </rPr>
      <t>Direccional</t>
    </r>
    <r>
      <rPr>
        <sz val="14"/>
        <color theme="1"/>
        <rFont val="Calibri"/>
        <family val="2"/>
        <scheme val="minor"/>
      </rPr>
      <t xml:space="preserve">
(Incluye solo el cambio de la llanta usada por la suministrada).</t>
    </r>
  </si>
  <si>
    <t>Suministro e Instalación de película polarizada reglamentaria para protección contra el sol, en cabina de camión.</t>
  </si>
  <si>
    <t>BUS Chevrolet  MS 42 Pasajeros 
OCH824
Modelo 2026</t>
  </si>
  <si>
    <t>Revisión obligatoria de servicio en la casa matriz  del fabricante (CHEVROLET), en el sitio autorizado por la misma. Debe realizarse en el sitio autorizado para asegurar la validez de la garantia del fabricante, según manual de uso del fabricante.</t>
  </si>
  <si>
    <t xml:space="preserve"> CAMIÓN AULA MOVIL Hyundai HD72 modelo:2009</t>
  </si>
  <si>
    <t>Cambio de aceite de motor, incluye: revisión, suministro e instalación de filtros de aire y aceite y arandelas y/o empaques necesarios. ¿</t>
  </si>
  <si>
    <t>Mantenimiento y reparación del sistema eléctrico AC del interior del furgón del aula móvil, y la reparación de las láminas internas de la mismas. Y cilindros neumáticos de las naves (puertas) laterales)</t>
  </si>
  <si>
    <t>Cambio de claraboya de carrocería, incluye herrajes y accesorios para el correcto funcionamiento</t>
  </si>
  <si>
    <t>Mantenimiento de motor winche- malacate (Incluye cambio y/o mantenimiento de sus elementos, lubricación y ajuste)</t>
  </si>
  <si>
    <t>Motocicletas HONDA XR190L  modelo 2025</t>
  </si>
  <si>
    <t>Cambio de aceite de motor, incluye: revisión, suministro e instalación de filtros de aire y aceite y arandelas y/o empaques necesarios. (Para las motocicletas, este proceso deben realizarse en el taller autorizado HONDA, para asegurar la validez de la garantia ofrecida por el fabricante)</t>
  </si>
  <si>
    <t>Revisión, suministro e instalación amortiguadores delanteros para motocicletas Honda XLR190</t>
  </si>
  <si>
    <t>Engrase general de motocicleta</t>
  </si>
  <si>
    <t>Suministro e instalación de batería para motocicleta XR 190L</t>
  </si>
  <si>
    <t>Revisión obligatoria de servicio en la casa matriz  del fabricante (HONDA), en el sitio autorizado por la misma. Debe realizarse en el sitio autorizado para asegurar la validez de la garantia del fabricante.</t>
  </si>
  <si>
    <t>Suministro e instalación de Kit de arrastre Pieza No. 41201-KRE-G00K - (16/48 Dientes. 130 eslabones de cadena)</t>
  </si>
  <si>
    <t>Cotización 1 Salud car</t>
  </si>
  <si>
    <t>Cotización 2 Distr Japon- Korea</t>
  </si>
  <si>
    <t>Promedio</t>
  </si>
  <si>
    <t>Tanque de almacenamiento de combustible diésel (ACPM) fabricado en acero  de alta resistencia, instalado lateralmente sobre el chasis del vehículo mediante abrazaderas metálicas de sujeción. Cuenta con boca de llenado con tapa roscada hermética, conexiones para alimentación, retorno y ventilación del sistema de combustible. Diseñado para garantizar el suministro continuo de combustible al motor, soportando las condiciones de operación propias de vehículos de carga pesada.</t>
  </si>
  <si>
    <t>CAMIONETA Chevrolet Luv DOHC v6/</t>
  </si>
  <si>
    <t>Asiento individual para pasajero delantero, estructura metálica de alta resistencia con sistema de fijación al piso de la cabina mediante pernos. Cuenta con espuma de poliuretano de alta densidad y tapicería en tela o vinilo según versión del vehículo. Diseñado para proporcionar comodidad y seguridad al ocupante durante la operación del vehículo.</t>
  </si>
  <si>
    <t>Diagnóstico y reparación del indicador de nivel de combustible del tablero de instrumentos para vehículo Chevrolet LUV Doble Cabina modelo 2002. Incluye revisión del sistema eléctrico asociado, conexiones, tablero de instrumentos y pruebas de funcionamiento.</t>
  </si>
  <si>
    <t>Diagnóstico y reparación del odómetro (cuenta kilómetros) del tablero de instrumentos para vehículo Chevrolet LUV Doble Cabina modelo 2002. Incluye revisión del sistema de medición, conexiones eléctricas, sensor de velocidad, mecanismos internos y pruebas de funcionamiento.</t>
  </si>
  <si>
    <t>CAMIONETA Chevrolet Luv D Max 2011</t>
  </si>
  <si>
    <t>Suministro e instalación de varillas de tensión para carpa de platón de camioneta Chevrolet LUV D-Max modelo 2011. Incluye fabricación o suministro de las varillas metálicas, elementos de fijación, ajuste, instalación y verificación de tensión y estabilidad de la carpa.</t>
  </si>
  <si>
    <t>Mantenimiento correctivo o suministro e instalación de caña de dirección para camioneta Chevrolet LUV D-Max modelo 2011. Incluye diagnóstico del sistema de dirección, desmontaje, reparación o reemplazo de la caña de dirección según estado del componente, instalación, ajuste, alineación de elementos asociados y pruebas de funcionamiento.</t>
  </si>
  <si>
    <t>Cotización 1</t>
  </si>
  <si>
    <t>Cotización 2</t>
  </si>
  <si>
    <t>Cotización 3</t>
  </si>
  <si>
    <t>MANTENIMIENTO PREVENTIVO: La entidad requiere el servicio de mantenimiento 
preventivo de los vehículos del parque automotor de CDTCI que se relacionan a 
continuación, las actividades y repuestos a suministrar serán las siguientes y deberá 
realizarse a los vehículos que los requieran, de conformidad con las especificaciones 
técnicas de cada uno de los vehículos
CAMIONETA Chevrolet Luv DOHC v6/2002 
CAMIONETA Chevrolet  Luv D Max 2011 
CAMIONETA Volkswagen; Tiguan modelo:2019;
CAMIÓN Volqueta Chevrolet NQR-año 2013
CAMIÓN AULA MOVIL Hyundai HD72 modelo:2009
Motocicletas HONDA XR190L  modelo 2025</t>
  </si>
  <si>
    <t>Revisión, suministro e instalación de filtro de aire (Para las motocicletas debe realizarse en el taller autorizado HONDA, para asegurar la validez de la garantia ofrecida por el fabricante)</t>
  </si>
  <si>
    <t>Revisión, suministro e instalación de filtro de combustible  (Para las motocicletas debe realizarse en el taller autorizado HONDA, para asegurar la validez de la garantia ofrecida por el fabricante)</t>
  </si>
  <si>
    <t>Revisión, suministro e instalación de filtro de aceite  (Para las motocicletas debe realizarse en el taller autorizado HONDA, para asegurar la validez de la garantia ofrecida por el fabricante)</t>
  </si>
  <si>
    <t>Revisión, suministro y cambio de aceite  (Para las motocicletas debe realizarse en el taller autorizado HONDA, para asegurar la validez de la garantia ofrecida por el fabricante)</t>
  </si>
  <si>
    <t>Revisión Operación y fugas de frenos, inspección, graduación de bandas de frenos e inspección sistema de freno de estacionamiento. Vehículos  con cuatro llantas</t>
  </si>
  <si>
    <t>Engrase general (columpios, bujes, pasadores muelles, crucetas, balinera central cardan, mecanismo dirección, barras, terminales, ¨splinders¨) Vehículos  con cuatro llantas</t>
  </si>
  <si>
    <t>Polichada sencilla de vehículo (Para camiones se conisdera el cabezote únicamente)</t>
  </si>
  <si>
    <t>Revisión, suministro e instalación amortiguadores para motocicletas</t>
  </si>
  <si>
    <t>Engrase general Motocicleta</t>
  </si>
  <si>
    <r>
      <t xml:space="preserve">MANTENIMIENTO CORRECTIVO
Nota: el mantenimiento se debe cotizar con Mano de Obra Incluida. Chevrolet Placa OIL620 modelo </t>
    </r>
    <r>
      <rPr>
        <b/>
        <sz val="9"/>
        <color rgb="FF000000"/>
        <rFont val="Calibri"/>
        <family val="2"/>
        <scheme val="minor"/>
      </rPr>
      <t xml:space="preserve">Luv DOHC v6/2002 </t>
    </r>
    <r>
      <rPr>
        <sz val="9"/>
        <color rgb="FF000000"/>
        <rFont val="Calibri"/>
        <family val="2"/>
        <scheme val="minor"/>
      </rPr>
      <t>placa OIL620 color verde regata 
motor 074418 chasis 8lbtfs25h20112016
PLACA DE INVENTARIO 106314295</t>
    </r>
  </si>
  <si>
    <t>Suministro e instalación de sistema de limpieza de parabrisas. (Incluye cambio de tanque, motot y ductos y revisión eléctrica)</t>
  </si>
  <si>
    <t>Mantenimiento y ajuste de elevavidrios (Incluye suministo de repuestos del sistema)</t>
  </si>
  <si>
    <t>Mantenimiento y ajuste de bloqueo central  (Incluye suministo de repuestos del sistema)</t>
  </si>
  <si>
    <t>Suministro e instalación de parlantes en puertas delanteras. Incluye la instalación al radio existente.</t>
  </si>
  <si>
    <t>Suministro e instalación de parasoles (Incluye instalación)</t>
  </si>
  <si>
    <t>Suministro e instalación de alarma central, incluye dos controles</t>
  </si>
  <si>
    <t>Suministro e instalación de llantas 245/70 R16. Incluye balanceo y alineación.</t>
  </si>
  <si>
    <r>
      <t xml:space="preserve">MANTENIMIENTO CORRECTIVO
Nota: el mantenimiento se debe cotizar con Mano de Obra Incluida. Chevrolet serial OCH703 modelo </t>
    </r>
    <r>
      <rPr>
        <b/>
        <sz val="9"/>
        <color rgb="FF000000"/>
        <rFont val="Calibri"/>
        <family val="2"/>
        <scheme val="minor"/>
      </rPr>
      <t>Luv D Max 2011</t>
    </r>
    <r>
      <rPr>
        <sz val="9"/>
        <color rgb="FF000000"/>
        <rFont val="Calibri"/>
        <family val="2"/>
        <scheme val="minor"/>
      </rPr>
      <t>; placa OCH703 motor 950078 chasis 
8lbetf3e2b9979570
PLACA DE INVENTARIO 92315011</t>
    </r>
  </si>
  <si>
    <t>Suministro e instalación de farolas originales, incluye empaquetaduras y accesorios necesarios para su correcto funcionamiento.</t>
  </si>
  <si>
    <t xml:space="preserve">Reparación de capot, incluye reparación de abolladuras y marcas, pintura y ajuste correspondiente. (Incluye los accesorios necesarios de la línea y color del vehículo)
</t>
  </si>
  <si>
    <t>Suministro e instalación de stop derecho original, incluye empaquetaduras y accesorios necesarios para su correcto funcionamiento. Debe garantizarse la misma calidad para que tenga el color del otro stop.</t>
  </si>
  <si>
    <t>Reparación de sistema de apertura de puerta trasera del platón. (Incluye suministro e instalación de los elementos necesarios para su correcto funcionamiento)</t>
  </si>
  <si>
    <t>Reparación de silla delantera conductor, garantizando el correcto funcionamiento de todos sus mandos. Incluye cambio de espuma y tapizado.</t>
  </si>
  <si>
    <t>Reparación de silla delantera pasajero, garantizando el correcto funcionamiento de todos sus mandos. Incluye cambio de espuma y tapizado.</t>
  </si>
  <si>
    <t>Reparación y mantenimiento del sistema de dirección, incluyendo barras de dirección, bieletas y rótulas, revisión de fluidos, mangueras y reparación de fugas del sistema, con el fin de garantizar el buen funcionamiento. (Corrección de ruidos del sistema)</t>
  </si>
  <si>
    <t>Reparación y mantenimiento de controles de alarma (Incluye limpieza y cambio de batería)</t>
  </si>
  <si>
    <t>Suministro e instalación de batería 1000 Amp
Polaridad : Izquierda
Arranque -18 grados : 670 amperios
Arranque 22 grados : 1005 amperios
Capacidad reserva: 140 minutos .</t>
  </si>
  <si>
    <t>Mantenimiento y reparación de las partes del sistema de inyección, incluye repuestos y mano de obra con el fin de garantizar el buen funcionamiento del sistema.</t>
  </si>
  <si>
    <r>
      <t xml:space="preserve">MANTENIMIENTO CORRECTIVO
Nota: el mantenimiento se debe cotizar con Mano de Obra Incluida.Volkswagen; </t>
    </r>
    <r>
      <rPr>
        <b/>
        <sz val="9"/>
        <color rgb="FF000000"/>
        <rFont val="Calibri"/>
        <family val="2"/>
        <scheme val="minor"/>
      </rPr>
      <t>Tiguan modelo:2019</t>
    </r>
    <r>
      <rPr>
        <sz val="9"/>
        <color rgb="FF000000"/>
        <rFont val="Calibri"/>
        <family val="2"/>
        <scheme val="minor"/>
      </rPr>
      <t>; placa OCH783 chasis n 3VVK665N3KM001384 -
Motor CZD124584
PLACA DE INVENTARIO 92311017834</t>
    </r>
  </si>
  <si>
    <t>Suministro e instalación de luneta izquierda del espejo retrovisor (Conductor) Observaciones: repuesto original</t>
  </si>
  <si>
    <t>Suministro e instalación de llanta con el mismo labrado que cumpla especificaciones de fabricanteMEDIDA: 215/65R17 ANCHO: 215 PERFIL:65 RIN:17 PRESIÓN MÁXIMA: 51 PSI INDICE DE VELOCIDAD: 99 V LATERAL: BSW ÍNDICE DE PESO:099/000 RATING DE VELOCIDAD: V PROTECCION DEL RIN: N. Incluye balanceo de la llanta.</t>
  </si>
  <si>
    <t xml:space="preserve">Cristalizado de pintura exterior y partes internas (1 capa)
</t>
  </si>
  <si>
    <r>
      <t xml:space="preserve">MANTENIMIENTO CORRECTIVO
Nota: el mantenimiento se debe cotizar con Mano de Obra Incluida.Chevrolet </t>
    </r>
    <r>
      <rPr>
        <b/>
        <sz val="9"/>
        <color rgb="FF000000"/>
        <rFont val="Calibri"/>
        <family val="2"/>
        <scheme val="minor"/>
      </rPr>
      <t>NQR-año 2013</t>
    </r>
    <r>
      <rPr>
        <sz val="9"/>
        <color rgb="FF000000"/>
        <rFont val="Calibri"/>
        <family val="2"/>
        <scheme val="minor"/>
      </rPr>
      <t xml:space="preserve"> placa OCH727 motor 4HK1-021161 5.2L con carrocería chasis 
SN/9GDN1R757DB031598
PLACA DE INVENTARIO 923112279</t>
    </r>
  </si>
  <si>
    <t>Par</t>
  </si>
  <si>
    <t>Suministro e instalación de carpa para el chasis carrocería. (Incluye reparación y/o suministro de soportes en caso de requerirse).</t>
  </si>
  <si>
    <t>Juego</t>
  </si>
  <si>
    <t>Mantenimiento y ajuste de elevavidrio (Incluye suministo de repuestos del sistema)</t>
  </si>
  <si>
    <t>Suministro y cambio de luces traseras (Freno, direccionales y reversa). Tecnología LED</t>
  </si>
  <si>
    <t>Suministro e instalación de bandas de freno delanteros y traseros) Incluye mantenimiento integral del sistema con los insumos y repuestos necesarios para el buen funcionamiento.</t>
  </si>
  <si>
    <t>Instalación de inflador tipo pistola, incluye reloj calibrador, manguera de llenado 5mts y acoples. (Dos salidas, una en la cabina y otra en el chasis)</t>
  </si>
  <si>
    <r>
      <rPr>
        <b/>
        <sz val="9"/>
        <color rgb="FF000000"/>
        <rFont val="Calibri"/>
        <family val="2"/>
        <scheme val="minor"/>
      </rPr>
      <t>Hyundai HD72 modelo:2009</t>
    </r>
    <r>
      <rPr>
        <sz val="9"/>
        <color rgb="FF000000"/>
        <rFont val="Calibri"/>
        <family val="2"/>
        <scheme val="minor"/>
      </rPr>
      <t xml:space="preserve"> placa OBI203 aula móvil de construcción chasis 
KMFGA17BP9C107410
PLACA DE INVENTARIO 92314168</t>
    </r>
  </si>
  <si>
    <t>Bombillo de luces de direccional</t>
  </si>
  <si>
    <t>https://iacusticasv.com/perifoneo-automoviles-y-edificios/perifoneo-hd/</t>
  </si>
  <si>
    <t>Sellado de claraboya de carrocería</t>
  </si>
  <si>
    <t>Suministro e instalación de equipo de sonido para la cabina.(Incluye equipo, 2 parlantes y tweeter).</t>
  </si>
  <si>
    <t>Suministro e instalación de sistema de perifoneo. (Incluye sistema de audio con reproducción USB) Incluye:
Sistema de amplificación de 1400 W instalado en el vehículo
Preamplificador con entradas para micrófono y USB
Un micrófono inalambrico de alta definición
Bafle acustico Interno, con salida a 4 puntos cardinales, recubierto en material impermeable. Incluye dos altavoce exponenciales de alto poder de reproducción de voz, 2 tweeter trompeta y 2 tweeter redondos de alta frecuencia y 2 bocinas de 15" para medios y bajas frecuencias. (Segú diseño puede conisderarse 2 bafles que sumados den el mismo rendimineot del propuesto)
Incluye los accesorios necesarios para fijar el bafle a la carrocería del camión y los cables necesarios para su correcto funcionamiento.</t>
  </si>
  <si>
    <t>Suministro y cambio de empaquetaduras de puertas de cabina. (Incluye los accesoriosy aditamentos que garanticen la hermeticidad del cierre)</t>
  </si>
  <si>
    <t>Reparación de puerta en la parte inferior interna (corrosión). Incluye los desmontes y reparaciones necesarias para que la puerta quede funcionando correctamente y pintura del color de la puerta)</t>
  </si>
  <si>
    <t>Suminstro e Instalación de película polarizada reglamentaria para protección contra el sol.</t>
  </si>
  <si>
    <t>Suministro e instalación de sistema de aire acondicionado</t>
  </si>
  <si>
    <t>Suministro e instalación de protector de motor que despliega la carpa lateral</t>
  </si>
  <si>
    <t xml:space="preserve">Mantenimiento de motor winche- malacate </t>
  </si>
  <si>
    <r>
      <t xml:space="preserve">MANTENIMIENTO CORRECTIVO
Nota: el mantenimiento se debe cotizar con Mano de Obra Incluida.
Motocicleta </t>
    </r>
    <r>
      <rPr>
        <b/>
        <sz val="9"/>
        <color rgb="FF000000"/>
        <rFont val="Calibri"/>
        <family val="2"/>
        <scheme val="minor"/>
      </rPr>
      <t>HONDA XR190L</t>
    </r>
    <r>
      <rPr>
        <sz val="9"/>
        <color rgb="FF000000"/>
        <rFont val="Calibri"/>
        <family val="2"/>
        <scheme val="minor"/>
      </rPr>
      <t xml:space="preserve"> 
Placa LGY02F y LGY03F
Modelo 2025 </t>
    </r>
  </si>
  <si>
    <t>Suministro e instalación de Llanta delantera 90/90/19 Tipo Tl, sellomatic. Indice de carga 52 (200)Kg</t>
  </si>
  <si>
    <t>Suministro e instalación de Llanta trasera 110/90/17.  Tipo Tl, sellomatic. Indice de carga 60 (250)Kg</t>
  </si>
  <si>
    <t>Suministro e instalación de Bandas de freno traseras</t>
  </si>
  <si>
    <t xml:space="preserve">Aula móvil </t>
  </si>
  <si>
    <t></t>
  </si>
  <si>
    <t xml:space="preserve">Parque Automotor </t>
  </si>
  <si>
    <t>Dependencia</t>
  </si>
  <si>
    <t>Posición Catálogo de Gasto</t>
  </si>
  <si>
    <t>Fuente</t>
  </si>
  <si>
    <t>Valor en Letras</t>
  </si>
  <si>
    <t>Valor en Números.</t>
  </si>
  <si>
    <t>Maquinaria Pesada</t>
  </si>
  <si>
    <t>923110 CENTRO PARA</t>
  </si>
  <si>
    <t>C-3603-1300-15-20305C-3603025-02 ADQUIS. DE</t>
  </si>
  <si>
    <t>Nación</t>
  </si>
  <si>
    <t>Dieciocho millones quinientos mil pesos mcte</t>
  </si>
  <si>
    <t>Asignación de recursos para lubricantes, llantas, baterías, filtros y accesorios del parque automotor y aula móvil</t>
  </si>
  <si>
    <t>EL DESARROLLO</t>
  </si>
  <si>
    <t>BYS - SERVICIO DE FORMACIÓN PROFESIONAL</t>
  </si>
  <si>
    <t>TECNOLOGICO DE LA</t>
  </si>
  <si>
    <t>INTEGRAL - FORTALECIMIENTO DEL SERVICIO</t>
  </si>
  <si>
    <t>CONSTRUCCION FPY</t>
  </si>
  <si>
    <t>DE FORMACIÓN PROFESIONAL DEL SENA</t>
  </si>
  <si>
    <t>ADECUACIONES</t>
  </si>
  <si>
    <t>NACIONAL</t>
  </si>
  <si>
    <t>923118 F.I.C</t>
  </si>
  <si>
    <t>C-3603-1300-15-20305C-3603024-02 ADQUIS. DE</t>
  </si>
  <si>
    <t>Propios</t>
  </si>
  <si>
    <t>Cien millones de pesos mcte</t>
  </si>
  <si>
    <t>mantenimiento maquinaria amarilla</t>
  </si>
  <si>
    <t>BYS - AMBIENTES DE FORMACIÓN</t>
  </si>
  <si>
    <t>MODERNIZADOS - FORTALECIMIENTO DEL</t>
  </si>
  <si>
    <t>SERVICIO DE FORMACIÓN PROFESIONAL DEL</t>
  </si>
  <si>
    <t>SENA NACIONAL</t>
  </si>
  <si>
    <t>Treinta millones de pesos</t>
  </si>
  <si>
    <t>materiales y suministros maquinaria amarilla</t>
  </si>
  <si>
    <t>923127 CENTRO PARA</t>
  </si>
  <si>
    <t>Veintisiete millones de pesos</t>
  </si>
  <si>
    <t>Asignación de recursos para el mantenimiento de parque automotor $18.600.000, donde se incluye  8.400.000 Mantenimiento  preventivo, correctivo e incluida la tecno mecánica del Aula Móvil OBI203.</t>
  </si>
  <si>
    <t>CONSTRUCCION Y LA</t>
  </si>
  <si>
    <t>INDUSTRIA -</t>
  </si>
  <si>
    <t>SENA NACIONALNACIONAL</t>
  </si>
  <si>
    <t>MODERNIZACION</t>
  </si>
  <si>
    <t>AMBIENTES</t>
  </si>
  <si>
    <t>923190 CENTRO PARA</t>
  </si>
  <si>
    <t>C-3603-1300-19-708020-3603025-02 ADQUIS. DE</t>
  </si>
  <si>
    <t>Tres millones seiscientos mil pesos</t>
  </si>
  <si>
    <t>Mantenimiento aula móvil</t>
  </si>
  <si>
    <t>EL DES TECNOL DE LA</t>
  </si>
  <si>
    <t>CONST QUINDIO,</t>
  </si>
  <si>
    <t>INTEGRAL - FORTALECIMIENTO DE LOS</t>
  </si>
  <si>
    <t>ACCIONES REGULARES</t>
  </si>
  <si>
    <t>SERVICIOS PARA LA ATENCIÓN INTEGRAL DE</t>
  </si>
  <si>
    <t>- ECONOMIA POPULAR</t>
  </si>
  <si>
    <t>LA POBLACION DE LA ECONOMÍA CAMPESINA Y</t>
  </si>
  <si>
    <t>Y CAMPESINA</t>
  </si>
  <si>
    <t>DE LA ECONOMÍA POPULAR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</si>
</sst>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8" formatCode="&quot;$&quot;\ #,##0.00;[Red]\-&quot;$&quot;\ #,##0.00"/>
    <numFmt numFmtId="164" formatCode="_(&quot;$&quot;\ * #,##0.00_);_(&quot;$&quot;\ * \(#,##0.00\);_(&quot;$&quot;\ * &quot;-&quot;??_);_(@_)"/>
    <numFmt numFmtId="165" formatCode="_(&quot;$&quot;\ * #,##0_);_(&quot;$&quot;\ * \(#,##0\);_(&quot;$&quot;\ * &quot;-&quot;??_);_(@_)"/>
    <numFmt numFmtId="166" formatCode="_(&quot;$&quot;\ * #,##0.0_);_(&quot;$&quot;\ * \(#,##0.0\);_(&quot;$&quot;\ * &quot;-&quot;??_);_(@_)"/>
  </numFmts>
  <fonts count="31">
    <font>
      <sz val="12"/>
      <color theme="1"/>
      <name val="Arial"/>
      <family val="2"/>
    </font>
    <font>
      <sz val="11"/>
      <color theme="1"/>
      <name val="Calibri"/>
      <family val="2"/>
      <scheme val="minor"/>
    </font>
    <font>
      <sz val="12"/>
      <color theme="1"/>
      <name val="Arial"/>
      <family val="2"/>
    </font>
    <font>
      <sz val="12"/>
      <color theme="1"/>
      <name val="Calibri"/>
      <family val="2"/>
      <scheme val="minor"/>
    </font>
    <font>
      <b/>
      <sz val="9"/>
      <color rgb="FF000000"/>
      <name val="Calibri"/>
      <family val="2"/>
      <scheme val="minor"/>
    </font>
    <font>
      <b/>
      <sz val="9"/>
      <name val="Calibri"/>
      <family val="2"/>
      <scheme val="minor"/>
    </font>
    <font>
      <b/>
      <sz val="10"/>
      <name val="Calibri"/>
      <family val="2"/>
      <scheme val="minor"/>
    </font>
    <font>
      <sz val="9"/>
      <color rgb="FF000000"/>
      <name val="Calibri"/>
      <family val="2"/>
      <scheme val="minor"/>
    </font>
    <font>
      <sz val="10"/>
      <color theme="1"/>
      <name val="Calibri"/>
      <family val="2"/>
      <scheme val="minor"/>
    </font>
    <font>
      <sz val="10"/>
      <color rgb="FF000000"/>
      <name val="Calibri"/>
      <family val="2"/>
      <scheme val="minor"/>
    </font>
    <font>
      <sz val="9"/>
      <color theme="1"/>
      <name val="Calibri"/>
      <family val="2"/>
      <scheme val="minor"/>
    </font>
    <font>
      <b/>
      <sz val="11"/>
      <color rgb="FF000000"/>
      <name val="Calibri"/>
      <family val="2"/>
      <scheme val="minor"/>
    </font>
    <font>
      <sz val="14"/>
      <color rgb="FF000000"/>
      <name val="Calibri"/>
      <family val="2"/>
      <scheme val="minor"/>
    </font>
    <font>
      <b/>
      <sz val="10"/>
      <color rgb="FF000000"/>
      <name val="Arial"/>
      <family val="2"/>
    </font>
    <font>
      <b/>
      <sz val="12"/>
      <color rgb="FF000000"/>
      <name val="Arial"/>
      <family val="2"/>
    </font>
    <font>
      <u/>
      <sz val="12"/>
      <color theme="10"/>
      <name val="Arial"/>
      <family val="2"/>
    </font>
    <font>
      <u/>
      <sz val="12"/>
      <color theme="10"/>
      <name val="Calibri"/>
      <family val="2"/>
      <scheme val="minor"/>
    </font>
    <font>
      <sz val="14"/>
      <name val="Calibri"/>
      <family val="2"/>
      <scheme val="minor"/>
    </font>
    <font>
      <b/>
      <sz val="14"/>
      <name val="Calibri"/>
      <family val="2"/>
      <scheme val="minor"/>
    </font>
    <font>
      <b/>
      <sz val="16"/>
      <name val="Calibri"/>
      <family val="2"/>
      <scheme val="minor"/>
    </font>
    <font>
      <sz val="11"/>
      <color theme="1"/>
      <name val="Arial"/>
      <family val="2"/>
    </font>
    <font>
      <sz val="11"/>
      <color rgb="FF242424"/>
      <name val="Segoe UI"/>
      <family val="2"/>
    </font>
    <font>
      <sz val="15"/>
      <color rgb="FF242424"/>
      <name val="FluentSystemIcons"/>
    </font>
    <font>
      <b/>
      <sz val="8"/>
      <color rgb="FF000000"/>
      <name val="Arial"/>
      <family val="2"/>
    </font>
    <font>
      <sz val="8"/>
      <color rgb="FF000000"/>
      <name val="Arial"/>
      <family val="2"/>
    </font>
    <font>
      <sz val="11"/>
      <color rgb="FF000000"/>
      <name val="Aptos Narrow"/>
      <family val="2"/>
    </font>
    <font>
      <sz val="9"/>
      <name val="Calibri"/>
      <family val="2"/>
      <scheme val="minor"/>
    </font>
    <font>
      <sz val="8"/>
      <name val="Arial"/>
      <family val="2"/>
    </font>
    <font>
      <sz val="9"/>
      <color rgb="FFFF0000"/>
      <name val="Calibri"/>
      <family val="2"/>
      <scheme val="minor"/>
    </font>
    <font>
      <sz val="14"/>
      <color theme="1"/>
      <name val="Calibri"/>
      <family val="2"/>
      <scheme val="minor"/>
    </font>
    <font>
      <b/>
      <sz val="14"/>
      <color theme="1"/>
      <name val="Calibri"/>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FF"/>
        <bgColor indexed="64"/>
      </patternFill>
    </fill>
    <fill>
      <patternFill patternType="solid">
        <fgColor rgb="FFD9D9D9"/>
        <bgColor indexed="64"/>
      </patternFill>
    </fill>
    <fill>
      <patternFill patternType="solid">
        <fgColor theme="0"/>
        <bgColor indexed="64"/>
      </patternFill>
    </fill>
  </fills>
  <borders count="8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right/>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double">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double">
        <color indexed="64"/>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bottom/>
      <diagonal/>
    </border>
    <border>
      <left/>
      <right/>
      <top style="thin">
        <color indexed="64"/>
      </top>
      <bottom/>
      <diagonal/>
    </border>
    <border>
      <left/>
      <right style="thin">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top style="medium">
        <color indexed="64"/>
      </top>
      <bottom/>
      <diagonal/>
    </border>
    <border>
      <left/>
      <right style="double">
        <color indexed="64"/>
      </right>
      <top style="medium">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right/>
      <top style="thin">
        <color indexed="64"/>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top/>
      <bottom/>
      <diagonal/>
    </border>
    <border>
      <left style="double">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double">
        <color indexed="64"/>
      </left>
      <right style="thin">
        <color indexed="64"/>
      </right>
      <top style="medium">
        <color indexed="64"/>
      </top>
      <bottom/>
      <diagonal/>
    </border>
    <border>
      <left style="double">
        <color indexed="64"/>
      </left>
      <right style="medium">
        <color indexed="64"/>
      </right>
      <top style="medium">
        <color indexed="64"/>
      </top>
      <bottom/>
      <diagonal/>
    </border>
    <border>
      <left/>
      <right style="thin">
        <color indexed="64"/>
      </right>
      <top/>
      <bottom/>
      <diagonal/>
    </border>
    <border>
      <left style="thin">
        <color indexed="64"/>
      </left>
      <right style="double">
        <color indexed="64"/>
      </right>
      <top/>
      <bottom/>
      <diagonal/>
    </border>
  </borders>
  <cellStyleXfs count="5">
    <xf numFmtId="0" fontId="0" fillId="0" borderId="0"/>
    <xf numFmtId="164" fontId="2" fillId="0" borderId="0" applyFont="0" applyFill="0" applyBorder="0" applyAlignment="0" applyProtection="0"/>
    <xf numFmtId="164" fontId="1" fillId="0" borderId="0" applyFont="0" applyFill="0" applyBorder="0" applyAlignment="0" applyProtection="0"/>
    <xf numFmtId="0" fontId="1" fillId="0" borderId="0"/>
    <xf numFmtId="0" fontId="15" fillId="0" borderId="0" applyNumberFormat="0" applyFill="0" applyBorder="0" applyAlignment="0" applyProtection="0"/>
  </cellStyleXfs>
  <cellXfs count="308">
    <xf numFmtId="0" fontId="0" fillId="0" borderId="0" xfId="0"/>
    <xf numFmtId="0" fontId="3" fillId="0" borderId="0" xfId="0" applyFont="1"/>
    <xf numFmtId="0" fontId="7" fillId="0" borderId="20" xfId="0" applyFont="1" applyBorder="1" applyAlignment="1">
      <alignment horizontal="center" vertical="center" wrapText="1"/>
    </xf>
    <xf numFmtId="0" fontId="7" fillId="0" borderId="8" xfId="0" applyFont="1" applyBorder="1" applyAlignment="1">
      <alignment horizontal="right" vertical="center" wrapText="1"/>
    </xf>
    <xf numFmtId="0" fontId="7" fillId="0" borderId="8" xfId="0" applyFont="1" applyBorder="1" applyAlignment="1">
      <alignment horizontal="center" vertical="center" wrapText="1"/>
    </xf>
    <xf numFmtId="0" fontId="7" fillId="0" borderId="21" xfId="0" applyFont="1" applyBorder="1" applyAlignment="1">
      <alignment horizontal="center" vertical="center" wrapText="1"/>
    </xf>
    <xf numFmtId="165" fontId="8" fillId="0" borderId="20" xfId="2" applyNumberFormat="1" applyFont="1" applyFill="1" applyBorder="1" applyAlignment="1">
      <alignment horizontal="center" vertical="center" wrapText="1"/>
    </xf>
    <xf numFmtId="165" fontId="8" fillId="0" borderId="21" xfId="2" applyNumberFormat="1" applyFont="1" applyFill="1" applyBorder="1" applyAlignment="1">
      <alignment horizontal="center" vertical="center" wrapText="1"/>
    </xf>
    <xf numFmtId="165" fontId="8" fillId="0" borderId="22" xfId="2" applyNumberFormat="1" applyFont="1" applyFill="1" applyBorder="1" applyAlignment="1">
      <alignment horizontal="center" vertical="center" wrapText="1"/>
    </xf>
    <xf numFmtId="165" fontId="8" fillId="0" borderId="23" xfId="2" applyNumberFormat="1" applyFont="1" applyFill="1" applyBorder="1" applyAlignment="1">
      <alignment horizontal="center" vertical="center" wrapText="1"/>
    </xf>
    <xf numFmtId="165" fontId="8" fillId="0" borderId="7" xfId="2" applyNumberFormat="1" applyFont="1" applyFill="1" applyBorder="1" applyAlignment="1">
      <alignment horizontal="center" vertical="center" wrapText="1"/>
    </xf>
    <xf numFmtId="165" fontId="9" fillId="0" borderId="8" xfId="1" applyNumberFormat="1" applyFont="1" applyFill="1" applyBorder="1" applyAlignment="1">
      <alignment horizontal="center" vertical="center" wrapText="1"/>
    </xf>
    <xf numFmtId="165" fontId="9" fillId="0" borderId="23" xfId="1" applyNumberFormat="1" applyFont="1" applyFill="1" applyBorder="1" applyAlignment="1">
      <alignment horizontal="center" vertical="center" wrapText="1"/>
    </xf>
    <xf numFmtId="0" fontId="10" fillId="0" borderId="8" xfId="3" applyFont="1" applyBorder="1" applyAlignment="1">
      <alignment horizontal="left" vertical="center" wrapText="1"/>
    </xf>
    <xf numFmtId="165" fontId="9" fillId="0" borderId="22" xfId="1" applyNumberFormat="1" applyFont="1" applyFill="1" applyBorder="1" applyAlignment="1">
      <alignment horizontal="center" vertical="center" wrapText="1"/>
    </xf>
    <xf numFmtId="165" fontId="9" fillId="0" borderId="20" xfId="1" applyNumberFormat="1"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horizontal="right" vertical="center" wrapText="1"/>
    </xf>
    <xf numFmtId="0" fontId="10" fillId="0" borderId="25" xfId="3" applyFont="1" applyBorder="1" applyAlignment="1">
      <alignment horizontal="left" vertical="center" wrapText="1"/>
    </xf>
    <xf numFmtId="0" fontId="7" fillId="0" borderId="25" xfId="0" applyFont="1" applyBorder="1" applyAlignment="1">
      <alignment horizontal="center" vertical="center" wrapText="1"/>
    </xf>
    <xf numFmtId="165" fontId="8" fillId="0" borderId="30" xfId="2" applyNumberFormat="1" applyFont="1" applyFill="1" applyBorder="1" applyAlignment="1">
      <alignment horizontal="center" vertical="center" wrapText="1"/>
    </xf>
    <xf numFmtId="165" fontId="8" fillId="0" borderId="27" xfId="2" applyNumberFormat="1" applyFont="1" applyFill="1" applyBorder="1" applyAlignment="1">
      <alignment horizontal="center" vertical="center" wrapText="1"/>
    </xf>
    <xf numFmtId="165" fontId="8" fillId="0" borderId="32" xfId="2" applyNumberFormat="1" applyFont="1" applyFill="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right" vertical="center" wrapText="1"/>
    </xf>
    <xf numFmtId="0" fontId="10" fillId="0" borderId="34" xfId="3" applyFont="1" applyBorder="1" applyAlignment="1">
      <alignment horizontal="left" vertical="center" wrapText="1"/>
    </xf>
    <xf numFmtId="0" fontId="7" fillId="0" borderId="5" xfId="0" applyFont="1" applyBorder="1" applyAlignment="1">
      <alignment horizontal="center" vertical="center" wrapText="1"/>
    </xf>
    <xf numFmtId="165" fontId="8" fillId="0" borderId="4" xfId="2" applyNumberFormat="1" applyFont="1" applyFill="1" applyBorder="1" applyAlignment="1">
      <alignment horizontal="center" vertical="center" wrapText="1"/>
    </xf>
    <xf numFmtId="165" fontId="8" fillId="0" borderId="6" xfId="2" applyNumberFormat="1" applyFont="1" applyFill="1" applyBorder="1" applyAlignment="1">
      <alignment horizontal="center" vertical="center" wrapText="1"/>
    </xf>
    <xf numFmtId="165" fontId="8" fillId="0" borderId="37" xfId="2" applyNumberFormat="1" applyFont="1" applyFill="1" applyBorder="1" applyAlignment="1">
      <alignment horizontal="center" vertical="center" wrapText="1"/>
    </xf>
    <xf numFmtId="165" fontId="8" fillId="0" borderId="16" xfId="2" applyNumberFormat="1" applyFont="1" applyFill="1" applyBorder="1" applyAlignment="1">
      <alignment horizontal="center" vertical="center" wrapText="1"/>
    </xf>
    <xf numFmtId="165" fontId="3" fillId="0" borderId="0" xfId="0" applyNumberFormat="1" applyFont="1"/>
    <xf numFmtId="0" fontId="7" fillId="0" borderId="38" xfId="0" applyFont="1" applyBorder="1" applyAlignment="1">
      <alignment horizontal="center" vertical="center" wrapText="1"/>
    </xf>
    <xf numFmtId="0" fontId="7" fillId="0" borderId="39" xfId="0" applyFont="1" applyBorder="1" applyAlignment="1">
      <alignment horizontal="right" vertical="center" wrapText="1"/>
    </xf>
    <xf numFmtId="0" fontId="10" fillId="0" borderId="39" xfId="3" applyFont="1" applyBorder="1" applyAlignment="1">
      <alignment horizontal="left" vertical="center" wrapText="1"/>
    </xf>
    <xf numFmtId="0" fontId="7" fillId="0" borderId="39" xfId="0" applyFont="1" applyBorder="1" applyAlignment="1">
      <alignment horizontal="center" vertical="center" wrapText="1"/>
    </xf>
    <xf numFmtId="165" fontId="8" fillId="0" borderId="38" xfId="2" applyNumberFormat="1" applyFont="1" applyFill="1" applyBorder="1" applyAlignment="1">
      <alignment horizontal="center" vertical="center" wrapText="1"/>
    </xf>
    <xf numFmtId="165" fontId="8" fillId="0" borderId="41" xfId="2" applyNumberFormat="1" applyFont="1" applyFill="1" applyBorder="1" applyAlignment="1">
      <alignment horizontal="center" vertical="center" wrapText="1"/>
    </xf>
    <xf numFmtId="165" fontId="8" fillId="0" borderId="42" xfId="2" applyNumberFormat="1" applyFont="1" applyFill="1" applyBorder="1" applyAlignment="1">
      <alignment horizontal="center" vertical="center" wrapText="1"/>
    </xf>
    <xf numFmtId="165" fontId="8" fillId="0" borderId="43" xfId="2" applyNumberFormat="1" applyFont="1" applyFill="1" applyBorder="1" applyAlignment="1">
      <alignment horizontal="center" vertical="center" wrapText="1"/>
    </xf>
    <xf numFmtId="165" fontId="8" fillId="0" borderId="45" xfId="2" applyNumberFormat="1" applyFont="1" applyFill="1" applyBorder="1" applyAlignment="1">
      <alignment horizontal="center" vertical="center" wrapText="1"/>
    </xf>
    <xf numFmtId="165" fontId="8" fillId="0" borderId="28" xfId="2" applyNumberFormat="1" applyFont="1" applyFill="1" applyBorder="1" applyAlignment="1">
      <alignment horizontal="center" vertical="center" wrapText="1"/>
    </xf>
    <xf numFmtId="165" fontId="8" fillId="0" borderId="9" xfId="2" applyNumberFormat="1" applyFont="1" applyFill="1" applyBorder="1" applyAlignment="1">
      <alignment horizontal="center" vertical="center" wrapText="1"/>
    </xf>
    <xf numFmtId="165" fontId="8" fillId="0" borderId="46" xfId="2" applyNumberFormat="1" applyFont="1" applyFill="1" applyBorder="1" applyAlignment="1">
      <alignment horizontal="center" vertical="center" wrapText="1"/>
    </xf>
    <xf numFmtId="165" fontId="8" fillId="0" borderId="11" xfId="2" applyNumberFormat="1" applyFont="1" applyFill="1" applyBorder="1" applyAlignment="1">
      <alignment horizontal="center" vertical="center" wrapText="1"/>
    </xf>
    <xf numFmtId="165" fontId="9" fillId="0" borderId="21" xfId="1" applyNumberFormat="1" applyFont="1" applyFill="1" applyBorder="1" applyAlignment="1">
      <alignment horizontal="center" vertical="center" wrapText="1"/>
    </xf>
    <xf numFmtId="0" fontId="7" fillId="0" borderId="0" xfId="0" applyFont="1" applyAlignment="1">
      <alignment horizontal="center" vertical="center" wrapText="1"/>
    </xf>
    <xf numFmtId="0" fontId="7" fillId="0" borderId="0" xfId="0" applyFont="1" applyAlignment="1">
      <alignment horizontal="right" vertical="center" wrapText="1"/>
    </xf>
    <xf numFmtId="0" fontId="10" fillId="0" borderId="0" xfId="3" applyFont="1" applyAlignment="1">
      <alignment horizontal="left" vertical="center" wrapText="1"/>
    </xf>
    <xf numFmtId="165" fontId="8" fillId="0" borderId="0" xfId="2" applyNumberFormat="1" applyFont="1" applyFill="1" applyBorder="1" applyAlignment="1">
      <alignment horizontal="center" vertical="center" wrapText="1"/>
    </xf>
    <xf numFmtId="165" fontId="11" fillId="0" borderId="0" xfId="1" applyNumberFormat="1" applyFont="1" applyFill="1" applyBorder="1" applyAlignment="1">
      <alignment horizontal="center" vertical="center" wrapText="1"/>
    </xf>
    <xf numFmtId="0" fontId="3" fillId="3" borderId="0" xfId="0" applyFont="1" applyFill="1"/>
    <xf numFmtId="0" fontId="13" fillId="0" borderId="39" xfId="0" applyFont="1" applyBorder="1" applyAlignment="1">
      <alignment horizontal="center" vertical="center"/>
    </xf>
    <xf numFmtId="165" fontId="13" fillId="0" borderId="39" xfId="0" applyNumberFormat="1" applyFont="1" applyBorder="1" applyAlignment="1">
      <alignment horizontal="center" vertical="center"/>
    </xf>
    <xf numFmtId="165" fontId="14" fillId="4" borderId="43" xfId="0" applyNumberFormat="1" applyFont="1" applyFill="1" applyBorder="1" applyAlignment="1">
      <alignment horizontal="center" vertical="center"/>
    </xf>
    <xf numFmtId="0" fontId="13" fillId="0" borderId="0" xfId="0" applyFont="1" applyAlignment="1">
      <alignment horizontal="center" vertical="center"/>
    </xf>
    <xf numFmtId="165" fontId="13" fillId="0" borderId="0" xfId="0" applyNumberFormat="1" applyFont="1" applyAlignment="1">
      <alignment vertical="center"/>
    </xf>
    <xf numFmtId="165" fontId="13" fillId="0" borderId="0" xfId="0" applyNumberFormat="1" applyFont="1" applyAlignment="1">
      <alignment horizontal="center" vertical="center"/>
    </xf>
    <xf numFmtId="0" fontId="3" fillId="0" borderId="0" xfId="0" applyFont="1" applyAlignment="1">
      <alignment horizontal="center"/>
    </xf>
    <xf numFmtId="0" fontId="16" fillId="0" borderId="0" xfId="4" applyFont="1" applyAlignment="1">
      <alignment horizontal="center"/>
    </xf>
    <xf numFmtId="165" fontId="8" fillId="0" borderId="8" xfId="2" applyNumberFormat="1" applyFont="1" applyFill="1" applyBorder="1" applyAlignment="1">
      <alignment horizontal="center" vertical="center" wrapText="1"/>
    </xf>
    <xf numFmtId="165" fontId="8" fillId="0" borderId="25" xfId="2" applyNumberFormat="1" applyFont="1" applyFill="1" applyBorder="1" applyAlignment="1">
      <alignment horizontal="center" vertical="center" wrapText="1"/>
    </xf>
    <xf numFmtId="0" fontId="7" fillId="0" borderId="6" xfId="0" applyFont="1" applyBorder="1" applyAlignment="1">
      <alignment horizontal="center" vertical="center" wrapText="1"/>
    </xf>
    <xf numFmtId="165" fontId="8" fillId="0" borderId="35" xfId="2" applyNumberFormat="1" applyFont="1" applyFill="1" applyBorder="1" applyAlignment="1">
      <alignment horizontal="center" vertical="center" wrapText="1"/>
    </xf>
    <xf numFmtId="165" fontId="9" fillId="0" borderId="16" xfId="1" applyNumberFormat="1" applyFont="1" applyFill="1" applyBorder="1" applyAlignment="1">
      <alignment horizontal="center" vertical="center" wrapText="1"/>
    </xf>
    <xf numFmtId="165" fontId="8" fillId="0" borderId="5" xfId="2" applyNumberFormat="1" applyFont="1" applyFill="1" applyBorder="1" applyAlignment="1">
      <alignment horizontal="center" vertical="center" wrapText="1"/>
    </xf>
    <xf numFmtId="0" fontId="7" fillId="0" borderId="41" xfId="0" applyFont="1" applyBorder="1" applyAlignment="1">
      <alignment horizontal="center" vertical="center" wrapText="1"/>
    </xf>
    <xf numFmtId="165" fontId="8" fillId="0" borderId="39" xfId="2" applyNumberFormat="1" applyFont="1" applyFill="1" applyBorder="1" applyAlignment="1">
      <alignment horizontal="center" vertical="center" wrapText="1"/>
    </xf>
    <xf numFmtId="0" fontId="7" fillId="0" borderId="2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165" fontId="8" fillId="0" borderId="52" xfId="2" applyNumberFormat="1" applyFont="1" applyFill="1" applyBorder="1" applyAlignment="1">
      <alignment horizontal="center" vertical="center" wrapText="1"/>
    </xf>
    <xf numFmtId="165" fontId="8" fillId="0" borderId="10" xfId="2" applyNumberFormat="1"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42" xfId="0" applyFont="1" applyFill="1" applyBorder="1" applyAlignment="1">
      <alignment horizontal="center" vertical="center" wrapText="1"/>
    </xf>
    <xf numFmtId="0" fontId="4" fillId="2" borderId="43" xfId="0" applyFont="1" applyFill="1" applyBorder="1" applyAlignment="1">
      <alignment horizontal="center" vertical="center" wrapText="1"/>
    </xf>
    <xf numFmtId="0" fontId="4" fillId="2" borderId="44" xfId="0" applyFont="1" applyFill="1" applyBorder="1" applyAlignment="1">
      <alignment horizontal="center" vertical="center" wrapText="1"/>
    </xf>
    <xf numFmtId="0" fontId="4" fillId="2" borderId="45" xfId="0" applyFont="1" applyFill="1" applyBorder="1" applyAlignment="1">
      <alignment horizontal="center" vertical="center" wrapText="1"/>
    </xf>
    <xf numFmtId="0" fontId="4" fillId="2" borderId="57" xfId="0" applyFont="1" applyFill="1" applyBorder="1" applyAlignment="1">
      <alignment horizontal="center" vertical="center" wrapText="1"/>
    </xf>
    <xf numFmtId="0" fontId="4" fillId="2" borderId="40" xfId="0" applyFont="1" applyFill="1" applyBorder="1" applyAlignment="1">
      <alignment horizontal="center" vertical="center" wrapText="1"/>
    </xf>
    <xf numFmtId="0" fontId="7" fillId="0" borderId="50" xfId="0" applyFont="1" applyBorder="1" applyAlignment="1">
      <alignment horizontal="center" vertical="center" wrapText="1"/>
    </xf>
    <xf numFmtId="0" fontId="7" fillId="0" borderId="26" xfId="0" applyFont="1" applyBorder="1" applyAlignment="1">
      <alignment horizontal="right" vertical="center" wrapText="1"/>
    </xf>
    <xf numFmtId="0" fontId="10" fillId="0" borderId="26" xfId="3" applyFont="1" applyBorder="1" applyAlignment="1">
      <alignment horizontal="left" vertical="center" wrapText="1"/>
    </xf>
    <xf numFmtId="0" fontId="7" fillId="0" borderId="4" xfId="0" applyFont="1" applyBorder="1" applyAlignment="1">
      <alignment horizontal="center" vertical="center" wrapText="1"/>
    </xf>
    <xf numFmtId="0" fontId="7" fillId="0" borderId="5" xfId="0" applyFont="1" applyBorder="1" applyAlignment="1">
      <alignment horizontal="right" vertical="center" wrapText="1"/>
    </xf>
    <xf numFmtId="0" fontId="10" fillId="0" borderId="5" xfId="3" applyFont="1" applyBorder="1" applyAlignment="1">
      <alignment horizontal="left" vertical="center" wrapText="1"/>
    </xf>
    <xf numFmtId="165" fontId="9" fillId="0" borderId="5" xfId="1" applyNumberFormat="1" applyFont="1" applyFill="1" applyBorder="1" applyAlignment="1">
      <alignment horizontal="center" vertical="center" wrapText="1"/>
    </xf>
    <xf numFmtId="165" fontId="9" fillId="0" borderId="39" xfId="1" applyNumberFormat="1" applyFont="1" applyFill="1" applyBorder="1" applyAlignment="1">
      <alignment horizontal="center" vertical="center" wrapText="1"/>
    </xf>
    <xf numFmtId="165" fontId="14" fillId="4" borderId="58" xfId="0" applyNumberFormat="1" applyFont="1" applyFill="1" applyBorder="1" applyAlignment="1">
      <alignment horizontal="center" vertical="center"/>
    </xf>
    <xf numFmtId="0" fontId="4" fillId="2" borderId="30" xfId="0" applyFont="1" applyFill="1" applyBorder="1" applyAlignment="1">
      <alignment horizontal="center" vertical="center" wrapText="1"/>
    </xf>
    <xf numFmtId="0" fontId="4" fillId="2" borderId="27" xfId="0" applyFont="1" applyFill="1" applyBorder="1" applyAlignment="1">
      <alignment horizontal="center" vertical="center" wrapText="1"/>
    </xf>
    <xf numFmtId="165" fontId="8" fillId="5" borderId="4" xfId="2" applyNumberFormat="1" applyFont="1" applyFill="1" applyBorder="1" applyAlignment="1">
      <alignment horizontal="center" vertical="center" wrapText="1"/>
    </xf>
    <xf numFmtId="165" fontId="8" fillId="5" borderId="6" xfId="2" applyNumberFormat="1" applyFont="1" applyFill="1" applyBorder="1" applyAlignment="1">
      <alignment horizontal="center" vertical="center" wrapText="1"/>
    </xf>
    <xf numFmtId="165" fontId="8" fillId="5" borderId="20" xfId="2" applyNumberFormat="1" applyFont="1" applyFill="1" applyBorder="1" applyAlignment="1">
      <alignment horizontal="center" vertical="center" wrapText="1"/>
    </xf>
    <xf numFmtId="165" fontId="8" fillId="5" borderId="21" xfId="2" applyNumberFormat="1" applyFont="1" applyFill="1" applyBorder="1" applyAlignment="1">
      <alignment horizontal="center" vertical="center" wrapText="1"/>
    </xf>
    <xf numFmtId="165" fontId="9" fillId="5" borderId="20" xfId="1" applyNumberFormat="1" applyFont="1" applyFill="1" applyBorder="1" applyAlignment="1">
      <alignment horizontal="center" vertical="center" wrapText="1"/>
    </xf>
    <xf numFmtId="165" fontId="9" fillId="5" borderId="21" xfId="1" applyNumberFormat="1" applyFont="1" applyFill="1" applyBorder="1" applyAlignment="1">
      <alignment horizontal="center" vertical="center" wrapText="1"/>
    </xf>
    <xf numFmtId="165" fontId="8" fillId="5" borderId="38" xfId="2" applyNumberFormat="1" applyFont="1" applyFill="1" applyBorder="1" applyAlignment="1">
      <alignment horizontal="center" vertical="center" wrapText="1"/>
    </xf>
    <xf numFmtId="165" fontId="8" fillId="5" borderId="41" xfId="2" applyNumberFormat="1" applyFont="1" applyFill="1" applyBorder="1" applyAlignment="1">
      <alignment horizontal="center" vertical="center" wrapText="1"/>
    </xf>
    <xf numFmtId="165" fontId="8" fillId="5" borderId="9" xfId="2" applyNumberFormat="1" applyFont="1" applyFill="1" applyBorder="1" applyAlignment="1">
      <alignment horizontal="center" vertical="center" wrapText="1"/>
    </xf>
    <xf numFmtId="165" fontId="8" fillId="5" borderId="11" xfId="2" applyNumberFormat="1" applyFont="1" applyFill="1" applyBorder="1" applyAlignment="1">
      <alignment horizontal="center" vertical="center" wrapText="1"/>
    </xf>
    <xf numFmtId="165" fontId="8" fillId="5" borderId="27" xfId="2" applyNumberFormat="1" applyFont="1" applyFill="1" applyBorder="1" applyAlignment="1">
      <alignment horizontal="center" vertical="center" wrapText="1"/>
    </xf>
    <xf numFmtId="165" fontId="8" fillId="5" borderId="28" xfId="2" applyNumberFormat="1" applyFont="1" applyFill="1" applyBorder="1" applyAlignment="1">
      <alignment horizontal="center" vertical="center" wrapText="1"/>
    </xf>
    <xf numFmtId="165" fontId="8" fillId="5" borderId="35" xfId="2" applyNumberFormat="1" applyFont="1" applyFill="1" applyBorder="1" applyAlignment="1">
      <alignment horizontal="center" vertical="center" wrapText="1"/>
    </xf>
    <xf numFmtId="165" fontId="8" fillId="5" borderId="16" xfId="2" applyNumberFormat="1" applyFont="1" applyFill="1" applyBorder="1" applyAlignment="1">
      <alignment horizontal="center" vertical="center" wrapText="1"/>
    </xf>
    <xf numFmtId="165" fontId="9" fillId="5" borderId="35" xfId="1" applyNumberFormat="1" applyFont="1" applyFill="1" applyBorder="1" applyAlignment="1">
      <alignment horizontal="center" vertical="center" wrapText="1"/>
    </xf>
    <xf numFmtId="165" fontId="9" fillId="5" borderId="16" xfId="1" applyNumberFormat="1" applyFont="1" applyFill="1" applyBorder="1" applyAlignment="1">
      <alignment horizontal="center" vertical="center" wrapText="1"/>
    </xf>
    <xf numFmtId="165" fontId="8" fillId="5" borderId="36" xfId="2" applyNumberFormat="1" applyFont="1" applyFill="1" applyBorder="1" applyAlignment="1">
      <alignment horizontal="center" vertical="center" wrapText="1"/>
    </xf>
    <xf numFmtId="165" fontId="9" fillId="5" borderId="4" xfId="1" applyNumberFormat="1" applyFont="1" applyFill="1" applyBorder="1" applyAlignment="1">
      <alignment horizontal="center" vertical="center" wrapText="1"/>
    </xf>
    <xf numFmtId="165" fontId="9" fillId="5" borderId="36" xfId="1" applyNumberFormat="1" applyFont="1" applyFill="1" applyBorder="1" applyAlignment="1">
      <alignment horizontal="center" vertical="center" wrapText="1"/>
    </xf>
    <xf numFmtId="165" fontId="9" fillId="5" borderId="24" xfId="1" applyNumberFormat="1" applyFont="1" applyFill="1" applyBorder="1" applyAlignment="1">
      <alignment horizontal="center" vertical="center" wrapText="1"/>
    </xf>
    <xf numFmtId="165" fontId="9" fillId="5" borderId="38" xfId="1" applyNumberFormat="1" applyFont="1" applyFill="1" applyBorder="1" applyAlignment="1">
      <alignment horizontal="center" vertical="center" wrapText="1"/>
    </xf>
    <xf numFmtId="165" fontId="9" fillId="5" borderId="44" xfId="1" applyNumberFormat="1" applyFont="1" applyFill="1" applyBorder="1" applyAlignment="1">
      <alignment horizontal="center" vertical="center" wrapText="1"/>
    </xf>
    <xf numFmtId="165" fontId="8" fillId="5" borderId="24" xfId="2" applyNumberFormat="1" applyFont="1" applyFill="1" applyBorder="1" applyAlignment="1">
      <alignment horizontal="center" vertical="center" wrapText="1"/>
    </xf>
    <xf numFmtId="165" fontId="8" fillId="5" borderId="44" xfId="2" applyNumberFormat="1" applyFont="1" applyFill="1" applyBorder="1" applyAlignment="1">
      <alignment horizontal="center" vertical="center" wrapText="1"/>
    </xf>
    <xf numFmtId="165" fontId="8" fillId="5" borderId="54" xfId="2" applyNumberFormat="1" applyFont="1" applyFill="1" applyBorder="1" applyAlignment="1">
      <alignment horizontal="center" vertical="center" wrapText="1"/>
    </xf>
    <xf numFmtId="165" fontId="8" fillId="5" borderId="31" xfId="2" applyNumberFormat="1" applyFont="1" applyFill="1" applyBorder="1" applyAlignment="1">
      <alignment horizontal="center" vertical="center" wrapText="1"/>
    </xf>
    <xf numFmtId="165" fontId="8" fillId="5" borderId="23" xfId="2" applyNumberFormat="1" applyFont="1" applyFill="1" applyBorder="1" applyAlignment="1">
      <alignment horizontal="center" vertical="center" wrapText="1"/>
    </xf>
    <xf numFmtId="165" fontId="8" fillId="5" borderId="43" xfId="2" applyNumberFormat="1" applyFont="1" applyFill="1" applyBorder="1" applyAlignment="1">
      <alignment horizontal="center" vertical="center" wrapText="1"/>
    </xf>
    <xf numFmtId="165" fontId="8" fillId="5" borderId="53" xfId="2" applyNumberFormat="1" applyFont="1" applyFill="1" applyBorder="1" applyAlignment="1">
      <alignment horizontal="center" vertical="center" wrapText="1"/>
    </xf>
    <xf numFmtId="165" fontId="8" fillId="5" borderId="46" xfId="2" applyNumberFormat="1" applyFont="1" applyFill="1" applyBorder="1" applyAlignment="1">
      <alignment horizontal="center" vertical="center" wrapText="1"/>
    </xf>
    <xf numFmtId="165" fontId="8" fillId="5" borderId="22" xfId="2" applyNumberFormat="1" applyFont="1" applyFill="1" applyBorder="1" applyAlignment="1">
      <alignment horizontal="center" vertical="center" wrapText="1"/>
    </xf>
    <xf numFmtId="165" fontId="8" fillId="5" borderId="29" xfId="2" applyNumberFormat="1" applyFont="1" applyFill="1" applyBorder="1" applyAlignment="1">
      <alignment horizontal="center" vertical="center" wrapText="1"/>
    </xf>
    <xf numFmtId="165" fontId="8" fillId="5" borderId="30" xfId="2" applyNumberFormat="1" applyFont="1" applyFill="1" applyBorder="1" applyAlignment="1">
      <alignment horizontal="center" vertical="center" wrapText="1"/>
    </xf>
    <xf numFmtId="165" fontId="8" fillId="5" borderId="42" xfId="2" applyNumberFormat="1" applyFont="1" applyFill="1" applyBorder="1" applyAlignment="1">
      <alignment horizontal="center" vertical="center" wrapText="1"/>
    </xf>
    <xf numFmtId="165" fontId="8" fillId="5" borderId="5" xfId="2" applyNumberFormat="1" applyFont="1" applyFill="1" applyBorder="1" applyAlignment="1">
      <alignment horizontal="center" vertical="center" wrapText="1"/>
    </xf>
    <xf numFmtId="165" fontId="8" fillId="5" borderId="8" xfId="2" applyNumberFormat="1" applyFont="1" applyFill="1" applyBorder="1" applyAlignment="1">
      <alignment horizontal="center" vertical="center" wrapText="1"/>
    </xf>
    <xf numFmtId="165" fontId="9" fillId="5" borderId="8" xfId="1" applyNumberFormat="1" applyFont="1" applyFill="1" applyBorder="1" applyAlignment="1">
      <alignment horizontal="center" vertical="center" wrapText="1"/>
    </xf>
    <xf numFmtId="165" fontId="9" fillId="5" borderId="39" xfId="1" applyNumberFormat="1" applyFont="1" applyFill="1" applyBorder="1" applyAlignment="1">
      <alignment horizontal="center" vertical="center" wrapText="1"/>
    </xf>
    <xf numFmtId="165" fontId="9" fillId="5" borderId="22" xfId="1" applyNumberFormat="1" applyFont="1" applyFill="1" applyBorder="1" applyAlignment="1">
      <alignment horizontal="center" vertical="center" wrapText="1"/>
    </xf>
    <xf numFmtId="165" fontId="9" fillId="5" borderId="23" xfId="1" applyNumberFormat="1" applyFont="1" applyFill="1" applyBorder="1" applyAlignment="1">
      <alignment horizontal="center" vertical="center" wrapText="1"/>
    </xf>
    <xf numFmtId="165" fontId="8" fillId="5" borderId="39" xfId="2" applyNumberFormat="1" applyFont="1" applyFill="1" applyBorder="1" applyAlignment="1">
      <alignment horizontal="center" vertical="center" wrapText="1"/>
    </xf>
    <xf numFmtId="165" fontId="8" fillId="5" borderId="37" xfId="2" applyNumberFormat="1" applyFont="1" applyFill="1" applyBorder="1" applyAlignment="1">
      <alignment horizontal="center" vertical="center" wrapText="1"/>
    </xf>
    <xf numFmtId="165" fontId="8" fillId="5" borderId="7" xfId="2" applyNumberFormat="1" applyFont="1" applyFill="1" applyBorder="1" applyAlignment="1">
      <alignment horizontal="center" vertical="center" wrapText="1"/>
    </xf>
    <xf numFmtId="165" fontId="8" fillId="5" borderId="45" xfId="2" applyNumberFormat="1" applyFont="1" applyFill="1" applyBorder="1" applyAlignment="1">
      <alignment horizontal="center" vertical="center" wrapText="1"/>
    </xf>
    <xf numFmtId="165" fontId="8" fillId="5" borderId="52" xfId="2" applyNumberFormat="1" applyFont="1" applyFill="1" applyBorder="1" applyAlignment="1">
      <alignment horizontal="center" vertical="center" wrapText="1"/>
    </xf>
    <xf numFmtId="165" fontId="8" fillId="5" borderId="10" xfId="2" applyNumberFormat="1" applyFont="1" applyFill="1" applyBorder="1" applyAlignment="1">
      <alignment horizontal="center" vertical="center" wrapText="1"/>
    </xf>
    <xf numFmtId="165" fontId="8" fillId="5" borderId="32" xfId="2" applyNumberFormat="1" applyFont="1" applyFill="1" applyBorder="1" applyAlignment="1">
      <alignment horizontal="center" vertical="center" wrapText="1"/>
    </xf>
    <xf numFmtId="165" fontId="8" fillId="5" borderId="25" xfId="2" applyNumberFormat="1" applyFont="1" applyFill="1" applyBorder="1" applyAlignment="1">
      <alignment horizontal="center" vertical="center" wrapText="1"/>
    </xf>
    <xf numFmtId="165" fontId="9" fillId="5" borderId="10" xfId="1" applyNumberFormat="1" applyFont="1" applyFill="1" applyBorder="1" applyAlignment="1">
      <alignment horizontal="center" vertical="center" wrapText="1"/>
    </xf>
    <xf numFmtId="165" fontId="9" fillId="5" borderId="25" xfId="1" applyNumberFormat="1" applyFont="1" applyFill="1" applyBorder="1" applyAlignment="1">
      <alignment horizontal="center" vertical="center" wrapText="1"/>
    </xf>
    <xf numFmtId="165" fontId="9" fillId="0" borderId="10" xfId="1" applyNumberFormat="1" applyFont="1" applyFill="1" applyBorder="1" applyAlignment="1">
      <alignment horizontal="center" vertical="center" wrapText="1"/>
    </xf>
    <xf numFmtId="165" fontId="7" fillId="0" borderId="46" xfId="1" applyNumberFormat="1" applyFont="1" applyFill="1" applyBorder="1" applyAlignment="1">
      <alignment horizontal="center" vertical="center" wrapText="1"/>
    </xf>
    <xf numFmtId="166" fontId="8" fillId="0" borderId="8" xfId="2" applyNumberFormat="1" applyFont="1" applyFill="1" applyBorder="1" applyAlignment="1">
      <alignment horizontal="center" vertical="center" wrapText="1"/>
    </xf>
    <xf numFmtId="165" fontId="13" fillId="0" borderId="25" xfId="0" applyNumberFormat="1" applyFont="1" applyBorder="1" applyAlignment="1">
      <alignment horizontal="center" vertical="center"/>
    </xf>
    <xf numFmtId="165" fontId="14" fillId="0" borderId="25" xfId="0" applyNumberFormat="1" applyFont="1" applyBorder="1" applyAlignment="1">
      <alignment horizontal="center" vertical="center"/>
    </xf>
    <xf numFmtId="165" fontId="14" fillId="4" borderId="30" xfId="0" applyNumberFormat="1" applyFont="1" applyFill="1" applyBorder="1" applyAlignment="1">
      <alignment horizontal="center" vertical="center"/>
    </xf>
    <xf numFmtId="165" fontId="14" fillId="6" borderId="61" xfId="0" applyNumberFormat="1" applyFont="1" applyFill="1" applyBorder="1" applyAlignment="1">
      <alignment horizontal="center" vertical="center"/>
    </xf>
    <xf numFmtId="0" fontId="7" fillId="0" borderId="26" xfId="0" applyFont="1" applyBorder="1" applyAlignment="1">
      <alignment horizontal="center" vertical="center" wrapText="1"/>
    </xf>
    <xf numFmtId="0" fontId="20" fillId="0" borderId="0" xfId="0" applyFont="1" applyAlignment="1">
      <alignment horizontal="justify" vertical="center"/>
    </xf>
    <xf numFmtId="6" fontId="0" fillId="0" borderId="0" xfId="0" applyNumberFormat="1"/>
    <xf numFmtId="6" fontId="20" fillId="0" borderId="0" xfId="0" applyNumberFormat="1" applyFont="1" applyAlignment="1">
      <alignment horizontal="justify" vertical="center"/>
    </xf>
    <xf numFmtId="0" fontId="22" fillId="0" borderId="0" xfId="0" applyFont="1" applyAlignment="1">
      <alignment vertical="center" wrapText="1"/>
    </xf>
    <xf numFmtId="0" fontId="21" fillId="7" borderId="0" xfId="0" applyFont="1" applyFill="1" applyAlignment="1">
      <alignment wrapText="1"/>
    </xf>
    <xf numFmtId="0" fontId="24" fillId="7" borderId="65" xfId="0" applyFont="1" applyFill="1" applyBorder="1" applyAlignment="1">
      <alignment vertical="center" wrapText="1"/>
    </xf>
    <xf numFmtId="0" fontId="24" fillId="7" borderId="63" xfId="0" applyFont="1" applyFill="1" applyBorder="1" applyAlignment="1">
      <alignment vertical="center" wrapText="1"/>
    </xf>
    <xf numFmtId="0" fontId="24" fillId="7" borderId="66" xfId="0" applyFont="1" applyFill="1" applyBorder="1" applyAlignment="1">
      <alignment vertical="center" wrapText="1"/>
    </xf>
    <xf numFmtId="0" fontId="24" fillId="7" borderId="64" xfId="0" applyFont="1" applyFill="1" applyBorder="1" applyAlignment="1">
      <alignment vertical="center" wrapText="1"/>
    </xf>
    <xf numFmtId="0" fontId="0" fillId="7" borderId="66" xfId="0" applyFill="1" applyBorder="1" applyAlignment="1">
      <alignment vertical="center" wrapText="1"/>
    </xf>
    <xf numFmtId="0" fontId="0" fillId="7" borderId="64" xfId="0" applyFill="1" applyBorder="1" applyAlignment="1">
      <alignment vertical="center" wrapText="1"/>
    </xf>
    <xf numFmtId="8" fontId="0" fillId="0" borderId="0" xfId="0" applyNumberFormat="1"/>
    <xf numFmtId="0" fontId="20" fillId="3" borderId="0" xfId="0" applyFont="1" applyFill="1" applyAlignment="1">
      <alignment horizontal="justify" vertical="center"/>
    </xf>
    <xf numFmtId="0" fontId="0" fillId="3" borderId="0" xfId="0" applyFill="1"/>
    <xf numFmtId="6" fontId="20" fillId="3" borderId="0" xfId="0" applyNumberFormat="1" applyFont="1" applyFill="1" applyAlignment="1">
      <alignment horizontal="justify" vertical="center"/>
    </xf>
    <xf numFmtId="165" fontId="8" fillId="0" borderId="69" xfId="2" applyNumberFormat="1" applyFont="1" applyFill="1" applyBorder="1" applyAlignment="1">
      <alignment horizontal="center" vertical="center" wrapText="1"/>
    </xf>
    <xf numFmtId="165" fontId="8" fillId="0" borderId="70" xfId="2" applyNumberFormat="1" applyFont="1" applyFill="1" applyBorder="1" applyAlignment="1">
      <alignment horizontal="center" vertical="center" wrapText="1"/>
    </xf>
    <xf numFmtId="165" fontId="9" fillId="0" borderId="70" xfId="1" applyNumberFormat="1" applyFont="1" applyFill="1" applyBorder="1" applyAlignment="1">
      <alignment horizontal="center" vertical="center" wrapText="1"/>
    </xf>
    <xf numFmtId="165" fontId="8" fillId="0" borderId="68" xfId="2" applyNumberFormat="1" applyFont="1" applyFill="1" applyBorder="1" applyAlignment="1">
      <alignment horizontal="center" vertical="center" wrapText="1"/>
    </xf>
    <xf numFmtId="165" fontId="9" fillId="0" borderId="25" xfId="1" applyNumberFormat="1" applyFont="1" applyFill="1" applyBorder="1" applyAlignment="1">
      <alignment horizontal="center" vertical="center" wrapText="1"/>
    </xf>
    <xf numFmtId="165" fontId="8" fillId="0" borderId="53" xfId="2" applyNumberFormat="1" applyFont="1" applyFill="1" applyBorder="1" applyAlignment="1">
      <alignment horizontal="center" vertical="center" wrapText="1"/>
    </xf>
    <xf numFmtId="165" fontId="8" fillId="0" borderId="13" xfId="2" applyNumberFormat="1" applyFont="1" applyFill="1" applyBorder="1" applyAlignment="1">
      <alignment horizontal="center" vertical="center" wrapText="1"/>
    </xf>
    <xf numFmtId="165" fontId="8" fillId="0" borderId="29" xfId="2" applyNumberFormat="1" applyFont="1" applyFill="1" applyBorder="1" applyAlignment="1">
      <alignment horizontal="center" vertical="center" wrapText="1"/>
    </xf>
    <xf numFmtId="165" fontId="8" fillId="0" borderId="51" xfId="2" applyNumberFormat="1" applyFont="1" applyFill="1" applyBorder="1" applyAlignment="1">
      <alignment horizontal="center" vertical="center" wrapText="1"/>
    </xf>
    <xf numFmtId="165" fontId="9" fillId="0" borderId="30" xfId="1" applyNumberFormat="1" applyFont="1" applyFill="1" applyBorder="1" applyAlignment="1">
      <alignment horizontal="center" vertical="center" wrapText="1"/>
    </xf>
    <xf numFmtId="0" fontId="7" fillId="0" borderId="71" xfId="0" applyFont="1" applyBorder="1" applyAlignment="1">
      <alignment horizontal="center" vertical="center" wrapText="1"/>
    </xf>
    <xf numFmtId="165" fontId="8" fillId="0" borderId="72" xfId="2" applyNumberFormat="1" applyFont="1" applyFill="1" applyBorder="1" applyAlignment="1">
      <alignment horizontal="center" vertical="center" wrapText="1"/>
    </xf>
    <xf numFmtId="165" fontId="8" fillId="0" borderId="73" xfId="2" applyNumberFormat="1" applyFont="1" applyFill="1" applyBorder="1" applyAlignment="1">
      <alignment horizontal="center" vertical="center" wrapText="1"/>
    </xf>
    <xf numFmtId="165" fontId="8" fillId="0" borderId="50" xfId="2" applyNumberFormat="1" applyFont="1" applyFill="1" applyBorder="1" applyAlignment="1">
      <alignment horizontal="center" vertical="center" wrapText="1"/>
    </xf>
    <xf numFmtId="165" fontId="8" fillId="0" borderId="71" xfId="2" applyNumberFormat="1" applyFont="1" applyFill="1" applyBorder="1" applyAlignment="1">
      <alignment horizontal="center" vertical="center" wrapText="1"/>
    </xf>
    <xf numFmtId="0" fontId="7" fillId="0" borderId="9" xfId="0" applyFont="1" applyBorder="1" applyAlignment="1">
      <alignment horizontal="center" vertical="center" wrapText="1"/>
    </xf>
    <xf numFmtId="0" fontId="26" fillId="0" borderId="25" xfId="3" applyFont="1" applyBorder="1" applyAlignment="1">
      <alignment horizontal="left" vertical="center" wrapText="1"/>
    </xf>
    <xf numFmtId="0" fontId="26" fillId="0" borderId="26" xfId="3" applyFont="1" applyBorder="1" applyAlignment="1">
      <alignment horizontal="left" vertical="center" wrapText="1"/>
    </xf>
    <xf numFmtId="0" fontId="4" fillId="2" borderId="58" xfId="0" applyFont="1" applyFill="1" applyBorder="1" applyAlignment="1">
      <alignment horizontal="center" vertical="center" wrapText="1"/>
    </xf>
    <xf numFmtId="165" fontId="9" fillId="0" borderId="26" xfId="1" applyNumberFormat="1" applyFont="1" applyFill="1" applyBorder="1" applyAlignment="1">
      <alignment horizontal="center" vertical="center" wrapText="1"/>
    </xf>
    <xf numFmtId="165" fontId="9" fillId="0" borderId="73" xfId="1" applyNumberFormat="1" applyFont="1" applyFill="1" applyBorder="1" applyAlignment="1">
      <alignment horizontal="center" vertical="center" wrapText="1"/>
    </xf>
    <xf numFmtId="165" fontId="9" fillId="0" borderId="43" xfId="1" applyNumberFormat="1" applyFont="1" applyFill="1" applyBorder="1" applyAlignment="1">
      <alignment horizontal="center" vertical="center" wrapText="1"/>
    </xf>
    <xf numFmtId="165" fontId="9" fillId="0" borderId="37" xfId="1" applyNumberFormat="1" applyFont="1" applyFill="1" applyBorder="1" applyAlignment="1">
      <alignment horizontal="center" vertical="center" wrapText="1"/>
    </xf>
    <xf numFmtId="165" fontId="9" fillId="0" borderId="7" xfId="1" applyNumberFormat="1" applyFont="1" applyFill="1" applyBorder="1" applyAlignment="1">
      <alignment horizontal="center" vertical="center" wrapText="1"/>
    </xf>
    <xf numFmtId="165" fontId="9" fillId="0" borderId="32" xfId="1" applyNumberFormat="1" applyFont="1" applyFill="1" applyBorder="1" applyAlignment="1">
      <alignment horizontal="center" vertical="center" wrapText="1"/>
    </xf>
    <xf numFmtId="0" fontId="26" fillId="0" borderId="34" xfId="3" applyFont="1" applyBorder="1" applyAlignment="1">
      <alignment horizontal="left" vertical="center" wrapText="1"/>
    </xf>
    <xf numFmtId="165" fontId="8" fillId="0" borderId="33" xfId="2" applyNumberFormat="1" applyFont="1" applyFill="1" applyBorder="1" applyAlignment="1">
      <alignment horizontal="center" vertical="center" wrapText="1"/>
    </xf>
    <xf numFmtId="165" fontId="8" fillId="0" borderId="75" xfId="2" applyNumberFormat="1" applyFont="1" applyFill="1" applyBorder="1" applyAlignment="1">
      <alignment horizontal="center" vertical="center" wrapText="1"/>
    </xf>
    <xf numFmtId="165" fontId="8" fillId="0" borderId="2" xfId="2" applyNumberFormat="1" applyFont="1" applyFill="1" applyBorder="1" applyAlignment="1">
      <alignment horizontal="center" vertical="center" wrapText="1"/>
    </xf>
    <xf numFmtId="165" fontId="8" fillId="0" borderId="76" xfId="2" applyNumberFormat="1" applyFont="1" applyFill="1" applyBorder="1" applyAlignment="1">
      <alignment horizontal="center" vertical="center" wrapText="1"/>
    </xf>
    <xf numFmtId="165" fontId="8" fillId="0" borderId="77" xfId="2" applyNumberFormat="1" applyFont="1" applyFill="1" applyBorder="1" applyAlignment="1">
      <alignment horizontal="center" vertical="center" wrapText="1"/>
    </xf>
    <xf numFmtId="165" fontId="9" fillId="0" borderId="34" xfId="1" applyNumberFormat="1" applyFont="1" applyFill="1" applyBorder="1" applyAlignment="1">
      <alignment horizontal="center" vertical="center" wrapText="1"/>
    </xf>
    <xf numFmtId="165" fontId="9" fillId="0" borderId="75" xfId="1" applyNumberFormat="1" applyFont="1" applyFill="1" applyBorder="1" applyAlignment="1">
      <alignment horizontal="center" vertical="center" wrapText="1"/>
    </xf>
    <xf numFmtId="0" fontId="7" fillId="0" borderId="10" xfId="0" applyFont="1" applyBorder="1" applyAlignment="1">
      <alignment horizontal="right" vertical="center" wrapText="1"/>
    </xf>
    <xf numFmtId="0" fontId="26" fillId="0" borderId="5" xfId="3" applyFont="1" applyBorder="1" applyAlignment="1">
      <alignment horizontal="left" vertical="center" wrapText="1"/>
    </xf>
    <xf numFmtId="0" fontId="26" fillId="0" borderId="8" xfId="3" applyFont="1" applyBorder="1" applyAlignment="1">
      <alignment horizontal="left" vertical="center" wrapText="1"/>
    </xf>
    <xf numFmtId="0" fontId="10" fillId="3" borderId="8" xfId="3" applyFont="1" applyFill="1" applyBorder="1" applyAlignment="1">
      <alignment horizontal="left" vertical="center" wrapText="1"/>
    </xf>
    <xf numFmtId="0" fontId="10" fillId="3" borderId="25" xfId="3" applyFont="1" applyFill="1" applyBorder="1" applyAlignment="1">
      <alignment horizontal="left" vertical="center" wrapText="1"/>
    </xf>
    <xf numFmtId="0" fontId="10" fillId="3" borderId="26" xfId="3" applyFont="1" applyFill="1" applyBorder="1" applyAlignment="1">
      <alignment horizontal="left" vertical="center" wrapText="1"/>
    </xf>
    <xf numFmtId="0" fontId="10" fillId="3" borderId="39" xfId="3" applyFont="1" applyFill="1" applyBorder="1" applyAlignment="1">
      <alignment horizontal="left" vertical="center" wrapText="1"/>
    </xf>
    <xf numFmtId="0" fontId="28" fillId="3" borderId="25" xfId="3" applyFont="1" applyFill="1" applyBorder="1" applyAlignment="1">
      <alignment horizontal="left" vertical="center" wrapText="1"/>
    </xf>
    <xf numFmtId="0" fontId="18" fillId="2" borderId="78" xfId="0" applyFont="1" applyFill="1" applyBorder="1" applyAlignment="1">
      <alignment horizontal="center" vertical="center" wrapText="1"/>
    </xf>
    <xf numFmtId="0" fontId="18" fillId="2" borderId="62" xfId="0" applyFont="1" applyFill="1" applyBorder="1" applyAlignment="1">
      <alignment horizontal="center" vertical="center" wrapText="1"/>
    </xf>
    <xf numFmtId="3" fontId="12" fillId="0" borderId="8" xfId="0" applyNumberFormat="1" applyFont="1" applyBorder="1" applyAlignment="1">
      <alignment horizontal="center" vertical="center" wrapText="1"/>
    </xf>
    <xf numFmtId="3" fontId="12" fillId="0" borderId="0" xfId="0" applyNumberFormat="1" applyFont="1" applyAlignment="1">
      <alignment horizontal="center" vertical="center" wrapText="1"/>
    </xf>
    <xf numFmtId="0" fontId="0" fillId="0" borderId="0" xfId="0" applyAlignment="1">
      <alignment horizontal="center" wrapText="1"/>
    </xf>
    <xf numFmtId="0" fontId="17" fillId="0" borderId="8" xfId="3" applyFont="1" applyBorder="1" applyAlignment="1">
      <alignment horizontal="center" vertical="center" wrapText="1"/>
    </xf>
    <xf numFmtId="0" fontId="17" fillId="2" borderId="25" xfId="3" applyFont="1" applyFill="1" applyBorder="1" applyAlignment="1">
      <alignment horizontal="center" vertical="center" wrapText="1"/>
    </xf>
    <xf numFmtId="0" fontId="17" fillId="2" borderId="26" xfId="3" applyFont="1" applyFill="1" applyBorder="1" applyAlignment="1">
      <alignment horizontal="center" vertical="center" wrapText="1"/>
    </xf>
    <xf numFmtId="0" fontId="18" fillId="2" borderId="65" xfId="0" applyFont="1" applyFill="1" applyBorder="1" applyAlignment="1">
      <alignment horizontal="center" vertical="center" wrapText="1"/>
    </xf>
    <xf numFmtId="3" fontId="0" fillId="0" borderId="8" xfId="0" applyNumberFormat="1" applyBorder="1" applyAlignment="1">
      <alignment horizontal="center"/>
    </xf>
    <xf numFmtId="0" fontId="12" fillId="0" borderId="26" xfId="0" applyFont="1" applyBorder="1" applyAlignment="1">
      <alignment horizontal="center" vertical="center" wrapText="1"/>
    </xf>
    <xf numFmtId="0" fontId="12" fillId="0" borderId="80" xfId="0" applyFont="1" applyBorder="1" applyAlignment="1">
      <alignment horizontal="center" vertical="center" wrapText="1"/>
    </xf>
    <xf numFmtId="0" fontId="0" fillId="0" borderId="0" xfId="0" applyAlignment="1">
      <alignment horizontal="center"/>
    </xf>
    <xf numFmtId="3" fontId="3" fillId="0" borderId="8" xfId="0" applyNumberFormat="1" applyFont="1" applyBorder="1" applyAlignment="1">
      <alignment horizontal="center"/>
    </xf>
    <xf numFmtId="0" fontId="29" fillId="0" borderId="8" xfId="3" applyFont="1" applyBorder="1" applyAlignment="1">
      <alignment horizontal="center" vertical="center" wrapText="1"/>
    </xf>
    <xf numFmtId="3" fontId="3" fillId="0" borderId="0" xfId="0" applyNumberFormat="1" applyFont="1" applyAlignment="1">
      <alignment horizontal="center"/>
    </xf>
    <xf numFmtId="3" fontId="17" fillId="0" borderId="8" xfId="3" applyNumberFormat="1" applyFont="1" applyBorder="1" applyAlignment="1">
      <alignment horizontal="center" vertical="center" wrapText="1"/>
    </xf>
    <xf numFmtId="0" fontId="17" fillId="0" borderId="79" xfId="3" applyFont="1" applyBorder="1" applyAlignment="1">
      <alignment horizontal="center" vertical="center" wrapText="1"/>
    </xf>
    <xf numFmtId="0" fontId="18" fillId="2" borderId="0" xfId="0" applyFont="1" applyFill="1" applyAlignment="1">
      <alignment horizontal="center" vertical="center" wrapText="1"/>
    </xf>
    <xf numFmtId="0" fontId="17" fillId="2" borderId="79" xfId="3" applyFont="1" applyFill="1" applyBorder="1" applyAlignment="1">
      <alignment horizontal="center" vertical="center" wrapText="1"/>
    </xf>
    <xf numFmtId="0" fontId="18" fillId="9" borderId="78" xfId="0" applyFont="1" applyFill="1" applyBorder="1" applyAlignment="1">
      <alignment horizontal="center" vertical="center" wrapText="1"/>
    </xf>
    <xf numFmtId="0" fontId="18" fillId="9" borderId="0" xfId="0" applyFont="1" applyFill="1" applyAlignment="1">
      <alignment horizontal="center" vertical="center" wrapText="1"/>
    </xf>
    <xf numFmtId="0" fontId="17" fillId="9" borderId="8" xfId="3" applyFont="1" applyFill="1" applyBorder="1" applyAlignment="1">
      <alignment horizontal="center" vertical="center" wrapText="1"/>
    </xf>
    <xf numFmtId="0" fontId="0" fillId="9" borderId="0" xfId="0" applyFill="1" applyAlignment="1">
      <alignment horizontal="center"/>
    </xf>
    <xf numFmtId="0" fontId="17" fillId="9" borderId="25" xfId="3" applyFont="1" applyFill="1" applyBorder="1" applyAlignment="1">
      <alignment horizontal="center" vertical="center" wrapText="1"/>
    </xf>
    <xf numFmtId="0" fontId="17" fillId="9" borderId="79" xfId="3" applyFont="1" applyFill="1" applyBorder="1" applyAlignment="1">
      <alignment horizontal="center" vertical="center" wrapText="1"/>
    </xf>
    <xf numFmtId="0" fontId="3" fillId="0" borderId="0" xfId="0" applyFont="1" applyAlignment="1">
      <alignment horizontal="center"/>
    </xf>
    <xf numFmtId="0" fontId="16" fillId="0" borderId="0" xfId="4" applyFont="1" applyAlignment="1">
      <alignment horizontal="center"/>
    </xf>
    <xf numFmtId="0" fontId="7" fillId="0" borderId="28" xfId="0" applyFont="1" applyBorder="1" applyAlignment="1">
      <alignment horizontal="center" vertical="center" wrapText="1"/>
    </xf>
    <xf numFmtId="0" fontId="7" fillId="0" borderId="51"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8" xfId="0" applyFont="1" applyBorder="1" applyAlignment="1">
      <alignment horizontal="center" vertical="center" wrapText="1"/>
    </xf>
    <xf numFmtId="0" fontId="13" fillId="0" borderId="38" xfId="0" applyFont="1" applyBorder="1" applyAlignment="1">
      <alignment horizontal="center" vertical="center"/>
    </xf>
    <xf numFmtId="0" fontId="13" fillId="0" borderId="39" xfId="0" applyFont="1" applyBorder="1" applyAlignment="1">
      <alignment horizontal="center" vertical="center"/>
    </xf>
    <xf numFmtId="0" fontId="7" fillId="0" borderId="25"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9"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49"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9"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5" fillId="2" borderId="43"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39"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40" xfId="0" applyFont="1" applyBorder="1" applyAlignment="1">
      <alignment horizontal="center" vertical="center" wrapText="1"/>
    </xf>
    <xf numFmtId="0" fontId="6" fillId="2" borderId="1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5" fillId="2" borderId="55" xfId="0" applyFont="1" applyFill="1" applyBorder="1" applyAlignment="1">
      <alignment horizontal="center" vertical="center" wrapText="1"/>
    </xf>
    <xf numFmtId="0" fontId="5" fillId="2" borderId="56" xfId="0" applyFont="1" applyFill="1" applyBorder="1" applyAlignment="1">
      <alignment horizontal="center" vertical="center" wrapText="1"/>
    </xf>
    <xf numFmtId="165" fontId="14" fillId="6" borderId="59" xfId="0" applyNumberFormat="1" applyFont="1" applyFill="1" applyBorder="1" applyAlignment="1">
      <alignment horizontal="center" vertical="center"/>
    </xf>
    <xf numFmtId="165" fontId="14" fillId="6" borderId="60" xfId="0" applyNumberFormat="1" applyFont="1" applyFill="1" applyBorder="1" applyAlignment="1">
      <alignment horizontal="center" vertical="center"/>
    </xf>
    <xf numFmtId="0" fontId="19" fillId="0" borderId="1" xfId="0" applyFont="1" applyBorder="1" applyAlignment="1">
      <alignment horizontal="center" vertical="center" wrapText="1"/>
    </xf>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4"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39"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8"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74" xfId="0" applyFont="1" applyFill="1" applyBorder="1" applyAlignment="1">
      <alignment horizontal="center" vertical="center"/>
    </xf>
    <xf numFmtId="0" fontId="5" fillId="2" borderId="64" xfId="0" applyFont="1" applyFill="1" applyBorder="1" applyAlignment="1">
      <alignment horizontal="center" vertical="center"/>
    </xf>
    <xf numFmtId="0" fontId="24" fillId="7" borderId="62" xfId="0" applyFont="1" applyFill="1" applyBorder="1" applyAlignment="1">
      <alignment vertical="center" wrapText="1"/>
    </xf>
    <xf numFmtId="0" fontId="24" fillId="7" borderId="65" xfId="0" applyFont="1" applyFill="1" applyBorder="1" applyAlignment="1">
      <alignment vertical="center" wrapText="1"/>
    </xf>
    <xf numFmtId="0" fontId="24" fillId="7" borderId="63" xfId="0" applyFont="1" applyFill="1" applyBorder="1" applyAlignment="1">
      <alignment vertical="center" wrapText="1"/>
    </xf>
    <xf numFmtId="8" fontId="24" fillId="7" borderId="62" xfId="0" applyNumberFormat="1" applyFont="1" applyFill="1" applyBorder="1" applyAlignment="1">
      <alignment horizontal="right" vertical="center" wrapText="1"/>
    </xf>
    <xf numFmtId="8" fontId="24" fillId="7" borderId="65" xfId="0" applyNumberFormat="1" applyFont="1" applyFill="1" applyBorder="1" applyAlignment="1">
      <alignment horizontal="right" vertical="center" wrapText="1"/>
    </xf>
    <xf numFmtId="8" fontId="24" fillId="7" borderId="63" xfId="0" applyNumberFormat="1" applyFont="1" applyFill="1" applyBorder="1" applyAlignment="1">
      <alignment horizontal="right" vertical="center" wrapText="1"/>
    </xf>
    <xf numFmtId="0" fontId="25" fillId="7" borderId="67" xfId="0" applyFont="1" applyFill="1" applyBorder="1" applyAlignment="1">
      <alignment vertical="center" wrapText="1"/>
    </xf>
    <xf numFmtId="0" fontId="23" fillId="8" borderId="62" xfId="0" applyFont="1" applyFill="1" applyBorder="1" applyAlignment="1">
      <alignment horizontal="center" vertical="center" wrapText="1"/>
    </xf>
    <xf numFmtId="0" fontId="23" fillId="8" borderId="63" xfId="0" applyFont="1" applyFill="1" applyBorder="1" applyAlignment="1">
      <alignment horizontal="center" vertical="center" wrapText="1"/>
    </xf>
  </cellXfs>
  <cellStyles count="5">
    <cellStyle name="Hipervínculo" xfId="4" builtinId="8"/>
    <cellStyle name="Moneda" xfId="1" builtinId="4"/>
    <cellStyle name="Moneda 2" xfId="2" xr:uid="{E170AA08-7545-4D0C-B2D7-242C83139D23}"/>
    <cellStyle name="Normal" xfId="0" builtinId="0"/>
    <cellStyle name="Normal 3" xfId="3" xr:uid="{AA13A52B-C848-4212-8C67-B441023317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CD497-9430-4F84-A4A8-E4AAECD953B0}">
  <sheetPr>
    <tabColor theme="4" tint="-0.499984740745262"/>
    <pageSetUpPr fitToPage="1"/>
  </sheetPr>
  <dimension ref="A1:BO100"/>
  <sheetViews>
    <sheetView topLeftCell="A15" zoomScaleNormal="100" workbookViewId="0">
      <selection activeCell="A26" sqref="A26"/>
    </sheetView>
  </sheetViews>
  <sheetFormatPr baseColWidth="10" defaultColWidth="10.84375" defaultRowHeight="15.5"/>
  <cols>
    <col min="1" max="1" width="5.23046875" customWidth="1"/>
    <col min="2" max="2" width="7.53515625" customWidth="1"/>
    <col min="3" max="3" width="18.4609375" customWidth="1"/>
    <col min="4" max="4" width="53.69140625" customWidth="1"/>
    <col min="5" max="5" width="9.765625" customWidth="1"/>
    <col min="6" max="6" width="9.4609375" bestFit="1" customWidth="1"/>
    <col min="7" max="7" width="10.4609375" customWidth="1"/>
    <col min="8" max="8" width="12.23046875" customWidth="1"/>
    <col min="9" max="9" width="9.84375" customWidth="1"/>
    <col min="10" max="10" width="11.07421875" customWidth="1"/>
    <col min="11" max="11" width="10.765625" customWidth="1"/>
    <col min="12" max="12" width="10.07421875" customWidth="1"/>
    <col min="13" max="13" width="9.69140625" customWidth="1"/>
    <col min="14" max="14" width="10.84375" customWidth="1"/>
    <col min="15" max="15" width="11.53515625" customWidth="1"/>
    <col min="16" max="16" width="11.07421875" customWidth="1"/>
    <col min="17" max="18" width="14.07421875" customWidth="1"/>
    <col min="19" max="19" width="11.84375" customWidth="1"/>
    <col min="20" max="20" width="11.3046875" customWidth="1"/>
    <col min="21" max="21" width="11.69140625" customWidth="1"/>
    <col min="22" max="22" width="13.3046875" customWidth="1"/>
    <col min="23" max="23" width="11" customWidth="1"/>
    <col min="24" max="24" width="12.765625" customWidth="1"/>
    <col min="25" max="25" width="11.69140625" customWidth="1"/>
    <col min="26" max="26" width="13.84375" customWidth="1"/>
    <col min="27" max="27" width="13" customWidth="1"/>
    <col min="28" max="28" width="11.765625" customWidth="1"/>
    <col min="29" max="29" width="11.4609375" customWidth="1"/>
    <col min="30" max="30" width="11.69140625" customWidth="1"/>
    <col min="31" max="31" width="13.23046875" customWidth="1"/>
    <col min="32" max="32" width="11.4609375" customWidth="1"/>
    <col min="33" max="33" width="9.84375" customWidth="1"/>
    <col min="34" max="34" width="11.69140625" bestFit="1" customWidth="1"/>
    <col min="35" max="35" width="11.53515625" customWidth="1"/>
    <col min="36" max="36" width="12.84375" customWidth="1"/>
    <col min="37" max="37" width="10.3046875" customWidth="1"/>
    <col min="38" max="38" width="11.69140625" customWidth="1"/>
    <col min="39" max="39" width="13" customWidth="1"/>
    <col min="40" max="40" width="13.84375" customWidth="1"/>
    <col min="41" max="41" width="12.765625" bestFit="1" customWidth="1"/>
  </cols>
  <sheetData>
    <row r="1" spans="1:67" ht="16" thickBo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row>
    <row r="2" spans="1:67" ht="57.75" customHeight="1" thickBot="1">
      <c r="A2" s="272" t="s">
        <v>0</v>
      </c>
      <c r="B2" s="273"/>
      <c r="C2" s="273"/>
      <c r="D2" s="273"/>
      <c r="E2" s="273"/>
      <c r="F2" s="273"/>
      <c r="G2" s="273"/>
      <c r="H2" s="273"/>
      <c r="I2" s="273"/>
      <c r="J2" s="273"/>
      <c r="K2" s="273"/>
      <c r="L2" s="273"/>
      <c r="M2" s="273"/>
      <c r="N2" s="273"/>
      <c r="O2" s="273"/>
      <c r="P2" s="273"/>
      <c r="Q2" s="273"/>
      <c r="R2" s="273"/>
      <c r="S2" s="273"/>
      <c r="T2" s="273"/>
      <c r="U2" s="273"/>
      <c r="V2" s="273"/>
      <c r="W2" s="273"/>
      <c r="X2" s="273"/>
      <c r="Y2" s="273"/>
      <c r="Z2" s="273"/>
      <c r="AA2" s="273"/>
      <c r="AB2" s="273"/>
      <c r="AC2" s="273"/>
      <c r="AD2" s="273"/>
      <c r="AE2" s="273"/>
      <c r="AF2" s="273"/>
      <c r="AG2" s="273"/>
      <c r="AH2" s="273"/>
      <c r="AI2" s="273"/>
      <c r="AJ2" s="273"/>
      <c r="AK2" s="273"/>
      <c r="AL2" s="273"/>
      <c r="AM2" s="273"/>
      <c r="AN2" s="274"/>
    </row>
    <row r="3" spans="1:67" ht="53.25" customHeight="1" thickBot="1">
      <c r="A3" s="275" t="s">
        <v>1</v>
      </c>
      <c r="B3" s="276"/>
      <c r="C3" s="276"/>
      <c r="D3" s="276"/>
      <c r="E3" s="276"/>
      <c r="F3" s="276"/>
      <c r="G3" s="276"/>
      <c r="H3" s="276"/>
      <c r="I3" s="276"/>
      <c r="J3" s="276"/>
      <c r="K3" s="276"/>
      <c r="L3" s="276"/>
      <c r="M3" s="276"/>
      <c r="N3" s="276"/>
      <c r="O3" s="276"/>
      <c r="P3" s="276"/>
      <c r="Q3" s="276"/>
      <c r="R3" s="276"/>
      <c r="S3" s="276"/>
      <c r="T3" s="276"/>
      <c r="U3" s="276"/>
      <c r="V3" s="276"/>
      <c r="W3" s="276"/>
      <c r="X3" s="276"/>
      <c r="Y3" s="276"/>
      <c r="Z3" s="276"/>
      <c r="AA3" s="276"/>
      <c r="AB3" s="276"/>
      <c r="AC3" s="276"/>
      <c r="AD3" s="276"/>
      <c r="AE3" s="276"/>
      <c r="AF3" s="276"/>
      <c r="AG3" s="276"/>
      <c r="AH3" s="276"/>
      <c r="AI3" s="276"/>
      <c r="AJ3" s="276"/>
      <c r="AK3" s="276"/>
      <c r="AL3" s="276"/>
      <c r="AM3" s="276"/>
      <c r="AN3" s="277"/>
    </row>
    <row r="4" spans="1:67" ht="60.75" customHeight="1" thickBot="1">
      <c r="A4" s="278" t="s">
        <v>2</v>
      </c>
      <c r="B4" s="281" t="s">
        <v>3</v>
      </c>
      <c r="C4" s="284" t="s">
        <v>4</v>
      </c>
      <c r="D4" s="281" t="s">
        <v>5</v>
      </c>
      <c r="E4" s="281" t="s">
        <v>6</v>
      </c>
      <c r="F4" s="287" t="s">
        <v>7</v>
      </c>
      <c r="G4" s="250" t="s">
        <v>8</v>
      </c>
      <c r="H4" s="256"/>
      <c r="I4" s="268" t="s">
        <v>9</v>
      </c>
      <c r="J4" s="256"/>
      <c r="K4" s="256"/>
      <c r="L4" s="256"/>
      <c r="M4" s="256"/>
      <c r="N4" s="256"/>
      <c r="O4" s="256"/>
      <c r="P4" s="256"/>
      <c r="Q4" s="256"/>
      <c r="R4" s="256"/>
      <c r="S4" s="268" t="s">
        <v>10</v>
      </c>
      <c r="T4" s="256"/>
      <c r="U4" s="256"/>
      <c r="V4" s="256"/>
      <c r="W4" s="256"/>
      <c r="X4" s="256"/>
      <c r="Y4" s="256"/>
      <c r="Z4" s="256"/>
      <c r="AA4" s="256"/>
      <c r="AB4" s="269"/>
      <c r="AC4" s="256" t="s">
        <v>11</v>
      </c>
      <c r="AD4" s="256"/>
      <c r="AE4" s="250" t="s">
        <v>12</v>
      </c>
      <c r="AF4" s="251"/>
      <c r="AG4" s="258" t="s">
        <v>13</v>
      </c>
      <c r="AH4" s="259"/>
      <c r="AI4" s="290" t="s">
        <v>14</v>
      </c>
      <c r="AJ4" s="259"/>
      <c r="AK4" s="290" t="s">
        <v>15</v>
      </c>
      <c r="AL4" s="259"/>
      <c r="AM4" s="292" t="s">
        <v>16</v>
      </c>
      <c r="AN4" s="293"/>
    </row>
    <row r="5" spans="1:67" ht="60.75" customHeight="1" thickBot="1">
      <c r="A5" s="279"/>
      <c r="B5" s="282"/>
      <c r="C5" s="285"/>
      <c r="D5" s="282"/>
      <c r="E5" s="282"/>
      <c r="F5" s="288"/>
      <c r="G5" s="252"/>
      <c r="H5" s="257"/>
      <c r="I5" s="250" t="s">
        <v>17</v>
      </c>
      <c r="J5" s="256"/>
      <c r="K5" s="250" t="s">
        <v>18</v>
      </c>
      <c r="L5" s="256"/>
      <c r="M5" s="250" t="s">
        <v>19</v>
      </c>
      <c r="N5" s="256"/>
      <c r="O5" s="250" t="s">
        <v>20</v>
      </c>
      <c r="P5" s="256"/>
      <c r="Q5" s="250" t="s">
        <v>21</v>
      </c>
      <c r="R5" s="256"/>
      <c r="S5" s="267" t="s">
        <v>17</v>
      </c>
      <c r="T5" s="255"/>
      <c r="U5" s="254" t="s">
        <v>18</v>
      </c>
      <c r="V5" s="255"/>
      <c r="W5" s="254" t="s">
        <v>19</v>
      </c>
      <c r="X5" s="255"/>
      <c r="Y5" s="254" t="s">
        <v>20</v>
      </c>
      <c r="Z5" s="255"/>
      <c r="AA5" s="254" t="s">
        <v>21</v>
      </c>
      <c r="AB5" s="266"/>
      <c r="AC5" s="257"/>
      <c r="AD5" s="257"/>
      <c r="AE5" s="252"/>
      <c r="AF5" s="253"/>
      <c r="AG5" s="260"/>
      <c r="AH5" s="261"/>
      <c r="AI5" s="291"/>
      <c r="AJ5" s="261"/>
      <c r="AK5" s="291"/>
      <c r="AL5" s="261"/>
      <c r="AM5" s="294"/>
      <c r="AN5" s="295"/>
    </row>
    <row r="6" spans="1:67" ht="51" customHeight="1" thickBot="1">
      <c r="A6" s="280"/>
      <c r="B6" s="283"/>
      <c r="C6" s="286"/>
      <c r="D6" s="283"/>
      <c r="E6" s="283"/>
      <c r="F6" s="289"/>
      <c r="G6" s="75" t="s">
        <v>22</v>
      </c>
      <c r="H6" s="74" t="s">
        <v>23</v>
      </c>
      <c r="I6" s="76" t="s">
        <v>22</v>
      </c>
      <c r="J6" s="77" t="s">
        <v>23</v>
      </c>
      <c r="K6" s="75" t="s">
        <v>22</v>
      </c>
      <c r="L6" s="77" t="s">
        <v>23</v>
      </c>
      <c r="M6" s="75" t="s">
        <v>22</v>
      </c>
      <c r="N6" s="77" t="s">
        <v>23</v>
      </c>
      <c r="O6" s="75" t="s">
        <v>22</v>
      </c>
      <c r="P6" s="77" t="s">
        <v>23</v>
      </c>
      <c r="Q6" s="75" t="s">
        <v>22</v>
      </c>
      <c r="R6" s="74" t="s">
        <v>23</v>
      </c>
      <c r="S6" s="76" t="s">
        <v>22</v>
      </c>
      <c r="T6" s="77" t="s">
        <v>23</v>
      </c>
      <c r="U6" s="75" t="s">
        <v>22</v>
      </c>
      <c r="V6" s="77" t="s">
        <v>23</v>
      </c>
      <c r="W6" s="75" t="s">
        <v>22</v>
      </c>
      <c r="X6" s="77" t="s">
        <v>23</v>
      </c>
      <c r="Y6" s="75" t="s">
        <v>22</v>
      </c>
      <c r="Z6" s="77" t="s">
        <v>23</v>
      </c>
      <c r="AA6" s="75" t="s">
        <v>22</v>
      </c>
      <c r="AB6" s="78" t="s">
        <v>23</v>
      </c>
      <c r="AC6" s="79" t="s">
        <v>22</v>
      </c>
      <c r="AD6" s="74" t="s">
        <v>23</v>
      </c>
      <c r="AE6" s="92" t="s">
        <v>22</v>
      </c>
      <c r="AF6" s="91" t="s">
        <v>23</v>
      </c>
      <c r="AG6" s="80" t="s">
        <v>22</v>
      </c>
      <c r="AH6" s="81" t="s">
        <v>23</v>
      </c>
      <c r="AI6" s="81" t="s">
        <v>22</v>
      </c>
      <c r="AJ6" s="81" t="s">
        <v>23</v>
      </c>
      <c r="AK6" s="81" t="s">
        <v>22</v>
      </c>
      <c r="AL6" s="81" t="s">
        <v>23</v>
      </c>
      <c r="AM6" s="73" t="s">
        <v>24</v>
      </c>
      <c r="AN6" s="77" t="s">
        <v>24</v>
      </c>
    </row>
    <row r="7" spans="1:67" s="1" customFormat="1" ht="27" customHeight="1">
      <c r="A7" s="85">
        <v>1</v>
      </c>
      <c r="B7" s="86">
        <v>78181500</v>
      </c>
      <c r="C7" s="264" t="s">
        <v>25</v>
      </c>
      <c r="D7" s="87" t="s">
        <v>26</v>
      </c>
      <c r="E7" s="26" t="s">
        <v>27</v>
      </c>
      <c r="F7" s="62">
        <v>5</v>
      </c>
      <c r="G7" s="27">
        <v>80000</v>
      </c>
      <c r="H7" s="28">
        <f t="shared" ref="H7:H19" si="0">G7*F7</f>
        <v>400000</v>
      </c>
      <c r="I7" s="63">
        <v>152200</v>
      </c>
      <c r="J7" s="30">
        <v>152200</v>
      </c>
      <c r="K7" s="27">
        <v>185000</v>
      </c>
      <c r="L7" s="30">
        <v>185000</v>
      </c>
      <c r="M7" s="27">
        <v>250000</v>
      </c>
      <c r="N7" s="30">
        <v>250000</v>
      </c>
      <c r="O7" s="27">
        <v>250000</v>
      </c>
      <c r="P7" s="30">
        <v>250000</v>
      </c>
      <c r="Q7" s="93"/>
      <c r="R7" s="94"/>
      <c r="S7" s="63">
        <v>145000</v>
      </c>
      <c r="T7" s="30">
        <f t="shared" ref="T7:T9" si="1">S7*F7</f>
        <v>725000</v>
      </c>
      <c r="U7" s="27">
        <v>198000</v>
      </c>
      <c r="V7" s="30">
        <f t="shared" ref="V7:V40" si="2">U7*F7</f>
        <v>990000</v>
      </c>
      <c r="W7" s="27">
        <v>200000</v>
      </c>
      <c r="X7" s="30">
        <f t="shared" ref="X7:X40" si="3">W7*F7</f>
        <v>1000000</v>
      </c>
      <c r="Y7" s="27">
        <v>220000</v>
      </c>
      <c r="Z7" s="30">
        <f t="shared" ref="Z7:Z40" si="4">Y7*F7</f>
        <v>1100000</v>
      </c>
      <c r="AA7" s="110"/>
      <c r="AB7" s="111"/>
      <c r="AC7" s="29">
        <v>249900</v>
      </c>
      <c r="AD7" s="28">
        <f t="shared" ref="AD7:AD40" si="5">AC7*F7</f>
        <v>1249500</v>
      </c>
      <c r="AE7" s="95"/>
      <c r="AF7" s="119"/>
      <c r="AG7" s="134"/>
      <c r="AH7" s="127"/>
      <c r="AI7" s="127"/>
      <c r="AJ7" s="127"/>
      <c r="AK7" s="127"/>
      <c r="AL7" s="127"/>
      <c r="AM7" s="88">
        <f t="shared" ref="AM7:AM13" si="6">AVERAGE(G7,I7,K7,M7,O7,Q7,S7,U7,W7,Y7,AA7,AC7)</f>
        <v>193010</v>
      </c>
      <c r="AN7" s="64">
        <f t="shared" ref="AN7:AN13" si="7">AM7*F7</f>
        <v>965050</v>
      </c>
      <c r="AO7"/>
      <c r="AP7"/>
      <c r="AQ7"/>
      <c r="AR7"/>
      <c r="AS7"/>
      <c r="AT7"/>
      <c r="AU7"/>
      <c r="AV7"/>
      <c r="AW7"/>
      <c r="AX7"/>
      <c r="AY7"/>
      <c r="AZ7"/>
      <c r="BA7"/>
      <c r="BB7"/>
      <c r="BC7"/>
      <c r="BD7"/>
      <c r="BE7"/>
      <c r="BF7"/>
      <c r="BG7"/>
      <c r="BH7"/>
      <c r="BI7"/>
      <c r="BJ7"/>
      <c r="BK7"/>
      <c r="BL7"/>
      <c r="BM7"/>
      <c r="BN7"/>
      <c r="BO7"/>
    </row>
    <row r="8" spans="1:67" s="1" customFormat="1" ht="27" customHeight="1">
      <c r="A8" s="2">
        <v>2</v>
      </c>
      <c r="B8" s="3">
        <v>78181500</v>
      </c>
      <c r="C8" s="242"/>
      <c r="D8" s="13" t="s">
        <v>28</v>
      </c>
      <c r="E8" s="4" t="s">
        <v>27</v>
      </c>
      <c r="F8" s="5">
        <v>4</v>
      </c>
      <c r="G8" s="6">
        <v>240000</v>
      </c>
      <c r="H8" s="7">
        <f t="shared" si="0"/>
        <v>960000</v>
      </c>
      <c r="I8" s="8">
        <v>80000</v>
      </c>
      <c r="J8" s="9">
        <v>80000</v>
      </c>
      <c r="K8" s="6">
        <v>145000</v>
      </c>
      <c r="L8" s="9">
        <v>145000</v>
      </c>
      <c r="M8" s="6">
        <v>395000</v>
      </c>
      <c r="N8" s="9">
        <v>395000</v>
      </c>
      <c r="O8" s="6">
        <v>320000</v>
      </c>
      <c r="P8" s="9">
        <v>320000</v>
      </c>
      <c r="Q8" s="95"/>
      <c r="R8" s="96"/>
      <c r="S8" s="8">
        <v>95000</v>
      </c>
      <c r="T8" s="9">
        <f t="shared" si="1"/>
        <v>380000</v>
      </c>
      <c r="U8" s="6">
        <v>120000</v>
      </c>
      <c r="V8" s="9">
        <f t="shared" si="2"/>
        <v>480000</v>
      </c>
      <c r="W8" s="6">
        <v>380000</v>
      </c>
      <c r="X8" s="9">
        <f t="shared" si="3"/>
        <v>1520000</v>
      </c>
      <c r="Y8" s="6">
        <v>220000</v>
      </c>
      <c r="Z8" s="9">
        <f t="shared" si="4"/>
        <v>880000</v>
      </c>
      <c r="AA8" s="97"/>
      <c r="AB8" s="112"/>
      <c r="AC8" s="10">
        <v>172550</v>
      </c>
      <c r="AD8" s="7">
        <f t="shared" si="5"/>
        <v>690200</v>
      </c>
      <c r="AE8" s="95"/>
      <c r="AF8" s="119"/>
      <c r="AG8" s="135"/>
      <c r="AH8" s="128"/>
      <c r="AI8" s="128"/>
      <c r="AJ8" s="128"/>
      <c r="AK8" s="128"/>
      <c r="AL8" s="128"/>
      <c r="AM8" s="11">
        <f t="shared" si="6"/>
        <v>216755</v>
      </c>
      <c r="AN8" s="12">
        <f t="shared" si="7"/>
        <v>867020</v>
      </c>
      <c r="AO8"/>
      <c r="AP8"/>
      <c r="AQ8"/>
      <c r="AR8"/>
      <c r="AS8"/>
      <c r="AT8"/>
      <c r="AU8"/>
      <c r="AV8"/>
      <c r="AW8"/>
      <c r="AX8"/>
      <c r="AY8"/>
      <c r="AZ8"/>
      <c r="BA8"/>
      <c r="BB8"/>
      <c r="BC8"/>
      <c r="BD8"/>
      <c r="BE8"/>
      <c r="BF8"/>
      <c r="BG8"/>
      <c r="BH8"/>
      <c r="BI8"/>
      <c r="BJ8"/>
      <c r="BK8"/>
      <c r="BL8"/>
      <c r="BM8"/>
      <c r="BN8"/>
      <c r="BO8"/>
    </row>
    <row r="9" spans="1:67" s="1" customFormat="1" ht="27" customHeight="1">
      <c r="A9" s="2">
        <v>3</v>
      </c>
      <c r="B9" s="3">
        <v>78181500</v>
      </c>
      <c r="C9" s="242"/>
      <c r="D9" s="13" t="s">
        <v>29</v>
      </c>
      <c r="E9" s="4" t="s">
        <v>27</v>
      </c>
      <c r="F9" s="5">
        <v>5</v>
      </c>
      <c r="G9" s="6">
        <v>80000</v>
      </c>
      <c r="H9" s="7">
        <f t="shared" si="0"/>
        <v>400000</v>
      </c>
      <c r="I9" s="123"/>
      <c r="J9" s="119"/>
      <c r="K9" s="6">
        <v>130000</v>
      </c>
      <c r="L9" s="9">
        <v>130000</v>
      </c>
      <c r="M9" s="6">
        <v>168000</v>
      </c>
      <c r="N9" s="9">
        <v>168000</v>
      </c>
      <c r="O9" s="6">
        <v>200000</v>
      </c>
      <c r="P9" s="9">
        <v>200000</v>
      </c>
      <c r="Q9" s="95"/>
      <c r="R9" s="96"/>
      <c r="S9" s="8">
        <v>75000</v>
      </c>
      <c r="T9" s="9">
        <f t="shared" si="1"/>
        <v>375000</v>
      </c>
      <c r="U9" s="6">
        <v>120000</v>
      </c>
      <c r="V9" s="9">
        <f t="shared" si="2"/>
        <v>600000</v>
      </c>
      <c r="W9" s="6">
        <v>135000</v>
      </c>
      <c r="X9" s="9">
        <f t="shared" si="3"/>
        <v>675000</v>
      </c>
      <c r="Y9" s="6">
        <v>220000</v>
      </c>
      <c r="Z9" s="9">
        <f t="shared" si="4"/>
        <v>1100000</v>
      </c>
      <c r="AA9" s="97"/>
      <c r="AB9" s="112"/>
      <c r="AC9" s="10">
        <v>107100</v>
      </c>
      <c r="AD9" s="7">
        <f t="shared" si="5"/>
        <v>535500</v>
      </c>
      <c r="AE9" s="95"/>
      <c r="AF9" s="119"/>
      <c r="AG9" s="135"/>
      <c r="AH9" s="128"/>
      <c r="AI9" s="128"/>
      <c r="AJ9" s="128"/>
      <c r="AK9" s="128"/>
      <c r="AL9" s="128"/>
      <c r="AM9" s="11">
        <f t="shared" si="6"/>
        <v>137233.33333333334</v>
      </c>
      <c r="AN9" s="12">
        <f t="shared" si="7"/>
        <v>686166.66666666674</v>
      </c>
      <c r="AO9"/>
      <c r="AP9"/>
      <c r="AQ9"/>
      <c r="AR9"/>
      <c r="AS9"/>
      <c r="AT9"/>
      <c r="AU9"/>
      <c r="AV9"/>
      <c r="AW9"/>
      <c r="AX9"/>
      <c r="AY9"/>
      <c r="AZ9"/>
      <c r="BA9"/>
      <c r="BB9"/>
      <c r="BC9"/>
      <c r="BD9"/>
      <c r="BE9"/>
      <c r="BF9"/>
      <c r="BG9"/>
      <c r="BH9"/>
      <c r="BI9"/>
      <c r="BJ9"/>
      <c r="BK9"/>
      <c r="BL9"/>
      <c r="BM9"/>
      <c r="BN9"/>
      <c r="BO9"/>
    </row>
    <row r="10" spans="1:67" s="1" customFormat="1" ht="27" customHeight="1">
      <c r="A10" s="2">
        <v>4</v>
      </c>
      <c r="B10" s="3">
        <v>78181500</v>
      </c>
      <c r="C10" s="242"/>
      <c r="D10" s="13" t="s">
        <v>30</v>
      </c>
      <c r="E10" s="4" t="s">
        <v>27</v>
      </c>
      <c r="F10" s="5">
        <v>5</v>
      </c>
      <c r="G10" s="6">
        <v>240000</v>
      </c>
      <c r="H10" s="7">
        <f t="shared" si="0"/>
        <v>1200000</v>
      </c>
      <c r="I10" s="8">
        <v>75000</v>
      </c>
      <c r="J10" s="9">
        <v>75000</v>
      </c>
      <c r="K10" s="6">
        <v>563000</v>
      </c>
      <c r="L10" s="9">
        <v>563000</v>
      </c>
      <c r="M10" s="6">
        <v>635000</v>
      </c>
      <c r="N10" s="9">
        <v>635000</v>
      </c>
      <c r="O10" s="6">
        <v>635000</v>
      </c>
      <c r="P10" s="9">
        <v>635000</v>
      </c>
      <c r="Q10" s="95"/>
      <c r="R10" s="96"/>
      <c r="S10" s="14"/>
      <c r="T10" s="12"/>
      <c r="U10" s="6">
        <v>570000</v>
      </c>
      <c r="V10" s="9">
        <f t="shared" si="2"/>
        <v>2850000</v>
      </c>
      <c r="W10" s="6">
        <v>650000</v>
      </c>
      <c r="X10" s="9">
        <f t="shared" si="3"/>
        <v>3250000</v>
      </c>
      <c r="Y10" s="6">
        <v>495000</v>
      </c>
      <c r="Z10" s="9">
        <f t="shared" si="4"/>
        <v>2475000</v>
      </c>
      <c r="AA10" s="97"/>
      <c r="AB10" s="112"/>
      <c r="AC10" s="10">
        <v>47600</v>
      </c>
      <c r="AD10" s="7">
        <f t="shared" si="5"/>
        <v>238000</v>
      </c>
      <c r="AE10" s="95"/>
      <c r="AF10" s="119"/>
      <c r="AG10" s="135"/>
      <c r="AH10" s="128"/>
      <c r="AI10" s="128"/>
      <c r="AJ10" s="128"/>
      <c r="AK10" s="128"/>
      <c r="AL10" s="128"/>
      <c r="AM10" s="11">
        <f t="shared" si="6"/>
        <v>434511.11111111112</v>
      </c>
      <c r="AN10" s="12">
        <f t="shared" si="7"/>
        <v>2172555.5555555555</v>
      </c>
      <c r="AO10"/>
      <c r="AP10"/>
      <c r="AQ10"/>
      <c r="AR10"/>
      <c r="AS10"/>
      <c r="AT10"/>
      <c r="AU10"/>
      <c r="AV10"/>
      <c r="AW10"/>
      <c r="AX10"/>
      <c r="AY10"/>
      <c r="AZ10"/>
      <c r="BA10"/>
      <c r="BB10"/>
      <c r="BC10"/>
      <c r="BD10"/>
      <c r="BE10"/>
      <c r="BF10"/>
      <c r="BG10"/>
      <c r="BH10"/>
      <c r="BI10"/>
      <c r="BJ10"/>
      <c r="BK10"/>
      <c r="BL10"/>
      <c r="BM10"/>
      <c r="BN10"/>
      <c r="BO10"/>
    </row>
    <row r="11" spans="1:67" s="1" customFormat="1" ht="27" customHeight="1">
      <c r="A11" s="2">
        <v>5</v>
      </c>
      <c r="B11" s="3">
        <v>78181500</v>
      </c>
      <c r="C11" s="242"/>
      <c r="D11" s="13" t="s">
        <v>31</v>
      </c>
      <c r="E11" s="4" t="s">
        <v>27</v>
      </c>
      <c r="F11" s="5">
        <v>5</v>
      </c>
      <c r="G11" s="15"/>
      <c r="H11" s="45"/>
      <c r="I11" s="14">
        <v>160000</v>
      </c>
      <c r="J11" s="12">
        <v>160000</v>
      </c>
      <c r="K11" s="15">
        <v>160000</v>
      </c>
      <c r="L11" s="12">
        <v>160000</v>
      </c>
      <c r="M11" s="15">
        <v>160000</v>
      </c>
      <c r="N11" s="12">
        <v>160000</v>
      </c>
      <c r="O11" s="15">
        <v>160000</v>
      </c>
      <c r="P11" s="12">
        <v>160000</v>
      </c>
      <c r="Q11" s="97"/>
      <c r="R11" s="98"/>
      <c r="S11" s="8">
        <v>135000</v>
      </c>
      <c r="T11" s="9">
        <f t="shared" ref="T11:T19" si="8">S11*F11</f>
        <v>675000</v>
      </c>
      <c r="U11" s="6">
        <v>135000</v>
      </c>
      <c r="V11" s="9">
        <f t="shared" si="2"/>
        <v>675000</v>
      </c>
      <c r="W11" s="6">
        <v>135000</v>
      </c>
      <c r="X11" s="9">
        <f t="shared" si="3"/>
        <v>675000</v>
      </c>
      <c r="Y11" s="6">
        <v>135000</v>
      </c>
      <c r="Z11" s="9">
        <f t="shared" si="4"/>
        <v>675000</v>
      </c>
      <c r="AA11" s="97"/>
      <c r="AB11" s="112"/>
      <c r="AC11" s="10">
        <v>178500</v>
      </c>
      <c r="AD11" s="7">
        <f t="shared" si="5"/>
        <v>892500</v>
      </c>
      <c r="AE11" s="95"/>
      <c r="AF11" s="119"/>
      <c r="AG11" s="135"/>
      <c r="AH11" s="128"/>
      <c r="AI11" s="128"/>
      <c r="AJ11" s="128"/>
      <c r="AK11" s="128"/>
      <c r="AL11" s="128"/>
      <c r="AM11" s="11">
        <f t="shared" si="6"/>
        <v>150944.44444444444</v>
      </c>
      <c r="AN11" s="12">
        <f t="shared" si="7"/>
        <v>754722.22222222225</v>
      </c>
      <c r="AO11"/>
      <c r="AP11"/>
      <c r="AQ11"/>
      <c r="AR11"/>
      <c r="AS11"/>
      <c r="AT11"/>
      <c r="AU11"/>
      <c r="AV11"/>
      <c r="AW11"/>
      <c r="AX11"/>
      <c r="AY11"/>
      <c r="AZ11"/>
      <c r="BA11"/>
      <c r="BB11"/>
      <c r="BC11"/>
      <c r="BD11"/>
      <c r="BE11"/>
      <c r="BF11"/>
      <c r="BG11"/>
      <c r="BH11"/>
      <c r="BI11"/>
      <c r="BJ11"/>
      <c r="BK11"/>
      <c r="BL11"/>
      <c r="BM11"/>
      <c r="BN11"/>
      <c r="BO11"/>
    </row>
    <row r="12" spans="1:67" s="1" customFormat="1" ht="27" customHeight="1">
      <c r="A12" s="2">
        <v>6</v>
      </c>
      <c r="B12" s="3">
        <v>78181500</v>
      </c>
      <c r="C12" s="242"/>
      <c r="D12" s="13" t="s">
        <v>32</v>
      </c>
      <c r="E12" s="4" t="s">
        <v>27</v>
      </c>
      <c r="F12" s="5">
        <v>5</v>
      </c>
      <c r="G12" s="6">
        <v>110000</v>
      </c>
      <c r="H12" s="7">
        <f t="shared" ref="H12:H14" si="9">G12*F12</f>
        <v>550000</v>
      </c>
      <c r="I12" s="8">
        <v>180000</v>
      </c>
      <c r="J12" s="9">
        <v>180000</v>
      </c>
      <c r="K12" s="6">
        <v>180000</v>
      </c>
      <c r="L12" s="9">
        <v>180000</v>
      </c>
      <c r="M12" s="6">
        <v>180000</v>
      </c>
      <c r="N12" s="9">
        <v>180000</v>
      </c>
      <c r="O12" s="6">
        <v>180000</v>
      </c>
      <c r="P12" s="9">
        <v>180000</v>
      </c>
      <c r="Q12" s="95"/>
      <c r="R12" s="96"/>
      <c r="S12" s="8">
        <v>195000</v>
      </c>
      <c r="T12" s="9">
        <f t="shared" si="8"/>
        <v>975000</v>
      </c>
      <c r="U12" s="6">
        <v>195000</v>
      </c>
      <c r="V12" s="9">
        <f t="shared" si="2"/>
        <v>975000</v>
      </c>
      <c r="W12" s="6">
        <v>195000</v>
      </c>
      <c r="X12" s="9">
        <f t="shared" si="3"/>
        <v>975000</v>
      </c>
      <c r="Y12" s="6">
        <v>195000</v>
      </c>
      <c r="Z12" s="9">
        <f t="shared" si="4"/>
        <v>975000</v>
      </c>
      <c r="AA12" s="97"/>
      <c r="AB12" s="112"/>
      <c r="AC12" s="10">
        <v>238000</v>
      </c>
      <c r="AD12" s="7">
        <f t="shared" si="5"/>
        <v>1190000</v>
      </c>
      <c r="AE12" s="95"/>
      <c r="AF12" s="119"/>
      <c r="AG12" s="135"/>
      <c r="AH12" s="128"/>
      <c r="AI12" s="128"/>
      <c r="AJ12" s="128"/>
      <c r="AK12" s="128"/>
      <c r="AL12" s="128"/>
      <c r="AM12" s="11">
        <f t="shared" si="6"/>
        <v>184800</v>
      </c>
      <c r="AN12" s="12">
        <f t="shared" si="7"/>
        <v>924000</v>
      </c>
      <c r="AO12"/>
      <c r="AP12"/>
      <c r="AQ12"/>
      <c r="AR12"/>
      <c r="AS12"/>
      <c r="AT12"/>
      <c r="AU12"/>
      <c r="AV12"/>
      <c r="AW12"/>
      <c r="AX12"/>
      <c r="AY12"/>
      <c r="AZ12"/>
      <c r="BA12"/>
      <c r="BB12"/>
      <c r="BC12"/>
      <c r="BD12"/>
      <c r="BE12"/>
      <c r="BF12"/>
      <c r="BG12"/>
      <c r="BH12"/>
      <c r="BI12"/>
      <c r="BJ12"/>
      <c r="BK12"/>
      <c r="BL12"/>
      <c r="BM12"/>
      <c r="BN12"/>
      <c r="BO12"/>
    </row>
    <row r="13" spans="1:67" s="1" customFormat="1" ht="27" customHeight="1">
      <c r="A13" s="2">
        <v>7</v>
      </c>
      <c r="B13" s="3">
        <v>78181500</v>
      </c>
      <c r="C13" s="242"/>
      <c r="D13" s="13" t="s">
        <v>33</v>
      </c>
      <c r="E13" s="4" t="s">
        <v>27</v>
      </c>
      <c r="F13" s="5">
        <v>3</v>
      </c>
      <c r="G13" s="6">
        <v>40000</v>
      </c>
      <c r="H13" s="7">
        <f t="shared" si="9"/>
        <v>120000</v>
      </c>
      <c r="I13" s="8">
        <v>55000</v>
      </c>
      <c r="J13" s="9">
        <v>55000</v>
      </c>
      <c r="K13" s="6">
        <v>55000</v>
      </c>
      <c r="L13" s="9">
        <v>55000</v>
      </c>
      <c r="M13" s="6">
        <v>55000</v>
      </c>
      <c r="N13" s="9">
        <v>55000</v>
      </c>
      <c r="O13" s="6">
        <v>95000</v>
      </c>
      <c r="P13" s="9">
        <v>95000</v>
      </c>
      <c r="Q13" s="95"/>
      <c r="R13" s="96"/>
      <c r="S13" s="8">
        <v>60000</v>
      </c>
      <c r="T13" s="9">
        <f t="shared" si="8"/>
        <v>180000</v>
      </c>
      <c r="U13" s="6">
        <v>60000</v>
      </c>
      <c r="V13" s="9">
        <f t="shared" si="2"/>
        <v>180000</v>
      </c>
      <c r="W13" s="6">
        <v>60000</v>
      </c>
      <c r="X13" s="9">
        <f t="shared" si="3"/>
        <v>180000</v>
      </c>
      <c r="Y13" s="6">
        <v>60000</v>
      </c>
      <c r="Z13" s="9">
        <f t="shared" si="4"/>
        <v>180000</v>
      </c>
      <c r="AA13" s="97"/>
      <c r="AB13" s="112"/>
      <c r="AC13" s="10">
        <v>95200</v>
      </c>
      <c r="AD13" s="7">
        <f t="shared" si="5"/>
        <v>285600</v>
      </c>
      <c r="AE13" s="95"/>
      <c r="AF13" s="119"/>
      <c r="AG13" s="135"/>
      <c r="AH13" s="128"/>
      <c r="AI13" s="128"/>
      <c r="AJ13" s="128"/>
      <c r="AK13" s="128"/>
      <c r="AL13" s="128"/>
      <c r="AM13" s="11">
        <f t="shared" si="6"/>
        <v>63520</v>
      </c>
      <c r="AN13" s="12">
        <f t="shared" si="7"/>
        <v>190560</v>
      </c>
      <c r="AO13"/>
      <c r="AP13"/>
      <c r="AQ13"/>
      <c r="AR13"/>
      <c r="AS13"/>
      <c r="AT13"/>
      <c r="AU13"/>
      <c r="AV13"/>
      <c r="AW13"/>
      <c r="AX13"/>
      <c r="AY13"/>
      <c r="AZ13"/>
      <c r="BA13"/>
      <c r="BB13"/>
      <c r="BC13"/>
      <c r="BD13"/>
      <c r="BE13"/>
      <c r="BF13"/>
      <c r="BG13"/>
      <c r="BH13"/>
      <c r="BI13"/>
      <c r="BJ13"/>
      <c r="BK13"/>
      <c r="BL13"/>
      <c r="BM13"/>
      <c r="BN13"/>
      <c r="BO13"/>
    </row>
    <row r="14" spans="1:67" s="1" customFormat="1" ht="27" customHeight="1">
      <c r="A14" s="2">
        <v>15</v>
      </c>
      <c r="B14" s="3">
        <v>78181500</v>
      </c>
      <c r="C14" s="242"/>
      <c r="D14" s="13" t="s">
        <v>34</v>
      </c>
      <c r="E14" s="4" t="s">
        <v>27</v>
      </c>
      <c r="F14" s="5">
        <v>3</v>
      </c>
      <c r="G14" s="6">
        <v>90000</v>
      </c>
      <c r="H14" s="7">
        <f t="shared" si="9"/>
        <v>270000</v>
      </c>
      <c r="I14" s="8">
        <v>320000</v>
      </c>
      <c r="J14" s="9">
        <v>320000</v>
      </c>
      <c r="K14" s="6">
        <v>320000</v>
      </c>
      <c r="L14" s="9">
        <v>320000</v>
      </c>
      <c r="M14" s="6">
        <v>730000</v>
      </c>
      <c r="N14" s="9">
        <v>730000</v>
      </c>
      <c r="O14" s="6">
        <v>295000</v>
      </c>
      <c r="P14" s="9">
        <v>295000</v>
      </c>
      <c r="Q14" s="95"/>
      <c r="R14" s="96"/>
      <c r="S14" s="8">
        <v>225000</v>
      </c>
      <c r="T14" s="9">
        <f t="shared" si="8"/>
        <v>675000</v>
      </c>
      <c r="U14" s="6">
        <v>225000</v>
      </c>
      <c r="V14" s="9">
        <f t="shared" si="2"/>
        <v>675000</v>
      </c>
      <c r="W14" s="6">
        <v>650000</v>
      </c>
      <c r="X14" s="9">
        <f t="shared" si="3"/>
        <v>1950000</v>
      </c>
      <c r="Y14" s="6">
        <v>260000</v>
      </c>
      <c r="Z14" s="9">
        <f t="shared" si="4"/>
        <v>780000</v>
      </c>
      <c r="AA14" s="97"/>
      <c r="AB14" s="112"/>
      <c r="AC14" s="10">
        <v>452200</v>
      </c>
      <c r="AD14" s="9">
        <f t="shared" si="5"/>
        <v>1356600</v>
      </c>
      <c r="AE14" s="135"/>
      <c r="AF14" s="128"/>
      <c r="AG14" s="128"/>
      <c r="AH14" s="128"/>
      <c r="AI14" s="128"/>
      <c r="AJ14" s="128"/>
      <c r="AK14" s="129"/>
      <c r="AL14" s="132"/>
      <c r="AM14" s="11">
        <f t="shared" ref="AM14:AM40" si="10">AVERAGE(G14,I14,K14,M14,O14,Q14,S14,U14,W14,Y14,AA14,AC14)</f>
        <v>356720</v>
      </c>
      <c r="AN14" s="12">
        <f t="shared" ref="AN14:AN40" si="11">AM14*F14</f>
        <v>1070160</v>
      </c>
    </row>
    <row r="15" spans="1:67" s="1" customFormat="1" ht="27" customHeight="1">
      <c r="A15" s="2">
        <v>8</v>
      </c>
      <c r="B15" s="3">
        <v>78181500</v>
      </c>
      <c r="C15" s="242"/>
      <c r="D15" s="13" t="s">
        <v>35</v>
      </c>
      <c r="E15" s="4" t="s">
        <v>27</v>
      </c>
      <c r="F15" s="5">
        <v>2</v>
      </c>
      <c r="G15" s="6">
        <v>250000</v>
      </c>
      <c r="H15" s="7">
        <f t="shared" si="0"/>
        <v>500000</v>
      </c>
      <c r="I15" s="8">
        <v>350000</v>
      </c>
      <c r="J15" s="9">
        <v>350000</v>
      </c>
      <c r="K15" s="6">
        <v>350000</v>
      </c>
      <c r="L15" s="9">
        <v>350000</v>
      </c>
      <c r="M15" s="6">
        <v>350000</v>
      </c>
      <c r="N15" s="9">
        <v>350000</v>
      </c>
      <c r="O15" s="6">
        <v>485000</v>
      </c>
      <c r="P15" s="9">
        <v>485000</v>
      </c>
      <c r="Q15" s="95"/>
      <c r="R15" s="96"/>
      <c r="S15" s="8">
        <v>370000</v>
      </c>
      <c r="T15" s="9">
        <f t="shared" si="8"/>
        <v>740000</v>
      </c>
      <c r="U15" s="6">
        <v>370000</v>
      </c>
      <c r="V15" s="9">
        <f t="shared" si="2"/>
        <v>740000</v>
      </c>
      <c r="W15" s="6">
        <v>370000</v>
      </c>
      <c r="X15" s="9">
        <f t="shared" si="3"/>
        <v>740000</v>
      </c>
      <c r="Y15" s="6">
        <v>470000</v>
      </c>
      <c r="Z15" s="9">
        <f t="shared" si="4"/>
        <v>940000</v>
      </c>
      <c r="AA15" s="97"/>
      <c r="AB15" s="112"/>
      <c r="AC15" s="10">
        <v>452200</v>
      </c>
      <c r="AD15" s="7">
        <f t="shared" si="5"/>
        <v>904400</v>
      </c>
      <c r="AE15" s="95"/>
      <c r="AF15" s="119"/>
      <c r="AG15" s="135"/>
      <c r="AH15" s="128"/>
      <c r="AI15" s="128"/>
      <c r="AJ15" s="128"/>
      <c r="AK15" s="128"/>
      <c r="AL15" s="128"/>
      <c r="AM15" s="11">
        <f t="shared" si="10"/>
        <v>381720</v>
      </c>
      <c r="AN15" s="12">
        <f t="shared" si="11"/>
        <v>763440</v>
      </c>
      <c r="AO15"/>
      <c r="AP15"/>
      <c r="AQ15"/>
      <c r="AR15"/>
      <c r="AS15"/>
      <c r="AT15"/>
      <c r="AU15"/>
      <c r="AV15"/>
      <c r="AW15"/>
      <c r="AX15"/>
      <c r="AY15"/>
      <c r="AZ15"/>
      <c r="BA15"/>
      <c r="BB15"/>
      <c r="BC15"/>
      <c r="BD15"/>
      <c r="BE15"/>
      <c r="BF15"/>
      <c r="BG15"/>
      <c r="BH15"/>
      <c r="BI15"/>
      <c r="BJ15"/>
      <c r="BK15"/>
      <c r="BL15"/>
      <c r="BM15"/>
      <c r="BN15"/>
      <c r="BO15"/>
    </row>
    <row r="16" spans="1:67" s="1" customFormat="1" ht="27" customHeight="1">
      <c r="A16" s="2">
        <v>9</v>
      </c>
      <c r="B16" s="3">
        <v>78181500</v>
      </c>
      <c r="C16" s="242"/>
      <c r="D16" s="13" t="s">
        <v>36</v>
      </c>
      <c r="E16" s="4" t="s">
        <v>27</v>
      </c>
      <c r="F16" s="5">
        <v>5</v>
      </c>
      <c r="G16" s="6">
        <v>60000</v>
      </c>
      <c r="H16" s="7">
        <f t="shared" si="0"/>
        <v>300000</v>
      </c>
      <c r="I16" s="8">
        <v>83000</v>
      </c>
      <c r="J16" s="9">
        <v>83000</v>
      </c>
      <c r="K16" s="6">
        <v>83000</v>
      </c>
      <c r="L16" s="9">
        <v>83000</v>
      </c>
      <c r="M16" s="6">
        <v>83000</v>
      </c>
      <c r="N16" s="9">
        <v>83000</v>
      </c>
      <c r="O16" s="6">
        <v>85000</v>
      </c>
      <c r="P16" s="9">
        <v>85000</v>
      </c>
      <c r="Q16" s="95"/>
      <c r="R16" s="96"/>
      <c r="S16" s="8">
        <v>75000</v>
      </c>
      <c r="T16" s="9">
        <f t="shared" si="8"/>
        <v>375000</v>
      </c>
      <c r="U16" s="6">
        <v>75000</v>
      </c>
      <c r="V16" s="9">
        <f t="shared" si="2"/>
        <v>375000</v>
      </c>
      <c r="W16" s="6">
        <v>75000</v>
      </c>
      <c r="X16" s="9">
        <f t="shared" si="3"/>
        <v>375000</v>
      </c>
      <c r="Y16" s="6">
        <v>75000</v>
      </c>
      <c r="Z16" s="9">
        <f t="shared" si="4"/>
        <v>375000</v>
      </c>
      <c r="AA16" s="97"/>
      <c r="AB16" s="112"/>
      <c r="AC16" s="10">
        <v>1309000</v>
      </c>
      <c r="AD16" s="7">
        <f t="shared" si="5"/>
        <v>6545000</v>
      </c>
      <c r="AE16" s="95"/>
      <c r="AF16" s="119"/>
      <c r="AG16" s="135"/>
      <c r="AH16" s="128"/>
      <c r="AI16" s="128"/>
      <c r="AJ16" s="128"/>
      <c r="AK16" s="128"/>
      <c r="AL16" s="128"/>
      <c r="AM16" s="11">
        <f t="shared" si="10"/>
        <v>200300</v>
      </c>
      <c r="AN16" s="12">
        <f t="shared" si="11"/>
        <v>1001500</v>
      </c>
      <c r="AO16"/>
      <c r="AP16"/>
      <c r="AQ16"/>
      <c r="AR16"/>
      <c r="AS16"/>
      <c r="AT16"/>
      <c r="AU16"/>
      <c r="AV16"/>
      <c r="AW16"/>
      <c r="AX16"/>
      <c r="AY16"/>
      <c r="AZ16"/>
      <c r="BA16"/>
      <c r="BB16"/>
      <c r="BC16"/>
      <c r="BD16"/>
      <c r="BE16"/>
      <c r="BF16"/>
      <c r="BG16"/>
      <c r="BH16"/>
      <c r="BI16"/>
      <c r="BJ16"/>
      <c r="BK16"/>
      <c r="BL16"/>
      <c r="BM16"/>
      <c r="BN16"/>
      <c r="BO16"/>
    </row>
    <row r="17" spans="1:67" s="1" customFormat="1" ht="27" customHeight="1">
      <c r="A17" s="2">
        <v>10</v>
      </c>
      <c r="B17" s="3">
        <v>78181500</v>
      </c>
      <c r="C17" s="242"/>
      <c r="D17" s="13" t="s">
        <v>37</v>
      </c>
      <c r="E17" s="4" t="s">
        <v>27</v>
      </c>
      <c r="F17" s="5">
        <v>5</v>
      </c>
      <c r="G17" s="15"/>
      <c r="H17" s="45"/>
      <c r="I17" s="14">
        <v>165000</v>
      </c>
      <c r="J17" s="12">
        <v>165000</v>
      </c>
      <c r="K17" s="15">
        <v>165000</v>
      </c>
      <c r="L17" s="12">
        <v>165000</v>
      </c>
      <c r="M17" s="15">
        <v>165000</v>
      </c>
      <c r="N17" s="12">
        <v>165000</v>
      </c>
      <c r="O17" s="15">
        <v>310000</v>
      </c>
      <c r="P17" s="12">
        <v>310000</v>
      </c>
      <c r="Q17" s="97"/>
      <c r="R17" s="98"/>
      <c r="S17" s="8">
        <v>150000</v>
      </c>
      <c r="T17" s="9">
        <f t="shared" si="8"/>
        <v>750000</v>
      </c>
      <c r="U17" s="6">
        <v>150000</v>
      </c>
      <c r="V17" s="9">
        <f t="shared" si="2"/>
        <v>750000</v>
      </c>
      <c r="W17" s="6">
        <v>150000</v>
      </c>
      <c r="X17" s="9">
        <f t="shared" si="3"/>
        <v>750000</v>
      </c>
      <c r="Y17" s="6">
        <v>250000</v>
      </c>
      <c r="Z17" s="9">
        <f t="shared" si="4"/>
        <v>1250000</v>
      </c>
      <c r="AA17" s="97"/>
      <c r="AB17" s="112"/>
      <c r="AC17" s="10">
        <v>333200</v>
      </c>
      <c r="AD17" s="7">
        <f t="shared" si="5"/>
        <v>1666000</v>
      </c>
      <c r="AE17" s="95"/>
      <c r="AF17" s="119"/>
      <c r="AG17" s="135"/>
      <c r="AH17" s="128"/>
      <c r="AI17" s="128"/>
      <c r="AJ17" s="128"/>
      <c r="AK17" s="128"/>
      <c r="AL17" s="128"/>
      <c r="AM17" s="11">
        <f t="shared" si="10"/>
        <v>204244.44444444444</v>
      </c>
      <c r="AN17" s="12">
        <f t="shared" si="11"/>
        <v>1021222.2222222222</v>
      </c>
      <c r="AO17"/>
      <c r="AP17"/>
      <c r="AQ17"/>
      <c r="AR17"/>
      <c r="AS17"/>
      <c r="AT17"/>
      <c r="AU17"/>
      <c r="AV17"/>
      <c r="AW17"/>
      <c r="AX17"/>
      <c r="AY17"/>
      <c r="AZ17"/>
      <c r="BA17"/>
      <c r="BB17"/>
      <c r="BC17"/>
      <c r="BD17"/>
      <c r="BE17"/>
      <c r="BF17"/>
      <c r="BG17"/>
      <c r="BH17"/>
      <c r="BI17"/>
      <c r="BJ17"/>
      <c r="BK17"/>
      <c r="BL17"/>
      <c r="BM17"/>
      <c r="BN17"/>
      <c r="BO17"/>
    </row>
    <row r="18" spans="1:67" s="1" customFormat="1" ht="27" customHeight="1">
      <c r="A18" s="2">
        <v>11</v>
      </c>
      <c r="B18" s="3">
        <v>78181500</v>
      </c>
      <c r="C18" s="242"/>
      <c r="D18" s="13" t="s">
        <v>38</v>
      </c>
      <c r="E18" s="4" t="s">
        <v>27</v>
      </c>
      <c r="F18" s="5">
        <v>2</v>
      </c>
      <c r="G18" s="6">
        <v>750000</v>
      </c>
      <c r="H18" s="7">
        <f t="shared" si="0"/>
        <v>1500000</v>
      </c>
      <c r="I18" s="8">
        <v>680000</v>
      </c>
      <c r="J18" s="9">
        <v>680000</v>
      </c>
      <c r="K18" s="6">
        <v>795000</v>
      </c>
      <c r="L18" s="9">
        <v>795000</v>
      </c>
      <c r="M18" s="6">
        <v>1235000</v>
      </c>
      <c r="N18" s="9">
        <v>1235000</v>
      </c>
      <c r="O18" s="6">
        <v>843000</v>
      </c>
      <c r="P18" s="9">
        <v>843000</v>
      </c>
      <c r="Q18" s="95"/>
      <c r="R18" s="96"/>
      <c r="S18" s="8">
        <v>650000</v>
      </c>
      <c r="T18" s="9">
        <f t="shared" si="8"/>
        <v>1300000</v>
      </c>
      <c r="U18" s="6">
        <v>750000</v>
      </c>
      <c r="V18" s="9">
        <f t="shared" si="2"/>
        <v>1500000</v>
      </c>
      <c r="W18" s="6">
        <v>1400000</v>
      </c>
      <c r="X18" s="9">
        <f t="shared" si="3"/>
        <v>2800000</v>
      </c>
      <c r="Y18" s="6">
        <v>850000</v>
      </c>
      <c r="Z18" s="9">
        <f t="shared" si="4"/>
        <v>1700000</v>
      </c>
      <c r="AA18" s="97"/>
      <c r="AB18" s="112"/>
      <c r="AC18" s="10">
        <v>1011500</v>
      </c>
      <c r="AD18" s="7">
        <f t="shared" si="5"/>
        <v>2023000</v>
      </c>
      <c r="AE18" s="95"/>
      <c r="AF18" s="119"/>
      <c r="AG18" s="135"/>
      <c r="AH18" s="128"/>
      <c r="AI18" s="128"/>
      <c r="AJ18" s="128"/>
      <c r="AK18" s="128"/>
      <c r="AL18" s="128"/>
      <c r="AM18" s="11">
        <f t="shared" si="10"/>
        <v>896450</v>
      </c>
      <c r="AN18" s="12">
        <f t="shared" si="11"/>
        <v>1792900</v>
      </c>
      <c r="AO18"/>
      <c r="AP18"/>
      <c r="AQ18"/>
      <c r="AR18"/>
      <c r="AS18"/>
      <c r="AT18"/>
      <c r="AU18"/>
      <c r="AV18"/>
      <c r="AW18"/>
      <c r="AX18"/>
      <c r="AY18"/>
      <c r="AZ18"/>
      <c r="BA18"/>
      <c r="BB18"/>
      <c r="BC18"/>
      <c r="BD18"/>
      <c r="BE18"/>
      <c r="BF18"/>
      <c r="BG18"/>
      <c r="BH18"/>
      <c r="BI18"/>
      <c r="BJ18"/>
      <c r="BK18"/>
      <c r="BL18"/>
      <c r="BM18"/>
      <c r="BN18"/>
      <c r="BO18"/>
    </row>
    <row r="19" spans="1:67" s="1" customFormat="1" ht="40.5" customHeight="1" thickBot="1">
      <c r="A19" s="32">
        <v>12</v>
      </c>
      <c r="B19" s="33">
        <v>78181500</v>
      </c>
      <c r="C19" s="265"/>
      <c r="D19" s="34" t="s">
        <v>39</v>
      </c>
      <c r="E19" s="35" t="s">
        <v>27</v>
      </c>
      <c r="F19" s="66">
        <v>3</v>
      </c>
      <c r="G19" s="36">
        <v>750000</v>
      </c>
      <c r="H19" s="37">
        <f t="shared" si="0"/>
        <v>2250000</v>
      </c>
      <c r="I19" s="38">
        <v>95000</v>
      </c>
      <c r="J19" s="39">
        <v>95000</v>
      </c>
      <c r="K19" s="36">
        <v>95000</v>
      </c>
      <c r="L19" s="39">
        <v>95000</v>
      </c>
      <c r="M19" s="36">
        <v>95000</v>
      </c>
      <c r="N19" s="39">
        <v>95000</v>
      </c>
      <c r="O19" s="36">
        <v>95000</v>
      </c>
      <c r="P19" s="39">
        <v>95000</v>
      </c>
      <c r="Q19" s="99"/>
      <c r="R19" s="100"/>
      <c r="S19" s="38">
        <v>60000</v>
      </c>
      <c r="T19" s="39">
        <f t="shared" si="8"/>
        <v>180000</v>
      </c>
      <c r="U19" s="36">
        <v>60000</v>
      </c>
      <c r="V19" s="39">
        <f t="shared" si="2"/>
        <v>180000</v>
      </c>
      <c r="W19" s="36">
        <v>60000</v>
      </c>
      <c r="X19" s="39">
        <f t="shared" si="3"/>
        <v>180000</v>
      </c>
      <c r="Y19" s="36">
        <v>60000</v>
      </c>
      <c r="Z19" s="39">
        <f t="shared" si="4"/>
        <v>180000</v>
      </c>
      <c r="AA19" s="113"/>
      <c r="AB19" s="114"/>
      <c r="AC19" s="40">
        <v>285600</v>
      </c>
      <c r="AD19" s="37">
        <f t="shared" si="5"/>
        <v>856800</v>
      </c>
      <c r="AE19" s="95"/>
      <c r="AF19" s="119"/>
      <c r="AG19" s="136"/>
      <c r="AH19" s="133"/>
      <c r="AI19" s="133"/>
      <c r="AJ19" s="133"/>
      <c r="AK19" s="133"/>
      <c r="AL19" s="133"/>
      <c r="AM19" s="11">
        <f t="shared" si="10"/>
        <v>165560</v>
      </c>
      <c r="AN19" s="12">
        <f t="shared" si="11"/>
        <v>496680</v>
      </c>
      <c r="AP19"/>
      <c r="AQ19"/>
      <c r="AR19"/>
      <c r="AS19"/>
      <c r="AT19"/>
      <c r="AU19"/>
      <c r="AV19"/>
      <c r="AW19"/>
      <c r="AX19"/>
      <c r="AY19"/>
      <c r="AZ19"/>
      <c r="BA19"/>
      <c r="BB19"/>
      <c r="BC19"/>
      <c r="BD19"/>
      <c r="BE19"/>
      <c r="BF19"/>
      <c r="BG19"/>
      <c r="BH19"/>
      <c r="BI19"/>
      <c r="BJ19"/>
      <c r="BK19"/>
      <c r="BL19"/>
      <c r="BM19"/>
      <c r="BN19"/>
      <c r="BO19"/>
    </row>
    <row r="20" spans="1:67" s="1" customFormat="1" ht="52.5" customHeight="1">
      <c r="A20" s="23">
        <v>13</v>
      </c>
      <c r="B20" s="24">
        <v>78181501</v>
      </c>
      <c r="C20" s="264" t="s">
        <v>40</v>
      </c>
      <c r="D20" s="25" t="s">
        <v>41</v>
      </c>
      <c r="E20" s="26" t="s">
        <v>27</v>
      </c>
      <c r="F20" s="62">
        <v>1</v>
      </c>
      <c r="G20" s="27">
        <v>2800000</v>
      </c>
      <c r="H20" s="28">
        <f t="shared" ref="H20:H35" si="12">G20*F20</f>
        <v>2800000</v>
      </c>
      <c r="I20" s="105"/>
      <c r="J20" s="106"/>
      <c r="K20" s="93"/>
      <c r="L20" s="106"/>
      <c r="M20" s="93"/>
      <c r="N20" s="106"/>
      <c r="O20" s="93"/>
      <c r="P20" s="106"/>
      <c r="Q20" s="93"/>
      <c r="R20" s="94"/>
      <c r="S20" s="107"/>
      <c r="T20" s="108"/>
      <c r="U20" s="93"/>
      <c r="V20" s="106">
        <f t="shared" si="2"/>
        <v>0</v>
      </c>
      <c r="W20" s="93"/>
      <c r="X20" s="106">
        <f t="shared" si="3"/>
        <v>0</v>
      </c>
      <c r="Y20" s="93"/>
      <c r="Z20" s="106">
        <f t="shared" si="4"/>
        <v>0</v>
      </c>
      <c r="AA20" s="93"/>
      <c r="AB20" s="109"/>
      <c r="AC20" s="29">
        <v>2856000</v>
      </c>
      <c r="AD20" s="28">
        <f t="shared" si="5"/>
        <v>2856000</v>
      </c>
      <c r="AE20" s="95"/>
      <c r="AF20" s="119"/>
      <c r="AG20" s="134"/>
      <c r="AH20" s="127"/>
      <c r="AI20" s="127"/>
      <c r="AJ20" s="127"/>
      <c r="AK20" s="127"/>
      <c r="AL20" s="127"/>
      <c r="AM20" s="11">
        <f t="shared" si="10"/>
        <v>2828000</v>
      </c>
      <c r="AN20" s="12">
        <f t="shared" si="11"/>
        <v>2828000</v>
      </c>
      <c r="AO20" s="31"/>
      <c r="AP20"/>
      <c r="AQ20"/>
      <c r="AR20"/>
      <c r="AS20"/>
      <c r="AT20"/>
      <c r="AU20"/>
      <c r="AV20"/>
      <c r="AW20"/>
      <c r="AX20"/>
      <c r="AY20"/>
      <c r="AZ20"/>
      <c r="BA20"/>
      <c r="BB20"/>
      <c r="BC20"/>
      <c r="BD20"/>
      <c r="BE20"/>
      <c r="BF20"/>
      <c r="BG20"/>
      <c r="BH20"/>
      <c r="BI20"/>
      <c r="BJ20"/>
      <c r="BK20"/>
      <c r="BL20"/>
      <c r="BM20"/>
      <c r="BN20"/>
      <c r="BO20"/>
    </row>
    <row r="21" spans="1:67" s="1" customFormat="1" ht="52.5" customHeight="1">
      <c r="A21" s="16">
        <v>14</v>
      </c>
      <c r="B21" s="17">
        <v>78181500</v>
      </c>
      <c r="C21" s="242"/>
      <c r="D21" s="18" t="s">
        <v>42</v>
      </c>
      <c r="E21" s="4" t="s">
        <v>27</v>
      </c>
      <c r="F21" s="5">
        <v>1</v>
      </c>
      <c r="G21" s="6">
        <v>1800000</v>
      </c>
      <c r="H21" s="7">
        <f t="shared" si="12"/>
        <v>1800000</v>
      </c>
      <c r="I21" s="8">
        <v>1580000</v>
      </c>
      <c r="J21" s="9">
        <v>1580000</v>
      </c>
      <c r="K21" s="95"/>
      <c r="L21" s="119"/>
      <c r="M21" s="95"/>
      <c r="N21" s="119"/>
      <c r="O21" s="95"/>
      <c r="P21" s="119"/>
      <c r="Q21" s="95"/>
      <c r="R21" s="96"/>
      <c r="S21" s="8">
        <v>1500000</v>
      </c>
      <c r="T21" s="9">
        <f>S21*F21</f>
        <v>1500000</v>
      </c>
      <c r="U21" s="95"/>
      <c r="V21" s="119">
        <f t="shared" si="2"/>
        <v>0</v>
      </c>
      <c r="W21" s="95"/>
      <c r="X21" s="119">
        <f t="shared" si="3"/>
        <v>0</v>
      </c>
      <c r="Y21" s="95"/>
      <c r="Z21" s="119">
        <f t="shared" si="4"/>
        <v>0</v>
      </c>
      <c r="AA21" s="95"/>
      <c r="AB21" s="115"/>
      <c r="AC21" s="10">
        <v>5712000</v>
      </c>
      <c r="AD21" s="7">
        <f t="shared" si="5"/>
        <v>5712000</v>
      </c>
      <c r="AE21" s="95"/>
      <c r="AF21" s="119"/>
      <c r="AG21" s="135"/>
      <c r="AH21" s="128"/>
      <c r="AI21" s="128"/>
      <c r="AJ21" s="128"/>
      <c r="AK21" s="128"/>
      <c r="AL21" s="128"/>
      <c r="AM21" s="11">
        <f t="shared" si="10"/>
        <v>2648000</v>
      </c>
      <c r="AN21" s="12">
        <f t="shared" si="11"/>
        <v>2648000</v>
      </c>
      <c r="AP21"/>
      <c r="AQ21"/>
      <c r="AR21"/>
      <c r="AS21"/>
      <c r="AT21"/>
      <c r="AU21"/>
      <c r="AV21"/>
      <c r="AW21"/>
      <c r="AX21"/>
      <c r="AY21"/>
      <c r="AZ21"/>
      <c r="BA21"/>
      <c r="BB21"/>
      <c r="BC21"/>
      <c r="BD21"/>
      <c r="BE21"/>
      <c r="BF21"/>
      <c r="BG21"/>
      <c r="BH21"/>
      <c r="BI21"/>
      <c r="BJ21"/>
      <c r="BK21"/>
      <c r="BL21"/>
      <c r="BM21"/>
      <c r="BN21"/>
      <c r="BO21"/>
    </row>
    <row r="22" spans="1:67" s="1" customFormat="1" ht="90" customHeight="1" thickBot="1">
      <c r="A22" s="32">
        <v>15</v>
      </c>
      <c r="B22" s="33">
        <v>78181505</v>
      </c>
      <c r="C22" s="265"/>
      <c r="D22" s="34" t="s">
        <v>43</v>
      </c>
      <c r="E22" s="35" t="s">
        <v>27</v>
      </c>
      <c r="F22" s="66">
        <v>1</v>
      </c>
      <c r="G22" s="36">
        <v>450000</v>
      </c>
      <c r="H22" s="37">
        <f t="shared" si="12"/>
        <v>450000</v>
      </c>
      <c r="I22" s="38">
        <v>680000</v>
      </c>
      <c r="J22" s="39">
        <v>680000</v>
      </c>
      <c r="K22" s="99"/>
      <c r="L22" s="120"/>
      <c r="M22" s="99"/>
      <c r="N22" s="120"/>
      <c r="O22" s="99"/>
      <c r="P22" s="120"/>
      <c r="Q22" s="99"/>
      <c r="R22" s="100"/>
      <c r="S22" s="38">
        <v>570000</v>
      </c>
      <c r="T22" s="39">
        <f>S22*F22</f>
        <v>570000</v>
      </c>
      <c r="U22" s="99"/>
      <c r="V22" s="120">
        <f t="shared" si="2"/>
        <v>0</v>
      </c>
      <c r="W22" s="99"/>
      <c r="X22" s="120">
        <f t="shared" si="3"/>
        <v>0</v>
      </c>
      <c r="Y22" s="99"/>
      <c r="Z22" s="120">
        <f t="shared" si="4"/>
        <v>0</v>
      </c>
      <c r="AA22" s="99"/>
      <c r="AB22" s="116"/>
      <c r="AC22" s="40">
        <v>452200</v>
      </c>
      <c r="AD22" s="37">
        <f t="shared" si="5"/>
        <v>452200</v>
      </c>
      <c r="AE22" s="95"/>
      <c r="AF22" s="119"/>
      <c r="AG22" s="136"/>
      <c r="AH22" s="133"/>
      <c r="AI22" s="133"/>
      <c r="AJ22" s="133"/>
      <c r="AK22" s="133"/>
      <c r="AL22" s="133"/>
      <c r="AM22" s="11">
        <f t="shared" si="10"/>
        <v>538050</v>
      </c>
      <c r="AN22" s="12">
        <f t="shared" si="11"/>
        <v>538050</v>
      </c>
      <c r="AP22"/>
      <c r="AQ22"/>
      <c r="AR22"/>
      <c r="AS22"/>
      <c r="AT22"/>
      <c r="AU22"/>
      <c r="AV22"/>
      <c r="AW22"/>
      <c r="AX22"/>
      <c r="AY22"/>
      <c r="AZ22"/>
      <c r="BA22"/>
      <c r="BB22"/>
      <c r="BC22"/>
      <c r="BD22"/>
      <c r="BE22"/>
      <c r="BF22"/>
      <c r="BG22"/>
      <c r="BH22"/>
      <c r="BI22"/>
      <c r="BJ22"/>
      <c r="BK22"/>
      <c r="BL22"/>
      <c r="BM22"/>
      <c r="BN22"/>
      <c r="BO22"/>
    </row>
    <row r="23" spans="1:67" s="1" customFormat="1" ht="45.75" customHeight="1">
      <c r="A23" s="82">
        <v>16</v>
      </c>
      <c r="B23" s="83">
        <v>78181500</v>
      </c>
      <c r="C23" s="242" t="s">
        <v>44</v>
      </c>
      <c r="D23" s="84" t="s">
        <v>45</v>
      </c>
      <c r="E23" s="69" t="s">
        <v>27</v>
      </c>
      <c r="F23" s="70">
        <v>1</v>
      </c>
      <c r="G23" s="42">
        <v>850000</v>
      </c>
      <c r="H23" s="44">
        <f t="shared" si="12"/>
        <v>850000</v>
      </c>
      <c r="I23" s="121"/>
      <c r="J23" s="122"/>
      <c r="K23" s="42">
        <v>4150000</v>
      </c>
      <c r="L23" s="43">
        <v>4150000</v>
      </c>
      <c r="M23" s="101"/>
      <c r="N23" s="122"/>
      <c r="O23" s="101"/>
      <c r="P23" s="122"/>
      <c r="Q23" s="101"/>
      <c r="R23" s="102"/>
      <c r="S23" s="121"/>
      <c r="T23" s="122"/>
      <c r="U23" s="42">
        <v>4400000</v>
      </c>
      <c r="V23" s="43">
        <f t="shared" si="2"/>
        <v>4400000</v>
      </c>
      <c r="W23" s="101"/>
      <c r="X23" s="122">
        <f t="shared" si="3"/>
        <v>0</v>
      </c>
      <c r="Y23" s="101"/>
      <c r="Z23" s="122">
        <f t="shared" si="4"/>
        <v>0</v>
      </c>
      <c r="AA23" s="101"/>
      <c r="AB23" s="117"/>
      <c r="AC23" s="71">
        <v>3213000</v>
      </c>
      <c r="AD23" s="44">
        <f t="shared" si="5"/>
        <v>3213000</v>
      </c>
      <c r="AE23" s="95"/>
      <c r="AF23" s="119"/>
      <c r="AG23" s="137"/>
      <c r="AH23" s="138"/>
      <c r="AI23" s="138"/>
      <c r="AJ23" s="138"/>
      <c r="AK23" s="138"/>
      <c r="AL23" s="138"/>
      <c r="AM23" s="11">
        <f t="shared" si="10"/>
        <v>3153250</v>
      </c>
      <c r="AN23" s="12">
        <f t="shared" si="11"/>
        <v>3153250</v>
      </c>
      <c r="AP23"/>
      <c r="AQ23"/>
      <c r="AR23"/>
      <c r="AS23"/>
      <c r="AT23"/>
      <c r="AU23"/>
      <c r="AV23"/>
      <c r="AW23"/>
      <c r="AX23"/>
      <c r="AY23"/>
      <c r="AZ23"/>
      <c r="BA23"/>
      <c r="BB23"/>
      <c r="BC23"/>
      <c r="BD23"/>
      <c r="BE23"/>
      <c r="BF23"/>
      <c r="BG23"/>
      <c r="BH23"/>
      <c r="BI23"/>
      <c r="BJ23"/>
      <c r="BK23"/>
      <c r="BL23"/>
      <c r="BM23"/>
      <c r="BN23"/>
      <c r="BO23"/>
    </row>
    <row r="24" spans="1:67" s="1" customFormat="1" ht="45.75" customHeight="1">
      <c r="A24" s="16">
        <v>17</v>
      </c>
      <c r="B24" s="17">
        <v>78181500</v>
      </c>
      <c r="C24" s="242"/>
      <c r="D24" s="18" t="s">
        <v>46</v>
      </c>
      <c r="E24" s="4" t="s">
        <v>27</v>
      </c>
      <c r="F24" s="5">
        <v>1</v>
      </c>
      <c r="G24" s="6">
        <v>950000</v>
      </c>
      <c r="H24" s="7">
        <f t="shared" si="12"/>
        <v>950000</v>
      </c>
      <c r="I24" s="123"/>
      <c r="J24" s="119"/>
      <c r="K24" s="95"/>
      <c r="L24" s="119"/>
      <c r="M24" s="95"/>
      <c r="N24" s="119"/>
      <c r="O24" s="95"/>
      <c r="P24" s="119"/>
      <c r="Q24" s="95"/>
      <c r="R24" s="96"/>
      <c r="S24" s="131"/>
      <c r="T24" s="132"/>
      <c r="U24" s="97"/>
      <c r="V24" s="119">
        <f t="shared" si="2"/>
        <v>0</v>
      </c>
      <c r="W24" s="95"/>
      <c r="X24" s="119">
        <f t="shared" si="3"/>
        <v>0</v>
      </c>
      <c r="Y24" s="95"/>
      <c r="Z24" s="119">
        <f t="shared" si="4"/>
        <v>0</v>
      </c>
      <c r="AA24" s="95"/>
      <c r="AB24" s="115"/>
      <c r="AC24" s="10">
        <v>1166200</v>
      </c>
      <c r="AD24" s="7">
        <f t="shared" si="5"/>
        <v>1166200</v>
      </c>
      <c r="AE24" s="95"/>
      <c r="AF24" s="119"/>
      <c r="AG24" s="135"/>
      <c r="AH24" s="128"/>
      <c r="AI24" s="128"/>
      <c r="AJ24" s="128"/>
      <c r="AK24" s="128"/>
      <c r="AL24" s="128"/>
      <c r="AM24" s="11">
        <f t="shared" si="10"/>
        <v>1058100</v>
      </c>
      <c r="AN24" s="12">
        <f t="shared" si="11"/>
        <v>1058100</v>
      </c>
      <c r="AP24"/>
      <c r="AQ24"/>
      <c r="AR24"/>
      <c r="AS24"/>
      <c r="AT24"/>
      <c r="AU24"/>
      <c r="AV24"/>
      <c r="AW24"/>
      <c r="AX24"/>
      <c r="AY24"/>
      <c r="AZ24"/>
      <c r="BA24"/>
      <c r="BB24"/>
      <c r="BC24"/>
      <c r="BD24"/>
      <c r="BE24"/>
      <c r="BF24"/>
      <c r="BG24"/>
      <c r="BH24"/>
      <c r="BI24"/>
      <c r="BJ24"/>
      <c r="BK24"/>
      <c r="BL24"/>
      <c r="BM24"/>
      <c r="BN24"/>
      <c r="BO24"/>
    </row>
    <row r="25" spans="1:67" s="1" customFormat="1" ht="81.75" customHeight="1" thickBot="1">
      <c r="A25" s="16">
        <v>18</v>
      </c>
      <c r="B25" s="17">
        <v>78181505</v>
      </c>
      <c r="C25" s="242"/>
      <c r="D25" s="18" t="s">
        <v>47</v>
      </c>
      <c r="E25" s="19" t="s">
        <v>27</v>
      </c>
      <c r="F25" s="68">
        <v>1</v>
      </c>
      <c r="G25" s="21">
        <v>480000</v>
      </c>
      <c r="H25" s="41">
        <f t="shared" si="12"/>
        <v>480000</v>
      </c>
      <c r="I25" s="124"/>
      <c r="J25" s="125"/>
      <c r="K25" s="21">
        <v>680000</v>
      </c>
      <c r="L25" s="20">
        <v>680000</v>
      </c>
      <c r="M25" s="103"/>
      <c r="N25" s="125"/>
      <c r="O25" s="103"/>
      <c r="P25" s="125"/>
      <c r="Q25" s="103"/>
      <c r="R25" s="104"/>
      <c r="S25" s="124"/>
      <c r="T25" s="125"/>
      <c r="U25" s="21">
        <v>570000</v>
      </c>
      <c r="V25" s="20">
        <f t="shared" si="2"/>
        <v>570000</v>
      </c>
      <c r="W25" s="103"/>
      <c r="X25" s="125">
        <f t="shared" si="3"/>
        <v>0</v>
      </c>
      <c r="Y25" s="103"/>
      <c r="Z25" s="125">
        <f t="shared" si="4"/>
        <v>0</v>
      </c>
      <c r="AA25" s="103"/>
      <c r="AB25" s="118"/>
      <c r="AC25" s="22">
        <v>452200</v>
      </c>
      <c r="AD25" s="41">
        <f t="shared" si="5"/>
        <v>452200</v>
      </c>
      <c r="AE25" s="95"/>
      <c r="AF25" s="119"/>
      <c r="AG25" s="139"/>
      <c r="AH25" s="140"/>
      <c r="AI25" s="140"/>
      <c r="AJ25" s="140"/>
      <c r="AK25" s="140"/>
      <c r="AL25" s="140"/>
      <c r="AM25" s="11">
        <f t="shared" si="10"/>
        <v>545550</v>
      </c>
      <c r="AN25" s="12">
        <f t="shared" si="11"/>
        <v>545550</v>
      </c>
      <c r="AP25"/>
      <c r="AQ25"/>
      <c r="AR25"/>
      <c r="AS25"/>
      <c r="AT25"/>
      <c r="AU25"/>
      <c r="AV25"/>
      <c r="AW25"/>
      <c r="AX25"/>
      <c r="AY25"/>
      <c r="AZ25"/>
      <c r="BA25"/>
      <c r="BB25"/>
      <c r="BC25"/>
      <c r="BD25"/>
      <c r="BE25"/>
      <c r="BF25"/>
      <c r="BG25"/>
      <c r="BH25"/>
      <c r="BI25"/>
      <c r="BJ25"/>
      <c r="BK25"/>
      <c r="BL25"/>
      <c r="BM25"/>
      <c r="BN25"/>
      <c r="BO25"/>
    </row>
    <row r="26" spans="1:67" s="1" customFormat="1" ht="83.25" customHeight="1">
      <c r="A26" s="23">
        <v>19</v>
      </c>
      <c r="B26" s="24">
        <v>25172504</v>
      </c>
      <c r="C26" s="264" t="s">
        <v>48</v>
      </c>
      <c r="D26" s="25" t="s">
        <v>49</v>
      </c>
      <c r="E26" s="26" t="s">
        <v>27</v>
      </c>
      <c r="F26" s="62">
        <v>2</v>
      </c>
      <c r="G26" s="27">
        <v>1000000</v>
      </c>
      <c r="H26" s="28">
        <f t="shared" si="12"/>
        <v>2000000</v>
      </c>
      <c r="I26" s="105"/>
      <c r="J26" s="106"/>
      <c r="K26" s="93"/>
      <c r="L26" s="106"/>
      <c r="M26" s="27">
        <v>1410000</v>
      </c>
      <c r="N26" s="30">
        <v>2820000</v>
      </c>
      <c r="O26" s="93"/>
      <c r="P26" s="106"/>
      <c r="Q26" s="93"/>
      <c r="R26" s="94"/>
      <c r="S26" s="105"/>
      <c r="T26" s="106"/>
      <c r="U26" s="93"/>
      <c r="V26" s="106">
        <f t="shared" si="2"/>
        <v>0</v>
      </c>
      <c r="W26" s="27">
        <v>1300000</v>
      </c>
      <c r="X26" s="30">
        <f t="shared" si="3"/>
        <v>2600000</v>
      </c>
      <c r="Y26" s="93"/>
      <c r="Z26" s="106">
        <f t="shared" si="4"/>
        <v>0</v>
      </c>
      <c r="AA26" s="93"/>
      <c r="AB26" s="109"/>
      <c r="AC26" s="29">
        <v>1059100</v>
      </c>
      <c r="AD26" s="28">
        <f t="shared" si="5"/>
        <v>2118200</v>
      </c>
      <c r="AE26" s="95"/>
      <c r="AF26" s="119"/>
      <c r="AG26" s="134"/>
      <c r="AH26" s="127"/>
      <c r="AI26" s="127"/>
      <c r="AJ26" s="127"/>
      <c r="AK26" s="127"/>
      <c r="AL26" s="127"/>
      <c r="AM26" s="11">
        <f t="shared" si="10"/>
        <v>1192275</v>
      </c>
      <c r="AN26" s="12">
        <f t="shared" si="11"/>
        <v>2384550</v>
      </c>
      <c r="AP26"/>
      <c r="AQ26"/>
      <c r="AR26"/>
      <c r="AS26"/>
      <c r="AT26"/>
      <c r="AU26"/>
      <c r="AV26"/>
      <c r="AW26"/>
      <c r="AX26"/>
      <c r="AY26"/>
      <c r="AZ26"/>
      <c r="BA26"/>
      <c r="BB26"/>
      <c r="BC26"/>
      <c r="BD26"/>
      <c r="BE26"/>
      <c r="BF26"/>
      <c r="BG26"/>
      <c r="BH26"/>
      <c r="BI26"/>
      <c r="BJ26"/>
      <c r="BK26"/>
      <c r="BL26"/>
      <c r="BM26"/>
      <c r="BN26"/>
      <c r="BO26"/>
    </row>
    <row r="27" spans="1:67" s="1" customFormat="1" ht="84" customHeight="1" thickBot="1">
      <c r="A27" s="32">
        <v>20</v>
      </c>
      <c r="B27" s="33">
        <v>78181505</v>
      </c>
      <c r="C27" s="265"/>
      <c r="D27" s="34" t="s">
        <v>50</v>
      </c>
      <c r="E27" s="35" t="s">
        <v>27</v>
      </c>
      <c r="F27" s="66">
        <v>1</v>
      </c>
      <c r="G27" s="36">
        <v>480000</v>
      </c>
      <c r="H27" s="37">
        <f t="shared" si="12"/>
        <v>480000</v>
      </c>
      <c r="I27" s="126"/>
      <c r="J27" s="120"/>
      <c r="K27" s="99"/>
      <c r="L27" s="120"/>
      <c r="M27" s="36">
        <v>680000</v>
      </c>
      <c r="N27" s="39">
        <v>680000</v>
      </c>
      <c r="O27" s="99"/>
      <c r="P27" s="120"/>
      <c r="Q27" s="99"/>
      <c r="R27" s="100"/>
      <c r="S27" s="126"/>
      <c r="T27" s="120"/>
      <c r="U27" s="99"/>
      <c r="V27" s="120">
        <f t="shared" si="2"/>
        <v>0</v>
      </c>
      <c r="W27" s="36">
        <v>570000</v>
      </c>
      <c r="X27" s="39">
        <f t="shared" si="3"/>
        <v>570000</v>
      </c>
      <c r="Y27" s="99"/>
      <c r="Z27" s="120">
        <f t="shared" si="4"/>
        <v>0</v>
      </c>
      <c r="AA27" s="99"/>
      <c r="AB27" s="116"/>
      <c r="AC27" s="40">
        <v>452200</v>
      </c>
      <c r="AD27" s="37">
        <f t="shared" si="5"/>
        <v>452200</v>
      </c>
      <c r="AE27" s="95"/>
      <c r="AF27" s="119"/>
      <c r="AG27" s="136"/>
      <c r="AH27" s="133"/>
      <c r="AI27" s="133"/>
      <c r="AJ27" s="133"/>
      <c r="AK27" s="133"/>
      <c r="AL27" s="133"/>
      <c r="AM27" s="11">
        <f t="shared" si="10"/>
        <v>545550</v>
      </c>
      <c r="AN27" s="12">
        <f t="shared" si="11"/>
        <v>545550</v>
      </c>
      <c r="AP27"/>
      <c r="AQ27"/>
      <c r="AR27"/>
      <c r="AS27"/>
      <c r="AT27"/>
      <c r="AU27"/>
      <c r="AV27"/>
      <c r="AW27"/>
      <c r="AX27"/>
      <c r="AY27"/>
      <c r="AZ27"/>
      <c r="BA27"/>
      <c r="BB27"/>
      <c r="BC27"/>
      <c r="BD27"/>
      <c r="BE27"/>
      <c r="BF27"/>
      <c r="BG27"/>
      <c r="BH27"/>
      <c r="BI27"/>
      <c r="BJ27"/>
      <c r="BK27"/>
      <c r="BL27"/>
      <c r="BM27"/>
      <c r="BN27"/>
      <c r="BO27"/>
    </row>
    <row r="28" spans="1:67" s="1" customFormat="1" ht="69" customHeight="1">
      <c r="A28" s="23">
        <v>21</v>
      </c>
      <c r="B28" s="24">
        <v>78181500</v>
      </c>
      <c r="C28" s="264" t="s">
        <v>51</v>
      </c>
      <c r="D28" s="25" t="s">
        <v>52</v>
      </c>
      <c r="E28" s="26" t="s">
        <v>27</v>
      </c>
      <c r="F28" s="62">
        <v>1</v>
      </c>
      <c r="G28" s="27">
        <v>150000</v>
      </c>
      <c r="H28" s="28">
        <f t="shared" si="12"/>
        <v>150000</v>
      </c>
      <c r="I28" s="105"/>
      <c r="J28" s="106"/>
      <c r="K28" s="93"/>
      <c r="L28" s="106"/>
      <c r="M28" s="93"/>
      <c r="N28" s="106"/>
      <c r="O28" s="27">
        <v>220000</v>
      </c>
      <c r="P28" s="30">
        <v>220000</v>
      </c>
      <c r="Q28" s="93"/>
      <c r="R28" s="94"/>
      <c r="S28" s="105"/>
      <c r="T28" s="106"/>
      <c r="U28" s="93"/>
      <c r="V28" s="106">
        <f t="shared" si="2"/>
        <v>0</v>
      </c>
      <c r="W28" s="93"/>
      <c r="X28" s="106">
        <f t="shared" si="3"/>
        <v>0</v>
      </c>
      <c r="Y28" s="27">
        <v>180000</v>
      </c>
      <c r="Z28" s="30">
        <f t="shared" si="4"/>
        <v>180000</v>
      </c>
      <c r="AA28" s="93"/>
      <c r="AB28" s="109"/>
      <c r="AC28" s="29">
        <v>214200</v>
      </c>
      <c r="AD28" s="28">
        <f t="shared" si="5"/>
        <v>214200</v>
      </c>
      <c r="AE28" s="95"/>
      <c r="AF28" s="119"/>
      <c r="AG28" s="134"/>
      <c r="AH28" s="127"/>
      <c r="AI28" s="127"/>
      <c r="AJ28" s="127"/>
      <c r="AK28" s="127"/>
      <c r="AL28" s="127"/>
      <c r="AM28" s="11">
        <f t="shared" si="10"/>
        <v>191050</v>
      </c>
      <c r="AN28" s="12">
        <f t="shared" si="11"/>
        <v>191050</v>
      </c>
      <c r="AP28"/>
      <c r="AQ28"/>
      <c r="AR28"/>
      <c r="AS28"/>
      <c r="AT28"/>
      <c r="AU28"/>
      <c r="AV28"/>
      <c r="AW28"/>
      <c r="AX28"/>
      <c r="AY28"/>
      <c r="AZ28"/>
      <c r="BA28"/>
      <c r="BB28"/>
      <c r="BC28"/>
      <c r="BD28"/>
      <c r="BE28"/>
      <c r="BF28"/>
      <c r="BG28"/>
      <c r="BH28"/>
      <c r="BI28"/>
      <c r="BJ28"/>
      <c r="BK28"/>
      <c r="BL28"/>
      <c r="BM28"/>
      <c r="BN28"/>
      <c r="BO28"/>
    </row>
    <row r="29" spans="1:67" s="1" customFormat="1">
      <c r="A29" s="16">
        <v>22</v>
      </c>
      <c r="B29" s="17">
        <v>78181505</v>
      </c>
      <c r="C29" s="242"/>
      <c r="D29" s="18" t="s">
        <v>53</v>
      </c>
      <c r="E29" s="4" t="s">
        <v>27</v>
      </c>
      <c r="F29" s="5">
        <v>1</v>
      </c>
      <c r="G29" s="6">
        <v>480000</v>
      </c>
      <c r="H29" s="7">
        <f t="shared" si="12"/>
        <v>480000</v>
      </c>
      <c r="I29" s="123"/>
      <c r="J29" s="119"/>
      <c r="K29" s="95"/>
      <c r="L29" s="119"/>
      <c r="M29" s="95"/>
      <c r="N29" s="119"/>
      <c r="O29" s="6">
        <v>680000</v>
      </c>
      <c r="P29" s="9">
        <v>680000</v>
      </c>
      <c r="Q29" s="95"/>
      <c r="R29" s="96"/>
      <c r="S29" s="123"/>
      <c r="T29" s="119"/>
      <c r="U29" s="95"/>
      <c r="V29" s="119">
        <f t="shared" si="2"/>
        <v>0</v>
      </c>
      <c r="W29" s="95"/>
      <c r="X29" s="119">
        <f t="shared" si="3"/>
        <v>0</v>
      </c>
      <c r="Y29" s="6">
        <v>570000</v>
      </c>
      <c r="Z29" s="9">
        <f t="shared" si="4"/>
        <v>570000</v>
      </c>
      <c r="AA29" s="95"/>
      <c r="AB29" s="115"/>
      <c r="AC29" s="10">
        <v>583100</v>
      </c>
      <c r="AD29" s="7">
        <f t="shared" si="5"/>
        <v>583100</v>
      </c>
      <c r="AE29" s="95"/>
      <c r="AF29" s="119"/>
      <c r="AG29" s="135"/>
      <c r="AH29" s="128"/>
      <c r="AI29" s="128"/>
      <c r="AJ29" s="128"/>
      <c r="AK29" s="128"/>
      <c r="AL29" s="128"/>
      <c r="AM29" s="11">
        <f t="shared" si="10"/>
        <v>578275</v>
      </c>
      <c r="AN29" s="12">
        <f t="shared" si="11"/>
        <v>578275</v>
      </c>
      <c r="AP29"/>
      <c r="AQ29"/>
      <c r="AR29"/>
      <c r="AS29"/>
      <c r="AT29"/>
      <c r="AU29"/>
      <c r="AV29"/>
      <c r="AW29"/>
      <c r="AX29"/>
      <c r="AY29"/>
      <c r="AZ29"/>
      <c r="BA29"/>
      <c r="BB29"/>
      <c r="BC29"/>
      <c r="BD29"/>
      <c r="BE29"/>
      <c r="BF29"/>
      <c r="BG29"/>
      <c r="BH29"/>
      <c r="BI29"/>
      <c r="BJ29"/>
      <c r="BK29"/>
      <c r="BL29"/>
      <c r="BM29"/>
      <c r="BN29"/>
      <c r="BO29"/>
    </row>
    <row r="30" spans="1:67" s="1" customFormat="1" ht="171.75" customHeight="1">
      <c r="A30" s="16">
        <v>23</v>
      </c>
      <c r="B30" s="17">
        <v>25172504</v>
      </c>
      <c r="C30" s="242"/>
      <c r="D30" s="18" t="s">
        <v>54</v>
      </c>
      <c r="E30" s="4" t="s">
        <v>27</v>
      </c>
      <c r="F30" s="5">
        <v>2</v>
      </c>
      <c r="G30" s="6">
        <v>950000</v>
      </c>
      <c r="H30" s="7">
        <f t="shared" si="12"/>
        <v>1900000</v>
      </c>
      <c r="I30" s="123"/>
      <c r="J30" s="119"/>
      <c r="K30" s="95"/>
      <c r="L30" s="119"/>
      <c r="M30" s="95"/>
      <c r="N30" s="119"/>
      <c r="O30" s="6">
        <v>2195000</v>
      </c>
      <c r="P30" s="9">
        <v>4390000</v>
      </c>
      <c r="Q30" s="95"/>
      <c r="R30" s="96"/>
      <c r="S30" s="123"/>
      <c r="T30" s="119"/>
      <c r="U30" s="95"/>
      <c r="V30" s="119">
        <f t="shared" si="2"/>
        <v>0</v>
      </c>
      <c r="W30" s="95"/>
      <c r="X30" s="119">
        <f t="shared" si="3"/>
        <v>0</v>
      </c>
      <c r="Y30" s="6">
        <v>4600000</v>
      </c>
      <c r="Z30" s="9">
        <f t="shared" si="4"/>
        <v>9200000</v>
      </c>
      <c r="AA30" s="95"/>
      <c r="AB30" s="115"/>
      <c r="AC30" s="10">
        <v>1094800</v>
      </c>
      <c r="AD30" s="7">
        <f t="shared" si="5"/>
        <v>2189600</v>
      </c>
      <c r="AE30" s="95"/>
      <c r="AF30" s="119"/>
      <c r="AG30" s="135"/>
      <c r="AH30" s="128"/>
      <c r="AI30" s="128"/>
      <c r="AJ30" s="128"/>
      <c r="AK30" s="128"/>
      <c r="AL30" s="128"/>
      <c r="AM30" s="11">
        <f t="shared" si="10"/>
        <v>2209950</v>
      </c>
      <c r="AN30" s="12">
        <f t="shared" si="11"/>
        <v>4419900</v>
      </c>
      <c r="AP30"/>
      <c r="AQ30"/>
      <c r="AR30"/>
      <c r="AS30"/>
      <c r="AT30"/>
      <c r="AU30"/>
      <c r="AV30"/>
      <c r="AW30"/>
      <c r="AX30"/>
      <c r="AY30"/>
      <c r="AZ30"/>
      <c r="BA30"/>
      <c r="BB30"/>
      <c r="BC30"/>
      <c r="BD30"/>
      <c r="BE30"/>
      <c r="BF30"/>
      <c r="BG30"/>
      <c r="BH30"/>
      <c r="BI30"/>
      <c r="BJ30"/>
      <c r="BK30"/>
      <c r="BL30"/>
      <c r="BM30"/>
      <c r="BN30"/>
      <c r="BO30"/>
    </row>
    <row r="31" spans="1:67" s="1" customFormat="1" ht="26.25" customHeight="1" thickBot="1">
      <c r="A31" s="32">
        <v>24</v>
      </c>
      <c r="B31" s="33">
        <v>78181500</v>
      </c>
      <c r="C31" s="265"/>
      <c r="D31" s="34" t="s">
        <v>55</v>
      </c>
      <c r="E31" s="35" t="s">
        <v>27</v>
      </c>
      <c r="F31" s="66">
        <v>1</v>
      </c>
      <c r="G31" s="36">
        <v>140000</v>
      </c>
      <c r="H31" s="37">
        <f t="shared" si="12"/>
        <v>140000</v>
      </c>
      <c r="I31" s="126"/>
      <c r="J31" s="120"/>
      <c r="K31" s="99"/>
      <c r="L31" s="120"/>
      <c r="M31" s="99"/>
      <c r="N31" s="120"/>
      <c r="O31" s="36">
        <v>450000</v>
      </c>
      <c r="P31" s="39">
        <v>450000</v>
      </c>
      <c r="Q31" s="99"/>
      <c r="R31" s="100"/>
      <c r="S31" s="126"/>
      <c r="T31" s="120"/>
      <c r="U31" s="99"/>
      <c r="V31" s="120">
        <f t="shared" si="2"/>
        <v>0</v>
      </c>
      <c r="W31" s="99"/>
      <c r="X31" s="120">
        <f t="shared" si="3"/>
        <v>0</v>
      </c>
      <c r="Y31" s="36">
        <v>380000</v>
      </c>
      <c r="Z31" s="39">
        <f t="shared" si="4"/>
        <v>380000</v>
      </c>
      <c r="AA31" s="99"/>
      <c r="AB31" s="116"/>
      <c r="AC31" s="40">
        <v>571200</v>
      </c>
      <c r="AD31" s="37">
        <f t="shared" si="5"/>
        <v>571200</v>
      </c>
      <c r="AE31" s="95"/>
      <c r="AF31" s="119"/>
      <c r="AG31" s="136"/>
      <c r="AH31" s="133"/>
      <c r="AI31" s="133"/>
      <c r="AJ31" s="133"/>
      <c r="AK31" s="133"/>
      <c r="AL31" s="133"/>
      <c r="AM31" s="11">
        <f t="shared" si="10"/>
        <v>385300</v>
      </c>
      <c r="AN31" s="12">
        <f t="shared" si="11"/>
        <v>385300</v>
      </c>
      <c r="AP31"/>
      <c r="AQ31"/>
      <c r="AR31"/>
      <c r="AS31"/>
      <c r="AT31"/>
      <c r="AU31"/>
      <c r="AV31"/>
      <c r="AW31"/>
      <c r="AX31"/>
      <c r="AY31"/>
      <c r="AZ31"/>
      <c r="BA31"/>
      <c r="BB31"/>
      <c r="BC31"/>
      <c r="BD31"/>
      <c r="BE31"/>
      <c r="BF31"/>
      <c r="BG31"/>
      <c r="BH31"/>
      <c r="BI31"/>
      <c r="BJ31"/>
      <c r="BK31"/>
      <c r="BL31"/>
      <c r="BM31"/>
      <c r="BN31"/>
      <c r="BO31"/>
    </row>
    <row r="32" spans="1:67" s="1" customFormat="1" ht="26.25" customHeight="1">
      <c r="A32" s="85">
        <v>25</v>
      </c>
      <c r="B32" s="86">
        <v>78181500</v>
      </c>
      <c r="C32" s="262" t="s">
        <v>56</v>
      </c>
      <c r="D32" s="87" t="s">
        <v>57</v>
      </c>
      <c r="E32" s="26" t="s">
        <v>27</v>
      </c>
      <c r="F32" s="26">
        <v>1</v>
      </c>
      <c r="G32" s="65">
        <v>900000</v>
      </c>
      <c r="H32" s="65">
        <f t="shared" si="12"/>
        <v>900000</v>
      </c>
      <c r="I32" s="127"/>
      <c r="J32" s="127"/>
      <c r="K32" s="127"/>
      <c r="L32" s="127"/>
      <c r="M32" s="127"/>
      <c r="N32" s="127"/>
      <c r="O32" s="127"/>
      <c r="P32" s="127"/>
      <c r="Q32" s="65">
        <v>350000</v>
      </c>
      <c r="R32" s="65">
        <v>350000</v>
      </c>
      <c r="S32" s="127"/>
      <c r="T32" s="127"/>
      <c r="U32" s="127"/>
      <c r="V32" s="127">
        <f t="shared" si="2"/>
        <v>0</v>
      </c>
      <c r="W32" s="127"/>
      <c r="X32" s="127">
        <f t="shared" si="3"/>
        <v>0</v>
      </c>
      <c r="Y32" s="127"/>
      <c r="Z32" s="65">
        <f t="shared" si="4"/>
        <v>0</v>
      </c>
      <c r="AA32" s="65">
        <v>330000</v>
      </c>
      <c r="AB32" s="65">
        <f>AA32*$F$32</f>
        <v>330000</v>
      </c>
      <c r="AC32" s="65">
        <v>535500</v>
      </c>
      <c r="AD32" s="28">
        <f t="shared" si="5"/>
        <v>535500</v>
      </c>
      <c r="AE32" s="95"/>
      <c r="AF32" s="119"/>
      <c r="AG32" s="134"/>
      <c r="AH32" s="127"/>
      <c r="AI32" s="127"/>
      <c r="AJ32" s="127"/>
      <c r="AK32" s="127"/>
      <c r="AL32" s="127"/>
      <c r="AM32" s="11">
        <f t="shared" si="10"/>
        <v>528875</v>
      </c>
      <c r="AN32" s="12">
        <f t="shared" si="11"/>
        <v>528875</v>
      </c>
      <c r="AO32" s="31"/>
      <c r="AP32"/>
      <c r="AQ32"/>
      <c r="AR32"/>
      <c r="AS32"/>
      <c r="AT32"/>
      <c r="AU32"/>
      <c r="AV32"/>
      <c r="AW32"/>
      <c r="AX32"/>
      <c r="AY32"/>
      <c r="AZ32"/>
      <c r="BA32"/>
      <c r="BB32"/>
      <c r="BC32"/>
      <c r="BD32"/>
      <c r="BE32"/>
      <c r="BF32"/>
      <c r="BG32"/>
      <c r="BH32"/>
      <c r="BI32"/>
      <c r="BJ32"/>
      <c r="BK32"/>
      <c r="BL32"/>
      <c r="BM32"/>
      <c r="BN32"/>
      <c r="BO32"/>
    </row>
    <row r="33" spans="1:67" s="1" customFormat="1" ht="26.25" customHeight="1">
      <c r="A33" s="2">
        <v>26</v>
      </c>
      <c r="B33" s="3">
        <v>78181500</v>
      </c>
      <c r="C33" s="238"/>
      <c r="D33" s="13" t="s">
        <v>58</v>
      </c>
      <c r="E33" s="4" t="s">
        <v>27</v>
      </c>
      <c r="F33" s="4">
        <v>1</v>
      </c>
      <c r="G33" s="60">
        <v>600000</v>
      </c>
      <c r="H33" s="60">
        <f t="shared" si="12"/>
        <v>600000</v>
      </c>
      <c r="I33" s="128"/>
      <c r="J33" s="128"/>
      <c r="K33" s="128"/>
      <c r="L33" s="128"/>
      <c r="M33" s="128"/>
      <c r="N33" s="128"/>
      <c r="O33" s="128"/>
      <c r="P33" s="128"/>
      <c r="Q33" s="60">
        <v>1130000</v>
      </c>
      <c r="R33" s="60">
        <v>1130000</v>
      </c>
      <c r="S33" s="128"/>
      <c r="T33" s="128"/>
      <c r="U33" s="128"/>
      <c r="V33" s="128">
        <f t="shared" si="2"/>
        <v>0</v>
      </c>
      <c r="W33" s="128"/>
      <c r="X33" s="128">
        <f t="shared" si="3"/>
        <v>0</v>
      </c>
      <c r="Y33" s="128"/>
      <c r="Z33" s="60">
        <f t="shared" si="4"/>
        <v>0</v>
      </c>
      <c r="AA33" s="60">
        <v>1000000</v>
      </c>
      <c r="AB33" s="60">
        <f t="shared" ref="AB33:AB35" si="13">AA33*$F$32</f>
        <v>1000000</v>
      </c>
      <c r="AC33" s="60">
        <v>2856000</v>
      </c>
      <c r="AD33" s="7">
        <f t="shared" si="5"/>
        <v>2856000</v>
      </c>
      <c r="AE33" s="95"/>
      <c r="AF33" s="119"/>
      <c r="AG33" s="135"/>
      <c r="AH33" s="128"/>
      <c r="AI33" s="128"/>
      <c r="AJ33" s="128"/>
      <c r="AK33" s="128"/>
      <c r="AL33" s="128"/>
      <c r="AM33" s="11">
        <f t="shared" si="10"/>
        <v>1396500</v>
      </c>
      <c r="AN33" s="12">
        <f t="shared" si="11"/>
        <v>1396500</v>
      </c>
      <c r="AO33" s="31"/>
      <c r="AP33"/>
      <c r="AQ33"/>
      <c r="AR33"/>
      <c r="AS33"/>
      <c r="AT33"/>
      <c r="AU33"/>
      <c r="AV33"/>
      <c r="AW33"/>
      <c r="AX33"/>
      <c r="AY33"/>
      <c r="AZ33"/>
      <c r="BA33"/>
      <c r="BB33"/>
      <c r="BC33"/>
      <c r="BD33"/>
      <c r="BE33"/>
      <c r="BF33"/>
      <c r="BG33"/>
      <c r="BH33"/>
      <c r="BI33"/>
      <c r="BJ33"/>
      <c r="BK33"/>
      <c r="BL33"/>
      <c r="BM33"/>
      <c r="BN33"/>
      <c r="BO33"/>
    </row>
    <row r="34" spans="1:67" s="1" customFormat="1" ht="40.5" customHeight="1">
      <c r="A34" s="2">
        <v>27</v>
      </c>
      <c r="B34" s="3">
        <v>78181500</v>
      </c>
      <c r="C34" s="238"/>
      <c r="D34" s="13" t="s">
        <v>59</v>
      </c>
      <c r="E34" s="4" t="s">
        <v>27</v>
      </c>
      <c r="F34" s="4">
        <v>1</v>
      </c>
      <c r="G34" s="60">
        <v>1200000</v>
      </c>
      <c r="H34" s="60">
        <f t="shared" si="12"/>
        <v>1200000</v>
      </c>
      <c r="I34" s="128"/>
      <c r="J34" s="128"/>
      <c r="K34" s="128"/>
      <c r="L34" s="128"/>
      <c r="M34" s="128"/>
      <c r="N34" s="128"/>
      <c r="O34" s="128"/>
      <c r="P34" s="128"/>
      <c r="Q34" s="60"/>
      <c r="R34" s="60"/>
      <c r="S34" s="128"/>
      <c r="T34" s="128"/>
      <c r="U34" s="128"/>
      <c r="V34" s="128">
        <f t="shared" si="2"/>
        <v>0</v>
      </c>
      <c r="W34" s="128"/>
      <c r="X34" s="128">
        <f t="shared" si="3"/>
        <v>0</v>
      </c>
      <c r="Y34" s="128"/>
      <c r="Z34" s="60">
        <f t="shared" si="4"/>
        <v>0</v>
      </c>
      <c r="AA34" s="11"/>
      <c r="AB34" s="11"/>
      <c r="AC34" s="60">
        <v>3808000</v>
      </c>
      <c r="AD34" s="7">
        <f t="shared" si="5"/>
        <v>3808000</v>
      </c>
      <c r="AE34" s="95"/>
      <c r="AF34" s="119"/>
      <c r="AG34" s="135"/>
      <c r="AH34" s="128"/>
      <c r="AI34" s="128"/>
      <c r="AJ34" s="128"/>
      <c r="AK34" s="128"/>
      <c r="AL34" s="128"/>
      <c r="AM34" s="11">
        <f t="shared" si="10"/>
        <v>2504000</v>
      </c>
      <c r="AN34" s="12">
        <f t="shared" si="11"/>
        <v>2504000</v>
      </c>
      <c r="AP34"/>
      <c r="AQ34"/>
      <c r="AR34"/>
      <c r="AS34"/>
      <c r="AT34"/>
      <c r="AU34"/>
      <c r="AV34"/>
      <c r="AW34"/>
      <c r="AX34"/>
      <c r="AY34"/>
      <c r="AZ34"/>
      <c r="BA34"/>
      <c r="BB34"/>
      <c r="BC34"/>
      <c r="BD34"/>
      <c r="BE34"/>
      <c r="BF34"/>
      <c r="BG34"/>
      <c r="BH34"/>
      <c r="BI34"/>
      <c r="BJ34"/>
      <c r="BK34"/>
      <c r="BL34"/>
      <c r="BM34"/>
      <c r="BN34"/>
      <c r="BO34"/>
    </row>
    <row r="35" spans="1:67" s="1" customFormat="1" ht="26.25" customHeight="1">
      <c r="A35" s="2">
        <v>28</v>
      </c>
      <c r="B35" s="3">
        <v>78181505</v>
      </c>
      <c r="C35" s="238"/>
      <c r="D35" s="13" t="s">
        <v>60</v>
      </c>
      <c r="E35" s="4" t="s">
        <v>27</v>
      </c>
      <c r="F35" s="4">
        <v>1</v>
      </c>
      <c r="G35" s="60">
        <v>480000</v>
      </c>
      <c r="H35" s="60">
        <f t="shared" si="12"/>
        <v>480000</v>
      </c>
      <c r="I35" s="128"/>
      <c r="J35" s="128"/>
      <c r="K35" s="128"/>
      <c r="L35" s="128"/>
      <c r="M35" s="128"/>
      <c r="N35" s="128"/>
      <c r="O35" s="128"/>
      <c r="P35" s="128"/>
      <c r="Q35" s="60">
        <v>680000</v>
      </c>
      <c r="R35" s="60">
        <v>680000</v>
      </c>
      <c r="S35" s="128"/>
      <c r="T35" s="128"/>
      <c r="U35" s="128"/>
      <c r="V35" s="128">
        <f t="shared" si="2"/>
        <v>0</v>
      </c>
      <c r="W35" s="128"/>
      <c r="X35" s="128">
        <f t="shared" si="3"/>
        <v>0</v>
      </c>
      <c r="Y35" s="128"/>
      <c r="Z35" s="60">
        <f t="shared" si="4"/>
        <v>0</v>
      </c>
      <c r="AA35" s="60">
        <v>570000</v>
      </c>
      <c r="AB35" s="60">
        <f t="shared" si="13"/>
        <v>570000</v>
      </c>
      <c r="AC35" s="60">
        <v>583100</v>
      </c>
      <c r="AD35" s="7">
        <f t="shared" si="5"/>
        <v>583100</v>
      </c>
      <c r="AE35" s="95"/>
      <c r="AF35" s="119"/>
      <c r="AG35" s="135"/>
      <c r="AH35" s="128"/>
      <c r="AI35" s="128"/>
      <c r="AJ35" s="128"/>
      <c r="AK35" s="128"/>
      <c r="AL35" s="128"/>
      <c r="AM35" s="11">
        <f t="shared" si="10"/>
        <v>578275</v>
      </c>
      <c r="AN35" s="12">
        <f t="shared" si="11"/>
        <v>578275</v>
      </c>
      <c r="AP35"/>
      <c r="AQ35"/>
      <c r="AR35"/>
      <c r="AS35"/>
      <c r="AT35"/>
      <c r="AU35"/>
      <c r="AV35"/>
      <c r="AW35"/>
      <c r="AX35"/>
      <c r="AY35"/>
      <c r="AZ35"/>
      <c r="BA35"/>
      <c r="BB35"/>
      <c r="BC35"/>
      <c r="BD35"/>
      <c r="BE35"/>
      <c r="BF35"/>
      <c r="BG35"/>
      <c r="BH35"/>
      <c r="BI35"/>
      <c r="BJ35"/>
      <c r="BK35"/>
      <c r="BL35"/>
      <c r="BM35"/>
      <c r="BN35"/>
      <c r="BO35"/>
    </row>
    <row r="36" spans="1:67" s="1" customFormat="1" ht="26.25" customHeight="1">
      <c r="A36" s="2">
        <v>29</v>
      </c>
      <c r="B36" s="3">
        <v>82101502</v>
      </c>
      <c r="C36" s="238"/>
      <c r="D36" s="13" t="s">
        <v>61</v>
      </c>
      <c r="E36" s="4" t="s">
        <v>27</v>
      </c>
      <c r="F36" s="4">
        <v>1</v>
      </c>
      <c r="G36" s="11"/>
      <c r="H36" s="11"/>
      <c r="I36" s="129"/>
      <c r="J36" s="129"/>
      <c r="K36" s="129"/>
      <c r="L36" s="129"/>
      <c r="M36" s="129"/>
      <c r="N36" s="129"/>
      <c r="O36" s="129"/>
      <c r="P36" s="129"/>
      <c r="Q36" s="11"/>
      <c r="R36" s="11"/>
      <c r="S36" s="128"/>
      <c r="T36" s="128"/>
      <c r="U36" s="128"/>
      <c r="V36" s="128">
        <f t="shared" si="2"/>
        <v>0</v>
      </c>
      <c r="W36" s="128"/>
      <c r="X36" s="128">
        <f t="shared" si="3"/>
        <v>0</v>
      </c>
      <c r="Y36" s="128"/>
      <c r="Z36" s="60">
        <f t="shared" si="4"/>
        <v>0</v>
      </c>
      <c r="AA36" s="11"/>
      <c r="AB36" s="11"/>
      <c r="AC36" s="60">
        <v>5712000</v>
      </c>
      <c r="AD36" s="7">
        <f t="shared" si="5"/>
        <v>5712000</v>
      </c>
      <c r="AE36" s="6">
        <v>3550000</v>
      </c>
      <c r="AF36" s="9">
        <v>3550000</v>
      </c>
      <c r="AG36" s="135"/>
      <c r="AH36" s="128"/>
      <c r="AI36" s="128"/>
      <c r="AJ36" s="128"/>
      <c r="AK36" s="128"/>
      <c r="AL36" s="128"/>
      <c r="AM36" s="11">
        <f>AVERAGE(G36,I36,K36,M36,O36,Q36,S36,U36,W36,Y36,AA36,AC36,AF36)</f>
        <v>4631000</v>
      </c>
      <c r="AN36" s="12">
        <f t="shared" si="11"/>
        <v>4631000</v>
      </c>
      <c r="AP36"/>
      <c r="AQ36"/>
      <c r="AR36"/>
      <c r="AS36"/>
      <c r="AT36"/>
      <c r="AU36"/>
      <c r="AV36"/>
      <c r="AW36"/>
      <c r="AX36"/>
      <c r="AY36"/>
      <c r="AZ36"/>
      <c r="BA36"/>
      <c r="BB36"/>
      <c r="BC36"/>
      <c r="BD36"/>
      <c r="BE36"/>
      <c r="BF36"/>
      <c r="BG36"/>
      <c r="BH36"/>
      <c r="BI36"/>
      <c r="BJ36"/>
      <c r="BK36"/>
      <c r="BL36"/>
      <c r="BM36"/>
      <c r="BN36"/>
      <c r="BO36"/>
    </row>
    <row r="37" spans="1:67" s="1" customFormat="1" ht="26.25" customHeight="1">
      <c r="A37" s="2">
        <v>30</v>
      </c>
      <c r="B37" s="3">
        <v>25172901</v>
      </c>
      <c r="C37" s="238"/>
      <c r="D37" s="13" t="s">
        <v>62</v>
      </c>
      <c r="E37" s="4" t="s">
        <v>27</v>
      </c>
      <c r="F37" s="4">
        <v>16</v>
      </c>
      <c r="G37" s="60">
        <v>8000</v>
      </c>
      <c r="H37" s="60">
        <f t="shared" ref="H37:H38" si="14">G37*F37</f>
        <v>128000</v>
      </c>
      <c r="I37" s="128"/>
      <c r="J37" s="128"/>
      <c r="K37" s="128"/>
      <c r="L37" s="128"/>
      <c r="M37" s="128"/>
      <c r="N37" s="128"/>
      <c r="O37" s="128"/>
      <c r="P37" s="128"/>
      <c r="Q37" s="60"/>
      <c r="R37" s="60"/>
      <c r="S37" s="128"/>
      <c r="T37" s="128"/>
      <c r="U37" s="128"/>
      <c r="V37" s="128">
        <f t="shared" si="2"/>
        <v>0</v>
      </c>
      <c r="W37" s="128"/>
      <c r="X37" s="128">
        <f t="shared" si="3"/>
        <v>0</v>
      </c>
      <c r="Y37" s="128"/>
      <c r="Z37" s="60">
        <f t="shared" si="4"/>
        <v>0</v>
      </c>
      <c r="AA37" s="11"/>
      <c r="AB37" s="11"/>
      <c r="AC37" s="60">
        <v>10710</v>
      </c>
      <c r="AD37" s="7">
        <f t="shared" si="5"/>
        <v>171360</v>
      </c>
      <c r="AE37" s="95"/>
      <c r="AF37" s="119"/>
      <c r="AG37" s="135"/>
      <c r="AH37" s="128"/>
      <c r="AI37" s="128"/>
      <c r="AJ37" s="128"/>
      <c r="AK37" s="128"/>
      <c r="AL37" s="128"/>
      <c r="AM37" s="11">
        <f t="shared" si="10"/>
        <v>9355</v>
      </c>
      <c r="AN37" s="12">
        <f t="shared" si="11"/>
        <v>149680</v>
      </c>
      <c r="AP37"/>
      <c r="AQ37"/>
      <c r="AR37"/>
      <c r="AS37"/>
      <c r="AT37"/>
      <c r="AU37"/>
      <c r="AV37"/>
      <c r="AW37"/>
      <c r="AX37"/>
      <c r="AY37"/>
      <c r="AZ37"/>
      <c r="BA37"/>
      <c r="BB37"/>
      <c r="BC37"/>
      <c r="BD37"/>
      <c r="BE37"/>
      <c r="BF37"/>
      <c r="BG37"/>
      <c r="BH37"/>
      <c r="BI37"/>
      <c r="BJ37"/>
      <c r="BK37"/>
      <c r="BL37"/>
      <c r="BM37"/>
      <c r="BN37"/>
      <c r="BO37"/>
    </row>
    <row r="38" spans="1:67" s="1" customFormat="1" ht="26.25" customHeight="1">
      <c r="A38" s="2">
        <v>31</v>
      </c>
      <c r="B38" s="3">
        <v>25172907</v>
      </c>
      <c r="C38" s="238"/>
      <c r="D38" s="13" t="s">
        <v>63</v>
      </c>
      <c r="E38" s="4" t="s">
        <v>27</v>
      </c>
      <c r="F38" s="4">
        <v>2</v>
      </c>
      <c r="G38" s="60">
        <v>150000</v>
      </c>
      <c r="H38" s="60">
        <f t="shared" si="14"/>
        <v>300000</v>
      </c>
      <c r="I38" s="128"/>
      <c r="J38" s="128"/>
      <c r="K38" s="128"/>
      <c r="L38" s="128"/>
      <c r="M38" s="128"/>
      <c r="N38" s="128"/>
      <c r="O38" s="128"/>
      <c r="P38" s="128"/>
      <c r="Q38" s="60"/>
      <c r="R38" s="60"/>
      <c r="S38" s="128"/>
      <c r="T38" s="128"/>
      <c r="U38" s="128"/>
      <c r="V38" s="128">
        <f t="shared" si="2"/>
        <v>0</v>
      </c>
      <c r="W38" s="128"/>
      <c r="X38" s="128">
        <f t="shared" si="3"/>
        <v>0</v>
      </c>
      <c r="Y38" s="128"/>
      <c r="Z38" s="60">
        <f t="shared" si="4"/>
        <v>0</v>
      </c>
      <c r="AA38" s="11"/>
      <c r="AB38" s="11"/>
      <c r="AC38" s="60">
        <v>464100</v>
      </c>
      <c r="AD38" s="7">
        <f t="shared" si="5"/>
        <v>928200</v>
      </c>
      <c r="AE38" s="95"/>
      <c r="AF38" s="119"/>
      <c r="AG38" s="135"/>
      <c r="AH38" s="128"/>
      <c r="AI38" s="128"/>
      <c r="AJ38" s="128"/>
      <c r="AK38" s="128"/>
      <c r="AL38" s="128"/>
      <c r="AM38" s="11">
        <f t="shared" si="10"/>
        <v>307050</v>
      </c>
      <c r="AN38" s="12">
        <f t="shared" si="11"/>
        <v>614100</v>
      </c>
      <c r="AP38"/>
      <c r="AQ38"/>
      <c r="AR38"/>
      <c r="AS38"/>
      <c r="AT38"/>
      <c r="AU38"/>
      <c r="AV38"/>
      <c r="AW38"/>
      <c r="AX38"/>
      <c r="AY38"/>
      <c r="AZ38"/>
      <c r="BA38"/>
      <c r="BB38"/>
      <c r="BC38"/>
      <c r="BD38"/>
      <c r="BE38"/>
      <c r="BF38"/>
      <c r="BG38"/>
      <c r="BH38"/>
      <c r="BI38"/>
      <c r="BJ38"/>
      <c r="BK38"/>
      <c r="BL38"/>
      <c r="BM38"/>
      <c r="BN38"/>
      <c r="BO38"/>
    </row>
    <row r="39" spans="1:67" s="1" customFormat="1" ht="48.75" customHeight="1">
      <c r="A39" s="2">
        <v>32</v>
      </c>
      <c r="B39" s="3">
        <v>25174602</v>
      </c>
      <c r="C39" s="238"/>
      <c r="D39" s="13" t="s">
        <v>64</v>
      </c>
      <c r="E39" s="4" t="s">
        <v>27</v>
      </c>
      <c r="F39" s="4">
        <v>1</v>
      </c>
      <c r="G39" s="60">
        <v>900000</v>
      </c>
      <c r="H39" s="60">
        <f t="shared" ref="H39" si="15">G39*F39</f>
        <v>900000</v>
      </c>
      <c r="I39" s="128"/>
      <c r="J39" s="128"/>
      <c r="K39" s="128"/>
      <c r="L39" s="128"/>
      <c r="M39" s="128"/>
      <c r="N39" s="128"/>
      <c r="O39" s="128"/>
      <c r="P39" s="128"/>
      <c r="Q39" s="60">
        <v>1900000</v>
      </c>
      <c r="R39" s="60">
        <v>1900000</v>
      </c>
      <c r="S39" s="128"/>
      <c r="T39" s="128">
        <f>S39*F39</f>
        <v>0</v>
      </c>
      <c r="U39" s="128"/>
      <c r="V39" s="128">
        <f t="shared" si="2"/>
        <v>0</v>
      </c>
      <c r="W39" s="128"/>
      <c r="X39" s="128">
        <f t="shared" si="3"/>
        <v>0</v>
      </c>
      <c r="Y39" s="128"/>
      <c r="Z39" s="60">
        <f t="shared" si="4"/>
        <v>0</v>
      </c>
      <c r="AA39" s="60">
        <v>1600000</v>
      </c>
      <c r="AB39" s="60">
        <f t="shared" ref="AB39:AB40" si="16">AA39*$F$32</f>
        <v>1600000</v>
      </c>
      <c r="AC39" s="60">
        <v>1725500</v>
      </c>
      <c r="AD39" s="7">
        <f t="shared" si="5"/>
        <v>1725500</v>
      </c>
      <c r="AE39" s="95"/>
      <c r="AF39" s="119"/>
      <c r="AG39" s="135"/>
      <c r="AH39" s="128"/>
      <c r="AI39" s="128"/>
      <c r="AJ39" s="128"/>
      <c r="AK39" s="128"/>
      <c r="AL39" s="128"/>
      <c r="AM39" s="11">
        <f t="shared" si="10"/>
        <v>1531375</v>
      </c>
      <c r="AN39" s="12">
        <f t="shared" si="11"/>
        <v>1531375</v>
      </c>
      <c r="AP39"/>
      <c r="AQ39"/>
      <c r="AR39"/>
      <c r="AS39"/>
      <c r="AT39"/>
      <c r="AU39"/>
      <c r="AV39"/>
      <c r="AW39"/>
      <c r="AX39"/>
      <c r="AY39"/>
      <c r="AZ39"/>
      <c r="BA39"/>
      <c r="BB39"/>
      <c r="BC39"/>
      <c r="BD39"/>
      <c r="BE39"/>
      <c r="BF39"/>
      <c r="BG39"/>
      <c r="BH39"/>
      <c r="BI39"/>
      <c r="BJ39"/>
      <c r="BK39"/>
      <c r="BL39"/>
      <c r="BM39"/>
      <c r="BN39"/>
      <c r="BO39"/>
    </row>
    <row r="40" spans="1:67" s="1" customFormat="1" ht="92.25" customHeight="1" thickBot="1">
      <c r="A40" s="32">
        <v>33</v>
      </c>
      <c r="B40" s="33">
        <v>24101608</v>
      </c>
      <c r="C40" s="263"/>
      <c r="D40" s="34" t="s">
        <v>65</v>
      </c>
      <c r="E40" s="35" t="s">
        <v>27</v>
      </c>
      <c r="F40" s="35">
        <v>1</v>
      </c>
      <c r="G40" s="130"/>
      <c r="H40" s="130"/>
      <c r="I40" s="130"/>
      <c r="J40" s="130"/>
      <c r="K40" s="130"/>
      <c r="L40" s="130"/>
      <c r="M40" s="130"/>
      <c r="N40" s="130"/>
      <c r="O40" s="130"/>
      <c r="P40" s="130"/>
      <c r="Q40" s="89">
        <v>6010000</v>
      </c>
      <c r="R40" s="89">
        <v>6010000</v>
      </c>
      <c r="S40" s="133"/>
      <c r="T40" s="133">
        <f>S40*F40</f>
        <v>0</v>
      </c>
      <c r="U40" s="133"/>
      <c r="V40" s="133">
        <f t="shared" si="2"/>
        <v>0</v>
      </c>
      <c r="W40" s="133"/>
      <c r="X40" s="133">
        <f t="shared" si="3"/>
        <v>0</v>
      </c>
      <c r="Y40" s="133"/>
      <c r="Z40" s="67">
        <f t="shared" si="4"/>
        <v>0</v>
      </c>
      <c r="AA40" s="67">
        <v>5800000</v>
      </c>
      <c r="AB40" s="67">
        <f t="shared" si="16"/>
        <v>5800000</v>
      </c>
      <c r="AC40" s="67">
        <v>3736600</v>
      </c>
      <c r="AD40" s="37">
        <f t="shared" si="5"/>
        <v>3736600</v>
      </c>
      <c r="AE40" s="99"/>
      <c r="AF40" s="120"/>
      <c r="AG40" s="136"/>
      <c r="AH40" s="133"/>
      <c r="AI40" s="133"/>
      <c r="AJ40" s="133"/>
      <c r="AK40" s="133"/>
      <c r="AL40" s="133"/>
      <c r="AM40" s="11">
        <f t="shared" si="10"/>
        <v>5182200</v>
      </c>
      <c r="AN40" s="12">
        <f t="shared" si="11"/>
        <v>5182200</v>
      </c>
      <c r="AP40"/>
      <c r="AQ40"/>
      <c r="AR40"/>
      <c r="AS40"/>
      <c r="AT40"/>
      <c r="AU40"/>
      <c r="AV40"/>
      <c r="AW40"/>
      <c r="AX40"/>
      <c r="AY40"/>
      <c r="AZ40"/>
      <c r="BA40"/>
      <c r="BB40"/>
      <c r="BC40"/>
      <c r="BD40"/>
      <c r="BE40"/>
      <c r="BF40"/>
      <c r="BG40"/>
      <c r="BH40"/>
      <c r="BI40"/>
      <c r="BJ40"/>
      <c r="BK40"/>
      <c r="BL40"/>
      <c r="BM40"/>
      <c r="BN40"/>
      <c r="BO40"/>
    </row>
    <row r="41" spans="1:67" s="1" customFormat="1" ht="16" thickBot="1">
      <c r="A41" s="46"/>
      <c r="B41" s="47"/>
      <c r="C41" s="46"/>
      <c r="D41" s="48"/>
      <c r="E41" s="46"/>
      <c r="F41" s="46"/>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50"/>
      <c r="AN41" s="90">
        <f>SUM(AN7:AN40)</f>
        <v>49097556.666666664</v>
      </c>
      <c r="AO41" s="31"/>
    </row>
    <row r="42" spans="1:67" s="1" customFormat="1" ht="19.5" thickTop="1" thickBot="1">
      <c r="A42" s="247" t="s">
        <v>66</v>
      </c>
      <c r="B42" s="248"/>
      <c r="C42" s="248"/>
      <c r="D42" s="248"/>
      <c r="E42" s="248"/>
      <c r="F42" s="248"/>
      <c r="G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c r="AG42" s="248"/>
      <c r="AH42" s="248"/>
      <c r="AI42" s="248"/>
      <c r="AJ42" s="248"/>
      <c r="AK42" s="248"/>
      <c r="AL42" s="248"/>
      <c r="AM42" s="248"/>
      <c r="AN42" s="249"/>
    </row>
    <row r="43" spans="1:67" s="51" customFormat="1" ht="48.5" thickTop="1">
      <c r="A43" s="245">
        <v>1</v>
      </c>
      <c r="B43" s="242">
        <v>72154501</v>
      </c>
      <c r="C43" s="243" t="s">
        <v>67</v>
      </c>
      <c r="D43" s="84" t="s">
        <v>68</v>
      </c>
      <c r="E43" s="69" t="s">
        <v>27</v>
      </c>
      <c r="F43" s="69">
        <v>1</v>
      </c>
      <c r="G43" s="141"/>
      <c r="H43" s="141"/>
      <c r="I43" s="141"/>
      <c r="J43" s="141"/>
      <c r="K43" s="141"/>
      <c r="L43" s="141"/>
      <c r="M43" s="141"/>
      <c r="N43" s="141"/>
      <c r="O43" s="141"/>
      <c r="P43" s="141"/>
      <c r="Q43" s="141"/>
      <c r="R43" s="141"/>
      <c r="S43" s="141"/>
      <c r="T43" s="141"/>
      <c r="U43" s="141"/>
      <c r="V43" s="141"/>
      <c r="W43" s="141"/>
      <c r="X43" s="141"/>
      <c r="Y43" s="141"/>
      <c r="Z43" s="141"/>
      <c r="AA43" s="141"/>
      <c r="AB43" s="141"/>
      <c r="AC43" s="72">
        <v>535500</v>
      </c>
      <c r="AD43" s="72">
        <f t="shared" ref="AD43:AD77" si="17">AC43*F43</f>
        <v>535500</v>
      </c>
      <c r="AE43" s="138"/>
      <c r="AF43" s="138"/>
      <c r="AG43" s="72">
        <v>1428000</v>
      </c>
      <c r="AH43" s="72">
        <f>+AG43</f>
        <v>1428000</v>
      </c>
      <c r="AI43" s="72">
        <v>2800000</v>
      </c>
      <c r="AJ43" s="72">
        <f>+AI43</f>
        <v>2800000</v>
      </c>
      <c r="AK43" s="72">
        <v>1512400</v>
      </c>
      <c r="AL43" s="72">
        <f>+AK43</f>
        <v>1512400</v>
      </c>
      <c r="AM43" s="143">
        <f>AVERAGE(AC43,AG43,AI43,AK43)</f>
        <v>1568975</v>
      </c>
      <c r="AN43" s="144">
        <f t="shared" ref="AN43:AN77" si="18">AM43*F43</f>
        <v>1568975</v>
      </c>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row>
    <row r="44" spans="1:67" s="1" customFormat="1">
      <c r="A44" s="245"/>
      <c r="B44" s="242"/>
      <c r="C44" s="238"/>
      <c r="D44" s="18" t="s">
        <v>69</v>
      </c>
      <c r="E44" s="4" t="s">
        <v>27</v>
      </c>
      <c r="F44" s="4">
        <v>1</v>
      </c>
      <c r="G44" s="129"/>
      <c r="H44" s="129"/>
      <c r="I44" s="129"/>
      <c r="J44" s="129"/>
      <c r="K44" s="129"/>
      <c r="L44" s="129"/>
      <c r="M44" s="129"/>
      <c r="N44" s="129"/>
      <c r="O44" s="129"/>
      <c r="P44" s="129"/>
      <c r="Q44" s="129"/>
      <c r="R44" s="129"/>
      <c r="S44" s="129"/>
      <c r="T44" s="129"/>
      <c r="U44" s="129"/>
      <c r="V44" s="129"/>
      <c r="W44" s="129"/>
      <c r="X44" s="129"/>
      <c r="Y44" s="129"/>
      <c r="Z44" s="129"/>
      <c r="AA44" s="129"/>
      <c r="AB44" s="129"/>
      <c r="AC44" s="60">
        <v>1666000</v>
      </c>
      <c r="AD44" s="60">
        <f t="shared" si="17"/>
        <v>1666000</v>
      </c>
      <c r="AE44" s="128"/>
      <c r="AF44" s="128"/>
      <c r="AG44" s="60">
        <v>1547000</v>
      </c>
      <c r="AH44" s="60">
        <f t="shared" ref="AH44:AH77" si="19">+AG44</f>
        <v>1547000</v>
      </c>
      <c r="AI44" s="60">
        <v>2000000</v>
      </c>
      <c r="AJ44" s="60">
        <f t="shared" ref="AJ44:AJ77" si="20">+AI44</f>
        <v>2000000</v>
      </c>
      <c r="AK44" s="60">
        <v>1548500</v>
      </c>
      <c r="AL44" s="60">
        <f t="shared" ref="AL44:AL77" si="21">+AK44</f>
        <v>1548500</v>
      </c>
      <c r="AM44" s="143">
        <f t="shared" ref="AM44:AM77" si="22">AVERAGE(AC44,AG44,AI44,AK44)</f>
        <v>1690375</v>
      </c>
      <c r="AN44" s="144">
        <f t="shared" si="18"/>
        <v>1690375</v>
      </c>
    </row>
    <row r="45" spans="1:67" s="1" customFormat="1" ht="30.75" customHeight="1">
      <c r="A45" s="246"/>
      <c r="B45" s="243"/>
      <c r="C45" s="238"/>
      <c r="D45" s="18" t="s">
        <v>70</v>
      </c>
      <c r="E45" s="4" t="s">
        <v>27</v>
      </c>
      <c r="F45" s="4">
        <v>1</v>
      </c>
      <c r="G45" s="129"/>
      <c r="H45" s="129"/>
      <c r="I45" s="129"/>
      <c r="J45" s="129"/>
      <c r="K45" s="129"/>
      <c r="L45" s="129"/>
      <c r="M45" s="129"/>
      <c r="N45" s="129"/>
      <c r="O45" s="129"/>
      <c r="P45" s="129"/>
      <c r="Q45" s="129"/>
      <c r="R45" s="129"/>
      <c r="S45" s="129"/>
      <c r="T45" s="129"/>
      <c r="U45" s="129"/>
      <c r="V45" s="129"/>
      <c r="W45" s="129"/>
      <c r="X45" s="129"/>
      <c r="Y45" s="129"/>
      <c r="Z45" s="129"/>
      <c r="AA45" s="129"/>
      <c r="AB45" s="129"/>
      <c r="AC45" s="60">
        <v>279650</v>
      </c>
      <c r="AD45" s="60">
        <f t="shared" si="17"/>
        <v>279650</v>
      </c>
      <c r="AE45" s="128"/>
      <c r="AF45" s="128"/>
      <c r="AG45" s="60">
        <v>6664000</v>
      </c>
      <c r="AH45" s="60">
        <f t="shared" si="19"/>
        <v>6664000</v>
      </c>
      <c r="AI45" s="60">
        <v>586440</v>
      </c>
      <c r="AJ45" s="60">
        <f t="shared" si="20"/>
        <v>586440</v>
      </c>
      <c r="AK45" s="60">
        <v>6788700</v>
      </c>
      <c r="AL45" s="60">
        <f t="shared" si="21"/>
        <v>6788700</v>
      </c>
      <c r="AM45" s="143">
        <f t="shared" si="22"/>
        <v>3579697.5</v>
      </c>
      <c r="AN45" s="144">
        <f t="shared" si="18"/>
        <v>3579697.5</v>
      </c>
    </row>
    <row r="46" spans="1:67" s="1" customFormat="1" ht="49.5" customHeight="1">
      <c r="A46" s="244">
        <v>2</v>
      </c>
      <c r="B46" s="241">
        <v>72154501</v>
      </c>
      <c r="C46" s="238" t="s">
        <v>71</v>
      </c>
      <c r="D46" s="18" t="s">
        <v>72</v>
      </c>
      <c r="E46" s="4" t="s">
        <v>27</v>
      </c>
      <c r="F46" s="4">
        <v>1</v>
      </c>
      <c r="G46" s="142"/>
      <c r="H46" s="142"/>
      <c r="I46" s="142"/>
      <c r="J46" s="142"/>
      <c r="K46" s="142"/>
      <c r="L46" s="142"/>
      <c r="M46" s="142"/>
      <c r="N46" s="142"/>
      <c r="O46" s="142"/>
      <c r="P46" s="142"/>
      <c r="Q46" s="142"/>
      <c r="R46" s="142"/>
      <c r="S46" s="129"/>
      <c r="T46" s="129"/>
      <c r="U46" s="129"/>
      <c r="V46" s="129"/>
      <c r="W46" s="129"/>
      <c r="X46" s="129"/>
      <c r="Y46" s="129"/>
      <c r="Z46" s="129"/>
      <c r="AA46" s="129"/>
      <c r="AB46" s="129"/>
      <c r="AC46" s="60">
        <v>535500</v>
      </c>
      <c r="AD46" s="60">
        <f t="shared" si="17"/>
        <v>535500</v>
      </c>
      <c r="AE46" s="128"/>
      <c r="AF46" s="128"/>
      <c r="AG46" s="60">
        <v>1428000</v>
      </c>
      <c r="AH46" s="60">
        <f t="shared" si="19"/>
        <v>1428000</v>
      </c>
      <c r="AI46" s="60">
        <v>2800000</v>
      </c>
      <c r="AJ46" s="60">
        <f t="shared" si="20"/>
        <v>2800000</v>
      </c>
      <c r="AK46" s="60">
        <v>1556100</v>
      </c>
      <c r="AL46" s="60">
        <f t="shared" si="21"/>
        <v>1556100</v>
      </c>
      <c r="AM46" s="143">
        <f t="shared" si="22"/>
        <v>1579900</v>
      </c>
      <c r="AN46" s="144">
        <f t="shared" si="18"/>
        <v>1579900</v>
      </c>
    </row>
    <row r="47" spans="1:67" s="1" customFormat="1" ht="30.75" customHeight="1">
      <c r="A47" s="245"/>
      <c r="B47" s="242"/>
      <c r="C47" s="238"/>
      <c r="D47" s="18" t="s">
        <v>73</v>
      </c>
      <c r="E47" s="4" t="s">
        <v>27</v>
      </c>
      <c r="F47" s="4">
        <v>1</v>
      </c>
      <c r="G47" s="142"/>
      <c r="H47" s="142"/>
      <c r="I47" s="142"/>
      <c r="J47" s="142"/>
      <c r="K47" s="142"/>
      <c r="L47" s="142"/>
      <c r="M47" s="142"/>
      <c r="N47" s="142"/>
      <c r="O47" s="142"/>
      <c r="P47" s="142"/>
      <c r="Q47" s="142"/>
      <c r="R47" s="142"/>
      <c r="S47" s="129"/>
      <c r="T47" s="129"/>
      <c r="U47" s="129"/>
      <c r="V47" s="129"/>
      <c r="W47" s="129"/>
      <c r="X47" s="129"/>
      <c r="Y47" s="129"/>
      <c r="Z47" s="129"/>
      <c r="AA47" s="129"/>
      <c r="AB47" s="129"/>
      <c r="AC47" s="60">
        <v>994721</v>
      </c>
      <c r="AD47" s="60">
        <f t="shared" si="17"/>
        <v>994721</v>
      </c>
      <c r="AE47" s="128"/>
      <c r="AF47" s="128"/>
      <c r="AG47" s="60">
        <v>1309000</v>
      </c>
      <c r="AH47" s="60">
        <f t="shared" si="19"/>
        <v>1309000</v>
      </c>
      <c r="AI47" s="60">
        <v>1100000</v>
      </c>
      <c r="AJ47" s="60">
        <f t="shared" si="20"/>
        <v>1100000</v>
      </c>
      <c r="AK47" s="60">
        <v>1345200</v>
      </c>
      <c r="AL47" s="60">
        <f t="shared" si="21"/>
        <v>1345200</v>
      </c>
      <c r="AM47" s="143">
        <f t="shared" si="22"/>
        <v>1187230.25</v>
      </c>
      <c r="AN47" s="144">
        <f t="shared" si="18"/>
        <v>1187230.25</v>
      </c>
      <c r="AO47"/>
      <c r="AP47"/>
      <c r="AQ47"/>
      <c r="AR47"/>
      <c r="AS47"/>
      <c r="AT47"/>
      <c r="AU47"/>
      <c r="AV47"/>
      <c r="AW47"/>
      <c r="AX47"/>
      <c r="AY47"/>
      <c r="AZ47"/>
      <c r="BA47"/>
      <c r="BB47"/>
      <c r="BC47"/>
      <c r="BD47"/>
      <c r="BE47"/>
      <c r="BF47"/>
      <c r="BG47"/>
      <c r="BH47"/>
      <c r="BI47"/>
      <c r="BJ47"/>
      <c r="BK47"/>
      <c r="BL47"/>
      <c r="BM47"/>
      <c r="BN47"/>
      <c r="BO47"/>
    </row>
    <row r="48" spans="1:67" s="1" customFormat="1" ht="66" customHeight="1">
      <c r="A48" s="245"/>
      <c r="B48" s="242"/>
      <c r="C48" s="238"/>
      <c r="D48" s="18" t="s">
        <v>74</v>
      </c>
      <c r="E48" s="4" t="s">
        <v>27</v>
      </c>
      <c r="F48" s="4">
        <v>1</v>
      </c>
      <c r="G48" s="142"/>
      <c r="H48" s="142"/>
      <c r="I48" s="142"/>
      <c r="J48" s="142"/>
      <c r="K48" s="142"/>
      <c r="L48" s="142"/>
      <c r="M48" s="142"/>
      <c r="N48" s="142"/>
      <c r="O48" s="142"/>
      <c r="P48" s="142"/>
      <c r="Q48" s="142"/>
      <c r="R48" s="142"/>
      <c r="S48" s="129"/>
      <c r="T48" s="129"/>
      <c r="U48" s="129"/>
      <c r="V48" s="129"/>
      <c r="W48" s="129"/>
      <c r="X48" s="129"/>
      <c r="Y48" s="129"/>
      <c r="Z48" s="129"/>
      <c r="AA48" s="129"/>
      <c r="AB48" s="129"/>
      <c r="AC48" s="60">
        <v>4928861</v>
      </c>
      <c r="AD48" s="60">
        <f t="shared" si="17"/>
        <v>4928861</v>
      </c>
      <c r="AE48" s="128"/>
      <c r="AF48" s="128"/>
      <c r="AG48" s="60">
        <v>3570000</v>
      </c>
      <c r="AH48" s="60">
        <f t="shared" si="19"/>
        <v>3570000</v>
      </c>
      <c r="AI48" s="60">
        <v>10320000</v>
      </c>
      <c r="AJ48" s="60">
        <f t="shared" si="20"/>
        <v>10320000</v>
      </c>
      <c r="AK48" s="60">
        <v>3261400</v>
      </c>
      <c r="AL48" s="60">
        <f t="shared" si="21"/>
        <v>3261400</v>
      </c>
      <c r="AM48" s="143">
        <f t="shared" si="22"/>
        <v>5520065.25</v>
      </c>
      <c r="AN48" s="144">
        <f t="shared" si="18"/>
        <v>5520065.25</v>
      </c>
      <c r="AO48"/>
      <c r="AP48"/>
      <c r="AQ48"/>
      <c r="AR48"/>
      <c r="AS48"/>
      <c r="AT48"/>
      <c r="AU48"/>
      <c r="AV48"/>
      <c r="AW48"/>
      <c r="AX48"/>
      <c r="AY48"/>
      <c r="AZ48"/>
      <c r="BA48"/>
      <c r="BB48"/>
      <c r="BC48"/>
      <c r="BD48"/>
      <c r="BE48"/>
      <c r="BF48"/>
      <c r="BG48"/>
      <c r="BH48"/>
      <c r="BI48"/>
      <c r="BJ48"/>
      <c r="BK48"/>
      <c r="BL48"/>
      <c r="BM48"/>
      <c r="BN48"/>
      <c r="BO48"/>
    </row>
    <row r="49" spans="1:67" s="1" customFormat="1" ht="36">
      <c r="A49" s="245"/>
      <c r="B49" s="242"/>
      <c r="C49" s="238"/>
      <c r="D49" s="18" t="s">
        <v>75</v>
      </c>
      <c r="E49" s="4" t="s">
        <v>27</v>
      </c>
      <c r="F49" s="4">
        <v>1</v>
      </c>
      <c r="G49" s="142"/>
      <c r="H49" s="142"/>
      <c r="I49" s="142"/>
      <c r="J49" s="142"/>
      <c r="K49" s="142"/>
      <c r="L49" s="142"/>
      <c r="M49" s="142"/>
      <c r="N49" s="142"/>
      <c r="O49" s="142"/>
      <c r="P49" s="142"/>
      <c r="Q49" s="142"/>
      <c r="R49" s="142"/>
      <c r="S49" s="129"/>
      <c r="T49" s="129"/>
      <c r="U49" s="129"/>
      <c r="V49" s="129"/>
      <c r="W49" s="129"/>
      <c r="X49" s="129"/>
      <c r="Y49" s="129"/>
      <c r="Z49" s="129"/>
      <c r="AA49" s="129"/>
      <c r="AB49" s="129"/>
      <c r="AC49" s="60">
        <v>3742550</v>
      </c>
      <c r="AD49" s="60">
        <f t="shared" si="17"/>
        <v>3742550</v>
      </c>
      <c r="AE49" s="128"/>
      <c r="AF49" s="128"/>
      <c r="AG49" s="60">
        <v>3689000</v>
      </c>
      <c r="AH49" s="60">
        <f t="shared" si="19"/>
        <v>3689000</v>
      </c>
      <c r="AI49" s="60">
        <v>2415000</v>
      </c>
      <c r="AJ49" s="60">
        <f t="shared" si="20"/>
        <v>2415000</v>
      </c>
      <c r="AK49" s="60">
        <v>3691700</v>
      </c>
      <c r="AL49" s="60">
        <f t="shared" si="21"/>
        <v>3691700</v>
      </c>
      <c r="AM49" s="143">
        <f t="shared" si="22"/>
        <v>3384562.5</v>
      </c>
      <c r="AN49" s="144">
        <f t="shared" si="18"/>
        <v>3384562.5</v>
      </c>
      <c r="AO49"/>
      <c r="AP49"/>
      <c r="AQ49"/>
      <c r="AR49"/>
      <c r="AS49"/>
      <c r="AT49"/>
      <c r="AU49"/>
      <c r="AV49"/>
      <c r="AW49"/>
      <c r="AX49"/>
      <c r="AY49"/>
      <c r="AZ49"/>
      <c r="BA49"/>
      <c r="BB49"/>
      <c r="BC49"/>
      <c r="BD49"/>
      <c r="BE49"/>
      <c r="BF49"/>
      <c r="BG49"/>
      <c r="BH49"/>
      <c r="BI49"/>
      <c r="BJ49"/>
      <c r="BK49"/>
      <c r="BL49"/>
      <c r="BM49"/>
      <c r="BN49"/>
      <c r="BO49"/>
    </row>
    <row r="50" spans="1:67" s="1" customFormat="1" ht="36">
      <c r="A50" s="245"/>
      <c r="B50" s="242"/>
      <c r="C50" s="238"/>
      <c r="D50" s="18" t="s">
        <v>76</v>
      </c>
      <c r="E50" s="4" t="s">
        <v>27</v>
      </c>
      <c r="F50" s="4">
        <v>1</v>
      </c>
      <c r="G50" s="142"/>
      <c r="H50" s="142"/>
      <c r="I50" s="142"/>
      <c r="J50" s="142"/>
      <c r="K50" s="142"/>
      <c r="L50" s="142"/>
      <c r="M50" s="142"/>
      <c r="N50" s="142"/>
      <c r="O50" s="142"/>
      <c r="P50" s="142"/>
      <c r="Q50" s="142"/>
      <c r="R50" s="142"/>
      <c r="S50" s="129"/>
      <c r="T50" s="129"/>
      <c r="U50" s="129"/>
      <c r="V50" s="129"/>
      <c r="W50" s="129"/>
      <c r="X50" s="129"/>
      <c r="Y50" s="129"/>
      <c r="Z50" s="129"/>
      <c r="AA50" s="129"/>
      <c r="AB50" s="129"/>
      <c r="AC50" s="60">
        <v>4986100</v>
      </c>
      <c r="AD50" s="60">
        <f t="shared" si="17"/>
        <v>4986100</v>
      </c>
      <c r="AE50" s="128"/>
      <c r="AF50" s="128"/>
      <c r="AG50" s="60">
        <v>5593000</v>
      </c>
      <c r="AH50" s="60">
        <f t="shared" si="19"/>
        <v>5593000</v>
      </c>
      <c r="AI50" s="60">
        <v>5837000</v>
      </c>
      <c r="AJ50" s="60">
        <f t="shared" si="20"/>
        <v>5837000</v>
      </c>
      <c r="AK50" s="60">
        <v>5996400</v>
      </c>
      <c r="AL50" s="60">
        <f t="shared" si="21"/>
        <v>5996400</v>
      </c>
      <c r="AM50" s="143">
        <f t="shared" si="22"/>
        <v>5603125</v>
      </c>
      <c r="AN50" s="144">
        <f t="shared" si="18"/>
        <v>5603125</v>
      </c>
      <c r="AO50"/>
      <c r="AP50"/>
      <c r="AQ50"/>
      <c r="AR50"/>
      <c r="AS50"/>
      <c r="AT50"/>
      <c r="AU50"/>
      <c r="AV50"/>
      <c r="AW50"/>
      <c r="AX50"/>
      <c r="AY50"/>
      <c r="AZ50"/>
      <c r="BA50"/>
      <c r="BB50"/>
      <c r="BC50"/>
      <c r="BD50"/>
      <c r="BE50"/>
      <c r="BF50"/>
      <c r="BG50"/>
      <c r="BH50"/>
      <c r="BI50"/>
      <c r="BJ50"/>
      <c r="BK50"/>
      <c r="BL50"/>
      <c r="BM50"/>
      <c r="BN50"/>
      <c r="BO50"/>
    </row>
    <row r="51" spans="1:67" s="1" customFormat="1" ht="36">
      <c r="A51" s="245"/>
      <c r="B51" s="242"/>
      <c r="C51" s="238"/>
      <c r="D51" s="18" t="s">
        <v>77</v>
      </c>
      <c r="E51" s="4" t="s">
        <v>27</v>
      </c>
      <c r="F51" s="4">
        <v>1</v>
      </c>
      <c r="G51" s="142"/>
      <c r="H51" s="142"/>
      <c r="I51" s="142"/>
      <c r="J51" s="142"/>
      <c r="K51" s="142"/>
      <c r="L51" s="142"/>
      <c r="M51" s="142"/>
      <c r="N51" s="142"/>
      <c r="O51" s="142"/>
      <c r="P51" s="142"/>
      <c r="Q51" s="142"/>
      <c r="R51" s="142"/>
      <c r="S51" s="129"/>
      <c r="T51" s="129"/>
      <c r="U51" s="129"/>
      <c r="V51" s="129"/>
      <c r="W51" s="129"/>
      <c r="X51" s="129"/>
      <c r="Y51" s="129"/>
      <c r="Z51" s="129"/>
      <c r="AA51" s="129"/>
      <c r="AB51" s="129"/>
      <c r="AC51" s="60">
        <v>6318900</v>
      </c>
      <c r="AD51" s="60">
        <f t="shared" si="17"/>
        <v>6318900</v>
      </c>
      <c r="AE51" s="128"/>
      <c r="AF51" s="128"/>
      <c r="AG51" s="60">
        <v>4403000</v>
      </c>
      <c r="AH51" s="60">
        <f t="shared" si="19"/>
        <v>4403000</v>
      </c>
      <c r="AI51" s="60">
        <v>1900000</v>
      </c>
      <c r="AJ51" s="60">
        <f t="shared" si="20"/>
        <v>1900000</v>
      </c>
      <c r="AK51" s="60">
        <v>4746200</v>
      </c>
      <c r="AL51" s="60">
        <f t="shared" si="21"/>
        <v>4746200</v>
      </c>
      <c r="AM51" s="143">
        <f t="shared" si="22"/>
        <v>4342025</v>
      </c>
      <c r="AN51" s="144">
        <f t="shared" si="18"/>
        <v>4342025</v>
      </c>
      <c r="AO51"/>
      <c r="AP51"/>
      <c r="AQ51"/>
      <c r="AR51"/>
      <c r="AS51"/>
      <c r="AT51"/>
      <c r="AU51"/>
      <c r="AV51"/>
      <c r="AW51"/>
      <c r="AX51"/>
      <c r="AY51"/>
      <c r="AZ51"/>
      <c r="BA51"/>
      <c r="BB51"/>
      <c r="BC51"/>
      <c r="BD51"/>
      <c r="BE51"/>
      <c r="BF51"/>
      <c r="BG51"/>
      <c r="BH51"/>
      <c r="BI51"/>
      <c r="BJ51"/>
      <c r="BK51"/>
      <c r="BL51"/>
      <c r="BM51"/>
      <c r="BN51"/>
      <c r="BO51"/>
    </row>
    <row r="52" spans="1:67" s="1" customFormat="1" ht="24">
      <c r="A52" s="245"/>
      <c r="B52" s="242"/>
      <c r="C52" s="238"/>
      <c r="D52" s="18" t="s">
        <v>78</v>
      </c>
      <c r="E52" s="4" t="s">
        <v>27</v>
      </c>
      <c r="F52" s="4">
        <v>1</v>
      </c>
      <c r="G52" s="142"/>
      <c r="H52" s="142"/>
      <c r="I52" s="142"/>
      <c r="J52" s="142"/>
      <c r="K52" s="142"/>
      <c r="L52" s="142"/>
      <c r="M52" s="142"/>
      <c r="N52" s="142"/>
      <c r="O52" s="142"/>
      <c r="P52" s="142"/>
      <c r="Q52" s="142"/>
      <c r="R52" s="142"/>
      <c r="S52" s="129"/>
      <c r="T52" s="129"/>
      <c r="U52" s="129"/>
      <c r="V52" s="129"/>
      <c r="W52" s="129"/>
      <c r="X52" s="129"/>
      <c r="Y52" s="129"/>
      <c r="Z52" s="129"/>
      <c r="AA52" s="129"/>
      <c r="AB52" s="129"/>
      <c r="AC52" s="60">
        <v>1547000</v>
      </c>
      <c r="AD52" s="60">
        <f t="shared" si="17"/>
        <v>1547000</v>
      </c>
      <c r="AE52" s="128"/>
      <c r="AF52" s="128"/>
      <c r="AG52" s="60">
        <v>1904000</v>
      </c>
      <c r="AH52" s="60">
        <f t="shared" si="19"/>
        <v>1904000</v>
      </c>
      <c r="AI52" s="60">
        <v>630000</v>
      </c>
      <c r="AJ52" s="60">
        <f t="shared" si="20"/>
        <v>630000</v>
      </c>
      <c r="AK52" s="60">
        <v>1998800</v>
      </c>
      <c r="AL52" s="60">
        <f t="shared" si="21"/>
        <v>1998800</v>
      </c>
      <c r="AM52" s="143">
        <f t="shared" si="22"/>
        <v>1519950</v>
      </c>
      <c r="AN52" s="144">
        <f t="shared" si="18"/>
        <v>1519950</v>
      </c>
      <c r="AO52"/>
      <c r="AP52"/>
      <c r="AQ52"/>
      <c r="AR52"/>
      <c r="AS52"/>
      <c r="AT52"/>
      <c r="AU52"/>
      <c r="AV52"/>
      <c r="AW52"/>
      <c r="AX52"/>
      <c r="AY52"/>
      <c r="AZ52"/>
      <c r="BA52"/>
      <c r="BB52"/>
      <c r="BC52"/>
      <c r="BD52"/>
      <c r="BE52"/>
      <c r="BF52"/>
      <c r="BG52"/>
      <c r="BH52"/>
      <c r="BI52"/>
      <c r="BJ52"/>
      <c r="BK52"/>
      <c r="BL52"/>
      <c r="BM52"/>
      <c r="BN52"/>
      <c r="BO52"/>
    </row>
    <row r="53" spans="1:67" s="1" customFormat="1">
      <c r="A53" s="246"/>
      <c r="B53" s="243"/>
      <c r="C53" s="238"/>
      <c r="D53" s="18" t="s">
        <v>69</v>
      </c>
      <c r="E53" s="4" t="s">
        <v>27</v>
      </c>
      <c r="F53" s="4">
        <v>1</v>
      </c>
      <c r="G53" s="142"/>
      <c r="H53" s="142"/>
      <c r="I53" s="142"/>
      <c r="J53" s="142"/>
      <c r="K53" s="142"/>
      <c r="L53" s="142"/>
      <c r="M53" s="142"/>
      <c r="N53" s="142"/>
      <c r="O53" s="142"/>
      <c r="P53" s="142"/>
      <c r="Q53" s="142"/>
      <c r="R53" s="142"/>
      <c r="S53" s="129"/>
      <c r="T53" s="129"/>
      <c r="U53" s="129"/>
      <c r="V53" s="129"/>
      <c r="W53" s="129"/>
      <c r="X53" s="129"/>
      <c r="Y53" s="129"/>
      <c r="Z53" s="129"/>
      <c r="AA53" s="129"/>
      <c r="AB53" s="129"/>
      <c r="AC53" s="60">
        <v>1666000</v>
      </c>
      <c r="AD53" s="60">
        <f t="shared" si="17"/>
        <v>1666000</v>
      </c>
      <c r="AE53" s="128"/>
      <c r="AF53" s="128"/>
      <c r="AG53" s="60">
        <v>1547000</v>
      </c>
      <c r="AH53" s="60">
        <f t="shared" si="19"/>
        <v>1547000</v>
      </c>
      <c r="AI53" s="60">
        <v>2000000</v>
      </c>
      <c r="AJ53" s="60">
        <f t="shared" si="20"/>
        <v>2000000</v>
      </c>
      <c r="AK53" s="60">
        <v>1554200</v>
      </c>
      <c r="AL53" s="60">
        <f t="shared" si="21"/>
        <v>1554200</v>
      </c>
      <c r="AM53" s="143">
        <f t="shared" si="22"/>
        <v>1691800</v>
      </c>
      <c r="AN53" s="144">
        <f t="shared" si="18"/>
        <v>1691800</v>
      </c>
      <c r="AO53"/>
      <c r="AP53"/>
      <c r="AQ53"/>
      <c r="AR53"/>
      <c r="AS53"/>
      <c r="AT53"/>
      <c r="AU53"/>
      <c r="AV53"/>
      <c r="AW53"/>
      <c r="AX53"/>
      <c r="AY53"/>
      <c r="AZ53"/>
      <c r="BA53"/>
      <c r="BB53"/>
      <c r="BC53"/>
      <c r="BD53"/>
      <c r="BE53"/>
      <c r="BF53"/>
      <c r="BG53"/>
      <c r="BH53"/>
      <c r="BI53"/>
      <c r="BJ53"/>
      <c r="BK53"/>
      <c r="BL53"/>
      <c r="BM53"/>
      <c r="BN53"/>
      <c r="BO53"/>
    </row>
    <row r="54" spans="1:67" s="1" customFormat="1" ht="48">
      <c r="A54" s="244">
        <v>3</v>
      </c>
      <c r="B54" s="241">
        <v>72154501</v>
      </c>
      <c r="C54" s="241" t="s">
        <v>79</v>
      </c>
      <c r="D54" s="18" t="s">
        <v>80</v>
      </c>
      <c r="E54" s="4" t="s">
        <v>27</v>
      </c>
      <c r="F54" s="4">
        <v>1</v>
      </c>
      <c r="G54" s="142"/>
      <c r="H54" s="142"/>
      <c r="I54" s="142"/>
      <c r="J54" s="142"/>
      <c r="K54" s="142"/>
      <c r="L54" s="142"/>
      <c r="M54" s="142"/>
      <c r="N54" s="142"/>
      <c r="O54" s="142"/>
      <c r="P54" s="142"/>
      <c r="Q54" s="142"/>
      <c r="R54" s="142"/>
      <c r="S54" s="129"/>
      <c r="T54" s="129"/>
      <c r="U54" s="129"/>
      <c r="V54" s="129"/>
      <c r="W54" s="129"/>
      <c r="X54" s="129"/>
      <c r="Y54" s="129"/>
      <c r="Z54" s="129"/>
      <c r="AA54" s="129"/>
      <c r="AB54" s="129"/>
      <c r="AC54" s="60">
        <v>571200</v>
      </c>
      <c r="AD54" s="60">
        <f t="shared" si="17"/>
        <v>571200</v>
      </c>
      <c r="AE54" s="128"/>
      <c r="AF54" s="128"/>
      <c r="AG54" s="60">
        <v>1428000</v>
      </c>
      <c r="AH54" s="60">
        <f t="shared" si="19"/>
        <v>1428000</v>
      </c>
      <c r="AI54" s="60">
        <v>2800000</v>
      </c>
      <c r="AJ54" s="60">
        <f t="shared" si="20"/>
        <v>2800000</v>
      </c>
      <c r="AK54" s="60">
        <v>1546600</v>
      </c>
      <c r="AL54" s="60">
        <f t="shared" si="21"/>
        <v>1546600</v>
      </c>
      <c r="AM54" s="143">
        <f t="shared" si="22"/>
        <v>1586450</v>
      </c>
      <c r="AN54" s="144">
        <f t="shared" si="18"/>
        <v>1586450</v>
      </c>
      <c r="AO54"/>
      <c r="AP54"/>
      <c r="AQ54"/>
      <c r="AR54"/>
      <c r="AS54"/>
      <c r="AT54"/>
      <c r="AU54"/>
      <c r="AV54"/>
      <c r="AW54"/>
      <c r="AX54"/>
      <c r="AY54"/>
      <c r="AZ54"/>
      <c r="BA54"/>
      <c r="BB54"/>
      <c r="BC54"/>
      <c r="BD54"/>
      <c r="BE54"/>
      <c r="BF54"/>
      <c r="BG54"/>
      <c r="BH54"/>
      <c r="BI54"/>
      <c r="BJ54"/>
      <c r="BK54"/>
      <c r="BL54"/>
      <c r="BM54"/>
      <c r="BN54"/>
      <c r="BO54"/>
    </row>
    <row r="55" spans="1:67" s="1" customFormat="1">
      <c r="A55" s="246"/>
      <c r="B55" s="243"/>
      <c r="C55" s="243"/>
      <c r="D55" s="18" t="s">
        <v>69</v>
      </c>
      <c r="E55" s="4" t="s">
        <v>27</v>
      </c>
      <c r="F55" s="4">
        <v>1</v>
      </c>
      <c r="G55" s="142"/>
      <c r="H55" s="142"/>
      <c r="I55" s="142"/>
      <c r="J55" s="142"/>
      <c r="K55" s="142"/>
      <c r="L55" s="142"/>
      <c r="M55" s="142"/>
      <c r="N55" s="142"/>
      <c r="O55" s="142"/>
      <c r="P55" s="142"/>
      <c r="Q55" s="142"/>
      <c r="R55" s="142"/>
      <c r="S55" s="129"/>
      <c r="T55" s="129"/>
      <c r="U55" s="129"/>
      <c r="V55" s="129"/>
      <c r="W55" s="129"/>
      <c r="X55" s="129"/>
      <c r="Y55" s="129"/>
      <c r="Z55" s="129"/>
      <c r="AA55" s="129"/>
      <c r="AB55" s="129"/>
      <c r="AC55" s="60">
        <v>571200</v>
      </c>
      <c r="AD55" s="60">
        <f t="shared" si="17"/>
        <v>571200</v>
      </c>
      <c r="AE55" s="128"/>
      <c r="AF55" s="128"/>
      <c r="AG55" s="60">
        <v>1547000</v>
      </c>
      <c r="AH55" s="60">
        <f t="shared" si="19"/>
        <v>1547000</v>
      </c>
      <c r="AI55" s="60">
        <v>2000000</v>
      </c>
      <c r="AJ55" s="60">
        <f t="shared" si="20"/>
        <v>2000000</v>
      </c>
      <c r="AK55" s="60">
        <v>1675800</v>
      </c>
      <c r="AL55" s="60">
        <f t="shared" si="21"/>
        <v>1675800</v>
      </c>
      <c r="AM55" s="143">
        <f t="shared" si="22"/>
        <v>1448500</v>
      </c>
      <c r="AN55" s="144">
        <f t="shared" si="18"/>
        <v>1448500</v>
      </c>
      <c r="AO55"/>
      <c r="AP55"/>
      <c r="AQ55"/>
      <c r="AR55"/>
      <c r="AS55"/>
      <c r="AT55"/>
      <c r="AU55"/>
      <c r="AV55"/>
      <c r="AW55"/>
      <c r="AX55"/>
      <c r="AY55"/>
      <c r="AZ55"/>
      <c r="BA55"/>
      <c r="BB55"/>
      <c r="BC55"/>
      <c r="BD55"/>
      <c r="BE55"/>
      <c r="BF55"/>
      <c r="BG55"/>
      <c r="BH55"/>
      <c r="BI55"/>
      <c r="BJ55"/>
      <c r="BK55"/>
      <c r="BL55"/>
      <c r="BM55"/>
      <c r="BN55"/>
      <c r="BO55"/>
    </row>
    <row r="56" spans="1:67" s="1" customFormat="1" ht="48">
      <c r="A56" s="244">
        <v>4</v>
      </c>
      <c r="B56" s="242">
        <v>72154501</v>
      </c>
      <c r="C56" s="241" t="s">
        <v>81</v>
      </c>
      <c r="D56" s="18" t="s">
        <v>82</v>
      </c>
      <c r="E56" s="4" t="s">
        <v>27</v>
      </c>
      <c r="F56" s="4">
        <v>1</v>
      </c>
      <c r="G56" s="142"/>
      <c r="H56" s="142"/>
      <c r="I56" s="142"/>
      <c r="J56" s="142"/>
      <c r="K56" s="142"/>
      <c r="L56" s="142"/>
      <c r="M56" s="142"/>
      <c r="N56" s="142"/>
      <c r="O56" s="142"/>
      <c r="P56" s="142"/>
      <c r="Q56" s="142"/>
      <c r="R56" s="142"/>
      <c r="S56" s="129"/>
      <c r="T56" s="129"/>
      <c r="U56" s="129"/>
      <c r="V56" s="129"/>
      <c r="W56" s="129"/>
      <c r="X56" s="129"/>
      <c r="Y56" s="129"/>
      <c r="Z56" s="129"/>
      <c r="AA56" s="129"/>
      <c r="AB56" s="129"/>
      <c r="AC56" s="60">
        <v>535500</v>
      </c>
      <c r="AD56" s="60">
        <f t="shared" si="17"/>
        <v>535500</v>
      </c>
      <c r="AE56" s="128"/>
      <c r="AF56" s="128"/>
      <c r="AG56" s="60">
        <v>1428000</v>
      </c>
      <c r="AH56" s="60">
        <f t="shared" si="19"/>
        <v>1428000</v>
      </c>
      <c r="AI56" s="60">
        <v>2800000</v>
      </c>
      <c r="AJ56" s="60">
        <f t="shared" si="20"/>
        <v>2800000</v>
      </c>
      <c r="AK56" s="60">
        <v>1474400</v>
      </c>
      <c r="AL56" s="60">
        <f t="shared" si="21"/>
        <v>1474400</v>
      </c>
      <c r="AM56" s="143">
        <f t="shared" si="22"/>
        <v>1559475</v>
      </c>
      <c r="AN56" s="144">
        <f t="shared" si="18"/>
        <v>1559475</v>
      </c>
      <c r="AO56"/>
      <c r="AP56"/>
      <c r="AQ56"/>
      <c r="AR56"/>
      <c r="AS56"/>
      <c r="AT56"/>
      <c r="AU56"/>
      <c r="AV56"/>
      <c r="AW56"/>
      <c r="AX56"/>
      <c r="AY56"/>
      <c r="AZ56"/>
      <c r="BA56"/>
      <c r="BB56"/>
      <c r="BC56"/>
      <c r="BD56"/>
      <c r="BE56"/>
      <c r="BF56"/>
      <c r="BG56"/>
      <c r="BH56"/>
      <c r="BI56"/>
      <c r="BJ56"/>
      <c r="BK56"/>
      <c r="BL56"/>
      <c r="BM56"/>
      <c r="BN56"/>
      <c r="BO56"/>
    </row>
    <row r="57" spans="1:67" s="1" customFormat="1">
      <c r="A57" s="245"/>
      <c r="B57" s="242"/>
      <c r="C57" s="242"/>
      <c r="D57" s="18" t="s">
        <v>83</v>
      </c>
      <c r="E57" s="4" t="s">
        <v>27</v>
      </c>
      <c r="F57" s="4">
        <v>1</v>
      </c>
      <c r="G57" s="142"/>
      <c r="H57" s="142"/>
      <c r="I57" s="142"/>
      <c r="J57" s="142"/>
      <c r="K57" s="142"/>
      <c r="L57" s="142"/>
      <c r="M57" s="142"/>
      <c r="N57" s="142"/>
      <c r="O57" s="142"/>
      <c r="P57" s="142"/>
      <c r="Q57" s="142"/>
      <c r="R57" s="142"/>
      <c r="S57" s="129"/>
      <c r="T57" s="129"/>
      <c r="U57" s="129"/>
      <c r="V57" s="129"/>
      <c r="W57" s="129"/>
      <c r="X57" s="129"/>
      <c r="Y57" s="129"/>
      <c r="Z57" s="129"/>
      <c r="AA57" s="129"/>
      <c r="AB57" s="129"/>
      <c r="AC57" s="60">
        <v>1606500</v>
      </c>
      <c r="AD57" s="60">
        <f t="shared" si="17"/>
        <v>1606500</v>
      </c>
      <c r="AE57" s="128"/>
      <c r="AF57" s="128"/>
      <c r="AG57" s="60">
        <v>2737000</v>
      </c>
      <c r="AH57" s="60">
        <f t="shared" si="19"/>
        <v>2737000</v>
      </c>
      <c r="AI57" s="60">
        <v>564500</v>
      </c>
      <c r="AJ57" s="60">
        <f t="shared" si="20"/>
        <v>564500</v>
      </c>
      <c r="AK57" s="60">
        <v>2912700</v>
      </c>
      <c r="AL57" s="60">
        <f t="shared" si="21"/>
        <v>2912700</v>
      </c>
      <c r="AM57" s="143">
        <f t="shared" si="22"/>
        <v>1955175</v>
      </c>
      <c r="AN57" s="144">
        <f t="shared" si="18"/>
        <v>1955175</v>
      </c>
      <c r="AO57"/>
      <c r="AP57"/>
      <c r="AQ57"/>
      <c r="AR57"/>
      <c r="AS57"/>
      <c r="AT57"/>
      <c r="AU57"/>
      <c r="AV57"/>
      <c r="AW57"/>
      <c r="AX57"/>
      <c r="AY57"/>
      <c r="AZ57"/>
      <c r="BA57"/>
      <c r="BB57"/>
      <c r="BC57"/>
      <c r="BD57"/>
      <c r="BE57"/>
      <c r="BF57"/>
      <c r="BG57"/>
      <c r="BH57"/>
      <c r="BI57"/>
      <c r="BJ57"/>
      <c r="BK57"/>
      <c r="BL57"/>
      <c r="BM57"/>
      <c r="BN57"/>
      <c r="BO57"/>
    </row>
    <row r="58" spans="1:67" s="1" customFormat="1">
      <c r="A58" s="246"/>
      <c r="B58" s="243"/>
      <c r="C58" s="243"/>
      <c r="D58" s="18" t="s">
        <v>84</v>
      </c>
      <c r="E58" s="4" t="s">
        <v>27</v>
      </c>
      <c r="F58" s="4">
        <v>1</v>
      </c>
      <c r="G58" s="142"/>
      <c r="H58" s="142"/>
      <c r="I58" s="142"/>
      <c r="J58" s="142"/>
      <c r="K58" s="142"/>
      <c r="L58" s="142"/>
      <c r="M58" s="142"/>
      <c r="N58" s="142"/>
      <c r="O58" s="142"/>
      <c r="P58" s="142"/>
      <c r="Q58" s="142"/>
      <c r="R58" s="142"/>
      <c r="S58" s="129"/>
      <c r="T58" s="129"/>
      <c r="U58" s="129"/>
      <c r="V58" s="129"/>
      <c r="W58" s="129"/>
      <c r="X58" s="129"/>
      <c r="Y58" s="129"/>
      <c r="Z58" s="129"/>
      <c r="AA58" s="129"/>
      <c r="AB58" s="129"/>
      <c r="AC58" s="60">
        <v>1666000</v>
      </c>
      <c r="AD58" s="60">
        <f t="shared" si="17"/>
        <v>1666000</v>
      </c>
      <c r="AE58" s="128"/>
      <c r="AF58" s="128"/>
      <c r="AG58" s="60">
        <v>1547000</v>
      </c>
      <c r="AH58" s="60">
        <f t="shared" si="19"/>
        <v>1547000</v>
      </c>
      <c r="AI58" s="60">
        <v>2000000</v>
      </c>
      <c r="AJ58" s="60">
        <f t="shared" si="20"/>
        <v>2000000</v>
      </c>
      <c r="AK58" s="60">
        <v>1672000</v>
      </c>
      <c r="AL58" s="60">
        <f t="shared" si="21"/>
        <v>1672000</v>
      </c>
      <c r="AM58" s="143">
        <f t="shared" si="22"/>
        <v>1721250</v>
      </c>
      <c r="AN58" s="144">
        <f t="shared" si="18"/>
        <v>1721250</v>
      </c>
      <c r="AO58"/>
      <c r="AP58"/>
      <c r="AQ58"/>
      <c r="AR58"/>
      <c r="AS58"/>
      <c r="AT58"/>
      <c r="AU58"/>
      <c r="AV58"/>
      <c r="AW58"/>
      <c r="AX58"/>
      <c r="AY58"/>
      <c r="AZ58"/>
      <c r="BA58"/>
      <c r="BB58"/>
      <c r="BC58"/>
      <c r="BD58"/>
      <c r="BE58"/>
      <c r="BF58"/>
      <c r="BG58"/>
      <c r="BH58"/>
      <c r="BI58"/>
      <c r="BJ58"/>
      <c r="BK58"/>
      <c r="BL58"/>
      <c r="BM58"/>
      <c r="BN58"/>
      <c r="BO58"/>
    </row>
    <row r="59" spans="1:67" s="1" customFormat="1" ht="48">
      <c r="A59" s="244">
        <v>5</v>
      </c>
      <c r="B59" s="241">
        <v>72154501</v>
      </c>
      <c r="C59" s="241" t="s">
        <v>85</v>
      </c>
      <c r="D59" s="18" t="s">
        <v>86</v>
      </c>
      <c r="E59" s="4" t="s">
        <v>27</v>
      </c>
      <c r="F59" s="4">
        <v>1</v>
      </c>
      <c r="G59" s="142"/>
      <c r="H59" s="142"/>
      <c r="I59" s="142"/>
      <c r="J59" s="142"/>
      <c r="K59" s="142"/>
      <c r="L59" s="142"/>
      <c r="M59" s="142"/>
      <c r="N59" s="142"/>
      <c r="O59" s="142"/>
      <c r="P59" s="142"/>
      <c r="Q59" s="142"/>
      <c r="R59" s="142"/>
      <c r="S59" s="129"/>
      <c r="T59" s="129"/>
      <c r="U59" s="129"/>
      <c r="V59" s="129"/>
      <c r="W59" s="129"/>
      <c r="X59" s="129"/>
      <c r="Y59" s="129"/>
      <c r="Z59" s="129"/>
      <c r="AA59" s="129"/>
      <c r="AB59" s="129"/>
      <c r="AC59" s="60">
        <v>535500</v>
      </c>
      <c r="AD59" s="60">
        <f t="shared" si="17"/>
        <v>535500</v>
      </c>
      <c r="AE59" s="128"/>
      <c r="AF59" s="128"/>
      <c r="AG59" s="60">
        <v>1428000</v>
      </c>
      <c r="AH59" s="60">
        <f t="shared" si="19"/>
        <v>1428000</v>
      </c>
      <c r="AI59" s="60">
        <v>2800000</v>
      </c>
      <c r="AJ59" s="60">
        <f t="shared" si="20"/>
        <v>2800000</v>
      </c>
      <c r="AK59" s="60">
        <v>1457300</v>
      </c>
      <c r="AL59" s="60">
        <f t="shared" si="21"/>
        <v>1457300</v>
      </c>
      <c r="AM59" s="143">
        <f t="shared" si="22"/>
        <v>1555200</v>
      </c>
      <c r="AN59" s="144">
        <f t="shared" si="18"/>
        <v>1555200</v>
      </c>
      <c r="AO59"/>
      <c r="AP59"/>
      <c r="AQ59"/>
      <c r="AR59"/>
      <c r="AS59"/>
      <c r="AT59"/>
      <c r="AU59"/>
      <c r="AV59"/>
      <c r="AW59"/>
      <c r="AX59"/>
      <c r="AY59"/>
      <c r="AZ59"/>
      <c r="BA59"/>
      <c r="BB59"/>
      <c r="BC59"/>
      <c r="BD59"/>
      <c r="BE59"/>
      <c r="BF59"/>
      <c r="BG59"/>
      <c r="BH59"/>
      <c r="BI59"/>
      <c r="BJ59"/>
      <c r="BK59"/>
      <c r="BL59"/>
      <c r="BM59"/>
      <c r="BN59"/>
      <c r="BO59"/>
    </row>
    <row r="60" spans="1:67" s="1" customFormat="1" ht="24">
      <c r="A60" s="245"/>
      <c r="B60" s="242"/>
      <c r="C60" s="242"/>
      <c r="D60" s="18" t="s">
        <v>87</v>
      </c>
      <c r="E60" s="4" t="s">
        <v>27</v>
      </c>
      <c r="F60" s="4">
        <v>1</v>
      </c>
      <c r="G60" s="142"/>
      <c r="H60" s="142"/>
      <c r="I60" s="142"/>
      <c r="J60" s="142"/>
      <c r="K60" s="142"/>
      <c r="L60" s="142"/>
      <c r="M60" s="142"/>
      <c r="N60" s="142"/>
      <c r="O60" s="142"/>
      <c r="P60" s="142"/>
      <c r="Q60" s="142"/>
      <c r="R60" s="142"/>
      <c r="S60" s="129"/>
      <c r="T60" s="129"/>
      <c r="U60" s="129"/>
      <c r="V60" s="129"/>
      <c r="W60" s="129"/>
      <c r="X60" s="129"/>
      <c r="Y60" s="129"/>
      <c r="Z60" s="129"/>
      <c r="AA60" s="129"/>
      <c r="AB60" s="129"/>
      <c r="AC60" s="60">
        <v>1547000</v>
      </c>
      <c r="AD60" s="60">
        <f t="shared" si="17"/>
        <v>1547000</v>
      </c>
      <c r="AE60" s="128"/>
      <c r="AF60" s="128"/>
      <c r="AG60" s="60">
        <v>2023000</v>
      </c>
      <c r="AH60" s="60">
        <f t="shared" si="19"/>
        <v>2023000</v>
      </c>
      <c r="AI60" s="60">
        <v>750000</v>
      </c>
      <c r="AJ60" s="60">
        <f t="shared" si="20"/>
        <v>750000</v>
      </c>
      <c r="AK60" s="60">
        <v>2065300</v>
      </c>
      <c r="AL60" s="60">
        <f t="shared" si="21"/>
        <v>2065300</v>
      </c>
      <c r="AM60" s="143">
        <f t="shared" si="22"/>
        <v>1596325</v>
      </c>
      <c r="AN60" s="144">
        <f t="shared" si="18"/>
        <v>1596325</v>
      </c>
      <c r="AO60"/>
      <c r="AP60"/>
      <c r="AQ60"/>
      <c r="AR60"/>
      <c r="AS60"/>
      <c r="AT60"/>
      <c r="AU60"/>
      <c r="AV60"/>
      <c r="AW60"/>
      <c r="AX60"/>
      <c r="AY60"/>
      <c r="AZ60"/>
      <c r="BA60"/>
      <c r="BB60"/>
      <c r="BC60"/>
      <c r="BD60"/>
      <c r="BE60"/>
      <c r="BF60"/>
      <c r="BG60"/>
      <c r="BH60"/>
      <c r="BI60"/>
      <c r="BJ60"/>
      <c r="BK60"/>
      <c r="BL60"/>
      <c r="BM60"/>
      <c r="BN60"/>
      <c r="BO60"/>
    </row>
    <row r="61" spans="1:67" s="1" customFormat="1">
      <c r="A61" s="245"/>
      <c r="B61" s="242"/>
      <c r="C61" s="242"/>
      <c r="D61" s="18" t="s">
        <v>88</v>
      </c>
      <c r="E61" s="4" t="s">
        <v>27</v>
      </c>
      <c r="F61" s="4">
        <v>1</v>
      </c>
      <c r="G61" s="142"/>
      <c r="H61" s="142"/>
      <c r="I61" s="142"/>
      <c r="J61" s="142"/>
      <c r="K61" s="142"/>
      <c r="L61" s="142"/>
      <c r="M61" s="142"/>
      <c r="N61" s="142"/>
      <c r="O61" s="142"/>
      <c r="P61" s="142"/>
      <c r="Q61" s="142"/>
      <c r="R61" s="142"/>
      <c r="S61" s="129"/>
      <c r="T61" s="129"/>
      <c r="U61" s="129"/>
      <c r="V61" s="129"/>
      <c r="W61" s="129"/>
      <c r="X61" s="129"/>
      <c r="Y61" s="129"/>
      <c r="Z61" s="129"/>
      <c r="AA61" s="129"/>
      <c r="AB61" s="129"/>
      <c r="AC61" s="60">
        <v>2118200</v>
      </c>
      <c r="AD61" s="60">
        <f t="shared" si="17"/>
        <v>2118200</v>
      </c>
      <c r="AE61" s="128"/>
      <c r="AF61" s="128"/>
      <c r="AG61" s="60">
        <v>2261000</v>
      </c>
      <c r="AH61" s="60">
        <f t="shared" si="19"/>
        <v>2261000</v>
      </c>
      <c r="AI61" s="60">
        <v>1500000</v>
      </c>
      <c r="AJ61" s="60">
        <f t="shared" si="20"/>
        <v>1500000</v>
      </c>
      <c r="AK61" s="60">
        <v>2395900</v>
      </c>
      <c r="AL61" s="60">
        <f t="shared" si="21"/>
        <v>2395900</v>
      </c>
      <c r="AM61" s="143">
        <f t="shared" si="22"/>
        <v>2068775</v>
      </c>
      <c r="AN61" s="144">
        <f t="shared" si="18"/>
        <v>2068775</v>
      </c>
      <c r="AO61"/>
      <c r="AP61"/>
      <c r="AQ61"/>
      <c r="AR61"/>
      <c r="AS61"/>
      <c r="AT61"/>
      <c r="AU61"/>
      <c r="AV61"/>
      <c r="AW61"/>
      <c r="AX61"/>
      <c r="AY61"/>
      <c r="AZ61"/>
      <c r="BA61"/>
      <c r="BB61"/>
      <c r="BC61"/>
      <c r="BD61"/>
      <c r="BE61"/>
      <c r="BF61"/>
      <c r="BG61"/>
      <c r="BH61"/>
      <c r="BI61"/>
      <c r="BJ61"/>
      <c r="BK61"/>
      <c r="BL61"/>
      <c r="BM61"/>
      <c r="BN61"/>
      <c r="BO61"/>
    </row>
    <row r="62" spans="1:67" s="1" customFormat="1" ht="28.5" customHeight="1">
      <c r="A62" s="245"/>
      <c r="B62" s="242"/>
      <c r="C62" s="242"/>
      <c r="D62" s="18" t="s">
        <v>89</v>
      </c>
      <c r="E62" s="4" t="s">
        <v>27</v>
      </c>
      <c r="F62" s="4">
        <v>2</v>
      </c>
      <c r="G62" s="142"/>
      <c r="H62" s="142"/>
      <c r="I62" s="142"/>
      <c r="J62" s="142"/>
      <c r="K62" s="142"/>
      <c r="L62" s="142"/>
      <c r="M62" s="142"/>
      <c r="N62" s="142"/>
      <c r="O62" s="142"/>
      <c r="P62" s="142"/>
      <c r="Q62" s="142"/>
      <c r="R62" s="142"/>
      <c r="S62" s="129"/>
      <c r="T62" s="129"/>
      <c r="U62" s="129"/>
      <c r="V62" s="129"/>
      <c r="W62" s="129"/>
      <c r="X62" s="129"/>
      <c r="Y62" s="129"/>
      <c r="Z62" s="129"/>
      <c r="AA62" s="129"/>
      <c r="AB62" s="129"/>
      <c r="AC62" s="60">
        <v>2493050</v>
      </c>
      <c r="AD62" s="60">
        <f t="shared" si="17"/>
        <v>4986100</v>
      </c>
      <c r="AE62" s="128"/>
      <c r="AF62" s="128"/>
      <c r="AG62" s="60">
        <v>6740160</v>
      </c>
      <c r="AH62" s="60">
        <f t="shared" si="19"/>
        <v>6740160</v>
      </c>
      <c r="AI62" s="60">
        <v>1622222</v>
      </c>
      <c r="AJ62" s="60">
        <f t="shared" si="20"/>
        <v>1622222</v>
      </c>
      <c r="AK62" s="60">
        <v>6772550</v>
      </c>
      <c r="AL62" s="60">
        <f t="shared" si="21"/>
        <v>6772550</v>
      </c>
      <c r="AM62" s="143">
        <f t="shared" si="22"/>
        <v>4406995.5</v>
      </c>
      <c r="AN62" s="144">
        <f t="shared" si="18"/>
        <v>8813991</v>
      </c>
      <c r="AO62"/>
      <c r="AP62"/>
      <c r="AQ62"/>
      <c r="AR62"/>
      <c r="AS62"/>
      <c r="AT62"/>
      <c r="AU62"/>
      <c r="AV62"/>
      <c r="AW62"/>
      <c r="AX62"/>
      <c r="AY62"/>
      <c r="AZ62"/>
      <c r="BA62"/>
      <c r="BB62"/>
      <c r="BC62"/>
      <c r="BD62"/>
      <c r="BE62"/>
      <c r="BF62"/>
      <c r="BG62"/>
      <c r="BH62"/>
      <c r="BI62"/>
      <c r="BJ62"/>
      <c r="BK62"/>
      <c r="BL62"/>
      <c r="BM62"/>
      <c r="BN62"/>
      <c r="BO62"/>
    </row>
    <row r="63" spans="1:67" s="1" customFormat="1" ht="28.5" customHeight="1">
      <c r="A63" s="245"/>
      <c r="B63" s="242"/>
      <c r="C63" s="242"/>
      <c r="D63" s="18" t="s">
        <v>90</v>
      </c>
      <c r="E63" s="4" t="s">
        <v>27</v>
      </c>
      <c r="F63" s="4">
        <v>2</v>
      </c>
      <c r="G63" s="142"/>
      <c r="H63" s="142"/>
      <c r="I63" s="142"/>
      <c r="J63" s="142"/>
      <c r="K63" s="142"/>
      <c r="L63" s="142"/>
      <c r="M63" s="142"/>
      <c r="N63" s="142"/>
      <c r="O63" s="142"/>
      <c r="P63" s="142"/>
      <c r="Q63" s="142"/>
      <c r="R63" s="142"/>
      <c r="S63" s="129"/>
      <c r="T63" s="129"/>
      <c r="U63" s="129"/>
      <c r="V63" s="129"/>
      <c r="W63" s="129"/>
      <c r="X63" s="129"/>
      <c r="Y63" s="129"/>
      <c r="Z63" s="129"/>
      <c r="AA63" s="129"/>
      <c r="AB63" s="129"/>
      <c r="AC63" s="60">
        <v>2493050</v>
      </c>
      <c r="AD63" s="60">
        <f t="shared" si="17"/>
        <v>4986100</v>
      </c>
      <c r="AE63" s="128"/>
      <c r="AF63" s="128"/>
      <c r="AG63" s="60">
        <v>6740160</v>
      </c>
      <c r="AH63" s="60">
        <f t="shared" si="19"/>
        <v>6740160</v>
      </c>
      <c r="AI63" s="60">
        <v>1622222</v>
      </c>
      <c r="AJ63" s="60">
        <f t="shared" si="20"/>
        <v>1622222</v>
      </c>
      <c r="AK63" s="60">
        <v>6772550</v>
      </c>
      <c r="AL63" s="60">
        <f t="shared" si="21"/>
        <v>6772550</v>
      </c>
      <c r="AM63" s="143">
        <f t="shared" si="22"/>
        <v>4406995.5</v>
      </c>
      <c r="AN63" s="144">
        <f t="shared" si="18"/>
        <v>8813991</v>
      </c>
      <c r="AO63"/>
      <c r="AP63"/>
      <c r="AQ63"/>
      <c r="AR63"/>
      <c r="AS63"/>
      <c r="AT63"/>
      <c r="AU63"/>
      <c r="AV63"/>
      <c r="AW63"/>
      <c r="AX63"/>
      <c r="AY63"/>
      <c r="AZ63"/>
      <c r="BA63"/>
      <c r="BB63"/>
      <c r="BC63"/>
      <c r="BD63"/>
      <c r="BE63"/>
      <c r="BF63"/>
      <c r="BG63"/>
      <c r="BH63"/>
      <c r="BI63"/>
      <c r="BJ63"/>
      <c r="BK63"/>
      <c r="BL63"/>
      <c r="BM63"/>
      <c r="BN63"/>
      <c r="BO63"/>
    </row>
    <row r="64" spans="1:67" s="1" customFormat="1" ht="29.25" customHeight="1">
      <c r="A64" s="245"/>
      <c r="B64" s="242"/>
      <c r="C64" s="242"/>
      <c r="D64" s="18" t="s">
        <v>91</v>
      </c>
      <c r="E64" s="4" t="s">
        <v>27</v>
      </c>
      <c r="F64" s="4">
        <v>3</v>
      </c>
      <c r="G64" s="142"/>
      <c r="H64" s="142"/>
      <c r="I64" s="142"/>
      <c r="J64" s="142"/>
      <c r="K64" s="142"/>
      <c r="L64" s="142"/>
      <c r="M64" s="142"/>
      <c r="N64" s="142"/>
      <c r="O64" s="142"/>
      <c r="P64" s="142"/>
      <c r="Q64" s="142"/>
      <c r="R64" s="142"/>
      <c r="S64" s="129"/>
      <c r="T64" s="129"/>
      <c r="U64" s="129"/>
      <c r="V64" s="129"/>
      <c r="W64" s="129"/>
      <c r="X64" s="129"/>
      <c r="Y64" s="129"/>
      <c r="Z64" s="129"/>
      <c r="AA64" s="129"/>
      <c r="AB64" s="129"/>
      <c r="AC64" s="60">
        <v>291550</v>
      </c>
      <c r="AD64" s="60">
        <f t="shared" si="17"/>
        <v>874650</v>
      </c>
      <c r="AE64" s="128"/>
      <c r="AF64" s="128"/>
      <c r="AG64" s="60">
        <v>1071000</v>
      </c>
      <c r="AH64" s="60">
        <f t="shared" si="19"/>
        <v>1071000</v>
      </c>
      <c r="AI64" s="60">
        <v>280000</v>
      </c>
      <c r="AJ64" s="60">
        <f t="shared" si="20"/>
        <v>280000</v>
      </c>
      <c r="AK64" s="60">
        <v>1170400</v>
      </c>
      <c r="AL64" s="60">
        <f t="shared" si="21"/>
        <v>1170400</v>
      </c>
      <c r="AM64" s="143">
        <f t="shared" si="22"/>
        <v>703237.5</v>
      </c>
      <c r="AN64" s="144">
        <f t="shared" si="18"/>
        <v>2109712.5</v>
      </c>
      <c r="AO64"/>
      <c r="AP64"/>
      <c r="AQ64"/>
      <c r="AR64"/>
      <c r="AS64"/>
      <c r="AT64"/>
      <c r="AU64"/>
      <c r="AV64"/>
      <c r="AW64"/>
      <c r="AX64"/>
      <c r="AY64"/>
      <c r="AZ64"/>
      <c r="BA64"/>
      <c r="BB64"/>
      <c r="BC64"/>
      <c r="BD64"/>
      <c r="BE64"/>
      <c r="BF64"/>
      <c r="BG64"/>
      <c r="BH64"/>
      <c r="BI64"/>
      <c r="BJ64"/>
      <c r="BK64"/>
      <c r="BL64"/>
      <c r="BM64"/>
      <c r="BN64"/>
      <c r="BO64"/>
    </row>
    <row r="65" spans="1:67" s="1" customFormat="1" ht="48">
      <c r="A65" s="245"/>
      <c r="B65" s="242"/>
      <c r="C65" s="242"/>
      <c r="D65" s="18" t="s">
        <v>92</v>
      </c>
      <c r="E65" s="4" t="s">
        <v>27</v>
      </c>
      <c r="F65" s="4">
        <v>1</v>
      </c>
      <c r="G65" s="142"/>
      <c r="H65" s="142"/>
      <c r="I65" s="142"/>
      <c r="J65" s="142"/>
      <c r="K65" s="142"/>
      <c r="L65" s="142"/>
      <c r="M65" s="142"/>
      <c r="N65" s="142"/>
      <c r="O65" s="142"/>
      <c r="P65" s="142"/>
      <c r="Q65" s="142"/>
      <c r="R65" s="142"/>
      <c r="S65" s="129"/>
      <c r="T65" s="129"/>
      <c r="U65" s="129"/>
      <c r="V65" s="129"/>
      <c r="W65" s="129"/>
      <c r="X65" s="129"/>
      <c r="Y65" s="129"/>
      <c r="Z65" s="129"/>
      <c r="AA65" s="129"/>
      <c r="AB65" s="129"/>
      <c r="AC65" s="60">
        <v>1666000</v>
      </c>
      <c r="AD65" s="60">
        <f t="shared" si="17"/>
        <v>1666000</v>
      </c>
      <c r="AE65" s="128"/>
      <c r="AF65" s="128"/>
      <c r="AG65" s="60">
        <v>3213000</v>
      </c>
      <c r="AH65" s="60">
        <f t="shared" si="19"/>
        <v>3213000</v>
      </c>
      <c r="AI65" s="60">
        <v>3200000</v>
      </c>
      <c r="AJ65" s="60">
        <f t="shared" si="20"/>
        <v>3200000</v>
      </c>
      <c r="AK65" s="60">
        <v>3226200</v>
      </c>
      <c r="AL65" s="60">
        <f t="shared" si="21"/>
        <v>3226200</v>
      </c>
      <c r="AM65" s="143">
        <f t="shared" si="22"/>
        <v>2826300</v>
      </c>
      <c r="AN65" s="144">
        <f t="shared" si="18"/>
        <v>2826300</v>
      </c>
      <c r="AO65"/>
      <c r="AP65"/>
      <c r="AQ65"/>
      <c r="AR65"/>
      <c r="AS65"/>
      <c r="AT65"/>
      <c r="AU65"/>
      <c r="AV65"/>
      <c r="AW65"/>
      <c r="AX65"/>
      <c r="AY65"/>
      <c r="AZ65"/>
      <c r="BA65"/>
      <c r="BB65"/>
      <c r="BC65"/>
      <c r="BD65"/>
      <c r="BE65"/>
      <c r="BF65"/>
      <c r="BG65"/>
      <c r="BH65"/>
      <c r="BI65"/>
      <c r="BJ65"/>
      <c r="BK65"/>
      <c r="BL65"/>
      <c r="BM65"/>
      <c r="BN65"/>
      <c r="BO65"/>
    </row>
    <row r="66" spans="1:67" s="1" customFormat="1" ht="30.75" customHeight="1">
      <c r="A66" s="246"/>
      <c r="B66" s="243"/>
      <c r="C66" s="243"/>
      <c r="D66" s="18" t="s">
        <v>93</v>
      </c>
      <c r="E66" s="4" t="s">
        <v>27</v>
      </c>
      <c r="F66" s="4">
        <v>1</v>
      </c>
      <c r="G66" s="142"/>
      <c r="H66" s="142"/>
      <c r="I66" s="142"/>
      <c r="J66" s="142"/>
      <c r="K66" s="142"/>
      <c r="L66" s="142"/>
      <c r="M66" s="142"/>
      <c r="N66" s="142"/>
      <c r="O66" s="142"/>
      <c r="P66" s="142"/>
      <c r="Q66" s="142"/>
      <c r="R66" s="142"/>
      <c r="S66" s="129"/>
      <c r="T66" s="129"/>
      <c r="U66" s="129"/>
      <c r="V66" s="129"/>
      <c r="W66" s="129"/>
      <c r="X66" s="129"/>
      <c r="Y66" s="129"/>
      <c r="Z66" s="129"/>
      <c r="AA66" s="129"/>
      <c r="AB66" s="129"/>
      <c r="AC66" s="60">
        <v>1558900</v>
      </c>
      <c r="AD66" s="60">
        <f t="shared" si="17"/>
        <v>1558900</v>
      </c>
      <c r="AE66" s="128"/>
      <c r="AF66" s="128"/>
      <c r="AG66" s="60">
        <v>2380000</v>
      </c>
      <c r="AH66" s="60">
        <f t="shared" si="19"/>
        <v>2380000</v>
      </c>
      <c r="AI66" s="60">
        <v>953000</v>
      </c>
      <c r="AJ66" s="60">
        <f t="shared" si="20"/>
        <v>953000</v>
      </c>
      <c r="AK66" s="60">
        <v>2437700</v>
      </c>
      <c r="AL66" s="60">
        <f t="shared" si="21"/>
        <v>2437700</v>
      </c>
      <c r="AM66" s="143">
        <f t="shared" si="22"/>
        <v>1832400</v>
      </c>
      <c r="AN66" s="144">
        <f t="shared" si="18"/>
        <v>1832400</v>
      </c>
      <c r="AO66"/>
      <c r="AP66"/>
      <c r="AQ66"/>
      <c r="AR66"/>
      <c r="AS66"/>
      <c r="AT66"/>
      <c r="AU66"/>
      <c r="AV66"/>
      <c r="AW66"/>
      <c r="AX66"/>
      <c r="AY66"/>
      <c r="AZ66"/>
      <c r="BA66"/>
      <c r="BB66"/>
      <c r="BC66"/>
      <c r="BD66"/>
      <c r="BE66"/>
      <c r="BF66"/>
      <c r="BG66"/>
      <c r="BH66"/>
      <c r="BI66"/>
      <c r="BJ66"/>
      <c r="BK66"/>
      <c r="BL66"/>
      <c r="BM66"/>
      <c r="BN66"/>
      <c r="BO66"/>
    </row>
    <row r="67" spans="1:67" s="1" customFormat="1" ht="48">
      <c r="A67" s="241">
        <v>6</v>
      </c>
      <c r="B67" s="241">
        <v>72154501</v>
      </c>
      <c r="C67" s="241" t="s">
        <v>94</v>
      </c>
      <c r="D67" s="18" t="s">
        <v>95</v>
      </c>
      <c r="E67" s="4" t="s">
        <v>27</v>
      </c>
      <c r="F67" s="4">
        <v>1</v>
      </c>
      <c r="G67" s="142"/>
      <c r="H67" s="142"/>
      <c r="I67" s="142"/>
      <c r="J67" s="142"/>
      <c r="K67" s="142"/>
      <c r="L67" s="142"/>
      <c r="M67" s="142"/>
      <c r="N67" s="142"/>
      <c r="O67" s="142"/>
      <c r="P67" s="142"/>
      <c r="Q67" s="142"/>
      <c r="R67" s="142"/>
      <c r="S67" s="129"/>
      <c r="T67" s="129"/>
      <c r="U67" s="129"/>
      <c r="V67" s="129"/>
      <c r="W67" s="129"/>
      <c r="X67" s="129"/>
      <c r="Y67" s="129"/>
      <c r="Z67" s="129"/>
      <c r="AA67" s="129"/>
      <c r="AB67" s="129"/>
      <c r="AC67" s="60">
        <v>535500</v>
      </c>
      <c r="AD67" s="60">
        <f t="shared" si="17"/>
        <v>535500</v>
      </c>
      <c r="AE67" s="128"/>
      <c r="AF67" s="128"/>
      <c r="AG67" s="60">
        <v>1428000</v>
      </c>
      <c r="AH67" s="60">
        <f t="shared" si="19"/>
        <v>1428000</v>
      </c>
      <c r="AI67" s="60">
        <v>2800000</v>
      </c>
      <c r="AJ67" s="60">
        <f t="shared" si="20"/>
        <v>2800000</v>
      </c>
      <c r="AK67" s="60">
        <v>1539000</v>
      </c>
      <c r="AL67" s="60">
        <f t="shared" si="21"/>
        <v>1539000</v>
      </c>
      <c r="AM67" s="143">
        <f t="shared" si="22"/>
        <v>1575625</v>
      </c>
      <c r="AN67" s="144">
        <f t="shared" si="18"/>
        <v>1575625</v>
      </c>
      <c r="AO67"/>
      <c r="AP67"/>
      <c r="AQ67"/>
      <c r="AR67"/>
      <c r="AS67"/>
      <c r="AT67"/>
      <c r="AU67"/>
      <c r="AV67"/>
      <c r="AW67"/>
      <c r="AX67"/>
      <c r="AY67"/>
      <c r="AZ67"/>
      <c r="BA67"/>
      <c r="BB67"/>
      <c r="BC67"/>
      <c r="BD67"/>
      <c r="BE67"/>
      <c r="BF67"/>
      <c r="BG67"/>
      <c r="BH67"/>
      <c r="BI67"/>
      <c r="BJ67"/>
      <c r="BK67"/>
      <c r="BL67"/>
      <c r="BM67"/>
      <c r="BN67"/>
      <c r="BO67"/>
    </row>
    <row r="68" spans="1:67" s="1" customFormat="1" ht="84">
      <c r="A68" s="242"/>
      <c r="B68" s="242"/>
      <c r="C68" s="242"/>
      <c r="D68" s="18" t="s">
        <v>96</v>
      </c>
      <c r="E68" s="4" t="s">
        <v>27</v>
      </c>
      <c r="F68" s="4">
        <v>1</v>
      </c>
      <c r="G68" s="142"/>
      <c r="H68" s="142"/>
      <c r="I68" s="142"/>
      <c r="J68" s="142"/>
      <c r="K68" s="142"/>
      <c r="L68" s="142"/>
      <c r="M68" s="142"/>
      <c r="N68" s="142"/>
      <c r="O68" s="142"/>
      <c r="P68" s="142"/>
      <c r="Q68" s="142"/>
      <c r="R68" s="142"/>
      <c r="S68" s="129"/>
      <c r="T68" s="129"/>
      <c r="U68" s="129"/>
      <c r="V68" s="129"/>
      <c r="W68" s="129"/>
      <c r="X68" s="129"/>
      <c r="Y68" s="129"/>
      <c r="Z68" s="129"/>
      <c r="AA68" s="129"/>
      <c r="AB68" s="129"/>
      <c r="AC68" s="60">
        <v>19040000</v>
      </c>
      <c r="AD68" s="60">
        <f t="shared" si="17"/>
        <v>19040000</v>
      </c>
      <c r="AE68" s="128"/>
      <c r="AF68" s="128"/>
      <c r="AG68" s="60">
        <v>29750000</v>
      </c>
      <c r="AH68" s="60">
        <f t="shared" si="19"/>
        <v>29750000</v>
      </c>
      <c r="AI68" s="60">
        <v>12000000</v>
      </c>
      <c r="AJ68" s="60">
        <f t="shared" si="20"/>
        <v>12000000</v>
      </c>
      <c r="AK68" s="60">
        <v>30795200</v>
      </c>
      <c r="AL68" s="60">
        <f t="shared" si="21"/>
        <v>30795200</v>
      </c>
      <c r="AM68" s="143">
        <f t="shared" si="22"/>
        <v>22896300</v>
      </c>
      <c r="AN68" s="144">
        <f t="shared" si="18"/>
        <v>22896300</v>
      </c>
      <c r="AO68"/>
      <c r="AP68"/>
      <c r="AQ68"/>
      <c r="AR68"/>
      <c r="AS68"/>
      <c r="AT68"/>
      <c r="AU68"/>
      <c r="AV68"/>
      <c r="AW68"/>
      <c r="AX68"/>
      <c r="AY68"/>
      <c r="AZ68"/>
      <c r="BA68"/>
      <c r="BB68"/>
      <c r="BC68"/>
      <c r="BD68"/>
      <c r="BE68"/>
      <c r="BF68"/>
      <c r="BG68"/>
      <c r="BH68"/>
      <c r="BI68"/>
      <c r="BJ68"/>
      <c r="BK68"/>
      <c r="BL68"/>
      <c r="BM68"/>
      <c r="BN68"/>
      <c r="BO68"/>
    </row>
    <row r="69" spans="1:67" s="1" customFormat="1" ht="24">
      <c r="A69" s="242"/>
      <c r="B69" s="242"/>
      <c r="C69" s="242"/>
      <c r="D69" s="18" t="s">
        <v>97</v>
      </c>
      <c r="E69" s="4" t="s">
        <v>27</v>
      </c>
      <c r="F69" s="4">
        <v>1</v>
      </c>
      <c r="G69" s="142"/>
      <c r="H69" s="142"/>
      <c r="I69" s="142"/>
      <c r="J69" s="142"/>
      <c r="K69" s="142"/>
      <c r="L69" s="142"/>
      <c r="M69" s="142"/>
      <c r="N69" s="142"/>
      <c r="O69" s="142"/>
      <c r="P69" s="142"/>
      <c r="Q69" s="142"/>
      <c r="R69" s="142"/>
      <c r="S69" s="129"/>
      <c r="T69" s="129"/>
      <c r="U69" s="129"/>
      <c r="V69" s="129"/>
      <c r="W69" s="129"/>
      <c r="X69" s="129"/>
      <c r="Y69" s="129"/>
      <c r="Z69" s="129"/>
      <c r="AA69" s="129"/>
      <c r="AB69" s="129"/>
      <c r="AC69" s="60">
        <v>1309000</v>
      </c>
      <c r="AD69" s="60">
        <f t="shared" si="17"/>
        <v>1309000</v>
      </c>
      <c r="AE69" s="128"/>
      <c r="AF69" s="128"/>
      <c r="AG69" s="60">
        <v>2499000</v>
      </c>
      <c r="AH69" s="60">
        <f t="shared" si="19"/>
        <v>2499000</v>
      </c>
      <c r="AI69" s="60">
        <v>3700000</v>
      </c>
      <c r="AJ69" s="60">
        <f t="shared" si="20"/>
        <v>3700000</v>
      </c>
      <c r="AK69" s="60">
        <v>2717000</v>
      </c>
      <c r="AL69" s="60">
        <f t="shared" si="21"/>
        <v>2717000</v>
      </c>
      <c r="AM69" s="143">
        <f t="shared" si="22"/>
        <v>2556250</v>
      </c>
      <c r="AN69" s="144">
        <f t="shared" si="18"/>
        <v>2556250</v>
      </c>
      <c r="AO69"/>
      <c r="AP69"/>
      <c r="AQ69"/>
      <c r="AR69"/>
      <c r="AS69"/>
      <c r="AT69"/>
      <c r="AU69"/>
      <c r="AV69"/>
      <c r="AW69"/>
      <c r="AX69"/>
      <c r="AY69"/>
      <c r="AZ69"/>
      <c r="BA69"/>
      <c r="BB69"/>
      <c r="BC69"/>
      <c r="BD69"/>
      <c r="BE69"/>
      <c r="BF69"/>
      <c r="BG69"/>
      <c r="BH69"/>
      <c r="BI69"/>
      <c r="BJ69"/>
      <c r="BK69"/>
      <c r="BL69"/>
      <c r="BM69"/>
      <c r="BN69"/>
      <c r="BO69"/>
    </row>
    <row r="70" spans="1:67" s="1" customFormat="1" ht="54" customHeight="1">
      <c r="A70" s="243"/>
      <c r="B70" s="243"/>
      <c r="C70" s="243"/>
      <c r="D70" s="18" t="s">
        <v>98</v>
      </c>
      <c r="E70" s="4" t="s">
        <v>27</v>
      </c>
      <c r="F70" s="4">
        <v>1</v>
      </c>
      <c r="G70" s="142"/>
      <c r="H70" s="142"/>
      <c r="I70" s="142"/>
      <c r="J70" s="142"/>
      <c r="K70" s="142"/>
      <c r="L70" s="142"/>
      <c r="M70" s="142"/>
      <c r="N70" s="142"/>
      <c r="O70" s="142"/>
      <c r="P70" s="142"/>
      <c r="Q70" s="142"/>
      <c r="R70" s="142"/>
      <c r="S70" s="129"/>
      <c r="T70" s="129"/>
      <c r="U70" s="129"/>
      <c r="V70" s="129"/>
      <c r="W70" s="129"/>
      <c r="X70" s="129"/>
      <c r="Y70" s="129"/>
      <c r="Z70" s="129"/>
      <c r="AA70" s="129"/>
      <c r="AB70" s="129"/>
      <c r="AC70" s="60">
        <v>1666000</v>
      </c>
      <c r="AD70" s="60">
        <f t="shared" si="17"/>
        <v>1666000</v>
      </c>
      <c r="AE70" s="128"/>
      <c r="AF70" s="128"/>
      <c r="AG70" s="60">
        <v>3213000</v>
      </c>
      <c r="AH70" s="60">
        <f t="shared" si="19"/>
        <v>3213000</v>
      </c>
      <c r="AI70" s="60">
        <v>3200000</v>
      </c>
      <c r="AJ70" s="60">
        <f t="shared" si="20"/>
        <v>3200000</v>
      </c>
      <c r="AK70" s="60">
        <v>3374400</v>
      </c>
      <c r="AL70" s="60">
        <f t="shared" si="21"/>
        <v>3374400</v>
      </c>
      <c r="AM70" s="143">
        <f t="shared" si="22"/>
        <v>2863350</v>
      </c>
      <c r="AN70" s="144">
        <f t="shared" si="18"/>
        <v>2863350</v>
      </c>
      <c r="AO70"/>
      <c r="AP70"/>
      <c r="AQ70"/>
      <c r="AR70"/>
      <c r="AS70"/>
      <c r="AT70"/>
      <c r="AU70"/>
      <c r="AV70"/>
      <c r="AW70"/>
      <c r="AX70"/>
      <c r="AY70"/>
      <c r="AZ70"/>
      <c r="BA70"/>
      <c r="BB70"/>
      <c r="BC70"/>
      <c r="BD70"/>
      <c r="BE70"/>
      <c r="BF70"/>
      <c r="BG70"/>
      <c r="BH70"/>
      <c r="BI70"/>
      <c r="BJ70"/>
      <c r="BK70"/>
      <c r="BL70"/>
      <c r="BM70"/>
      <c r="BN70"/>
      <c r="BO70"/>
    </row>
    <row r="71" spans="1:67" s="1" customFormat="1" ht="16" thickBot="1">
      <c r="A71" s="235"/>
      <c r="B71" s="236"/>
      <c r="C71" s="236"/>
      <c r="D71" s="236"/>
      <c r="E71" s="236"/>
      <c r="F71" s="236"/>
      <c r="G71" s="236"/>
      <c r="H71" s="236"/>
      <c r="I71" s="236"/>
      <c r="J71" s="236"/>
      <c r="K71" s="236"/>
      <c r="L71" s="236"/>
      <c r="M71" s="236"/>
      <c r="N71" s="236"/>
      <c r="O71" s="236"/>
      <c r="P71" s="236"/>
      <c r="Q71" s="236"/>
      <c r="R71" s="236"/>
      <c r="S71" s="236"/>
      <c r="T71" s="236"/>
      <c r="U71" s="236"/>
      <c r="V71" s="236"/>
      <c r="W71" s="236"/>
      <c r="X71" s="236"/>
      <c r="Y71" s="236"/>
      <c r="Z71" s="236"/>
      <c r="AA71" s="236"/>
      <c r="AB71" s="236"/>
      <c r="AC71" s="236"/>
      <c r="AD71" s="236"/>
      <c r="AE71" s="236"/>
      <c r="AF71" s="236"/>
      <c r="AG71" s="236"/>
      <c r="AH71" s="236"/>
      <c r="AI71" s="236"/>
      <c r="AJ71" s="236"/>
      <c r="AK71" s="236"/>
      <c r="AL71" s="236"/>
      <c r="AM71" s="237"/>
      <c r="AN71" s="54">
        <f>SUM(AN43:AN70)</f>
        <v>99446775</v>
      </c>
      <c r="AO71"/>
      <c r="AP71"/>
      <c r="AQ71"/>
      <c r="AR71"/>
      <c r="AS71"/>
      <c r="AT71"/>
      <c r="AU71"/>
      <c r="AV71"/>
      <c r="AW71"/>
      <c r="AX71"/>
      <c r="AY71"/>
      <c r="AZ71"/>
      <c r="BA71"/>
      <c r="BB71"/>
      <c r="BC71"/>
      <c r="BD71"/>
      <c r="BE71"/>
      <c r="BF71"/>
      <c r="BG71"/>
      <c r="BH71"/>
      <c r="BI71"/>
      <c r="BJ71"/>
      <c r="BK71"/>
      <c r="BL71"/>
      <c r="BM71"/>
      <c r="BN71"/>
      <c r="BO71"/>
    </row>
    <row r="72" spans="1:67" s="1" customFormat="1">
      <c r="A72" s="19">
        <v>1</v>
      </c>
      <c r="B72" s="17">
        <v>78181503</v>
      </c>
      <c r="C72" s="238" t="s">
        <v>99</v>
      </c>
      <c r="D72" s="18" t="s">
        <v>100</v>
      </c>
      <c r="E72" s="4" t="s">
        <v>27</v>
      </c>
      <c r="F72" s="19">
        <v>1</v>
      </c>
      <c r="G72" s="142"/>
      <c r="H72" s="142"/>
      <c r="I72" s="142"/>
      <c r="J72" s="142"/>
      <c r="K72" s="142"/>
      <c r="L72" s="142"/>
      <c r="M72" s="142"/>
      <c r="N72" s="142"/>
      <c r="O72" s="142"/>
      <c r="P72" s="142"/>
      <c r="Q72" s="142"/>
      <c r="R72" s="142"/>
      <c r="S72" s="129"/>
      <c r="T72" s="129"/>
      <c r="U72" s="129"/>
      <c r="V72" s="129"/>
      <c r="W72" s="129"/>
      <c r="X72" s="129"/>
      <c r="Y72" s="129"/>
      <c r="Z72" s="129"/>
      <c r="AA72" s="129"/>
      <c r="AB72" s="129"/>
      <c r="AC72" s="60">
        <v>214200</v>
      </c>
      <c r="AD72" s="60">
        <f t="shared" si="17"/>
        <v>214200</v>
      </c>
      <c r="AE72" s="140"/>
      <c r="AF72" s="140"/>
      <c r="AG72" s="61">
        <v>749700</v>
      </c>
      <c r="AH72" s="60">
        <f t="shared" si="19"/>
        <v>749700</v>
      </c>
      <c r="AI72" s="61">
        <v>325624</v>
      </c>
      <c r="AJ72" s="60">
        <f t="shared" si="20"/>
        <v>325624</v>
      </c>
      <c r="AK72" s="61">
        <v>799900</v>
      </c>
      <c r="AL72" s="60">
        <f t="shared" si="21"/>
        <v>799900</v>
      </c>
      <c r="AM72" s="143">
        <f t="shared" si="22"/>
        <v>522356</v>
      </c>
      <c r="AN72" s="144">
        <f t="shared" si="18"/>
        <v>522356</v>
      </c>
      <c r="AP72"/>
      <c r="AQ72"/>
      <c r="AR72"/>
      <c r="AS72"/>
      <c r="AT72"/>
      <c r="AU72"/>
      <c r="AV72"/>
      <c r="AW72"/>
      <c r="AX72"/>
      <c r="AY72"/>
      <c r="AZ72"/>
      <c r="BA72"/>
      <c r="BB72"/>
      <c r="BC72"/>
      <c r="BD72"/>
      <c r="BE72"/>
      <c r="BF72"/>
      <c r="BG72"/>
      <c r="BH72"/>
      <c r="BI72"/>
      <c r="BJ72"/>
      <c r="BK72"/>
      <c r="BL72"/>
      <c r="BM72"/>
      <c r="BN72"/>
      <c r="BO72"/>
    </row>
    <row r="73" spans="1:67" s="1" customFormat="1">
      <c r="A73" s="19">
        <v>2</v>
      </c>
      <c r="B73" s="17">
        <v>78181503</v>
      </c>
      <c r="C73" s="238"/>
      <c r="D73" s="18" t="s">
        <v>101</v>
      </c>
      <c r="E73" s="4" t="s">
        <v>27</v>
      </c>
      <c r="F73" s="19">
        <v>2</v>
      </c>
      <c r="G73" s="142"/>
      <c r="H73" s="142"/>
      <c r="I73" s="142"/>
      <c r="J73" s="142"/>
      <c r="K73" s="142"/>
      <c r="L73" s="142"/>
      <c r="M73" s="142"/>
      <c r="N73" s="142"/>
      <c r="O73" s="142"/>
      <c r="P73" s="142"/>
      <c r="Q73" s="142"/>
      <c r="R73" s="142"/>
      <c r="S73" s="129"/>
      <c r="T73" s="129"/>
      <c r="U73" s="129"/>
      <c r="V73" s="129"/>
      <c r="W73" s="129"/>
      <c r="X73" s="129"/>
      <c r="Y73" s="129"/>
      <c r="Z73" s="129"/>
      <c r="AA73" s="129"/>
      <c r="AB73" s="129"/>
      <c r="AC73" s="60">
        <v>235501</v>
      </c>
      <c r="AD73" s="60">
        <f t="shared" si="17"/>
        <v>471002</v>
      </c>
      <c r="AE73" s="140"/>
      <c r="AF73" s="140"/>
      <c r="AG73" s="61">
        <v>511700</v>
      </c>
      <c r="AH73" s="60">
        <f t="shared" si="19"/>
        <v>511700</v>
      </c>
      <c r="AI73" s="61">
        <v>232000</v>
      </c>
      <c r="AJ73" s="60">
        <f t="shared" si="20"/>
        <v>232000</v>
      </c>
      <c r="AK73" s="61">
        <v>522500</v>
      </c>
      <c r="AL73" s="60">
        <f t="shared" si="21"/>
        <v>522500</v>
      </c>
      <c r="AM73" s="143">
        <f t="shared" si="22"/>
        <v>375425.25</v>
      </c>
      <c r="AN73" s="144">
        <f t="shared" si="18"/>
        <v>750850.5</v>
      </c>
      <c r="AP73"/>
      <c r="AQ73"/>
      <c r="AR73"/>
      <c r="AS73"/>
      <c r="AT73"/>
      <c r="AU73"/>
      <c r="AV73"/>
      <c r="AW73"/>
      <c r="AX73"/>
      <c r="AY73"/>
      <c r="AZ73"/>
      <c r="BA73"/>
      <c r="BB73"/>
      <c r="BC73"/>
      <c r="BD73"/>
      <c r="BE73"/>
      <c r="BF73"/>
      <c r="BG73"/>
      <c r="BH73"/>
      <c r="BI73"/>
      <c r="BJ73"/>
      <c r="BK73"/>
      <c r="BL73"/>
      <c r="BM73"/>
      <c r="BN73"/>
      <c r="BO73"/>
    </row>
    <row r="74" spans="1:67" s="1" customFormat="1">
      <c r="A74" s="19">
        <v>3</v>
      </c>
      <c r="B74" s="17">
        <v>78181503</v>
      </c>
      <c r="C74" s="238"/>
      <c r="D74" s="18" t="s">
        <v>102</v>
      </c>
      <c r="E74" s="4" t="s">
        <v>27</v>
      </c>
      <c r="F74" s="19">
        <v>1</v>
      </c>
      <c r="G74" s="142"/>
      <c r="H74" s="142"/>
      <c r="I74" s="142"/>
      <c r="J74" s="142"/>
      <c r="K74" s="142"/>
      <c r="L74" s="142"/>
      <c r="M74" s="142"/>
      <c r="N74" s="142"/>
      <c r="O74" s="142"/>
      <c r="P74" s="142"/>
      <c r="Q74" s="142"/>
      <c r="R74" s="142"/>
      <c r="S74" s="129"/>
      <c r="T74" s="129"/>
      <c r="U74" s="129"/>
      <c r="V74" s="129"/>
      <c r="W74" s="129"/>
      <c r="X74" s="129"/>
      <c r="Y74" s="129"/>
      <c r="Z74" s="129"/>
      <c r="AA74" s="129"/>
      <c r="AB74" s="129"/>
      <c r="AC74" s="145">
        <v>164616.66</v>
      </c>
      <c r="AD74" s="60">
        <f t="shared" si="17"/>
        <v>164616.66</v>
      </c>
      <c r="AE74" s="140"/>
      <c r="AF74" s="140"/>
      <c r="AG74" s="61">
        <v>357000</v>
      </c>
      <c r="AH74" s="60">
        <f t="shared" si="19"/>
        <v>357000</v>
      </c>
      <c r="AI74" s="61">
        <v>550000</v>
      </c>
      <c r="AJ74" s="60">
        <f t="shared" si="20"/>
        <v>550000</v>
      </c>
      <c r="AK74" s="61">
        <v>376200</v>
      </c>
      <c r="AL74" s="60">
        <f t="shared" si="21"/>
        <v>376200</v>
      </c>
      <c r="AM74" s="143">
        <f t="shared" si="22"/>
        <v>361954.16500000004</v>
      </c>
      <c r="AN74" s="144">
        <f t="shared" si="18"/>
        <v>361954.16500000004</v>
      </c>
      <c r="AP74"/>
      <c r="AQ74"/>
      <c r="AR74"/>
      <c r="AS74"/>
      <c r="AT74"/>
      <c r="AU74"/>
      <c r="AV74"/>
      <c r="AW74"/>
      <c r="AX74"/>
      <c r="AY74"/>
      <c r="AZ74"/>
      <c r="BA74"/>
      <c r="BB74"/>
      <c r="BC74"/>
      <c r="BD74"/>
      <c r="BE74"/>
      <c r="BF74"/>
      <c r="BG74"/>
      <c r="BH74"/>
      <c r="BI74"/>
      <c r="BJ74"/>
      <c r="BK74"/>
      <c r="BL74"/>
      <c r="BM74"/>
      <c r="BN74"/>
      <c r="BO74"/>
    </row>
    <row r="75" spans="1:67" s="1" customFormat="1">
      <c r="A75" s="19">
        <v>4</v>
      </c>
      <c r="B75" s="17">
        <v>78181503</v>
      </c>
      <c r="C75" s="238"/>
      <c r="D75" s="18" t="s">
        <v>103</v>
      </c>
      <c r="E75" s="4" t="s">
        <v>27</v>
      </c>
      <c r="F75" s="19">
        <v>1</v>
      </c>
      <c r="G75" s="142"/>
      <c r="H75" s="142"/>
      <c r="I75" s="142"/>
      <c r="J75" s="142"/>
      <c r="K75" s="142"/>
      <c r="L75" s="142"/>
      <c r="M75" s="142"/>
      <c r="N75" s="142"/>
      <c r="O75" s="142"/>
      <c r="P75" s="142"/>
      <c r="Q75" s="142"/>
      <c r="R75" s="142"/>
      <c r="S75" s="129"/>
      <c r="T75" s="129"/>
      <c r="U75" s="129"/>
      <c r="V75" s="129"/>
      <c r="W75" s="129"/>
      <c r="X75" s="129"/>
      <c r="Y75" s="129"/>
      <c r="Z75" s="129"/>
      <c r="AA75" s="129"/>
      <c r="AB75" s="129"/>
      <c r="AC75" s="60">
        <v>172550</v>
      </c>
      <c r="AD75" s="60">
        <f t="shared" si="17"/>
        <v>172550</v>
      </c>
      <c r="AE75" s="140"/>
      <c r="AF75" s="140"/>
      <c r="AG75" s="61">
        <v>666400</v>
      </c>
      <c r="AH75" s="60">
        <f t="shared" si="19"/>
        <v>666400</v>
      </c>
      <c r="AI75" s="61">
        <v>560000</v>
      </c>
      <c r="AJ75" s="60">
        <f t="shared" si="20"/>
        <v>560000</v>
      </c>
      <c r="AK75" s="61">
        <v>680200</v>
      </c>
      <c r="AL75" s="60">
        <f t="shared" si="21"/>
        <v>680200</v>
      </c>
      <c r="AM75" s="143">
        <f t="shared" si="22"/>
        <v>519787.5</v>
      </c>
      <c r="AN75" s="144">
        <f t="shared" si="18"/>
        <v>519787.5</v>
      </c>
      <c r="AP75"/>
      <c r="AQ75"/>
      <c r="AR75"/>
      <c r="AS75"/>
      <c r="AT75"/>
      <c r="AU75"/>
      <c r="AV75"/>
      <c r="AW75"/>
      <c r="AX75"/>
      <c r="AY75"/>
      <c r="AZ75"/>
      <c r="BA75"/>
      <c r="BB75"/>
      <c r="BC75"/>
      <c r="BD75"/>
      <c r="BE75"/>
      <c r="BF75"/>
      <c r="BG75"/>
      <c r="BH75"/>
      <c r="BI75"/>
      <c r="BJ75"/>
      <c r="BK75"/>
      <c r="BL75"/>
      <c r="BM75"/>
      <c r="BN75"/>
      <c r="BO75"/>
    </row>
    <row r="76" spans="1:67" s="1" customFormat="1" ht="48">
      <c r="A76" s="19">
        <v>5</v>
      </c>
      <c r="B76" s="17">
        <v>78181503</v>
      </c>
      <c r="C76" s="238"/>
      <c r="D76" s="18" t="s">
        <v>104</v>
      </c>
      <c r="E76" s="4" t="s">
        <v>27</v>
      </c>
      <c r="F76" s="19">
        <v>2</v>
      </c>
      <c r="G76" s="142"/>
      <c r="H76" s="142"/>
      <c r="I76" s="142"/>
      <c r="J76" s="142"/>
      <c r="K76" s="142"/>
      <c r="L76" s="142"/>
      <c r="M76" s="142"/>
      <c r="N76" s="142"/>
      <c r="O76" s="142"/>
      <c r="P76" s="142"/>
      <c r="Q76" s="142"/>
      <c r="R76" s="142"/>
      <c r="S76" s="129"/>
      <c r="T76" s="129"/>
      <c r="U76" s="129"/>
      <c r="V76" s="129"/>
      <c r="W76" s="129"/>
      <c r="X76" s="129"/>
      <c r="Y76" s="129"/>
      <c r="Z76" s="129"/>
      <c r="AA76" s="129"/>
      <c r="AB76" s="129"/>
      <c r="AC76" s="60">
        <v>4986100</v>
      </c>
      <c r="AD76" s="60">
        <f t="shared" si="17"/>
        <v>9972200</v>
      </c>
      <c r="AE76" s="140"/>
      <c r="AF76" s="140"/>
      <c r="AG76" s="61">
        <v>8211000</v>
      </c>
      <c r="AH76" s="60">
        <f t="shared" si="19"/>
        <v>8211000</v>
      </c>
      <c r="AI76" s="61">
        <v>4600000</v>
      </c>
      <c r="AJ76" s="60">
        <f t="shared" si="20"/>
        <v>4600000</v>
      </c>
      <c r="AK76" s="61">
        <v>8947100</v>
      </c>
      <c r="AL76" s="60">
        <f t="shared" si="21"/>
        <v>8947100</v>
      </c>
      <c r="AM76" s="143">
        <f t="shared" si="22"/>
        <v>6686050</v>
      </c>
      <c r="AN76" s="144">
        <f t="shared" si="18"/>
        <v>13372100</v>
      </c>
      <c r="AP76"/>
      <c r="AQ76"/>
      <c r="AR76"/>
      <c r="AS76"/>
      <c r="AT76"/>
      <c r="AU76"/>
      <c r="AV76"/>
      <c r="AW76"/>
      <c r="AX76"/>
      <c r="AY76"/>
      <c r="AZ76"/>
      <c r="BA76"/>
      <c r="BB76"/>
      <c r="BC76"/>
      <c r="BD76"/>
      <c r="BE76"/>
      <c r="BF76"/>
      <c r="BG76"/>
      <c r="BH76"/>
      <c r="BI76"/>
      <c r="BJ76"/>
      <c r="BK76"/>
      <c r="BL76"/>
      <c r="BM76"/>
      <c r="BN76"/>
      <c r="BO76"/>
    </row>
    <row r="77" spans="1:67" s="1" customFormat="1" ht="48">
      <c r="A77" s="19">
        <v>6</v>
      </c>
      <c r="B77" s="17">
        <v>78181503</v>
      </c>
      <c r="C77" s="238"/>
      <c r="D77" s="18" t="s">
        <v>105</v>
      </c>
      <c r="E77" s="4" t="s">
        <v>27</v>
      </c>
      <c r="F77" s="19">
        <v>6</v>
      </c>
      <c r="G77" s="142"/>
      <c r="H77" s="142"/>
      <c r="I77" s="142"/>
      <c r="J77" s="142"/>
      <c r="K77" s="142"/>
      <c r="L77" s="142"/>
      <c r="M77" s="142"/>
      <c r="N77" s="142"/>
      <c r="O77" s="142"/>
      <c r="P77" s="142"/>
      <c r="Q77" s="142"/>
      <c r="R77" s="142"/>
      <c r="S77" s="129"/>
      <c r="T77" s="129"/>
      <c r="U77" s="129"/>
      <c r="V77" s="129"/>
      <c r="W77" s="129"/>
      <c r="X77" s="129"/>
      <c r="Y77" s="129"/>
      <c r="Z77" s="129"/>
      <c r="AA77" s="129"/>
      <c r="AB77" s="129"/>
      <c r="AC77" s="60">
        <v>1820700</v>
      </c>
      <c r="AD77" s="60">
        <f t="shared" si="17"/>
        <v>10924200</v>
      </c>
      <c r="AE77" s="140"/>
      <c r="AF77" s="140"/>
      <c r="AG77" s="61">
        <v>2879800</v>
      </c>
      <c r="AH77" s="60">
        <f t="shared" si="19"/>
        <v>2879800</v>
      </c>
      <c r="AI77" s="61">
        <v>1765000</v>
      </c>
      <c r="AJ77" s="60">
        <f t="shared" si="20"/>
        <v>1765000</v>
      </c>
      <c r="AK77" s="61">
        <v>3100800</v>
      </c>
      <c r="AL77" s="60">
        <f t="shared" si="21"/>
        <v>3100800</v>
      </c>
      <c r="AM77" s="143">
        <f t="shared" si="22"/>
        <v>2391575</v>
      </c>
      <c r="AN77" s="144">
        <f t="shared" si="18"/>
        <v>14349450</v>
      </c>
      <c r="AP77"/>
      <c r="AQ77"/>
      <c r="AR77"/>
      <c r="AS77"/>
      <c r="AT77"/>
      <c r="AU77"/>
      <c r="AV77"/>
      <c r="AW77"/>
      <c r="AX77"/>
      <c r="AY77"/>
      <c r="AZ77"/>
      <c r="BA77"/>
      <c r="BB77"/>
      <c r="BC77"/>
      <c r="BD77"/>
      <c r="BE77"/>
      <c r="BF77"/>
      <c r="BG77"/>
      <c r="BH77"/>
      <c r="BI77"/>
      <c r="BJ77"/>
      <c r="BK77"/>
      <c r="BL77"/>
      <c r="BM77"/>
      <c r="BN77"/>
      <c r="BO77"/>
    </row>
    <row r="78" spans="1:67" s="1" customFormat="1" ht="16" thickBot="1">
      <c r="A78" s="239" t="s">
        <v>106</v>
      </c>
      <c r="B78" s="240"/>
      <c r="C78" s="240"/>
      <c r="D78" s="240"/>
      <c r="E78" s="52"/>
      <c r="F78" s="52"/>
      <c r="G78" s="53"/>
      <c r="H78" s="53"/>
      <c r="I78" s="53"/>
      <c r="J78" s="53"/>
      <c r="K78" s="53"/>
      <c r="L78" s="53"/>
      <c r="M78" s="53"/>
      <c r="N78" s="53"/>
      <c r="O78" s="53"/>
      <c r="P78" s="53"/>
      <c r="Q78" s="53"/>
      <c r="R78" s="53"/>
      <c r="S78" s="53"/>
      <c r="T78" s="53"/>
      <c r="U78" s="53"/>
      <c r="V78" s="53"/>
      <c r="W78" s="53"/>
      <c r="X78" s="53"/>
      <c r="Y78" s="53"/>
      <c r="Z78" s="53"/>
      <c r="AA78" s="53"/>
      <c r="AB78" s="53"/>
      <c r="AC78" s="53"/>
      <c r="AD78" s="53"/>
      <c r="AE78" s="53"/>
      <c r="AF78" s="53"/>
      <c r="AG78" s="53"/>
      <c r="AH78" s="53"/>
      <c r="AI78" s="53"/>
      <c r="AJ78" s="53"/>
      <c r="AK78" s="146"/>
      <c r="AL78" s="146"/>
      <c r="AM78" s="147"/>
      <c r="AN78" s="148">
        <f>SUM(AN72:AN77)</f>
        <v>29876498.164999999</v>
      </c>
      <c r="AO78" s="31">
        <f>+AN71+AN78</f>
        <v>129323273.16499999</v>
      </c>
      <c r="AP78"/>
      <c r="AQ78"/>
      <c r="AR78"/>
      <c r="AS78"/>
      <c r="AT78"/>
      <c r="AU78"/>
      <c r="AV78"/>
      <c r="AW78"/>
      <c r="AX78"/>
      <c r="AY78"/>
      <c r="AZ78"/>
      <c r="BA78"/>
      <c r="BB78"/>
      <c r="BC78"/>
      <c r="BD78"/>
      <c r="BE78"/>
      <c r="BF78"/>
      <c r="BG78"/>
      <c r="BH78"/>
      <c r="BI78"/>
      <c r="BJ78"/>
      <c r="BK78"/>
      <c r="BL78"/>
      <c r="BM78"/>
      <c r="BN78"/>
      <c r="BO78"/>
    </row>
    <row r="79" spans="1:67" s="1" customFormat="1" ht="24.65" customHeight="1" thickBot="1">
      <c r="A79" s="55"/>
      <c r="B79" s="55"/>
      <c r="C79" s="55"/>
      <c r="D79" s="55"/>
      <c r="E79" s="55"/>
      <c r="F79" s="55"/>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270" t="s">
        <v>107</v>
      </c>
      <c r="AL79" s="271"/>
      <c r="AM79" s="271"/>
      <c r="AN79" s="149">
        <f>SUM(AN78,AN71,AN41)</f>
        <v>178420829.83166665</v>
      </c>
      <c r="AP79"/>
      <c r="AQ79"/>
      <c r="AR79"/>
      <c r="AS79"/>
      <c r="AT79"/>
      <c r="AU79"/>
      <c r="AV79"/>
      <c r="AW79"/>
      <c r="AX79"/>
      <c r="AY79"/>
      <c r="AZ79"/>
      <c r="BA79"/>
      <c r="BB79"/>
      <c r="BC79"/>
      <c r="BD79"/>
      <c r="BE79"/>
      <c r="BF79"/>
      <c r="BG79"/>
      <c r="BH79"/>
      <c r="BI79"/>
      <c r="BJ79"/>
      <c r="BK79"/>
      <c r="BL79"/>
      <c r="BM79"/>
      <c r="BN79"/>
      <c r="BO79"/>
    </row>
    <row r="80" spans="1:67" s="1" customFormat="1" ht="24.65" customHeight="1">
      <c r="A80" s="55"/>
      <c r="B80" s="55"/>
      <c r="C80" s="55"/>
      <c r="D80" s="55"/>
      <c r="E80" s="55"/>
      <c r="F80" s="55"/>
      <c r="G80" s="56"/>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7"/>
      <c r="AN80" s="57"/>
      <c r="AO80"/>
      <c r="AP80"/>
      <c r="AQ80"/>
      <c r="AR80"/>
      <c r="AS80"/>
      <c r="AT80"/>
      <c r="AU80"/>
      <c r="AV80"/>
      <c r="AW80"/>
      <c r="AX80"/>
      <c r="AY80"/>
      <c r="AZ80"/>
      <c r="BA80"/>
      <c r="BB80"/>
      <c r="BC80"/>
      <c r="BD80"/>
      <c r="BE80"/>
      <c r="BF80"/>
      <c r="BG80"/>
      <c r="BH80"/>
      <c r="BI80"/>
      <c r="BJ80"/>
      <c r="BK80"/>
      <c r="BL80"/>
      <c r="BM80"/>
      <c r="BN80"/>
      <c r="BO80"/>
    </row>
    <row r="81" spans="1:67" s="1" customFormat="1" ht="24.65" customHeight="1">
      <c r="A81" s="55"/>
      <c r="B81" s="55"/>
      <c r="C81" s="55"/>
      <c r="D81" s="55"/>
      <c r="E81" s="55"/>
      <c r="F81" s="55"/>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7"/>
      <c r="AN81" s="57"/>
      <c r="AO81"/>
      <c r="AP81"/>
      <c r="AQ81"/>
      <c r="AR81"/>
      <c r="AS81"/>
      <c r="AT81"/>
      <c r="AU81"/>
      <c r="AV81"/>
      <c r="AW81"/>
      <c r="AX81"/>
      <c r="AY81"/>
      <c r="AZ81"/>
      <c r="BA81"/>
      <c r="BB81"/>
      <c r="BC81"/>
      <c r="BD81"/>
      <c r="BE81"/>
      <c r="BF81"/>
      <c r="BG81"/>
      <c r="BH81"/>
      <c r="BI81"/>
      <c r="BJ81"/>
      <c r="BK81"/>
      <c r="BL81"/>
      <c r="BM81"/>
      <c r="BN81"/>
      <c r="BO81"/>
    </row>
    <row r="82" spans="1:67" s="1" customFormat="1">
      <c r="AO82"/>
      <c r="AP82"/>
      <c r="AQ82"/>
      <c r="AR82"/>
      <c r="AS82"/>
      <c r="AT82"/>
      <c r="AU82"/>
      <c r="AV82"/>
      <c r="AW82"/>
      <c r="AX82"/>
      <c r="AY82"/>
      <c r="AZ82"/>
      <c r="BA82"/>
      <c r="BB82"/>
      <c r="BC82"/>
      <c r="BD82"/>
      <c r="BE82"/>
      <c r="BF82"/>
      <c r="BG82"/>
      <c r="BH82"/>
      <c r="BI82"/>
      <c r="BJ82"/>
      <c r="BK82"/>
      <c r="BL82"/>
      <c r="BM82"/>
      <c r="BN82"/>
      <c r="BO82"/>
    </row>
    <row r="83" spans="1:67" s="1" customFormat="1">
      <c r="AO83"/>
      <c r="AP83"/>
      <c r="AQ83"/>
      <c r="AR83"/>
      <c r="AS83"/>
      <c r="AT83"/>
      <c r="AU83"/>
      <c r="AV83"/>
      <c r="AW83"/>
      <c r="AX83"/>
      <c r="AY83"/>
      <c r="AZ83"/>
      <c r="BA83"/>
      <c r="BB83"/>
      <c r="BC83"/>
      <c r="BD83"/>
      <c r="BE83"/>
      <c r="BF83"/>
      <c r="BG83"/>
      <c r="BH83"/>
      <c r="BI83"/>
      <c r="BJ83"/>
      <c r="BK83"/>
      <c r="BL83"/>
      <c r="BM83"/>
      <c r="BN83"/>
      <c r="BO83"/>
    </row>
    <row r="84" spans="1:67" s="1" customFormat="1">
      <c r="AO84"/>
      <c r="AP84"/>
      <c r="AQ84"/>
      <c r="AR84"/>
      <c r="AS84"/>
      <c r="AT84"/>
      <c r="AU84"/>
      <c r="AV84"/>
      <c r="AW84"/>
      <c r="AX84"/>
      <c r="AY84"/>
      <c r="AZ84"/>
      <c r="BA84"/>
      <c r="BB84"/>
      <c r="BC84"/>
      <c r="BD84"/>
      <c r="BE84"/>
      <c r="BF84"/>
      <c r="BG84"/>
      <c r="BH84"/>
      <c r="BI84"/>
      <c r="BJ84"/>
      <c r="BK84"/>
      <c r="BL84"/>
      <c r="BM84"/>
      <c r="BN84"/>
      <c r="BO84"/>
    </row>
    <row r="85" spans="1:67" s="1" customFormat="1">
      <c r="AO85"/>
      <c r="AP85"/>
      <c r="AQ85"/>
      <c r="AR85"/>
      <c r="AS85"/>
      <c r="AT85"/>
      <c r="AU85"/>
      <c r="AV85"/>
      <c r="AW85"/>
      <c r="AX85"/>
      <c r="AY85"/>
      <c r="AZ85"/>
      <c r="BA85"/>
      <c r="BB85"/>
      <c r="BC85"/>
      <c r="BD85"/>
      <c r="BE85"/>
      <c r="BF85"/>
      <c r="BG85"/>
      <c r="BH85"/>
      <c r="BI85"/>
      <c r="BJ85"/>
      <c r="BK85"/>
      <c r="BL85"/>
      <c r="BM85"/>
      <c r="BN85"/>
      <c r="BO85"/>
    </row>
    <row r="86" spans="1:67" s="1" customFormat="1">
      <c r="AO86"/>
      <c r="AP86"/>
      <c r="AQ86"/>
      <c r="AR86"/>
      <c r="AS86"/>
      <c r="AT86"/>
      <c r="AU86"/>
      <c r="AV86"/>
      <c r="AW86"/>
      <c r="AX86"/>
      <c r="AY86"/>
      <c r="AZ86"/>
      <c r="BA86"/>
      <c r="BB86"/>
      <c r="BC86"/>
      <c r="BD86"/>
      <c r="BE86"/>
      <c r="BF86"/>
      <c r="BG86"/>
      <c r="BH86"/>
      <c r="BI86"/>
      <c r="BJ86"/>
      <c r="BK86"/>
      <c r="BL86"/>
      <c r="BM86"/>
      <c r="BN86"/>
      <c r="BO86"/>
    </row>
    <row r="87" spans="1:67" s="1" customFormat="1">
      <c r="A87" s="233"/>
      <c r="B87" s="233"/>
      <c r="C87" s="233"/>
      <c r="D87" s="233"/>
      <c r="E87" s="233"/>
      <c r="F87" s="233"/>
      <c r="G87" s="233"/>
      <c r="H87" s="233"/>
      <c r="I87" s="233"/>
      <c r="J87" s="233"/>
      <c r="K87" s="233"/>
      <c r="L87" s="233"/>
      <c r="M87" s="233"/>
      <c r="N87" s="233"/>
      <c r="O87" s="233"/>
      <c r="P87" s="233"/>
      <c r="Q87" s="233"/>
      <c r="R87" s="233"/>
      <c r="S87" s="233"/>
      <c r="T87" s="233"/>
      <c r="U87" s="233"/>
      <c r="V87" s="233"/>
      <c r="W87" s="233"/>
      <c r="X87" s="233"/>
      <c r="Y87" s="233"/>
      <c r="Z87" s="233"/>
      <c r="AA87" s="233"/>
      <c r="AB87" s="233"/>
      <c r="AC87" s="233"/>
      <c r="AD87" s="233"/>
      <c r="AE87" s="233"/>
      <c r="AF87" s="233"/>
      <c r="AG87" s="233"/>
      <c r="AH87" s="233"/>
      <c r="AI87" s="233"/>
      <c r="AJ87" s="233"/>
      <c r="AK87" s="233"/>
      <c r="AL87" s="233"/>
      <c r="AM87" s="233"/>
      <c r="AN87" s="58"/>
      <c r="AO87"/>
      <c r="AP87"/>
      <c r="AQ87"/>
      <c r="AR87"/>
      <c r="AS87"/>
      <c r="AT87"/>
      <c r="AU87"/>
      <c r="AV87"/>
      <c r="AW87"/>
      <c r="AX87"/>
      <c r="AY87"/>
      <c r="AZ87"/>
      <c r="BA87"/>
      <c r="BB87"/>
      <c r="BC87"/>
      <c r="BD87"/>
      <c r="BE87"/>
      <c r="BF87"/>
      <c r="BG87"/>
      <c r="BH87"/>
      <c r="BI87"/>
      <c r="BJ87"/>
      <c r="BK87"/>
      <c r="BL87"/>
      <c r="BM87"/>
      <c r="BN87"/>
      <c r="BO87"/>
    </row>
    <row r="88" spans="1:67" s="1" customFormat="1">
      <c r="A88" s="233"/>
      <c r="B88" s="233"/>
      <c r="C88" s="233"/>
      <c r="D88" s="233"/>
      <c r="E88" s="233"/>
      <c r="F88" s="233"/>
      <c r="G88" s="233"/>
      <c r="H88" s="233"/>
      <c r="I88" s="233"/>
      <c r="J88" s="233"/>
      <c r="K88" s="233"/>
      <c r="L88" s="233"/>
      <c r="M88" s="233"/>
      <c r="N88" s="233"/>
      <c r="O88" s="233"/>
      <c r="P88" s="233"/>
      <c r="Q88" s="233"/>
      <c r="R88" s="233"/>
      <c r="S88" s="233"/>
      <c r="T88" s="233"/>
      <c r="U88" s="233"/>
      <c r="V88" s="233"/>
      <c r="W88" s="233"/>
      <c r="X88" s="233"/>
      <c r="Y88" s="233"/>
      <c r="Z88" s="233"/>
      <c r="AA88" s="233"/>
      <c r="AB88" s="233"/>
      <c r="AC88" s="233"/>
      <c r="AD88" s="233"/>
      <c r="AE88" s="233"/>
      <c r="AF88" s="233"/>
      <c r="AG88" s="233"/>
      <c r="AH88" s="233"/>
      <c r="AI88" s="233"/>
      <c r="AJ88" s="233"/>
      <c r="AK88" s="233"/>
      <c r="AL88" s="233"/>
      <c r="AM88" s="233"/>
      <c r="AN88" s="58"/>
      <c r="AO88"/>
      <c r="AP88"/>
      <c r="AQ88"/>
      <c r="AR88"/>
      <c r="AS88"/>
      <c r="AT88"/>
      <c r="AU88"/>
      <c r="AV88"/>
      <c r="AW88"/>
      <c r="AX88"/>
      <c r="AY88"/>
      <c r="AZ88"/>
      <c r="BA88"/>
      <c r="BB88"/>
      <c r="BC88"/>
      <c r="BD88"/>
      <c r="BE88"/>
      <c r="BF88"/>
      <c r="BG88"/>
      <c r="BH88"/>
      <c r="BI88"/>
      <c r="BJ88"/>
      <c r="BK88"/>
      <c r="BL88"/>
      <c r="BM88"/>
      <c r="BN88"/>
      <c r="BO88"/>
    </row>
    <row r="89" spans="1:67" s="1" customFormat="1">
      <c r="A89" s="233"/>
      <c r="B89" s="233"/>
      <c r="C89" s="233"/>
      <c r="D89" s="233"/>
      <c r="E89" s="233"/>
      <c r="F89" s="233"/>
      <c r="G89" s="233"/>
      <c r="H89" s="233"/>
      <c r="I89" s="233"/>
      <c r="J89" s="233"/>
      <c r="K89" s="233"/>
      <c r="L89" s="233"/>
      <c r="M89" s="233"/>
      <c r="N89" s="233"/>
      <c r="O89" s="233"/>
      <c r="P89" s="233"/>
      <c r="Q89" s="233"/>
      <c r="R89" s="233"/>
      <c r="S89" s="233"/>
      <c r="T89" s="233"/>
      <c r="U89" s="233"/>
      <c r="V89" s="233"/>
      <c r="W89" s="233"/>
      <c r="X89" s="233"/>
      <c r="Y89" s="233"/>
      <c r="Z89" s="233"/>
      <c r="AA89" s="233"/>
      <c r="AB89" s="233"/>
      <c r="AC89" s="233"/>
      <c r="AD89" s="233"/>
      <c r="AE89" s="233"/>
      <c r="AF89" s="233"/>
      <c r="AG89" s="233"/>
      <c r="AH89" s="233"/>
      <c r="AI89" s="233"/>
      <c r="AJ89" s="233"/>
      <c r="AK89" s="233"/>
      <c r="AL89" s="233"/>
      <c r="AM89" s="233"/>
      <c r="AN89" s="58"/>
      <c r="AO89"/>
      <c r="AP89"/>
      <c r="AQ89"/>
      <c r="AR89"/>
      <c r="AS89"/>
      <c r="AT89"/>
      <c r="AU89"/>
      <c r="AV89"/>
      <c r="AW89"/>
      <c r="AX89"/>
      <c r="AY89"/>
      <c r="AZ89"/>
      <c r="BA89"/>
      <c r="BB89"/>
      <c r="BC89"/>
      <c r="BD89"/>
      <c r="BE89"/>
      <c r="BF89"/>
      <c r="BG89"/>
      <c r="BH89"/>
      <c r="BI89"/>
      <c r="BJ89"/>
      <c r="BK89"/>
      <c r="BL89"/>
      <c r="BM89"/>
      <c r="BN89"/>
      <c r="BO89"/>
    </row>
    <row r="90" spans="1:67" s="1" customFormat="1" ht="20.25" customHeight="1">
      <c r="A90" s="234"/>
      <c r="B90" s="234"/>
      <c r="C90" s="234"/>
      <c r="D90" s="234"/>
      <c r="E90" s="234"/>
      <c r="F90" s="234"/>
      <c r="G90" s="234"/>
      <c r="H90" s="234"/>
      <c r="I90" s="234"/>
      <c r="J90" s="234"/>
      <c r="K90" s="234"/>
      <c r="L90" s="234"/>
      <c r="M90" s="234"/>
      <c r="N90" s="234"/>
      <c r="O90" s="234"/>
      <c r="P90" s="234"/>
      <c r="Q90" s="234"/>
      <c r="R90" s="234"/>
      <c r="S90" s="234"/>
      <c r="T90" s="234"/>
      <c r="U90" s="234"/>
      <c r="V90" s="234"/>
      <c r="W90" s="234"/>
      <c r="X90" s="234"/>
      <c r="Y90" s="234"/>
      <c r="Z90" s="234"/>
      <c r="AA90" s="234"/>
      <c r="AB90" s="234"/>
      <c r="AC90" s="234"/>
      <c r="AD90" s="234"/>
      <c r="AE90" s="234"/>
      <c r="AF90" s="234"/>
      <c r="AG90" s="234"/>
      <c r="AH90" s="234"/>
      <c r="AI90" s="234"/>
      <c r="AJ90" s="234"/>
      <c r="AK90" s="234"/>
      <c r="AL90" s="234"/>
      <c r="AM90" s="234"/>
      <c r="AN90" s="59"/>
      <c r="AO90"/>
      <c r="AP90"/>
      <c r="AQ90"/>
      <c r="AR90"/>
      <c r="AS90"/>
      <c r="AT90"/>
      <c r="AU90"/>
      <c r="AV90"/>
      <c r="AW90"/>
      <c r="AX90"/>
      <c r="AY90"/>
      <c r="AZ90"/>
      <c r="BA90"/>
      <c r="BB90"/>
      <c r="BC90"/>
      <c r="BD90"/>
      <c r="BE90"/>
      <c r="BF90"/>
      <c r="BG90"/>
      <c r="BH90"/>
      <c r="BI90"/>
      <c r="BJ90"/>
      <c r="BK90"/>
      <c r="BL90"/>
      <c r="BM90"/>
      <c r="BN90"/>
      <c r="BO90"/>
    </row>
    <row r="91" spans="1:67" s="1" customFormat="1">
      <c r="AO91"/>
      <c r="AP91"/>
      <c r="AQ91"/>
      <c r="AR91"/>
      <c r="AS91"/>
      <c r="AT91"/>
      <c r="AU91"/>
      <c r="AV91"/>
      <c r="AW91"/>
      <c r="AX91"/>
      <c r="AY91"/>
      <c r="AZ91"/>
      <c r="BA91"/>
      <c r="BB91"/>
      <c r="BC91"/>
      <c r="BD91"/>
      <c r="BE91"/>
      <c r="BF91"/>
      <c r="BG91"/>
      <c r="BH91"/>
      <c r="BI91"/>
      <c r="BJ91"/>
      <c r="BK91"/>
      <c r="BL91"/>
      <c r="BM91"/>
      <c r="BN91"/>
      <c r="BO91"/>
    </row>
    <row r="92" spans="1:67" s="1" customFormat="1">
      <c r="AO92"/>
      <c r="AP92"/>
      <c r="AQ92"/>
      <c r="AR92"/>
      <c r="AS92"/>
      <c r="AT92"/>
      <c r="AU92"/>
      <c r="AV92"/>
      <c r="AW92"/>
      <c r="AX92"/>
      <c r="AY92"/>
      <c r="AZ92"/>
      <c r="BA92"/>
      <c r="BB92"/>
      <c r="BC92"/>
      <c r="BD92"/>
      <c r="BE92"/>
      <c r="BF92"/>
      <c r="BG92"/>
      <c r="BH92"/>
      <c r="BI92"/>
      <c r="BJ92"/>
      <c r="BK92"/>
      <c r="BL92"/>
      <c r="BM92"/>
      <c r="BN92"/>
      <c r="BO92"/>
    </row>
    <row r="93" spans="1:67" s="1" customFormat="1">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row>
    <row r="94" spans="1:67" s="1" customFormat="1">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row>
    <row r="95" spans="1:67" s="1" customFormat="1">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row>
    <row r="96" spans="1:67" s="1" customFormat="1">
      <c r="A96" s="233"/>
      <c r="B96" s="233"/>
      <c r="C96" s="233"/>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row>
    <row r="97" spans="1:67" s="1" customFormat="1">
      <c r="A97" s="233"/>
      <c r="B97" s="233"/>
      <c r="C97" s="233"/>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row>
    <row r="98" spans="1:67" s="1" customFormat="1">
      <c r="A98" s="233"/>
      <c r="B98" s="233"/>
      <c r="C98" s="233"/>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row>
    <row r="99" spans="1:67" s="1" customFormat="1">
      <c r="A99" s="234"/>
      <c r="B99" s="234"/>
      <c r="C99" s="234"/>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row>
    <row r="100" spans="1:67" s="1" customFormat="1">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row>
  </sheetData>
  <autoFilter ref="AN1:AN99" xr:uid="{4124735A-88BB-4158-B2CE-4E92587DFE12}"/>
  <mergeCells count="68">
    <mergeCell ref="S4:AB4"/>
    <mergeCell ref="AK79:AM79"/>
    <mergeCell ref="A2:AN2"/>
    <mergeCell ref="A3:AN3"/>
    <mergeCell ref="A4:A6"/>
    <mergeCell ref="B4:B6"/>
    <mergeCell ref="C4:C6"/>
    <mergeCell ref="D4:D6"/>
    <mergeCell ref="E4:E6"/>
    <mergeCell ref="F4:F6"/>
    <mergeCell ref="G4:H5"/>
    <mergeCell ref="I4:R4"/>
    <mergeCell ref="AI4:AJ5"/>
    <mergeCell ref="AK4:AL5"/>
    <mergeCell ref="AM4:AN5"/>
    <mergeCell ref="C23:C25"/>
    <mergeCell ref="C28:C31"/>
    <mergeCell ref="Y5:Z5"/>
    <mergeCell ref="AA5:AB5"/>
    <mergeCell ref="Q5:R5"/>
    <mergeCell ref="W5:X5"/>
    <mergeCell ref="S5:T5"/>
    <mergeCell ref="A42:AN42"/>
    <mergeCell ref="A43:A45"/>
    <mergeCell ref="B43:B45"/>
    <mergeCell ref="C43:C45"/>
    <mergeCell ref="AE4:AF5"/>
    <mergeCell ref="U5:V5"/>
    <mergeCell ref="AC4:AD5"/>
    <mergeCell ref="AG4:AH5"/>
    <mergeCell ref="C32:C40"/>
    <mergeCell ref="I5:J5"/>
    <mergeCell ref="K5:L5"/>
    <mergeCell ref="M5:N5"/>
    <mergeCell ref="O5:P5"/>
    <mergeCell ref="C7:C19"/>
    <mergeCell ref="C20:C22"/>
    <mergeCell ref="C26:C27"/>
    <mergeCell ref="A67:A70"/>
    <mergeCell ref="B67:B70"/>
    <mergeCell ref="C67:C70"/>
    <mergeCell ref="A46:A53"/>
    <mergeCell ref="B46:B53"/>
    <mergeCell ref="C46:C53"/>
    <mergeCell ref="A54:A55"/>
    <mergeCell ref="B54:B55"/>
    <mergeCell ref="C54:C55"/>
    <mergeCell ref="A56:A58"/>
    <mergeCell ref="B56:B58"/>
    <mergeCell ref="C56:C58"/>
    <mergeCell ref="A59:A66"/>
    <mergeCell ref="B59:B66"/>
    <mergeCell ref="C59:C66"/>
    <mergeCell ref="A98:C98"/>
    <mergeCell ref="A99:C99"/>
    <mergeCell ref="A71:AM71"/>
    <mergeCell ref="A89:C89"/>
    <mergeCell ref="D89:AM89"/>
    <mergeCell ref="A90:C90"/>
    <mergeCell ref="D90:AM90"/>
    <mergeCell ref="A96:C96"/>
    <mergeCell ref="A97:C97"/>
    <mergeCell ref="C72:C77"/>
    <mergeCell ref="A78:D78"/>
    <mergeCell ref="A87:C87"/>
    <mergeCell ref="D87:AM87"/>
    <mergeCell ref="A88:C88"/>
    <mergeCell ref="D88:AM88"/>
  </mergeCells>
  <pageMargins left="0.7" right="0.7" top="0.75" bottom="0.75" header="0.3" footer="0.3"/>
  <pageSetup scale="2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76CF8-DC7F-4FCC-BCC7-5F8D4945077D}">
  <sheetPr>
    <tabColor theme="4" tint="-0.499984740745262"/>
  </sheetPr>
  <dimension ref="A1:BN220"/>
  <sheetViews>
    <sheetView tabSelected="1" topLeftCell="A90" zoomScale="55" zoomScaleNormal="55" zoomScaleSheetLayoutView="55" workbookViewId="0">
      <selection activeCell="G97" sqref="G97"/>
    </sheetView>
  </sheetViews>
  <sheetFormatPr baseColWidth="10" defaultColWidth="10.84375" defaultRowHeight="15.5" outlineLevelCol="1"/>
  <cols>
    <col min="1" max="1" width="5.23046875" style="219" customWidth="1"/>
    <col min="2" max="2" width="105.07421875" style="219" customWidth="1"/>
    <col min="3" max="3" width="26.84375" style="219" customWidth="1"/>
    <col min="4" max="4" width="18" style="230" customWidth="1"/>
    <col min="5" max="5" width="25.07421875" style="219" customWidth="1"/>
    <col min="6" max="6" width="22.84375" style="219" customWidth="1"/>
    <col min="7" max="13" width="22.07421875" style="219" customWidth="1" outlineLevel="1"/>
    <col min="14" max="14" width="9.84375" style="219" hidden="1" customWidth="1"/>
    <col min="15" max="15" width="11.07421875" style="219" hidden="1" customWidth="1"/>
    <col min="16" max="16" width="10.765625" style="219" hidden="1" customWidth="1"/>
    <col min="17" max="17" width="10.07421875" style="219" hidden="1" customWidth="1"/>
    <col min="18" max="18" width="9.69140625" style="219" hidden="1" customWidth="1"/>
    <col min="19" max="19" width="10.84375" style="219" hidden="1" customWidth="1"/>
    <col min="20" max="20" width="11.53515625" style="219" hidden="1" customWidth="1"/>
    <col min="21" max="23" width="11.07421875" style="219" hidden="1" customWidth="1"/>
    <col min="24" max="25" width="14.07421875" style="219" hidden="1" customWidth="1"/>
    <col min="26" max="26" width="9.84375" style="219" hidden="1" customWidth="1"/>
    <col min="27" max="27" width="11.07421875" style="219" hidden="1" customWidth="1"/>
    <col min="28" max="28" width="10.765625" style="219" hidden="1" customWidth="1"/>
    <col min="29" max="29" width="10.07421875" style="219" hidden="1" customWidth="1"/>
    <col min="30" max="30" width="9.69140625" style="219" hidden="1" customWidth="1"/>
    <col min="31" max="31" width="10.84375" style="219" hidden="1" customWidth="1"/>
    <col min="32" max="32" width="11.53515625" style="219" hidden="1" customWidth="1"/>
    <col min="33" max="35" width="11.07421875" style="219" hidden="1" customWidth="1"/>
    <col min="36" max="37" width="14.07421875" style="219" hidden="1" customWidth="1"/>
    <col min="38" max="38" width="13" style="219" hidden="1" customWidth="1"/>
    <col min="39" max="39" width="13.84375" style="219" hidden="1" customWidth="1"/>
    <col min="40" max="40" width="33.765625" style="219" customWidth="1"/>
    <col min="41" max="16384" width="10.84375" style="219"/>
  </cols>
  <sheetData>
    <row r="1" spans="1:66" s="58" customFormat="1" ht="24.65" customHeight="1">
      <c r="A1" s="55"/>
      <c r="B1" s="207" t="s">
        <v>17</v>
      </c>
      <c r="C1" s="207" t="s">
        <v>108</v>
      </c>
      <c r="D1" s="227"/>
      <c r="E1" s="207" t="s">
        <v>109</v>
      </c>
      <c r="F1" s="207" t="s">
        <v>110</v>
      </c>
      <c r="G1" s="57" t="s">
        <v>111</v>
      </c>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219"/>
      <c r="AO1" s="219"/>
      <c r="AP1" s="219"/>
      <c r="AQ1" s="219"/>
      <c r="AR1" s="219"/>
      <c r="AS1" s="219"/>
      <c r="AT1" s="219"/>
      <c r="AU1" s="219"/>
      <c r="AV1" s="219"/>
      <c r="AW1" s="219"/>
      <c r="AX1" s="219"/>
      <c r="AY1" s="219"/>
      <c r="AZ1" s="219"/>
      <c r="BA1" s="219"/>
      <c r="BB1" s="219"/>
      <c r="BC1" s="219"/>
      <c r="BD1" s="219"/>
      <c r="BE1" s="219"/>
      <c r="BF1" s="219"/>
      <c r="BG1" s="219"/>
      <c r="BH1" s="219"/>
      <c r="BI1" s="219"/>
      <c r="BJ1" s="219"/>
      <c r="BK1" s="219"/>
      <c r="BL1" s="219"/>
      <c r="BM1" s="219"/>
      <c r="BN1" s="219"/>
    </row>
    <row r="2" spans="1:66" s="58" customFormat="1" ht="37">
      <c r="A2" s="58">
        <v>1</v>
      </c>
      <c r="B2" s="221" t="s">
        <v>112</v>
      </c>
      <c r="C2" s="221" t="s">
        <v>113</v>
      </c>
      <c r="D2" s="229">
        <v>1</v>
      </c>
      <c r="E2" s="209">
        <v>585000</v>
      </c>
      <c r="F2" s="209">
        <v>673000</v>
      </c>
      <c r="G2" s="220">
        <f>AVERAGE(E2:F2)</f>
        <v>629000</v>
      </c>
      <c r="AN2" s="21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row>
    <row r="3" spans="1:66" s="58" customFormat="1" ht="37">
      <c r="A3" s="58">
        <v>2</v>
      </c>
      <c r="B3" s="221" t="s">
        <v>114</v>
      </c>
      <c r="C3" s="221" t="s">
        <v>113</v>
      </c>
      <c r="D3" s="229">
        <v>1</v>
      </c>
      <c r="E3" s="209">
        <v>145000</v>
      </c>
      <c r="F3" s="209">
        <v>170000</v>
      </c>
      <c r="G3" s="220">
        <f t="shared" ref="G3:G67" si="0">AVERAGE(E3:F3)</f>
        <v>157500</v>
      </c>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row>
    <row r="4" spans="1:66" s="58" customFormat="1" ht="18.5">
      <c r="A4" s="58">
        <v>3</v>
      </c>
      <c r="B4" s="221" t="s">
        <v>115</v>
      </c>
      <c r="C4" s="221" t="s">
        <v>113</v>
      </c>
      <c r="D4" s="229">
        <v>1</v>
      </c>
      <c r="E4" s="209">
        <v>220000</v>
      </c>
      <c r="F4" s="209">
        <v>260000</v>
      </c>
      <c r="G4" s="220">
        <f t="shared" si="0"/>
        <v>240000</v>
      </c>
      <c r="AN4" s="219"/>
      <c r="AO4" s="219"/>
      <c r="AP4" s="219"/>
      <c r="AQ4" s="219"/>
      <c r="AR4" s="219"/>
      <c r="AS4" s="219"/>
      <c r="AT4" s="219"/>
      <c r="AU4" s="219"/>
      <c r="AV4" s="219"/>
      <c r="AW4" s="219"/>
      <c r="AX4" s="219"/>
      <c r="AY4" s="219"/>
      <c r="AZ4" s="219"/>
      <c r="BA4" s="219"/>
      <c r="BB4" s="219"/>
      <c r="BC4" s="219"/>
      <c r="BD4" s="219"/>
      <c r="BE4" s="219"/>
      <c r="BF4" s="219"/>
      <c r="BG4" s="219"/>
      <c r="BH4" s="219"/>
      <c r="BI4" s="219"/>
      <c r="BJ4" s="219"/>
      <c r="BK4" s="219"/>
      <c r="BL4" s="219"/>
      <c r="BM4" s="219"/>
      <c r="BN4" s="219"/>
    </row>
    <row r="5" spans="1:66" s="58" customFormat="1" ht="18.5">
      <c r="A5" s="58">
        <v>4</v>
      </c>
      <c r="B5" s="221" t="s">
        <v>116</v>
      </c>
      <c r="C5" s="221" t="s">
        <v>113</v>
      </c>
      <c r="D5" s="229">
        <v>1</v>
      </c>
      <c r="E5" s="209">
        <v>40000</v>
      </c>
      <c r="F5" s="209">
        <v>50000</v>
      </c>
      <c r="G5" s="220">
        <f t="shared" si="0"/>
        <v>45000</v>
      </c>
      <c r="AN5" s="219"/>
      <c r="AO5" s="219"/>
      <c r="AP5" s="219"/>
      <c r="AQ5" s="219"/>
      <c r="AR5" s="219"/>
      <c r="AS5" s="219"/>
      <c r="AT5" s="219"/>
      <c r="AU5" s="219"/>
      <c r="AV5" s="219"/>
      <c r="AW5" s="219"/>
      <c r="AX5" s="219"/>
      <c r="AY5" s="219"/>
      <c r="AZ5" s="219"/>
      <c r="BA5" s="219"/>
      <c r="BB5" s="219"/>
      <c r="BC5" s="219"/>
      <c r="BD5" s="219"/>
      <c r="BE5" s="219"/>
      <c r="BF5" s="219"/>
      <c r="BG5" s="219"/>
      <c r="BH5" s="219"/>
      <c r="BI5" s="219"/>
      <c r="BJ5" s="219"/>
      <c r="BK5" s="219"/>
      <c r="BL5" s="219"/>
      <c r="BM5" s="219"/>
      <c r="BN5" s="219"/>
    </row>
    <row r="6" spans="1:66" s="58" customFormat="1" ht="18.5">
      <c r="A6" s="58">
        <v>5</v>
      </c>
      <c r="B6" s="221" t="s">
        <v>117</v>
      </c>
      <c r="C6" s="221" t="s">
        <v>113</v>
      </c>
      <c r="D6" s="229">
        <v>1</v>
      </c>
      <c r="E6" s="209">
        <v>40000</v>
      </c>
      <c r="F6" s="209">
        <v>50000</v>
      </c>
      <c r="G6" s="220">
        <f t="shared" si="0"/>
        <v>45000</v>
      </c>
      <c r="AN6" s="219"/>
      <c r="AO6" s="219"/>
      <c r="AP6" s="219"/>
      <c r="AQ6" s="219"/>
      <c r="AR6" s="219"/>
      <c r="AS6" s="219"/>
      <c r="AT6" s="219"/>
      <c r="AU6" s="219"/>
      <c r="AV6" s="219"/>
      <c r="AW6" s="219"/>
      <c r="AX6" s="219"/>
      <c r="AY6" s="219"/>
      <c r="AZ6" s="219"/>
      <c r="BA6" s="219"/>
      <c r="BB6" s="219"/>
      <c r="BC6" s="219"/>
      <c r="BD6" s="219"/>
      <c r="BE6" s="219"/>
      <c r="BF6" s="219"/>
      <c r="BG6" s="219"/>
      <c r="BH6" s="219"/>
      <c r="BI6" s="219"/>
      <c r="BJ6" s="219"/>
      <c r="BK6" s="219"/>
      <c r="BL6" s="219"/>
      <c r="BM6" s="219"/>
      <c r="BN6" s="219"/>
    </row>
    <row r="7" spans="1:66" s="58" customFormat="1" ht="18.5">
      <c r="A7" s="58">
        <v>6</v>
      </c>
      <c r="B7" s="221" t="s">
        <v>34</v>
      </c>
      <c r="C7" s="221" t="s">
        <v>113</v>
      </c>
      <c r="D7" s="229">
        <v>1</v>
      </c>
      <c r="E7" s="209">
        <v>145000</v>
      </c>
      <c r="F7" s="209">
        <v>170000</v>
      </c>
      <c r="G7" s="220">
        <f t="shared" si="0"/>
        <v>157500</v>
      </c>
      <c r="AN7" s="219"/>
      <c r="AO7" s="219"/>
      <c r="AP7" s="219"/>
      <c r="AQ7" s="219"/>
      <c r="AR7" s="219"/>
      <c r="AS7" s="219"/>
      <c r="AT7" s="219"/>
      <c r="AU7" s="219"/>
      <c r="AV7" s="219"/>
      <c r="AW7" s="219"/>
      <c r="AX7" s="219"/>
      <c r="AY7" s="219"/>
      <c r="AZ7" s="219"/>
      <c r="BA7" s="219"/>
      <c r="BB7" s="219"/>
      <c r="BC7" s="219"/>
      <c r="BD7" s="219"/>
      <c r="BE7" s="219"/>
      <c r="BF7" s="219"/>
      <c r="BG7" s="219"/>
      <c r="BH7" s="219"/>
      <c r="BI7" s="219"/>
      <c r="BJ7" s="219"/>
      <c r="BK7" s="219"/>
      <c r="BL7" s="219"/>
      <c r="BM7" s="219"/>
      <c r="BN7" s="219"/>
    </row>
    <row r="8" spans="1:66" s="58" customFormat="1" ht="18.5">
      <c r="A8" s="58">
        <v>7</v>
      </c>
      <c r="B8" s="221" t="s">
        <v>118</v>
      </c>
      <c r="C8" s="221" t="s">
        <v>113</v>
      </c>
      <c r="D8" s="229">
        <v>1</v>
      </c>
      <c r="E8" s="209">
        <v>80000</v>
      </c>
      <c r="F8" s="209">
        <v>100000</v>
      </c>
      <c r="G8" s="220">
        <f t="shared" si="0"/>
        <v>90000</v>
      </c>
      <c r="AN8" s="219"/>
      <c r="AO8" s="219"/>
      <c r="AP8" s="219"/>
      <c r="AQ8" s="219"/>
      <c r="AR8" s="219"/>
      <c r="AS8" s="219"/>
      <c r="AT8" s="219"/>
      <c r="AU8" s="219"/>
      <c r="AV8" s="219"/>
      <c r="AW8" s="219"/>
      <c r="AX8" s="219"/>
      <c r="AY8" s="219"/>
      <c r="AZ8" s="219"/>
      <c r="BA8" s="219"/>
      <c r="BB8" s="219"/>
      <c r="BC8" s="219"/>
      <c r="BD8" s="219"/>
      <c r="BE8" s="219"/>
      <c r="BF8" s="219"/>
      <c r="BG8" s="219"/>
      <c r="BH8" s="219"/>
      <c r="BI8" s="219"/>
      <c r="BJ8" s="219"/>
      <c r="BK8" s="219"/>
      <c r="BL8" s="219"/>
      <c r="BM8" s="219"/>
      <c r="BN8" s="219"/>
    </row>
    <row r="9" spans="1:66" s="58" customFormat="1" ht="37">
      <c r="A9" s="58">
        <v>8</v>
      </c>
      <c r="B9" s="221" t="s">
        <v>119</v>
      </c>
      <c r="C9" s="221" t="s">
        <v>113</v>
      </c>
      <c r="D9" s="229">
        <v>1</v>
      </c>
      <c r="E9" s="209">
        <v>385000</v>
      </c>
      <c r="F9" s="209">
        <v>443000</v>
      </c>
      <c r="G9" s="220">
        <f t="shared" si="0"/>
        <v>414000</v>
      </c>
      <c r="AN9" s="219"/>
      <c r="AO9" s="219"/>
      <c r="AP9" s="219"/>
      <c r="AQ9" s="219"/>
      <c r="AR9" s="219"/>
      <c r="AS9" s="219"/>
      <c r="AT9" s="219"/>
      <c r="AU9" s="219"/>
      <c r="AV9" s="219"/>
      <c r="AW9" s="219"/>
      <c r="AX9" s="219"/>
      <c r="AY9" s="219"/>
      <c r="AZ9" s="219"/>
      <c r="BA9" s="219"/>
      <c r="BB9" s="219"/>
      <c r="BC9" s="219"/>
      <c r="BD9" s="219"/>
      <c r="BE9" s="219"/>
      <c r="BF9" s="219"/>
      <c r="BG9" s="219"/>
      <c r="BH9" s="219"/>
      <c r="BI9" s="219"/>
      <c r="BJ9" s="219"/>
      <c r="BK9" s="219"/>
      <c r="BL9" s="219"/>
      <c r="BM9" s="219"/>
      <c r="BN9" s="219"/>
    </row>
    <row r="10" spans="1:66" s="58" customFormat="1" ht="20.25" customHeight="1">
      <c r="A10" s="58">
        <v>9</v>
      </c>
      <c r="B10" s="221" t="s">
        <v>120</v>
      </c>
      <c r="C10" s="221" t="s">
        <v>113</v>
      </c>
      <c r="D10" s="229">
        <v>1</v>
      </c>
      <c r="E10" s="209">
        <v>150000</v>
      </c>
      <c r="F10" s="209">
        <v>200000</v>
      </c>
      <c r="G10" s="220">
        <f t="shared" si="0"/>
        <v>175000</v>
      </c>
      <c r="H10" s="59"/>
      <c r="I10" s="59"/>
      <c r="J10" s="59"/>
      <c r="K10" s="59"/>
      <c r="L10" s="59"/>
      <c r="M10" s="59"/>
      <c r="N10" s="59"/>
      <c r="O10" s="59"/>
      <c r="P10" s="59"/>
      <c r="Q10" s="59"/>
      <c r="R10" s="59"/>
      <c r="S10" s="59"/>
      <c r="T10" s="59"/>
      <c r="U10" s="59"/>
      <c r="V10" s="59"/>
      <c r="W10" s="59"/>
      <c r="X10" s="59"/>
      <c r="Y10" s="59"/>
      <c r="Z10" s="59"/>
      <c r="AA10" s="59"/>
      <c r="AB10" s="59"/>
      <c r="AC10" s="59"/>
      <c r="AD10" s="59"/>
      <c r="AE10" s="59"/>
      <c r="AF10" s="59"/>
      <c r="AG10" s="59"/>
      <c r="AH10" s="59"/>
      <c r="AI10" s="59"/>
      <c r="AJ10" s="59"/>
      <c r="AK10" s="59"/>
      <c r="AL10" s="59"/>
      <c r="AM10" s="59"/>
      <c r="AN10" s="219"/>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row>
    <row r="11" spans="1:66" s="58" customFormat="1" ht="18.5">
      <c r="A11" s="58">
        <v>10</v>
      </c>
      <c r="B11" s="221" t="s">
        <v>121</v>
      </c>
      <c r="C11" s="221" t="s">
        <v>113</v>
      </c>
      <c r="D11" s="229">
        <v>1</v>
      </c>
      <c r="E11" s="209">
        <v>180000</v>
      </c>
      <c r="F11" s="209">
        <v>300000</v>
      </c>
      <c r="G11" s="220">
        <f t="shared" si="0"/>
        <v>240000</v>
      </c>
      <c r="AN11" s="219"/>
      <c r="AO11" s="219"/>
      <c r="AP11" s="219"/>
      <c r="AQ11" s="219"/>
      <c r="AR11" s="219"/>
      <c r="AS11" s="219"/>
      <c r="AT11" s="219"/>
      <c r="AU11" s="219"/>
      <c r="AV11" s="219"/>
      <c r="AW11" s="219"/>
      <c r="AX11" s="219"/>
      <c r="AY11" s="219"/>
      <c r="AZ11" s="219"/>
      <c r="BA11" s="219"/>
      <c r="BB11" s="219"/>
      <c r="BC11" s="219"/>
      <c r="BD11" s="219"/>
      <c r="BE11" s="219"/>
      <c r="BF11" s="219"/>
      <c r="BG11" s="219"/>
      <c r="BH11" s="219"/>
      <c r="BI11" s="219"/>
      <c r="BJ11" s="219"/>
      <c r="BK11" s="219"/>
      <c r="BL11" s="219"/>
      <c r="BM11" s="219"/>
      <c r="BN11" s="219"/>
    </row>
    <row r="12" spans="1:66" s="58" customFormat="1" ht="18.5">
      <c r="A12" s="58">
        <v>11</v>
      </c>
      <c r="B12" s="221" t="s">
        <v>122</v>
      </c>
      <c r="C12" s="221" t="s">
        <v>113</v>
      </c>
      <c r="D12" s="229">
        <v>1</v>
      </c>
      <c r="E12" s="209">
        <v>650000</v>
      </c>
      <c r="F12" s="209">
        <v>800000</v>
      </c>
      <c r="G12" s="220">
        <f t="shared" si="0"/>
        <v>725000</v>
      </c>
      <c r="AN12" s="219"/>
      <c r="AO12" s="219"/>
      <c r="AP12" s="219"/>
      <c r="AQ12" s="219"/>
      <c r="AR12" s="219"/>
      <c r="AS12" s="219"/>
      <c r="AT12" s="219"/>
      <c r="AU12" s="219"/>
      <c r="AV12" s="219"/>
      <c r="AW12" s="219"/>
      <c r="AX12" s="219"/>
      <c r="AY12" s="219"/>
      <c r="AZ12" s="219"/>
      <c r="BA12" s="219"/>
      <c r="BB12" s="219"/>
      <c r="BC12" s="219"/>
      <c r="BD12" s="219"/>
      <c r="BE12" s="219"/>
      <c r="BF12" s="219"/>
      <c r="BG12" s="219"/>
      <c r="BH12" s="219"/>
      <c r="BI12" s="219"/>
      <c r="BJ12" s="219"/>
      <c r="BK12" s="219"/>
      <c r="BL12" s="219"/>
      <c r="BM12" s="219"/>
      <c r="BN12" s="219"/>
    </row>
    <row r="13" spans="1:66" s="58" customFormat="1" ht="37">
      <c r="A13" s="58">
        <v>12</v>
      </c>
      <c r="B13" s="221" t="s">
        <v>123</v>
      </c>
      <c r="C13" s="221" t="s">
        <v>113</v>
      </c>
      <c r="D13" s="229">
        <v>1</v>
      </c>
      <c r="E13" s="209">
        <v>1100000</v>
      </c>
      <c r="F13" s="209">
        <v>1300000</v>
      </c>
      <c r="G13" s="220">
        <f t="shared" si="0"/>
        <v>1200000</v>
      </c>
      <c r="H13" s="219"/>
      <c r="I13" s="219"/>
      <c r="J13" s="219"/>
      <c r="K13" s="219"/>
      <c r="L13" s="219"/>
      <c r="M13" s="219"/>
      <c r="N13" s="219"/>
      <c r="O13" s="219"/>
      <c r="P13" s="219"/>
      <c r="Q13" s="219"/>
      <c r="R13" s="219"/>
      <c r="S13" s="219"/>
      <c r="T13" s="219"/>
      <c r="U13" s="219"/>
      <c r="V13" s="219"/>
      <c r="W13" s="219"/>
      <c r="X13" s="219"/>
      <c r="Y13" s="219"/>
      <c r="Z13" s="219"/>
      <c r="AA13" s="219"/>
      <c r="AB13" s="219"/>
      <c r="AC13" s="219"/>
      <c r="AD13" s="219"/>
      <c r="AE13" s="219"/>
      <c r="AF13" s="219"/>
      <c r="AG13" s="219"/>
      <c r="AH13" s="219"/>
      <c r="AI13" s="219"/>
      <c r="AJ13" s="219"/>
      <c r="AK13" s="219"/>
      <c r="AL13" s="219"/>
      <c r="AM13" s="219"/>
      <c r="AN13" s="219"/>
      <c r="AO13" s="219"/>
      <c r="AP13" s="219"/>
      <c r="AQ13" s="219"/>
      <c r="AR13" s="219"/>
      <c r="AS13" s="219"/>
      <c r="AT13" s="219"/>
      <c r="AU13" s="219"/>
      <c r="AV13" s="219"/>
      <c r="AW13" s="219"/>
      <c r="AX13" s="219"/>
      <c r="AY13" s="219"/>
      <c r="AZ13" s="219"/>
      <c r="BA13" s="219"/>
      <c r="BB13" s="219"/>
      <c r="BC13" s="219"/>
      <c r="BD13" s="219"/>
      <c r="BE13" s="219"/>
      <c r="BF13" s="219"/>
      <c r="BG13" s="219"/>
      <c r="BH13" s="219"/>
      <c r="BI13" s="219"/>
      <c r="BJ13" s="219"/>
      <c r="BK13" s="219"/>
      <c r="BL13" s="219"/>
      <c r="BM13" s="219"/>
      <c r="BN13" s="219"/>
    </row>
    <row r="14" spans="1:66" s="58" customFormat="1" ht="18.5">
      <c r="A14" s="58">
        <v>13</v>
      </c>
      <c r="B14" s="221" t="s">
        <v>43</v>
      </c>
      <c r="C14" s="221" t="s">
        <v>113</v>
      </c>
      <c r="D14" s="229">
        <v>1</v>
      </c>
      <c r="E14" s="209">
        <v>550000</v>
      </c>
      <c r="F14" s="209">
        <v>700000</v>
      </c>
      <c r="G14" s="220">
        <f t="shared" si="0"/>
        <v>625000</v>
      </c>
      <c r="H14" s="219"/>
      <c r="I14" s="219"/>
      <c r="J14" s="219"/>
      <c r="K14" s="219"/>
      <c r="L14" s="219"/>
      <c r="M14" s="219"/>
      <c r="N14" s="219"/>
      <c r="O14" s="219"/>
      <c r="P14" s="219"/>
      <c r="Q14" s="219"/>
      <c r="R14" s="219"/>
      <c r="S14" s="219"/>
      <c r="T14" s="219"/>
      <c r="U14" s="219"/>
      <c r="V14" s="219"/>
      <c r="W14" s="219"/>
      <c r="X14" s="219"/>
      <c r="Y14" s="219"/>
      <c r="Z14" s="219"/>
      <c r="AA14" s="219"/>
      <c r="AB14" s="219"/>
      <c r="AC14" s="219"/>
      <c r="AD14" s="219"/>
      <c r="AE14" s="219"/>
      <c r="AF14" s="219"/>
      <c r="AG14" s="219"/>
      <c r="AH14" s="219"/>
      <c r="AI14" s="219"/>
      <c r="AJ14" s="219"/>
      <c r="AK14" s="219"/>
      <c r="AL14" s="219"/>
      <c r="AM14" s="219"/>
      <c r="AN14" s="219"/>
      <c r="AO14" s="219"/>
      <c r="AP14" s="219"/>
      <c r="AQ14" s="219"/>
      <c r="AR14" s="219"/>
      <c r="AS14" s="219"/>
      <c r="AT14" s="219"/>
      <c r="AU14" s="219"/>
      <c r="AV14" s="219"/>
      <c r="AW14" s="219"/>
      <c r="AX14" s="219"/>
      <c r="AY14" s="219"/>
      <c r="AZ14" s="219"/>
      <c r="BA14" s="219"/>
      <c r="BB14" s="219"/>
      <c r="BC14" s="219"/>
      <c r="BD14" s="219"/>
      <c r="BE14" s="219"/>
      <c r="BF14" s="219"/>
      <c r="BG14" s="219"/>
      <c r="BH14" s="219"/>
      <c r="BI14" s="219"/>
      <c r="BJ14" s="219"/>
      <c r="BK14" s="219"/>
      <c r="BL14" s="219"/>
      <c r="BM14" s="219"/>
      <c r="BN14" s="219"/>
    </row>
    <row r="15" spans="1:66" s="58" customFormat="1" ht="37">
      <c r="A15" s="58">
        <v>14</v>
      </c>
      <c r="B15" s="221" t="s">
        <v>124</v>
      </c>
      <c r="C15" s="221" t="s">
        <v>113</v>
      </c>
      <c r="D15" s="229">
        <v>1</v>
      </c>
      <c r="E15" s="209">
        <v>1445000</v>
      </c>
      <c r="F15" s="209">
        <v>1700000</v>
      </c>
      <c r="G15" s="220">
        <f t="shared" si="0"/>
        <v>1572500</v>
      </c>
      <c r="H15" s="219"/>
      <c r="I15" s="219"/>
      <c r="J15" s="219"/>
      <c r="K15" s="219"/>
      <c r="L15" s="219"/>
      <c r="M15" s="219"/>
      <c r="N15" s="219"/>
      <c r="O15" s="219"/>
      <c r="P15" s="219"/>
      <c r="Q15" s="219"/>
      <c r="R15" s="219"/>
      <c r="S15" s="219"/>
      <c r="T15" s="219"/>
      <c r="U15" s="219"/>
      <c r="V15" s="219"/>
      <c r="W15" s="219"/>
      <c r="X15" s="219"/>
      <c r="Y15" s="219"/>
      <c r="Z15" s="219"/>
      <c r="AA15" s="219"/>
      <c r="AB15" s="219"/>
      <c r="AC15" s="219"/>
      <c r="AD15" s="219"/>
      <c r="AE15" s="219"/>
      <c r="AF15" s="219"/>
      <c r="AG15" s="219"/>
      <c r="AH15" s="219"/>
      <c r="AI15" s="219"/>
      <c r="AJ15" s="219"/>
      <c r="AK15" s="219"/>
      <c r="AL15" s="219"/>
      <c r="AM15" s="219"/>
      <c r="AN15" s="219"/>
      <c r="AO15" s="219"/>
      <c r="AP15" s="219"/>
      <c r="AQ15" s="219"/>
      <c r="AR15" s="219"/>
      <c r="AS15" s="219"/>
      <c r="AT15" s="219"/>
      <c r="AU15" s="219"/>
      <c r="AV15" s="219"/>
      <c r="AW15" s="219"/>
      <c r="AX15" s="219"/>
      <c r="AY15" s="219"/>
      <c r="AZ15" s="219"/>
      <c r="BA15" s="219"/>
      <c r="BB15" s="219"/>
      <c r="BC15" s="219"/>
      <c r="BD15" s="219"/>
      <c r="BE15" s="219"/>
      <c r="BF15" s="219"/>
      <c r="BG15" s="219"/>
      <c r="BH15" s="219"/>
      <c r="BI15" s="219"/>
      <c r="BJ15" s="219"/>
      <c r="BK15" s="219"/>
      <c r="BL15" s="219"/>
      <c r="BM15" s="219"/>
      <c r="BN15" s="219"/>
    </row>
    <row r="16" spans="1:66" s="58" customFormat="1" ht="18.5">
      <c r="A16" s="58">
        <v>15</v>
      </c>
      <c r="B16" s="221" t="s">
        <v>125</v>
      </c>
      <c r="C16" s="221" t="s">
        <v>113</v>
      </c>
      <c r="D16" s="229">
        <v>1</v>
      </c>
      <c r="E16" s="209">
        <v>940000</v>
      </c>
      <c r="F16" s="209">
        <v>1090000</v>
      </c>
      <c r="G16" s="220">
        <f t="shared" si="0"/>
        <v>1015000</v>
      </c>
      <c r="H16" s="219"/>
      <c r="I16" s="219"/>
      <c r="J16" s="219"/>
      <c r="K16" s="219"/>
      <c r="L16" s="219"/>
      <c r="M16" s="219"/>
      <c r="N16" s="219"/>
      <c r="O16" s="219"/>
      <c r="P16" s="219"/>
      <c r="Q16" s="219"/>
      <c r="R16" s="219"/>
      <c r="S16" s="219"/>
      <c r="T16" s="219"/>
      <c r="U16" s="219"/>
      <c r="V16" s="219"/>
      <c r="W16" s="219"/>
      <c r="X16" s="219"/>
      <c r="Y16" s="219"/>
      <c r="Z16" s="219"/>
      <c r="AA16" s="219"/>
      <c r="AB16" s="219"/>
      <c r="AC16" s="219"/>
      <c r="AD16" s="219"/>
      <c r="AE16" s="219"/>
      <c r="AF16" s="219"/>
      <c r="AG16" s="219"/>
      <c r="AH16" s="219"/>
      <c r="AI16" s="219"/>
      <c r="AJ16" s="219"/>
      <c r="AK16" s="219"/>
      <c r="AL16" s="219"/>
      <c r="AM16" s="219"/>
      <c r="AN16" s="219"/>
      <c r="AO16" s="219"/>
      <c r="AP16" s="219"/>
      <c r="AQ16" s="219"/>
      <c r="AR16" s="219"/>
      <c r="AS16" s="219"/>
      <c r="AT16" s="219"/>
      <c r="AU16" s="219"/>
      <c r="AV16" s="219"/>
      <c r="AW16" s="219"/>
      <c r="AX16" s="219"/>
      <c r="AY16" s="219"/>
      <c r="AZ16" s="219"/>
      <c r="BA16" s="219"/>
      <c r="BB16" s="219"/>
      <c r="BC16" s="219"/>
      <c r="BD16" s="219"/>
      <c r="BE16" s="219"/>
      <c r="BF16" s="219"/>
      <c r="BG16" s="219"/>
      <c r="BH16" s="219"/>
      <c r="BI16" s="219"/>
      <c r="BJ16" s="219"/>
      <c r="BK16" s="219"/>
      <c r="BL16" s="219"/>
      <c r="BM16" s="219"/>
      <c r="BN16" s="219"/>
    </row>
    <row r="17" spans="1:66" s="58" customFormat="1" ht="18.5">
      <c r="A17" s="58">
        <v>16</v>
      </c>
      <c r="B17" s="221" t="s">
        <v>126</v>
      </c>
      <c r="C17" s="221" t="s">
        <v>113</v>
      </c>
      <c r="D17" s="229">
        <v>1</v>
      </c>
      <c r="E17" s="209">
        <v>180000</v>
      </c>
      <c r="F17" s="209">
        <v>210000</v>
      </c>
      <c r="G17" s="220">
        <f t="shared" si="0"/>
        <v>195000</v>
      </c>
      <c r="H17" s="219"/>
      <c r="I17" s="219"/>
      <c r="J17" s="219"/>
      <c r="K17" s="219"/>
      <c r="L17" s="219"/>
      <c r="M17" s="219"/>
      <c r="N17" s="219"/>
      <c r="O17" s="219"/>
      <c r="P17" s="219"/>
      <c r="Q17" s="219"/>
      <c r="R17" s="219"/>
      <c r="S17" s="219"/>
      <c r="T17" s="219"/>
      <c r="U17" s="219"/>
      <c r="V17" s="219"/>
      <c r="W17" s="219"/>
      <c r="X17" s="219"/>
      <c r="Y17" s="219"/>
      <c r="Z17" s="219"/>
      <c r="AA17" s="219"/>
      <c r="AB17" s="219"/>
      <c r="AC17" s="219"/>
      <c r="AD17" s="219"/>
      <c r="AE17" s="219"/>
      <c r="AF17" s="219"/>
      <c r="AG17" s="219"/>
      <c r="AH17" s="219"/>
      <c r="AI17" s="219"/>
      <c r="AJ17" s="219"/>
      <c r="AK17" s="219"/>
      <c r="AL17" s="219"/>
      <c r="AM17" s="219"/>
      <c r="AN17" s="219"/>
      <c r="AO17" s="219"/>
      <c r="AP17" s="219"/>
      <c r="AQ17" s="219"/>
      <c r="AR17" s="219"/>
      <c r="AS17" s="219"/>
      <c r="AT17" s="219"/>
      <c r="AU17" s="219"/>
      <c r="AV17" s="219"/>
      <c r="AW17" s="219"/>
      <c r="AX17" s="219"/>
      <c r="AY17" s="219"/>
      <c r="AZ17" s="219"/>
      <c r="BA17" s="219"/>
      <c r="BB17" s="219"/>
      <c r="BC17" s="219"/>
      <c r="BD17" s="219"/>
      <c r="BE17" s="219"/>
      <c r="BF17" s="219"/>
      <c r="BG17" s="219"/>
      <c r="BH17" s="219"/>
      <c r="BI17" s="219"/>
      <c r="BJ17" s="219"/>
      <c r="BK17" s="219"/>
      <c r="BL17" s="219"/>
      <c r="BM17" s="219"/>
      <c r="BN17" s="219"/>
    </row>
    <row r="18" spans="1:66" s="58" customFormat="1" ht="18.5">
      <c r="A18" s="58">
        <v>17</v>
      </c>
      <c r="B18" s="221" t="s">
        <v>127</v>
      </c>
      <c r="C18" s="221" t="s">
        <v>113</v>
      </c>
      <c r="D18" s="229">
        <v>1</v>
      </c>
      <c r="E18" s="209">
        <v>250000</v>
      </c>
      <c r="F18" s="209">
        <v>290000</v>
      </c>
      <c r="G18" s="220">
        <f t="shared" si="0"/>
        <v>270000</v>
      </c>
      <c r="H18" s="219"/>
      <c r="I18" s="219"/>
      <c r="J18" s="219"/>
      <c r="K18" s="219"/>
      <c r="L18" s="219"/>
      <c r="M18" s="219"/>
      <c r="N18" s="219"/>
      <c r="O18" s="219"/>
      <c r="P18" s="219"/>
      <c r="Q18" s="219"/>
      <c r="R18" s="219"/>
      <c r="S18" s="219"/>
      <c r="T18" s="219"/>
      <c r="U18" s="219"/>
      <c r="V18" s="219"/>
      <c r="W18" s="219"/>
      <c r="X18" s="219"/>
      <c r="Y18" s="219"/>
      <c r="Z18" s="219"/>
      <c r="AA18" s="219"/>
      <c r="AB18" s="219"/>
      <c r="AC18" s="219"/>
      <c r="AD18" s="219"/>
      <c r="AE18" s="219"/>
      <c r="AF18" s="219"/>
      <c r="AG18" s="219"/>
      <c r="AH18" s="219"/>
      <c r="AI18" s="219"/>
      <c r="AJ18" s="219"/>
      <c r="AK18" s="219"/>
      <c r="AL18" s="219"/>
      <c r="AM18" s="219"/>
      <c r="AN18" s="219"/>
      <c r="AO18" s="219"/>
      <c r="AP18" s="219"/>
      <c r="AQ18" s="219"/>
      <c r="AR18" s="219"/>
      <c r="AS18" s="219"/>
      <c r="AT18" s="219"/>
      <c r="AU18" s="219"/>
      <c r="AV18" s="219"/>
      <c r="AW18" s="219"/>
      <c r="AX18" s="219"/>
      <c r="AY18" s="219"/>
      <c r="AZ18" s="219"/>
      <c r="BA18" s="219"/>
      <c r="BB18" s="219"/>
      <c r="BC18" s="219"/>
      <c r="BD18" s="219"/>
      <c r="BE18" s="219"/>
      <c r="BF18" s="219"/>
      <c r="BG18" s="219"/>
      <c r="BH18" s="219"/>
      <c r="BI18" s="219"/>
      <c r="BJ18" s="219"/>
      <c r="BK18" s="219"/>
      <c r="BL18" s="219"/>
      <c r="BM18" s="219"/>
      <c r="BN18" s="219"/>
    </row>
    <row r="19" spans="1:66" s="58" customFormat="1" ht="18.5">
      <c r="A19" s="58">
        <v>18</v>
      </c>
      <c r="B19" s="221" t="s">
        <v>128</v>
      </c>
      <c r="C19" s="221" t="s">
        <v>113</v>
      </c>
      <c r="D19" s="229">
        <v>1</v>
      </c>
      <c r="E19" s="209">
        <v>350000</v>
      </c>
      <c r="F19" s="209">
        <v>410000</v>
      </c>
      <c r="G19" s="220">
        <f t="shared" si="0"/>
        <v>380000</v>
      </c>
      <c r="H19" s="219"/>
      <c r="I19" s="219"/>
      <c r="J19" s="219"/>
      <c r="K19" s="219"/>
      <c r="L19" s="219"/>
      <c r="M19" s="219"/>
      <c r="N19" s="219"/>
      <c r="O19" s="219"/>
      <c r="P19" s="219"/>
      <c r="Q19" s="219"/>
      <c r="R19" s="219"/>
      <c r="S19" s="219"/>
      <c r="T19" s="219"/>
      <c r="U19" s="219"/>
      <c r="V19" s="219"/>
      <c r="W19" s="219"/>
      <c r="X19" s="219"/>
      <c r="Y19" s="219"/>
      <c r="Z19" s="219"/>
      <c r="AA19" s="219"/>
      <c r="AB19" s="219"/>
      <c r="AC19" s="219"/>
      <c r="AD19" s="219"/>
      <c r="AE19" s="219"/>
      <c r="AF19" s="219"/>
      <c r="AG19" s="219"/>
      <c r="AH19" s="219"/>
      <c r="AI19" s="219"/>
      <c r="AJ19" s="219"/>
      <c r="AK19" s="219"/>
      <c r="AL19" s="219"/>
      <c r="AM19" s="219"/>
      <c r="AN19" s="219"/>
      <c r="AO19" s="219"/>
      <c r="AP19" s="219"/>
      <c r="AQ19" s="219"/>
      <c r="AR19" s="219"/>
      <c r="AS19" s="219"/>
      <c r="AT19" s="219"/>
      <c r="AU19" s="219"/>
      <c r="AV19" s="219"/>
      <c r="AW19" s="219"/>
      <c r="AX19" s="219"/>
      <c r="AY19" s="219"/>
      <c r="AZ19" s="219"/>
      <c r="BA19" s="219"/>
      <c r="BB19" s="219"/>
      <c r="BC19" s="219"/>
      <c r="BD19" s="219"/>
      <c r="BE19" s="219"/>
      <c r="BF19" s="219"/>
      <c r="BG19" s="219"/>
      <c r="BH19" s="219"/>
      <c r="BI19" s="219"/>
      <c r="BJ19" s="219"/>
      <c r="BK19" s="219"/>
      <c r="BL19" s="219"/>
      <c r="BM19" s="219"/>
      <c r="BN19" s="219"/>
    </row>
    <row r="20" spans="1:66" s="58" customFormat="1" ht="18.5">
      <c r="A20" s="58">
        <v>19</v>
      </c>
      <c r="B20" s="221" t="s">
        <v>129</v>
      </c>
      <c r="C20" s="221" t="s">
        <v>113</v>
      </c>
      <c r="D20" s="229">
        <v>1</v>
      </c>
      <c r="E20" s="209">
        <v>45000</v>
      </c>
      <c r="F20" s="209">
        <v>60000</v>
      </c>
      <c r="G20" s="220">
        <f t="shared" si="0"/>
        <v>52500</v>
      </c>
      <c r="H20" s="219"/>
      <c r="I20" s="219"/>
      <c r="J20" s="219"/>
      <c r="K20" s="219"/>
      <c r="L20" s="219"/>
      <c r="M20" s="219"/>
      <c r="N20" s="219"/>
      <c r="O20" s="219"/>
      <c r="P20" s="219"/>
      <c r="Q20" s="219"/>
      <c r="R20" s="219"/>
      <c r="S20" s="219"/>
      <c r="T20" s="219"/>
      <c r="U20" s="219"/>
      <c r="V20" s="219"/>
      <c r="W20" s="219"/>
      <c r="X20" s="219"/>
      <c r="Y20" s="219"/>
      <c r="Z20" s="219"/>
      <c r="AA20" s="219"/>
      <c r="AB20" s="219"/>
      <c r="AC20" s="219"/>
      <c r="AD20" s="219"/>
      <c r="AE20" s="219"/>
      <c r="AF20" s="219"/>
      <c r="AG20" s="219"/>
      <c r="AH20" s="219"/>
      <c r="AI20" s="219"/>
      <c r="AJ20" s="219"/>
      <c r="AK20" s="219"/>
      <c r="AL20" s="219"/>
      <c r="AM20" s="219"/>
      <c r="AN20" s="219"/>
      <c r="AO20" s="219"/>
      <c r="AP20" s="219"/>
      <c r="AQ20" s="219"/>
      <c r="AR20" s="219"/>
      <c r="AS20" s="219"/>
      <c r="AT20" s="219"/>
      <c r="AU20" s="219"/>
      <c r="AV20" s="219"/>
      <c r="AW20" s="219"/>
      <c r="AX20" s="219"/>
      <c r="AY20" s="219"/>
      <c r="AZ20" s="219"/>
      <c r="BA20" s="219"/>
      <c r="BB20" s="219"/>
      <c r="BC20" s="219"/>
      <c r="BD20" s="219"/>
      <c r="BE20" s="219"/>
      <c r="BF20" s="219"/>
      <c r="BG20" s="219"/>
      <c r="BH20" s="219"/>
      <c r="BI20" s="219"/>
      <c r="BJ20" s="219"/>
      <c r="BK20" s="219"/>
      <c r="BL20" s="219"/>
      <c r="BM20" s="219"/>
      <c r="BN20" s="219"/>
    </row>
    <row r="21" spans="1:66" ht="18.5">
      <c r="A21" s="58">
        <v>20</v>
      </c>
      <c r="B21" s="221" t="s">
        <v>130</v>
      </c>
      <c r="C21" s="221" t="s">
        <v>113</v>
      </c>
      <c r="D21" s="229">
        <v>1</v>
      </c>
      <c r="E21" s="209">
        <v>780000</v>
      </c>
      <c r="F21" s="209">
        <v>900000</v>
      </c>
      <c r="G21" s="220">
        <f t="shared" si="0"/>
        <v>840000</v>
      </c>
    </row>
    <row r="22" spans="1:66" ht="37">
      <c r="A22" s="58">
        <v>21</v>
      </c>
      <c r="B22" s="221" t="s">
        <v>131</v>
      </c>
      <c r="C22" s="221" t="s">
        <v>113</v>
      </c>
      <c r="D22" s="229">
        <v>1</v>
      </c>
      <c r="E22" s="209">
        <v>950000</v>
      </c>
      <c r="F22" s="209">
        <v>1100000</v>
      </c>
      <c r="G22" s="220">
        <f t="shared" si="0"/>
        <v>1025000</v>
      </c>
    </row>
    <row r="23" spans="1:66" ht="18.5">
      <c r="A23" s="58">
        <v>22</v>
      </c>
      <c r="B23" s="221" t="s">
        <v>132</v>
      </c>
      <c r="C23" s="221" t="s">
        <v>113</v>
      </c>
      <c r="D23" s="229">
        <v>1</v>
      </c>
      <c r="E23" s="209">
        <v>120000</v>
      </c>
      <c r="F23" s="209">
        <v>200000</v>
      </c>
      <c r="G23" s="220">
        <f t="shared" si="0"/>
        <v>160000</v>
      </c>
    </row>
    <row r="24" spans="1:66" ht="18.5">
      <c r="A24" s="58">
        <v>23</v>
      </c>
      <c r="B24" s="221" t="s">
        <v>133</v>
      </c>
      <c r="C24" s="221" t="s">
        <v>113</v>
      </c>
      <c r="D24" s="229">
        <v>1</v>
      </c>
      <c r="E24" s="209">
        <v>180000</v>
      </c>
      <c r="F24" s="209">
        <v>300000</v>
      </c>
      <c r="G24" s="220">
        <f t="shared" si="0"/>
        <v>240000</v>
      </c>
    </row>
    <row r="25" spans="1:66" ht="18.5">
      <c r="A25" s="58">
        <v>24</v>
      </c>
      <c r="B25" s="221" t="s">
        <v>134</v>
      </c>
      <c r="C25" s="221" t="s">
        <v>113</v>
      </c>
      <c r="D25" s="229">
        <v>1</v>
      </c>
      <c r="E25" s="209">
        <v>220000</v>
      </c>
      <c r="F25" s="209">
        <v>300000</v>
      </c>
      <c r="G25" s="220">
        <f t="shared" si="0"/>
        <v>260000</v>
      </c>
    </row>
    <row r="26" spans="1:66" ht="18.5">
      <c r="A26" s="58">
        <v>25</v>
      </c>
      <c r="B26" s="221" t="s">
        <v>135</v>
      </c>
      <c r="C26" s="221" t="s">
        <v>113</v>
      </c>
      <c r="D26" s="229">
        <v>1</v>
      </c>
      <c r="E26" s="209">
        <v>560000</v>
      </c>
      <c r="F26" s="209">
        <v>700000</v>
      </c>
      <c r="G26" s="220">
        <f t="shared" si="0"/>
        <v>630000</v>
      </c>
    </row>
    <row r="27" spans="1:66" ht="18.5">
      <c r="A27" s="58">
        <v>26</v>
      </c>
      <c r="B27" s="221" t="s">
        <v>136</v>
      </c>
      <c r="C27" s="221" t="s">
        <v>113</v>
      </c>
      <c r="D27" s="229">
        <v>1</v>
      </c>
      <c r="E27" s="209">
        <v>480000</v>
      </c>
      <c r="F27" s="209">
        <v>600000</v>
      </c>
      <c r="G27" s="220">
        <f t="shared" si="0"/>
        <v>540000</v>
      </c>
    </row>
    <row r="28" spans="1:66" ht="18.5">
      <c r="A28" s="58">
        <v>27</v>
      </c>
      <c r="B28" s="221" t="s">
        <v>137</v>
      </c>
      <c r="C28" s="221" t="s">
        <v>113</v>
      </c>
      <c r="D28" s="229">
        <v>1</v>
      </c>
      <c r="E28" s="209">
        <v>320000</v>
      </c>
      <c r="F28" s="209">
        <v>400000</v>
      </c>
      <c r="G28" s="220">
        <f t="shared" si="0"/>
        <v>360000</v>
      </c>
    </row>
    <row r="29" spans="1:66" ht="18.5">
      <c r="A29" s="58">
        <v>28</v>
      </c>
      <c r="B29" s="221" t="s">
        <v>138</v>
      </c>
      <c r="C29" s="221" t="s">
        <v>113</v>
      </c>
      <c r="D29" s="229">
        <v>1</v>
      </c>
      <c r="E29" s="209">
        <v>350000</v>
      </c>
      <c r="F29" s="209">
        <v>410000</v>
      </c>
      <c r="G29" s="220">
        <f t="shared" si="0"/>
        <v>380000</v>
      </c>
    </row>
    <row r="30" spans="1:66" ht="18.5">
      <c r="B30" s="215" t="s">
        <v>18</v>
      </c>
      <c r="C30" s="225"/>
      <c r="D30" s="228"/>
      <c r="G30" s="222"/>
    </row>
    <row r="31" spans="1:66" ht="37">
      <c r="B31" s="221" t="s">
        <v>112</v>
      </c>
      <c r="C31" s="221" t="s">
        <v>113</v>
      </c>
      <c r="D31" s="229">
        <v>1</v>
      </c>
      <c r="E31" s="209">
        <v>585000</v>
      </c>
      <c r="F31" s="209">
        <v>673000</v>
      </c>
      <c r="G31" s="220">
        <f t="shared" si="0"/>
        <v>629000</v>
      </c>
    </row>
    <row r="32" spans="1:66" ht="37">
      <c r="B32" s="221" t="s">
        <v>114</v>
      </c>
      <c r="C32" s="221" t="s">
        <v>113</v>
      </c>
      <c r="D32" s="229">
        <v>1</v>
      </c>
      <c r="E32" s="209">
        <v>168000</v>
      </c>
      <c r="F32" s="209">
        <v>200000</v>
      </c>
      <c r="G32" s="220">
        <f t="shared" si="0"/>
        <v>184000</v>
      </c>
    </row>
    <row r="33" spans="2:7" ht="18.5">
      <c r="B33" s="221" t="s">
        <v>115</v>
      </c>
      <c r="C33" s="221" t="s">
        <v>113</v>
      </c>
      <c r="D33" s="229">
        <v>1</v>
      </c>
      <c r="E33" s="209">
        <v>220000</v>
      </c>
      <c r="F33" s="209">
        <v>260000</v>
      </c>
      <c r="G33" s="220">
        <f t="shared" si="0"/>
        <v>240000</v>
      </c>
    </row>
    <row r="34" spans="2:7" ht="18.5">
      <c r="B34" s="221" t="s">
        <v>116</v>
      </c>
      <c r="C34" s="221" t="s">
        <v>113</v>
      </c>
      <c r="D34" s="229">
        <v>1</v>
      </c>
      <c r="E34" s="209">
        <v>40000</v>
      </c>
      <c r="F34" s="209">
        <v>50000</v>
      </c>
      <c r="G34" s="220">
        <f t="shared" si="0"/>
        <v>45000</v>
      </c>
    </row>
    <row r="35" spans="2:7" ht="18.5">
      <c r="B35" s="221" t="s">
        <v>117</v>
      </c>
      <c r="C35" s="221" t="s">
        <v>113</v>
      </c>
      <c r="D35" s="229">
        <v>1</v>
      </c>
      <c r="E35" s="209">
        <v>40000</v>
      </c>
      <c r="F35" s="209">
        <v>50000</v>
      </c>
      <c r="G35" s="220">
        <f t="shared" si="0"/>
        <v>45000</v>
      </c>
    </row>
    <row r="36" spans="2:7" ht="18.5">
      <c r="B36" s="221" t="s">
        <v>33</v>
      </c>
      <c r="C36" s="221" t="s">
        <v>113</v>
      </c>
      <c r="D36" s="229">
        <v>1</v>
      </c>
      <c r="E36" s="209">
        <v>36000</v>
      </c>
      <c r="F36" s="209">
        <v>50000</v>
      </c>
      <c r="G36" s="220">
        <f t="shared" si="0"/>
        <v>43000</v>
      </c>
    </row>
    <row r="37" spans="2:7" ht="18.5">
      <c r="B37" s="221" t="s">
        <v>34</v>
      </c>
      <c r="C37" s="221" t="s">
        <v>113</v>
      </c>
      <c r="D37" s="229">
        <v>1</v>
      </c>
      <c r="E37" s="209">
        <v>145000</v>
      </c>
      <c r="F37" s="209">
        <v>170000</v>
      </c>
      <c r="G37" s="220">
        <f t="shared" si="0"/>
        <v>157500</v>
      </c>
    </row>
    <row r="38" spans="2:7" ht="18.5">
      <c r="B38" s="221" t="s">
        <v>35</v>
      </c>
      <c r="C38" s="221" t="s">
        <v>113</v>
      </c>
      <c r="D38" s="229">
        <v>1</v>
      </c>
      <c r="E38" s="209">
        <v>75000</v>
      </c>
      <c r="F38" s="209">
        <v>90000</v>
      </c>
      <c r="G38" s="220">
        <f t="shared" si="0"/>
        <v>82500</v>
      </c>
    </row>
    <row r="39" spans="2:7" ht="18.5">
      <c r="B39" s="221" t="s">
        <v>118</v>
      </c>
      <c r="C39" s="221" t="s">
        <v>113</v>
      </c>
      <c r="D39" s="229">
        <v>1</v>
      </c>
      <c r="E39" s="209">
        <v>80000</v>
      </c>
      <c r="F39" s="209">
        <v>100000</v>
      </c>
      <c r="G39" s="220">
        <f t="shared" si="0"/>
        <v>90000</v>
      </c>
    </row>
    <row r="40" spans="2:7" ht="37">
      <c r="B40" s="221" t="s">
        <v>119</v>
      </c>
      <c r="C40" s="221" t="s">
        <v>113</v>
      </c>
      <c r="D40" s="229">
        <v>1</v>
      </c>
      <c r="E40" s="209">
        <v>385000</v>
      </c>
      <c r="F40" s="209">
        <v>443000</v>
      </c>
      <c r="G40" s="220">
        <f t="shared" si="0"/>
        <v>414000</v>
      </c>
    </row>
    <row r="41" spans="2:7" ht="18.5">
      <c r="B41" s="221" t="s">
        <v>120</v>
      </c>
      <c r="C41" s="221" t="s">
        <v>113</v>
      </c>
      <c r="D41" s="229">
        <v>1</v>
      </c>
      <c r="E41" s="209">
        <v>150000</v>
      </c>
      <c r="F41" s="209">
        <v>200000</v>
      </c>
      <c r="G41" s="220">
        <f t="shared" si="0"/>
        <v>175000</v>
      </c>
    </row>
    <row r="42" spans="2:7" ht="18.5">
      <c r="B42" s="221" t="s">
        <v>121</v>
      </c>
      <c r="C42" s="221" t="s">
        <v>113</v>
      </c>
      <c r="D42" s="229">
        <v>1</v>
      </c>
      <c r="E42" s="209">
        <v>180000</v>
      </c>
      <c r="F42" s="209">
        <v>300000</v>
      </c>
      <c r="G42" s="220">
        <f t="shared" si="0"/>
        <v>240000</v>
      </c>
    </row>
    <row r="43" spans="2:7" ht="18.5">
      <c r="B43" s="212" t="s">
        <v>122</v>
      </c>
      <c r="C43" s="221" t="s">
        <v>113</v>
      </c>
      <c r="D43" s="229">
        <v>1</v>
      </c>
      <c r="E43" s="209">
        <v>650000</v>
      </c>
      <c r="F43" s="209">
        <v>800000</v>
      </c>
      <c r="G43" s="220">
        <f t="shared" si="0"/>
        <v>725000</v>
      </c>
    </row>
    <row r="44" spans="2:7" ht="37">
      <c r="B44" s="212" t="s">
        <v>123</v>
      </c>
      <c r="C44" s="221" t="s">
        <v>113</v>
      </c>
      <c r="D44" s="229">
        <v>1</v>
      </c>
      <c r="E44" s="209">
        <v>1100000</v>
      </c>
      <c r="F44" s="209">
        <v>1300000</v>
      </c>
      <c r="G44" s="220">
        <f t="shared" si="0"/>
        <v>1200000</v>
      </c>
    </row>
    <row r="45" spans="2:7" ht="18.5">
      <c r="B45" s="221" t="s">
        <v>43</v>
      </c>
      <c r="C45" s="221" t="s">
        <v>113</v>
      </c>
      <c r="D45" s="229">
        <v>1</v>
      </c>
      <c r="E45" s="209">
        <v>550000</v>
      </c>
      <c r="F45" s="209">
        <v>700000</v>
      </c>
      <c r="G45" s="220">
        <f t="shared" si="0"/>
        <v>625000</v>
      </c>
    </row>
    <row r="46" spans="2:7" ht="37">
      <c r="B46" s="221" t="s">
        <v>139</v>
      </c>
      <c r="C46" s="221" t="s">
        <v>113</v>
      </c>
      <c r="D46" s="229">
        <v>1</v>
      </c>
      <c r="E46" s="209">
        <v>1480000</v>
      </c>
      <c r="F46" s="209">
        <v>1800000</v>
      </c>
      <c r="G46" s="220">
        <f t="shared" si="0"/>
        <v>1640000</v>
      </c>
    </row>
    <row r="47" spans="2:7" ht="18.5">
      <c r="B47" s="221" t="s">
        <v>125</v>
      </c>
      <c r="C47" s="221" t="s">
        <v>113</v>
      </c>
      <c r="D47" s="229">
        <v>1</v>
      </c>
      <c r="E47" s="209">
        <v>940000</v>
      </c>
      <c r="F47" s="209">
        <v>1090000</v>
      </c>
      <c r="G47" s="220">
        <f t="shared" si="0"/>
        <v>1015000</v>
      </c>
    </row>
    <row r="48" spans="2:7" ht="18.5">
      <c r="B48" s="221" t="s">
        <v>138</v>
      </c>
      <c r="C48" s="221" t="s">
        <v>113</v>
      </c>
      <c r="D48" s="229">
        <v>1</v>
      </c>
      <c r="E48" s="209">
        <v>350000</v>
      </c>
      <c r="F48" s="209">
        <v>410000</v>
      </c>
      <c r="G48" s="220">
        <f t="shared" si="0"/>
        <v>380000</v>
      </c>
    </row>
    <row r="49" spans="2:7" ht="18.5">
      <c r="B49" s="221" t="s">
        <v>126</v>
      </c>
      <c r="C49" s="221" t="s">
        <v>113</v>
      </c>
      <c r="D49" s="229">
        <v>1</v>
      </c>
      <c r="E49" s="209">
        <v>180000</v>
      </c>
      <c r="F49" s="209">
        <v>210000</v>
      </c>
      <c r="G49" s="220">
        <f t="shared" si="0"/>
        <v>195000</v>
      </c>
    </row>
    <row r="50" spans="2:7" ht="18.5">
      <c r="B50" s="221" t="s">
        <v>127</v>
      </c>
      <c r="C50" s="221" t="s">
        <v>113</v>
      </c>
      <c r="D50" s="229">
        <v>1</v>
      </c>
      <c r="E50" s="209">
        <v>250000</v>
      </c>
      <c r="F50" s="209">
        <v>290000</v>
      </c>
      <c r="G50" s="220">
        <f t="shared" si="0"/>
        <v>270000</v>
      </c>
    </row>
    <row r="51" spans="2:7" ht="18.5">
      <c r="B51" s="221" t="s">
        <v>128</v>
      </c>
      <c r="C51" s="221" t="s">
        <v>113</v>
      </c>
      <c r="D51" s="229">
        <v>1</v>
      </c>
      <c r="E51" s="209">
        <v>350000</v>
      </c>
      <c r="F51" s="209">
        <v>410000</v>
      </c>
      <c r="G51" s="220">
        <f t="shared" si="0"/>
        <v>380000</v>
      </c>
    </row>
    <row r="52" spans="2:7" ht="18.5">
      <c r="B52" s="221" t="s">
        <v>129</v>
      </c>
      <c r="C52" s="221" t="s">
        <v>113</v>
      </c>
      <c r="D52" s="229">
        <v>1</v>
      </c>
      <c r="E52" s="209">
        <v>45000</v>
      </c>
      <c r="F52" s="209">
        <v>60000</v>
      </c>
      <c r="G52" s="220">
        <f t="shared" si="0"/>
        <v>52500</v>
      </c>
    </row>
    <row r="53" spans="2:7" ht="18.5">
      <c r="B53" s="221" t="s">
        <v>130</v>
      </c>
      <c r="C53" s="221" t="s">
        <v>113</v>
      </c>
      <c r="D53" s="229">
        <v>1</v>
      </c>
      <c r="E53" s="209">
        <v>780000</v>
      </c>
      <c r="F53" s="209">
        <v>900000</v>
      </c>
      <c r="G53" s="220">
        <f t="shared" si="0"/>
        <v>840000</v>
      </c>
    </row>
    <row r="54" spans="2:7" ht="37">
      <c r="B54" s="221" t="s">
        <v>131</v>
      </c>
      <c r="C54" s="221" t="s">
        <v>113</v>
      </c>
      <c r="D54" s="229">
        <v>1</v>
      </c>
      <c r="E54" s="209">
        <v>950000</v>
      </c>
      <c r="F54" s="209">
        <v>1100000</v>
      </c>
      <c r="G54" s="220">
        <f t="shared" si="0"/>
        <v>1025000</v>
      </c>
    </row>
    <row r="55" spans="2:7" ht="18.5">
      <c r="B55" s="212" t="s">
        <v>132</v>
      </c>
      <c r="C55" s="221" t="s">
        <v>113</v>
      </c>
      <c r="D55" s="229">
        <v>1</v>
      </c>
      <c r="E55" s="209">
        <v>120000</v>
      </c>
      <c r="F55" s="209">
        <v>200000</v>
      </c>
      <c r="G55" s="220">
        <f t="shared" si="0"/>
        <v>160000</v>
      </c>
    </row>
    <row r="56" spans="2:7" ht="18.5">
      <c r="B56" s="212" t="s">
        <v>133</v>
      </c>
      <c r="C56" s="221" t="s">
        <v>113</v>
      </c>
      <c r="D56" s="229">
        <v>1</v>
      </c>
      <c r="E56" s="209">
        <v>180000</v>
      </c>
      <c r="F56" s="209">
        <v>300000</v>
      </c>
      <c r="G56" s="220">
        <f t="shared" si="0"/>
        <v>240000</v>
      </c>
    </row>
    <row r="57" spans="2:7" ht="18.5">
      <c r="B57" s="212" t="s">
        <v>134</v>
      </c>
      <c r="C57" s="221" t="s">
        <v>113</v>
      </c>
      <c r="D57" s="229">
        <v>1</v>
      </c>
      <c r="E57" s="209">
        <v>220000</v>
      </c>
      <c r="F57" s="209">
        <v>300000</v>
      </c>
      <c r="G57" s="220">
        <f t="shared" si="0"/>
        <v>260000</v>
      </c>
    </row>
    <row r="58" spans="2:7" ht="18.5">
      <c r="B58" s="212" t="s">
        <v>135</v>
      </c>
      <c r="C58" s="221" t="s">
        <v>113</v>
      </c>
      <c r="D58" s="229">
        <v>1</v>
      </c>
      <c r="E58" s="209">
        <v>560000</v>
      </c>
      <c r="F58" s="209">
        <v>700000</v>
      </c>
      <c r="G58" s="220">
        <f t="shared" si="0"/>
        <v>630000</v>
      </c>
    </row>
    <row r="59" spans="2:7" ht="18.5">
      <c r="B59" s="212" t="s">
        <v>136</v>
      </c>
      <c r="C59" s="221" t="s">
        <v>113</v>
      </c>
      <c r="D59" s="229">
        <v>1</v>
      </c>
      <c r="E59" s="209">
        <v>480000</v>
      </c>
      <c r="F59" s="209">
        <v>600000</v>
      </c>
      <c r="G59" s="220">
        <f t="shared" si="0"/>
        <v>540000</v>
      </c>
    </row>
    <row r="60" spans="2:7" ht="18.5">
      <c r="B60" s="212" t="s">
        <v>137</v>
      </c>
      <c r="C60" s="221" t="s">
        <v>113</v>
      </c>
      <c r="D60" s="229">
        <v>1</v>
      </c>
      <c r="E60" s="209">
        <v>320000</v>
      </c>
      <c r="F60" s="209">
        <v>400000</v>
      </c>
      <c r="G60" s="220">
        <f t="shared" si="0"/>
        <v>360000</v>
      </c>
    </row>
    <row r="61" spans="2:7" ht="19" thickBot="1">
      <c r="E61" s="210"/>
      <c r="F61" s="210"/>
      <c r="G61" s="222"/>
    </row>
    <row r="62" spans="2:7" ht="18.5">
      <c r="B62" s="208" t="s">
        <v>140</v>
      </c>
      <c r="C62" s="225"/>
      <c r="D62" s="228"/>
      <c r="G62" s="222"/>
    </row>
    <row r="63" spans="2:7" ht="37">
      <c r="B63" s="221" t="s">
        <v>112</v>
      </c>
      <c r="C63" s="221" t="s">
        <v>113</v>
      </c>
      <c r="D63" s="229">
        <v>1</v>
      </c>
      <c r="E63" s="209">
        <v>650000</v>
      </c>
      <c r="F63" s="209">
        <v>748000</v>
      </c>
      <c r="G63" s="220">
        <f t="shared" si="0"/>
        <v>699000</v>
      </c>
    </row>
    <row r="64" spans="2:7" ht="55.5">
      <c r="B64" s="221" t="s">
        <v>141</v>
      </c>
      <c r="C64" s="221" t="s">
        <v>113</v>
      </c>
      <c r="D64" s="229">
        <v>1</v>
      </c>
      <c r="E64" s="209">
        <v>390000</v>
      </c>
      <c r="F64" s="209">
        <v>450000</v>
      </c>
      <c r="G64" s="220">
        <f t="shared" si="0"/>
        <v>420000</v>
      </c>
    </row>
    <row r="65" spans="2:7" ht="18.5">
      <c r="B65" s="221" t="s">
        <v>115</v>
      </c>
      <c r="C65" s="221" t="s">
        <v>113</v>
      </c>
      <c r="D65" s="229">
        <v>1</v>
      </c>
      <c r="E65" s="209">
        <v>220000</v>
      </c>
      <c r="F65" s="209">
        <v>260000</v>
      </c>
      <c r="G65" s="220">
        <f t="shared" si="0"/>
        <v>240000</v>
      </c>
    </row>
    <row r="66" spans="2:7" ht="18.5">
      <c r="B66" s="221" t="s">
        <v>116</v>
      </c>
      <c r="C66" s="221" t="s">
        <v>113</v>
      </c>
      <c r="D66" s="229">
        <v>1</v>
      </c>
      <c r="E66" s="209">
        <v>40000</v>
      </c>
      <c r="F66" s="209">
        <v>50000</v>
      </c>
      <c r="G66" s="220">
        <f t="shared" si="0"/>
        <v>45000</v>
      </c>
    </row>
    <row r="67" spans="2:7" ht="18.5">
      <c r="B67" s="221" t="s">
        <v>117</v>
      </c>
      <c r="C67" s="221" t="s">
        <v>113</v>
      </c>
      <c r="D67" s="229">
        <v>1</v>
      </c>
      <c r="E67" s="209">
        <v>40000</v>
      </c>
      <c r="F67" s="209">
        <v>50000</v>
      </c>
      <c r="G67" s="220">
        <f t="shared" si="0"/>
        <v>45000</v>
      </c>
    </row>
    <row r="68" spans="2:7" ht="18.5">
      <c r="B68" s="221" t="s">
        <v>34</v>
      </c>
      <c r="C68" s="221" t="s">
        <v>113</v>
      </c>
      <c r="D68" s="229">
        <v>1</v>
      </c>
      <c r="E68" s="209">
        <v>145000</v>
      </c>
      <c r="F68" s="209">
        <v>170000</v>
      </c>
      <c r="G68" s="220">
        <f t="shared" ref="G68:G131" si="1">AVERAGE(E68:F68)</f>
        <v>157500</v>
      </c>
    </row>
    <row r="69" spans="2:7" ht="18.5">
      <c r="B69" s="221" t="s">
        <v>118</v>
      </c>
      <c r="C69" s="221" t="s">
        <v>113</v>
      </c>
      <c r="D69" s="229">
        <v>1</v>
      </c>
      <c r="E69" s="209">
        <v>80000</v>
      </c>
      <c r="F69" s="209">
        <v>100000</v>
      </c>
      <c r="G69" s="220">
        <f t="shared" si="1"/>
        <v>90000</v>
      </c>
    </row>
    <row r="70" spans="2:7" ht="37">
      <c r="B70" s="221" t="s">
        <v>119</v>
      </c>
      <c r="C70" s="221" t="s">
        <v>113</v>
      </c>
      <c r="D70" s="229">
        <v>1</v>
      </c>
      <c r="E70" s="209">
        <v>385000</v>
      </c>
      <c r="F70" s="209">
        <v>443000</v>
      </c>
      <c r="G70" s="220">
        <f t="shared" si="1"/>
        <v>414000</v>
      </c>
    </row>
    <row r="71" spans="2:7" ht="18.5">
      <c r="B71" s="212" t="s">
        <v>142</v>
      </c>
      <c r="C71" s="221" t="s">
        <v>113</v>
      </c>
      <c r="D71" s="229">
        <v>1</v>
      </c>
      <c r="E71" s="209">
        <v>1175000</v>
      </c>
      <c r="F71" s="209">
        <v>1400000</v>
      </c>
      <c r="G71" s="220">
        <f t="shared" si="1"/>
        <v>1287500</v>
      </c>
    </row>
    <row r="72" spans="2:7" ht="18.5">
      <c r="B72" s="221" t="s">
        <v>120</v>
      </c>
      <c r="C72" s="221" t="s">
        <v>113</v>
      </c>
      <c r="D72" s="229">
        <v>1</v>
      </c>
      <c r="E72" s="209">
        <v>220000</v>
      </c>
      <c r="F72" s="209">
        <v>300000</v>
      </c>
      <c r="G72" s="220">
        <f t="shared" si="1"/>
        <v>260000</v>
      </c>
    </row>
    <row r="73" spans="2:7" ht="18.5">
      <c r="B73" s="221" t="s">
        <v>121</v>
      </c>
      <c r="C73" s="221" t="s">
        <v>113</v>
      </c>
      <c r="D73" s="229">
        <v>1</v>
      </c>
      <c r="E73" s="209">
        <v>180000</v>
      </c>
      <c r="F73" s="209">
        <v>300000</v>
      </c>
      <c r="G73" s="220">
        <f t="shared" si="1"/>
        <v>240000</v>
      </c>
    </row>
    <row r="74" spans="2:7" ht="18.5">
      <c r="B74" s="212" t="s">
        <v>122</v>
      </c>
      <c r="C74" s="221" t="s">
        <v>113</v>
      </c>
      <c r="D74" s="229">
        <v>1</v>
      </c>
      <c r="E74" s="209">
        <v>780000</v>
      </c>
      <c r="F74" s="209">
        <v>900000</v>
      </c>
      <c r="G74" s="220">
        <f t="shared" si="1"/>
        <v>840000</v>
      </c>
    </row>
    <row r="75" spans="2:7" ht="37">
      <c r="B75" s="212" t="s">
        <v>123</v>
      </c>
      <c r="C75" s="221" t="s">
        <v>113</v>
      </c>
      <c r="D75" s="229">
        <v>1</v>
      </c>
      <c r="E75" s="209">
        <v>1100000</v>
      </c>
      <c r="F75" s="209">
        <v>1300000</v>
      </c>
      <c r="G75" s="220">
        <f t="shared" si="1"/>
        <v>1200000</v>
      </c>
    </row>
    <row r="76" spans="2:7" ht="18.5">
      <c r="B76" s="221" t="s">
        <v>43</v>
      </c>
      <c r="C76" s="221" t="s">
        <v>113</v>
      </c>
      <c r="D76" s="229">
        <v>1</v>
      </c>
      <c r="E76" s="209">
        <v>550000</v>
      </c>
      <c r="F76" s="209">
        <v>700000</v>
      </c>
      <c r="G76" s="220">
        <f t="shared" si="1"/>
        <v>625000</v>
      </c>
    </row>
    <row r="77" spans="2:7" ht="18.5">
      <c r="B77" s="221" t="s">
        <v>143</v>
      </c>
      <c r="C77" s="221" t="s">
        <v>113</v>
      </c>
      <c r="D77" s="229">
        <v>1</v>
      </c>
      <c r="E77" s="209">
        <v>990000</v>
      </c>
      <c r="F77" s="209">
        <v>1140000</v>
      </c>
      <c r="G77" s="220">
        <f t="shared" si="1"/>
        <v>1065000</v>
      </c>
    </row>
    <row r="78" spans="2:7" ht="111">
      <c r="B78" s="221" t="s">
        <v>144</v>
      </c>
      <c r="C78" s="221" t="s">
        <v>113</v>
      </c>
      <c r="D78" s="229">
        <v>1</v>
      </c>
      <c r="E78" s="209">
        <v>1755000</v>
      </c>
      <c r="F78" s="209">
        <v>2020000</v>
      </c>
      <c r="G78" s="220">
        <f t="shared" si="1"/>
        <v>1887500</v>
      </c>
    </row>
    <row r="79" spans="2:7" ht="18.5">
      <c r="B79" s="221" t="s">
        <v>138</v>
      </c>
      <c r="C79" s="221" t="s">
        <v>113</v>
      </c>
      <c r="D79" s="229">
        <v>1</v>
      </c>
      <c r="E79" s="209">
        <v>350000</v>
      </c>
      <c r="F79" s="209">
        <v>410000</v>
      </c>
      <c r="G79" s="220">
        <f t="shared" si="1"/>
        <v>380000</v>
      </c>
    </row>
    <row r="80" spans="2:7" ht="18.5">
      <c r="B80" s="221" t="s">
        <v>126</v>
      </c>
      <c r="C80" s="221" t="s">
        <v>113</v>
      </c>
      <c r="D80" s="229">
        <v>1</v>
      </c>
      <c r="E80" s="209">
        <v>195000</v>
      </c>
      <c r="F80" s="209">
        <v>230000</v>
      </c>
      <c r="G80" s="220">
        <f t="shared" si="1"/>
        <v>212500</v>
      </c>
    </row>
    <row r="81" spans="2:7" ht="18.5">
      <c r="B81" s="221" t="s">
        <v>145</v>
      </c>
      <c r="C81" s="221" t="s">
        <v>113</v>
      </c>
      <c r="D81" s="229">
        <v>1</v>
      </c>
      <c r="E81" s="209">
        <v>180000</v>
      </c>
      <c r="F81" s="209">
        <v>210000</v>
      </c>
      <c r="G81" s="220">
        <f t="shared" si="1"/>
        <v>195000</v>
      </c>
    </row>
    <row r="82" spans="2:7" ht="18.5">
      <c r="B82" s="221" t="s">
        <v>127</v>
      </c>
      <c r="C82" s="221" t="s">
        <v>113</v>
      </c>
      <c r="D82" s="229">
        <v>1</v>
      </c>
      <c r="E82" s="209">
        <v>380000</v>
      </c>
      <c r="F82" s="209">
        <v>440000</v>
      </c>
      <c r="G82" s="220">
        <f t="shared" si="1"/>
        <v>410000</v>
      </c>
    </row>
    <row r="83" spans="2:7" ht="18.5">
      <c r="B83" s="221" t="s">
        <v>128</v>
      </c>
      <c r="C83" s="221" t="s">
        <v>113</v>
      </c>
      <c r="D83" s="229">
        <v>1</v>
      </c>
      <c r="E83" s="209">
        <v>450000</v>
      </c>
      <c r="F83" s="209">
        <v>520000</v>
      </c>
      <c r="G83" s="220">
        <f t="shared" si="1"/>
        <v>485000</v>
      </c>
    </row>
    <row r="84" spans="2:7" ht="18.5">
      <c r="B84" s="221" t="s">
        <v>129</v>
      </c>
      <c r="C84" s="221" t="s">
        <v>113</v>
      </c>
      <c r="D84" s="229">
        <v>1</v>
      </c>
      <c r="E84" s="209">
        <v>45000</v>
      </c>
      <c r="F84" s="209">
        <v>60000</v>
      </c>
      <c r="G84" s="220">
        <f t="shared" si="1"/>
        <v>52500</v>
      </c>
    </row>
    <row r="85" spans="2:7" ht="18.5">
      <c r="B85" s="221" t="s">
        <v>130</v>
      </c>
      <c r="C85" s="221" t="s">
        <v>113</v>
      </c>
      <c r="D85" s="229">
        <v>1</v>
      </c>
      <c r="E85" s="209">
        <v>920000</v>
      </c>
      <c r="F85" s="209">
        <v>1060000</v>
      </c>
      <c r="G85" s="220">
        <f t="shared" si="1"/>
        <v>990000</v>
      </c>
    </row>
    <row r="86" spans="2:7" ht="37">
      <c r="B86" s="221" t="s">
        <v>131</v>
      </c>
      <c r="C86" s="221" t="s">
        <v>113</v>
      </c>
      <c r="D86" s="229">
        <v>1</v>
      </c>
      <c r="E86" s="209">
        <v>950000</v>
      </c>
      <c r="F86" s="209">
        <v>1100000</v>
      </c>
      <c r="G86" s="220">
        <f t="shared" si="1"/>
        <v>1025000</v>
      </c>
    </row>
    <row r="87" spans="2:7" ht="18.5">
      <c r="B87" s="212" t="s">
        <v>132</v>
      </c>
      <c r="C87" s="221" t="s">
        <v>113</v>
      </c>
      <c r="D87" s="229">
        <v>1</v>
      </c>
      <c r="E87" s="209">
        <v>120000</v>
      </c>
      <c r="F87" s="209">
        <v>200000</v>
      </c>
      <c r="G87" s="220">
        <f t="shared" si="1"/>
        <v>160000</v>
      </c>
    </row>
    <row r="88" spans="2:7" ht="18.5">
      <c r="B88" s="212" t="s">
        <v>133</v>
      </c>
      <c r="C88" s="221" t="s">
        <v>113</v>
      </c>
      <c r="D88" s="229">
        <v>1</v>
      </c>
      <c r="E88" s="209">
        <v>180000</v>
      </c>
      <c r="F88" s="209">
        <v>300000</v>
      </c>
      <c r="G88" s="220">
        <f t="shared" si="1"/>
        <v>240000</v>
      </c>
    </row>
    <row r="89" spans="2:7" ht="18.5">
      <c r="B89" s="212" t="s">
        <v>134</v>
      </c>
      <c r="C89" s="221" t="s">
        <v>113</v>
      </c>
      <c r="D89" s="229">
        <v>1</v>
      </c>
      <c r="E89" s="209">
        <v>220000</v>
      </c>
      <c r="F89" s="209">
        <v>300000</v>
      </c>
      <c r="G89" s="220">
        <f t="shared" si="1"/>
        <v>260000</v>
      </c>
    </row>
    <row r="90" spans="2:7" ht="18.5">
      <c r="B90" s="212" t="s">
        <v>135</v>
      </c>
      <c r="C90" s="221" t="s">
        <v>113</v>
      </c>
      <c r="D90" s="229">
        <v>1</v>
      </c>
      <c r="E90" s="209">
        <v>780000</v>
      </c>
      <c r="F90" s="209">
        <v>1000000</v>
      </c>
      <c r="G90" s="220">
        <f t="shared" si="1"/>
        <v>890000</v>
      </c>
    </row>
    <row r="91" spans="2:7" ht="18.5">
      <c r="B91" s="212" t="s">
        <v>136</v>
      </c>
      <c r="C91" s="221" t="s">
        <v>113</v>
      </c>
      <c r="D91" s="229">
        <v>1</v>
      </c>
      <c r="E91" s="209">
        <v>590000</v>
      </c>
      <c r="F91" s="209">
        <v>800000</v>
      </c>
      <c r="G91" s="220">
        <f t="shared" si="1"/>
        <v>695000</v>
      </c>
    </row>
    <row r="92" spans="2:7" ht="18.5">
      <c r="B92" s="212" t="s">
        <v>146</v>
      </c>
      <c r="C92" s="221" t="s">
        <v>113</v>
      </c>
      <c r="D92" s="229">
        <v>1</v>
      </c>
      <c r="E92" s="209">
        <v>580000</v>
      </c>
      <c r="F92" s="209">
        <v>800000</v>
      </c>
      <c r="G92" s="220">
        <f t="shared" si="1"/>
        <v>690000</v>
      </c>
    </row>
    <row r="93" spans="2:7" ht="18.5">
      <c r="B93" s="215" t="s">
        <v>147</v>
      </c>
      <c r="C93" s="225"/>
      <c r="D93" s="228"/>
      <c r="E93" s="217"/>
      <c r="F93" s="218"/>
      <c r="G93" s="222"/>
    </row>
    <row r="94" spans="2:7" ht="37">
      <c r="B94" s="221" t="s">
        <v>112</v>
      </c>
      <c r="C94" s="221" t="s">
        <v>113</v>
      </c>
      <c r="D94" s="229">
        <v>1</v>
      </c>
      <c r="E94" s="209">
        <v>950000</v>
      </c>
      <c r="F94" s="209">
        <v>1093000</v>
      </c>
      <c r="G94" s="220">
        <f t="shared" si="1"/>
        <v>1021500</v>
      </c>
    </row>
    <row r="95" spans="2:7" ht="37">
      <c r="B95" s="221" t="s">
        <v>114</v>
      </c>
      <c r="C95" s="221" t="s">
        <v>113</v>
      </c>
      <c r="D95" s="229">
        <v>1</v>
      </c>
      <c r="E95" s="209">
        <v>240000</v>
      </c>
      <c r="F95" s="209">
        <v>280000</v>
      </c>
      <c r="G95" s="220">
        <f t="shared" si="1"/>
        <v>260000</v>
      </c>
    </row>
    <row r="96" spans="2:7" ht="18.5">
      <c r="B96" s="221" t="s">
        <v>115</v>
      </c>
      <c r="C96" s="221" t="s">
        <v>113</v>
      </c>
      <c r="D96" s="229">
        <v>1</v>
      </c>
      <c r="E96" s="209">
        <v>360000</v>
      </c>
      <c r="F96" s="209">
        <v>420000</v>
      </c>
      <c r="G96" s="220">
        <f t="shared" si="1"/>
        <v>390000</v>
      </c>
    </row>
    <row r="97" spans="2:7" ht="18.5">
      <c r="B97" s="221" t="s">
        <v>116</v>
      </c>
      <c r="C97" s="221" t="s">
        <v>113</v>
      </c>
      <c r="D97" s="229">
        <v>1</v>
      </c>
      <c r="E97" s="209">
        <v>90000</v>
      </c>
      <c r="F97" s="209">
        <v>110000</v>
      </c>
      <c r="G97" s="220">
        <v>100000</v>
      </c>
    </row>
    <row r="98" spans="2:7" ht="18.5">
      <c r="B98" s="221" t="s">
        <v>117</v>
      </c>
      <c r="C98" s="221" t="s">
        <v>113</v>
      </c>
      <c r="D98" s="229">
        <v>1</v>
      </c>
      <c r="E98" s="209">
        <v>90000</v>
      </c>
      <c r="F98" s="209">
        <v>110000</v>
      </c>
      <c r="G98" s="220">
        <f t="shared" si="1"/>
        <v>100000</v>
      </c>
    </row>
    <row r="99" spans="2:7" ht="18.5">
      <c r="B99" s="221" t="s">
        <v>33</v>
      </c>
      <c r="C99" s="221" t="s">
        <v>113</v>
      </c>
      <c r="D99" s="229">
        <v>1</v>
      </c>
      <c r="E99" s="209">
        <v>60000</v>
      </c>
      <c r="F99" s="209">
        <v>70000</v>
      </c>
      <c r="G99" s="220">
        <f t="shared" si="1"/>
        <v>65000</v>
      </c>
    </row>
    <row r="100" spans="2:7" ht="18.5">
      <c r="B100" s="221" t="s">
        <v>34</v>
      </c>
      <c r="C100" s="221" t="s">
        <v>113</v>
      </c>
      <c r="D100" s="229">
        <v>1</v>
      </c>
      <c r="E100" s="209">
        <v>200000</v>
      </c>
      <c r="F100" s="209">
        <v>230000</v>
      </c>
      <c r="G100" s="220">
        <f t="shared" si="1"/>
        <v>215000</v>
      </c>
    </row>
    <row r="101" spans="2:7" ht="18.5">
      <c r="B101" s="221" t="s">
        <v>35</v>
      </c>
      <c r="C101" s="221" t="s">
        <v>113</v>
      </c>
      <c r="D101" s="229">
        <v>1</v>
      </c>
      <c r="E101" s="209">
        <v>75000</v>
      </c>
      <c r="F101" s="209">
        <v>90000</v>
      </c>
      <c r="G101" s="220">
        <f t="shared" si="1"/>
        <v>82500</v>
      </c>
    </row>
    <row r="102" spans="2:7" ht="18.5">
      <c r="B102" s="221" t="s">
        <v>118</v>
      </c>
      <c r="C102" s="221" t="s">
        <v>113</v>
      </c>
      <c r="D102" s="229">
        <v>1</v>
      </c>
      <c r="E102" s="209">
        <v>80000</v>
      </c>
      <c r="F102" s="209">
        <v>100000</v>
      </c>
      <c r="G102" s="220">
        <f t="shared" si="1"/>
        <v>90000</v>
      </c>
    </row>
    <row r="103" spans="2:7" ht="37">
      <c r="B103" s="221" t="s">
        <v>119</v>
      </c>
      <c r="C103" s="221" t="s">
        <v>113</v>
      </c>
      <c r="D103" s="229">
        <v>1</v>
      </c>
      <c r="E103" s="209">
        <v>576000</v>
      </c>
      <c r="F103" s="209">
        <v>663000</v>
      </c>
      <c r="G103" s="220">
        <f t="shared" si="1"/>
        <v>619500</v>
      </c>
    </row>
    <row r="104" spans="2:7" ht="37">
      <c r="B104" s="221" t="s">
        <v>148</v>
      </c>
      <c r="C104" s="221" t="s">
        <v>113</v>
      </c>
      <c r="D104" s="229">
        <v>1</v>
      </c>
      <c r="E104" s="209">
        <v>220000</v>
      </c>
      <c r="F104" s="209">
        <v>300000</v>
      </c>
      <c r="G104" s="220">
        <f t="shared" si="1"/>
        <v>260000</v>
      </c>
    </row>
    <row r="105" spans="2:7" ht="18.5">
      <c r="B105" s="221" t="s">
        <v>120</v>
      </c>
      <c r="C105" s="221" t="s">
        <v>113</v>
      </c>
      <c r="D105" s="229">
        <v>1</v>
      </c>
      <c r="E105" s="209">
        <v>280000</v>
      </c>
      <c r="F105" s="209">
        <v>400000</v>
      </c>
      <c r="G105" s="220">
        <f t="shared" si="1"/>
        <v>340000</v>
      </c>
    </row>
    <row r="106" spans="2:7" ht="18.5">
      <c r="B106" s="221" t="s">
        <v>121</v>
      </c>
      <c r="C106" s="221" t="s">
        <v>113</v>
      </c>
      <c r="D106" s="229">
        <v>1</v>
      </c>
      <c r="E106" s="209">
        <v>220000</v>
      </c>
      <c r="F106" s="209">
        <v>300000</v>
      </c>
      <c r="G106" s="220">
        <f t="shared" si="1"/>
        <v>260000</v>
      </c>
    </row>
    <row r="107" spans="2:7" ht="18.5">
      <c r="B107" s="212" t="s">
        <v>122</v>
      </c>
      <c r="C107" s="221" t="s">
        <v>113</v>
      </c>
      <c r="D107" s="229">
        <v>1</v>
      </c>
      <c r="E107" s="209">
        <v>550000</v>
      </c>
      <c r="F107" s="209">
        <v>700000</v>
      </c>
      <c r="G107" s="220">
        <f t="shared" si="1"/>
        <v>625000</v>
      </c>
    </row>
    <row r="108" spans="2:7" ht="37">
      <c r="B108" s="212" t="s">
        <v>123</v>
      </c>
      <c r="C108" s="221" t="s">
        <v>113</v>
      </c>
      <c r="D108" s="229">
        <v>1</v>
      </c>
      <c r="E108" s="209">
        <v>750000</v>
      </c>
      <c r="F108" s="209">
        <v>900000</v>
      </c>
      <c r="G108" s="220">
        <f t="shared" si="1"/>
        <v>825000</v>
      </c>
    </row>
    <row r="109" spans="2:7" ht="18.5">
      <c r="B109" s="221" t="s">
        <v>43</v>
      </c>
      <c r="C109" s="221" t="s">
        <v>113</v>
      </c>
      <c r="D109" s="229">
        <v>1</v>
      </c>
      <c r="E109" s="209">
        <v>735000</v>
      </c>
      <c r="F109" s="209">
        <v>900000</v>
      </c>
      <c r="G109" s="220">
        <f t="shared" si="1"/>
        <v>817500</v>
      </c>
    </row>
    <row r="110" spans="2:7" ht="18.5">
      <c r="B110" s="221" t="s">
        <v>149</v>
      </c>
      <c r="C110" s="221" t="s">
        <v>113</v>
      </c>
      <c r="D110" s="229">
        <v>1</v>
      </c>
      <c r="E110" s="209">
        <v>1050000</v>
      </c>
      <c r="F110" s="209">
        <v>1210000</v>
      </c>
      <c r="G110" s="220">
        <f t="shared" si="1"/>
        <v>1130000</v>
      </c>
    </row>
    <row r="111" spans="2:7" ht="129.5">
      <c r="B111" s="221" t="s">
        <v>150</v>
      </c>
      <c r="C111" s="221" t="s">
        <v>113</v>
      </c>
      <c r="D111" s="229">
        <v>1</v>
      </c>
      <c r="E111" s="209">
        <v>2250000</v>
      </c>
      <c r="F111" s="209">
        <v>2590000</v>
      </c>
      <c r="G111" s="220">
        <f t="shared" si="1"/>
        <v>2420000</v>
      </c>
    </row>
    <row r="112" spans="2:7" ht="129.5">
      <c r="B112" s="221" t="s">
        <v>151</v>
      </c>
      <c r="C112" s="221" t="s">
        <v>113</v>
      </c>
      <c r="D112" s="229">
        <v>1</v>
      </c>
      <c r="E112" s="209">
        <v>2250000</v>
      </c>
      <c r="F112" s="209">
        <v>2590000</v>
      </c>
      <c r="G112" s="220">
        <f t="shared" si="1"/>
        <v>2420000</v>
      </c>
    </row>
    <row r="113" spans="2:9" ht="18.5">
      <c r="B113" s="221" t="s">
        <v>138</v>
      </c>
      <c r="C113" s="221" t="s">
        <v>113</v>
      </c>
      <c r="D113" s="229">
        <v>1</v>
      </c>
      <c r="E113" s="209">
        <v>420000</v>
      </c>
      <c r="F113" s="209">
        <v>490000</v>
      </c>
      <c r="G113" s="220">
        <f t="shared" si="1"/>
        <v>455000</v>
      </c>
    </row>
    <row r="114" spans="2:9" ht="18.5">
      <c r="B114" s="221" t="s">
        <v>126</v>
      </c>
      <c r="C114" s="221" t="s">
        <v>113</v>
      </c>
      <c r="D114" s="229">
        <v>1</v>
      </c>
      <c r="E114" s="209">
        <v>180000</v>
      </c>
      <c r="F114" s="209">
        <v>210000</v>
      </c>
      <c r="G114" s="220">
        <f t="shared" si="1"/>
        <v>195000</v>
      </c>
    </row>
    <row r="115" spans="2:9" ht="18.5">
      <c r="B115" s="221" t="s">
        <v>127</v>
      </c>
      <c r="C115" s="221" t="s">
        <v>113</v>
      </c>
      <c r="D115" s="229">
        <v>1</v>
      </c>
      <c r="E115" s="209">
        <v>270000</v>
      </c>
      <c r="F115" s="209">
        <v>320000</v>
      </c>
      <c r="G115" s="220">
        <f t="shared" si="1"/>
        <v>295000</v>
      </c>
    </row>
    <row r="116" spans="2:9" ht="18.5">
      <c r="B116" s="221" t="s">
        <v>128</v>
      </c>
      <c r="C116" s="221" t="s">
        <v>113</v>
      </c>
      <c r="D116" s="229">
        <v>1</v>
      </c>
      <c r="E116" s="209">
        <v>1350000</v>
      </c>
      <c r="F116" s="209">
        <v>1560000</v>
      </c>
      <c r="G116" s="220">
        <f t="shared" si="1"/>
        <v>1455000</v>
      </c>
    </row>
    <row r="117" spans="2:9" ht="18.5">
      <c r="B117" s="221" t="s">
        <v>129</v>
      </c>
      <c r="C117" s="221" t="s">
        <v>113</v>
      </c>
      <c r="D117" s="229">
        <v>1</v>
      </c>
      <c r="E117" s="209">
        <v>45000</v>
      </c>
      <c r="F117" s="209">
        <v>60000</v>
      </c>
      <c r="G117" s="220">
        <f t="shared" si="1"/>
        <v>52500</v>
      </c>
    </row>
    <row r="118" spans="2:9" ht="18.5">
      <c r="B118" s="221" t="s">
        <v>152</v>
      </c>
      <c r="C118" s="221" t="s">
        <v>113</v>
      </c>
      <c r="D118" s="229">
        <v>1</v>
      </c>
      <c r="E118" s="209">
        <v>620000</v>
      </c>
      <c r="F118" s="209">
        <v>720000</v>
      </c>
      <c r="G118" s="220">
        <f t="shared" si="1"/>
        <v>670000</v>
      </c>
    </row>
    <row r="119" spans="2:9" ht="37">
      <c r="B119" s="221" t="s">
        <v>131</v>
      </c>
      <c r="C119" s="221" t="s">
        <v>113</v>
      </c>
      <c r="D119" s="229">
        <v>1</v>
      </c>
      <c r="E119" s="209">
        <v>1150000</v>
      </c>
      <c r="F119" s="209">
        <v>1330000</v>
      </c>
      <c r="G119" s="220">
        <f t="shared" si="1"/>
        <v>1240000</v>
      </c>
    </row>
    <row r="120" spans="2:9" ht="18.5">
      <c r="B120" s="212" t="s">
        <v>132</v>
      </c>
      <c r="C120" s="221" t="s">
        <v>113</v>
      </c>
      <c r="D120" s="229">
        <v>1</v>
      </c>
      <c r="E120" s="209">
        <v>180000</v>
      </c>
      <c r="F120" s="209">
        <v>300000</v>
      </c>
      <c r="G120" s="220">
        <f t="shared" si="1"/>
        <v>240000</v>
      </c>
    </row>
    <row r="121" spans="2:9" ht="18.5">
      <c r="B121" s="212" t="s">
        <v>133</v>
      </c>
      <c r="C121" s="221" t="s">
        <v>113</v>
      </c>
      <c r="D121" s="229">
        <v>1</v>
      </c>
      <c r="E121" s="209">
        <v>340000</v>
      </c>
      <c r="F121" s="209">
        <v>500000</v>
      </c>
      <c r="G121" s="220">
        <f t="shared" si="1"/>
        <v>420000</v>
      </c>
    </row>
    <row r="122" spans="2:9" ht="18.5">
      <c r="B122" s="212" t="s">
        <v>134</v>
      </c>
      <c r="C122" s="221" t="s">
        <v>113</v>
      </c>
      <c r="D122" s="229">
        <v>1</v>
      </c>
      <c r="E122" s="209">
        <v>280000</v>
      </c>
      <c r="F122" s="209">
        <v>400000</v>
      </c>
      <c r="G122" s="220">
        <f t="shared" si="1"/>
        <v>340000</v>
      </c>
      <c r="I122" s="211"/>
    </row>
    <row r="123" spans="2:9" ht="18.5">
      <c r="B123" s="212" t="s">
        <v>137</v>
      </c>
      <c r="C123" s="221" t="s">
        <v>113</v>
      </c>
      <c r="D123" s="229">
        <v>1</v>
      </c>
      <c r="E123" s="209">
        <v>840000</v>
      </c>
      <c r="F123" s="209">
        <v>1100000</v>
      </c>
      <c r="G123" s="220">
        <f t="shared" si="1"/>
        <v>970000</v>
      </c>
    </row>
    <row r="124" spans="2:9" ht="55.5">
      <c r="B124" s="215" t="s">
        <v>153</v>
      </c>
      <c r="C124" s="225"/>
      <c r="D124" s="228"/>
      <c r="E124" s="217"/>
      <c r="F124" s="218"/>
      <c r="G124" s="222"/>
    </row>
    <row r="125" spans="2:9" ht="37">
      <c r="B125" s="221" t="s">
        <v>112</v>
      </c>
      <c r="C125" s="221" t="s">
        <v>113</v>
      </c>
      <c r="D125" s="229">
        <v>1</v>
      </c>
      <c r="E125" s="209">
        <v>950000</v>
      </c>
      <c r="F125" s="209">
        <v>1093000</v>
      </c>
      <c r="G125" s="220">
        <f t="shared" si="1"/>
        <v>1021500</v>
      </c>
    </row>
    <row r="126" spans="2:9" ht="37">
      <c r="B126" s="221" t="s">
        <v>114</v>
      </c>
      <c r="C126" s="221" t="s">
        <v>113</v>
      </c>
      <c r="D126" s="229">
        <v>1</v>
      </c>
      <c r="E126" s="209">
        <v>240000</v>
      </c>
      <c r="F126" s="209">
        <v>280000</v>
      </c>
      <c r="G126" s="220">
        <f t="shared" si="1"/>
        <v>260000</v>
      </c>
    </row>
    <row r="127" spans="2:9" ht="18.5">
      <c r="B127" s="221" t="s">
        <v>115</v>
      </c>
      <c r="C127" s="221" t="s">
        <v>113</v>
      </c>
      <c r="D127" s="229">
        <v>1</v>
      </c>
      <c r="E127" s="209">
        <v>360000</v>
      </c>
      <c r="F127" s="209">
        <v>420000</v>
      </c>
      <c r="G127" s="220">
        <f t="shared" si="1"/>
        <v>390000</v>
      </c>
    </row>
    <row r="128" spans="2:9" ht="18.5">
      <c r="B128" s="221" t="s">
        <v>116</v>
      </c>
      <c r="C128" s="221" t="s">
        <v>113</v>
      </c>
      <c r="D128" s="229">
        <v>1</v>
      </c>
      <c r="E128" s="209">
        <v>90000</v>
      </c>
      <c r="F128" s="209">
        <v>110000</v>
      </c>
      <c r="G128" s="220">
        <f t="shared" si="1"/>
        <v>100000</v>
      </c>
    </row>
    <row r="129" spans="2:7" ht="18.5">
      <c r="B129" s="221" t="s">
        <v>117</v>
      </c>
      <c r="C129" s="221" t="s">
        <v>113</v>
      </c>
      <c r="D129" s="229">
        <v>1</v>
      </c>
      <c r="E129" s="209">
        <v>90000</v>
      </c>
      <c r="F129" s="209">
        <v>110000</v>
      </c>
      <c r="G129" s="220">
        <f t="shared" si="1"/>
        <v>100000</v>
      </c>
    </row>
    <row r="130" spans="2:7" ht="18.5">
      <c r="B130" s="221" t="s">
        <v>33</v>
      </c>
      <c r="C130" s="221" t="s">
        <v>113</v>
      </c>
      <c r="D130" s="229">
        <v>1</v>
      </c>
      <c r="E130" s="209">
        <v>60000</v>
      </c>
      <c r="F130" s="209">
        <v>70000</v>
      </c>
      <c r="G130" s="220">
        <f t="shared" si="1"/>
        <v>65000</v>
      </c>
    </row>
    <row r="131" spans="2:7" ht="18.5">
      <c r="B131" s="221" t="s">
        <v>34</v>
      </c>
      <c r="C131" s="221" t="s">
        <v>113</v>
      </c>
      <c r="D131" s="229">
        <v>1</v>
      </c>
      <c r="E131" s="209">
        <v>200000</v>
      </c>
      <c r="F131" s="209">
        <v>230000</v>
      </c>
      <c r="G131" s="220">
        <f t="shared" si="1"/>
        <v>215000</v>
      </c>
    </row>
    <row r="132" spans="2:7" ht="18.5">
      <c r="B132" s="221" t="s">
        <v>35</v>
      </c>
      <c r="C132" s="221" t="s">
        <v>113</v>
      </c>
      <c r="D132" s="229">
        <v>1</v>
      </c>
      <c r="E132" s="209">
        <v>75000</v>
      </c>
      <c r="F132" s="209">
        <v>90000</v>
      </c>
      <c r="G132" s="220">
        <f t="shared" ref="G132:G195" si="2">AVERAGE(E132:F132)</f>
        <v>82500</v>
      </c>
    </row>
    <row r="133" spans="2:7" ht="18.5">
      <c r="B133" s="221" t="s">
        <v>118</v>
      </c>
      <c r="C133" s="221" t="s">
        <v>113</v>
      </c>
      <c r="D133" s="229">
        <v>1</v>
      </c>
      <c r="E133" s="209">
        <v>80000</v>
      </c>
      <c r="F133" s="209">
        <v>100000</v>
      </c>
      <c r="G133" s="220">
        <f t="shared" si="2"/>
        <v>90000</v>
      </c>
    </row>
    <row r="134" spans="2:7" ht="37">
      <c r="B134" s="221" t="s">
        <v>119</v>
      </c>
      <c r="C134" s="221" t="s">
        <v>113</v>
      </c>
      <c r="D134" s="229">
        <v>1</v>
      </c>
      <c r="E134" s="209">
        <v>576000</v>
      </c>
      <c r="F134" s="209">
        <v>663000</v>
      </c>
      <c r="G134" s="220">
        <f t="shared" si="2"/>
        <v>619500</v>
      </c>
    </row>
    <row r="135" spans="2:7" ht="18.5">
      <c r="B135" s="212" t="s">
        <v>142</v>
      </c>
      <c r="C135" s="221" t="s">
        <v>113</v>
      </c>
      <c r="D135" s="229">
        <v>1</v>
      </c>
      <c r="E135" s="209">
        <v>1128000</v>
      </c>
      <c r="F135" s="209">
        <v>1300000</v>
      </c>
      <c r="G135" s="220">
        <f t="shared" si="2"/>
        <v>1214000</v>
      </c>
    </row>
    <row r="136" spans="2:7" ht="37">
      <c r="B136" s="221" t="s">
        <v>148</v>
      </c>
      <c r="C136" s="221" t="s">
        <v>113</v>
      </c>
      <c r="D136" s="229">
        <v>1</v>
      </c>
      <c r="E136" s="209">
        <v>220000</v>
      </c>
      <c r="F136" s="209">
        <v>300000</v>
      </c>
      <c r="G136" s="220">
        <f t="shared" si="2"/>
        <v>260000</v>
      </c>
    </row>
    <row r="137" spans="2:7" ht="18.5">
      <c r="B137" s="221" t="s">
        <v>120</v>
      </c>
      <c r="C137" s="221" t="s">
        <v>113</v>
      </c>
      <c r="D137" s="229">
        <v>1</v>
      </c>
      <c r="E137" s="209">
        <v>280000</v>
      </c>
      <c r="F137" s="209">
        <v>400000</v>
      </c>
      <c r="G137" s="220">
        <f t="shared" si="2"/>
        <v>340000</v>
      </c>
    </row>
    <row r="138" spans="2:7" ht="18.5">
      <c r="B138" s="221" t="s">
        <v>121</v>
      </c>
      <c r="C138" s="221" t="s">
        <v>113</v>
      </c>
      <c r="D138" s="229">
        <v>1</v>
      </c>
      <c r="E138" s="209">
        <v>220000</v>
      </c>
      <c r="F138" s="209">
        <v>300000</v>
      </c>
      <c r="G138" s="220">
        <f t="shared" si="2"/>
        <v>260000</v>
      </c>
    </row>
    <row r="139" spans="2:7" ht="18.5">
      <c r="B139" s="212" t="s">
        <v>122</v>
      </c>
      <c r="C139" s="221" t="s">
        <v>113</v>
      </c>
      <c r="D139" s="229">
        <v>1</v>
      </c>
      <c r="E139" s="209">
        <v>550000</v>
      </c>
      <c r="F139" s="209">
        <v>700000</v>
      </c>
      <c r="G139" s="220">
        <f t="shared" si="2"/>
        <v>625000</v>
      </c>
    </row>
    <row r="140" spans="2:7" ht="37">
      <c r="B140" s="212" t="s">
        <v>123</v>
      </c>
      <c r="C140" s="221" t="s">
        <v>113</v>
      </c>
      <c r="D140" s="229">
        <v>1</v>
      </c>
      <c r="E140" s="209">
        <v>750000</v>
      </c>
      <c r="F140" s="209">
        <v>900000</v>
      </c>
      <c r="G140" s="220">
        <f t="shared" si="2"/>
        <v>825000</v>
      </c>
    </row>
    <row r="141" spans="2:7" ht="18.5">
      <c r="B141" s="221" t="s">
        <v>43</v>
      </c>
      <c r="C141" s="221" t="s">
        <v>113</v>
      </c>
      <c r="D141" s="229">
        <v>1</v>
      </c>
      <c r="E141" s="209">
        <v>735000</v>
      </c>
      <c r="F141" s="209">
        <v>900000</v>
      </c>
      <c r="G141" s="220">
        <f t="shared" si="2"/>
        <v>817500</v>
      </c>
    </row>
    <row r="142" spans="2:7" ht="18.5">
      <c r="B142" s="221" t="s">
        <v>149</v>
      </c>
      <c r="C142" s="221" t="s">
        <v>113</v>
      </c>
      <c r="D142" s="229">
        <v>1</v>
      </c>
      <c r="E142" s="209">
        <v>1050000</v>
      </c>
      <c r="F142" s="209">
        <v>1210000</v>
      </c>
      <c r="G142" s="220">
        <f t="shared" si="2"/>
        <v>1130000</v>
      </c>
    </row>
    <row r="143" spans="2:7" ht="18.5">
      <c r="B143" s="221" t="s">
        <v>138</v>
      </c>
      <c r="C143" s="221" t="s">
        <v>113</v>
      </c>
      <c r="D143" s="229">
        <v>1</v>
      </c>
      <c r="E143" s="209">
        <v>420000</v>
      </c>
      <c r="F143" s="209">
        <v>490000</v>
      </c>
      <c r="G143" s="220">
        <f t="shared" si="2"/>
        <v>455000</v>
      </c>
    </row>
    <row r="144" spans="2:7" ht="18.5">
      <c r="B144" s="221" t="s">
        <v>126</v>
      </c>
      <c r="C144" s="221" t="s">
        <v>113</v>
      </c>
      <c r="D144" s="229">
        <v>1</v>
      </c>
      <c r="E144" s="209">
        <v>180000</v>
      </c>
      <c r="F144" s="209">
        <v>210000</v>
      </c>
      <c r="G144" s="220">
        <f t="shared" si="2"/>
        <v>195000</v>
      </c>
    </row>
    <row r="145" spans="2:7" ht="18.5">
      <c r="B145" s="221" t="s">
        <v>127</v>
      </c>
      <c r="C145" s="221" t="s">
        <v>113</v>
      </c>
      <c r="D145" s="229">
        <v>1</v>
      </c>
      <c r="E145" s="209">
        <v>270000</v>
      </c>
      <c r="F145" s="209">
        <v>320000</v>
      </c>
      <c r="G145" s="220">
        <f t="shared" si="2"/>
        <v>295000</v>
      </c>
    </row>
    <row r="146" spans="2:7" ht="18.5">
      <c r="B146" s="221" t="s">
        <v>128</v>
      </c>
      <c r="C146" s="221" t="s">
        <v>113</v>
      </c>
      <c r="D146" s="229">
        <v>1</v>
      </c>
      <c r="E146" s="209">
        <v>1250000</v>
      </c>
      <c r="F146" s="209">
        <v>1440000</v>
      </c>
      <c r="G146" s="220">
        <f t="shared" si="2"/>
        <v>1345000</v>
      </c>
    </row>
    <row r="147" spans="2:7" ht="18.5">
      <c r="B147" s="221" t="s">
        <v>129</v>
      </c>
      <c r="C147" s="221" t="s">
        <v>113</v>
      </c>
      <c r="D147" s="229">
        <v>1</v>
      </c>
      <c r="E147" s="209">
        <v>45000</v>
      </c>
      <c r="F147" s="209">
        <v>60000</v>
      </c>
      <c r="G147" s="220">
        <f t="shared" si="2"/>
        <v>52500</v>
      </c>
    </row>
    <row r="148" spans="2:7" ht="18.5">
      <c r="B148" s="221" t="s">
        <v>152</v>
      </c>
      <c r="C148" s="221" t="s">
        <v>113</v>
      </c>
      <c r="D148" s="229">
        <v>1</v>
      </c>
      <c r="E148" s="209">
        <v>620000</v>
      </c>
      <c r="F148" s="209">
        <v>720000</v>
      </c>
      <c r="G148" s="220">
        <f t="shared" si="2"/>
        <v>670000</v>
      </c>
    </row>
    <row r="149" spans="2:7" ht="37">
      <c r="B149" s="221" t="s">
        <v>131</v>
      </c>
      <c r="C149" s="221" t="s">
        <v>113</v>
      </c>
      <c r="D149" s="229">
        <v>1</v>
      </c>
      <c r="E149" s="209">
        <v>1150000</v>
      </c>
      <c r="F149" s="209">
        <v>1330000</v>
      </c>
      <c r="G149" s="220">
        <f t="shared" si="2"/>
        <v>1240000</v>
      </c>
    </row>
    <row r="150" spans="2:7" ht="55.5">
      <c r="B150" s="212" t="s">
        <v>154</v>
      </c>
      <c r="C150" s="221" t="s">
        <v>113</v>
      </c>
      <c r="D150" s="229">
        <v>1</v>
      </c>
      <c r="E150" s="209">
        <v>3850000</v>
      </c>
      <c r="F150" s="209">
        <v>4812500</v>
      </c>
      <c r="G150" s="220">
        <f t="shared" si="2"/>
        <v>4331250</v>
      </c>
    </row>
    <row r="151" spans="2:7" ht="18.5">
      <c r="B151" s="212" t="s">
        <v>132</v>
      </c>
      <c r="C151" s="221" t="s">
        <v>113</v>
      </c>
      <c r="D151" s="229">
        <v>1</v>
      </c>
      <c r="E151" s="209">
        <v>180000</v>
      </c>
      <c r="F151" s="209">
        <v>300000</v>
      </c>
      <c r="G151" s="220">
        <f t="shared" si="2"/>
        <v>240000</v>
      </c>
    </row>
    <row r="152" spans="2:7" ht="18.5">
      <c r="B152" s="212" t="s">
        <v>133</v>
      </c>
      <c r="C152" s="221" t="s">
        <v>113</v>
      </c>
      <c r="D152" s="229">
        <v>1</v>
      </c>
      <c r="E152" s="209">
        <v>340000</v>
      </c>
      <c r="F152" s="209">
        <v>500000</v>
      </c>
      <c r="G152" s="220">
        <f t="shared" si="2"/>
        <v>420000</v>
      </c>
    </row>
    <row r="153" spans="2:7" ht="18.5">
      <c r="B153" s="212" t="s">
        <v>134</v>
      </c>
      <c r="C153" s="221" t="s">
        <v>113</v>
      </c>
      <c r="D153" s="229">
        <v>1</v>
      </c>
      <c r="E153" s="209">
        <v>280000</v>
      </c>
      <c r="F153" s="209">
        <v>400000</v>
      </c>
      <c r="G153" s="220">
        <f t="shared" si="2"/>
        <v>340000</v>
      </c>
    </row>
    <row r="154" spans="2:7" ht="18.5">
      <c r="B154" s="212" t="s">
        <v>137</v>
      </c>
      <c r="C154" s="221" t="s">
        <v>113</v>
      </c>
      <c r="D154" s="229">
        <v>1</v>
      </c>
      <c r="E154" s="209">
        <v>840000</v>
      </c>
      <c r="F154" s="209">
        <v>1100000</v>
      </c>
      <c r="G154" s="220">
        <f t="shared" si="2"/>
        <v>970000</v>
      </c>
    </row>
    <row r="155" spans="2:7" ht="18.5">
      <c r="B155" s="215" t="s">
        <v>155</v>
      </c>
      <c r="C155" s="225"/>
      <c r="D155" s="228"/>
      <c r="G155" s="222"/>
    </row>
    <row r="156" spans="2:7" ht="37">
      <c r="B156" s="221" t="s">
        <v>156</v>
      </c>
      <c r="C156" s="221" t="s">
        <v>113</v>
      </c>
      <c r="D156" s="229">
        <v>1</v>
      </c>
      <c r="E156" s="209">
        <v>950000</v>
      </c>
      <c r="F156" s="209">
        <v>1093000</v>
      </c>
      <c r="G156" s="220">
        <f t="shared" si="2"/>
        <v>1021500</v>
      </c>
    </row>
    <row r="157" spans="2:7" ht="37">
      <c r="B157" s="221" t="s">
        <v>114</v>
      </c>
      <c r="C157" s="221" t="s">
        <v>113</v>
      </c>
      <c r="D157" s="229">
        <v>1</v>
      </c>
      <c r="E157" s="209">
        <v>240000</v>
      </c>
      <c r="F157" s="209">
        <v>280000</v>
      </c>
      <c r="G157" s="220">
        <f t="shared" si="2"/>
        <v>260000</v>
      </c>
    </row>
    <row r="158" spans="2:7" ht="18.5">
      <c r="B158" s="221" t="s">
        <v>115</v>
      </c>
      <c r="C158" s="221" t="s">
        <v>113</v>
      </c>
      <c r="D158" s="229">
        <v>1</v>
      </c>
      <c r="E158" s="209">
        <v>360000</v>
      </c>
      <c r="F158" s="209">
        <v>420000</v>
      </c>
      <c r="G158" s="220">
        <f t="shared" si="2"/>
        <v>390000</v>
      </c>
    </row>
    <row r="159" spans="2:7" ht="18.5">
      <c r="B159" s="221" t="s">
        <v>116</v>
      </c>
      <c r="C159" s="221" t="s">
        <v>113</v>
      </c>
      <c r="D159" s="229">
        <v>1</v>
      </c>
      <c r="E159" s="216">
        <v>90000</v>
      </c>
      <c r="F159" s="209">
        <v>110000</v>
      </c>
      <c r="G159" s="220">
        <f t="shared" si="2"/>
        <v>100000</v>
      </c>
    </row>
    <row r="160" spans="2:7" ht="18.5">
      <c r="B160" s="221" t="s">
        <v>117</v>
      </c>
      <c r="C160" s="221" t="s">
        <v>113</v>
      </c>
      <c r="D160" s="229">
        <v>1</v>
      </c>
      <c r="E160" s="209">
        <v>90000</v>
      </c>
      <c r="F160" s="209">
        <v>110000</v>
      </c>
      <c r="G160" s="220">
        <f t="shared" si="2"/>
        <v>100000</v>
      </c>
    </row>
    <row r="161" spans="2:7" ht="18.5">
      <c r="B161" s="221" t="s">
        <v>33</v>
      </c>
      <c r="C161" s="221" t="s">
        <v>113</v>
      </c>
      <c r="D161" s="229">
        <v>1</v>
      </c>
      <c r="E161" s="209">
        <v>60000</v>
      </c>
      <c r="F161" s="209">
        <v>70000</v>
      </c>
      <c r="G161" s="220">
        <f t="shared" si="2"/>
        <v>65000</v>
      </c>
    </row>
    <row r="162" spans="2:7" ht="18.5">
      <c r="B162" s="221" t="s">
        <v>34</v>
      </c>
      <c r="C162" s="221" t="s">
        <v>113</v>
      </c>
      <c r="D162" s="229">
        <v>1</v>
      </c>
      <c r="E162" s="209">
        <v>200000</v>
      </c>
      <c r="F162" s="209">
        <v>230000</v>
      </c>
      <c r="G162" s="220">
        <f t="shared" si="2"/>
        <v>215000</v>
      </c>
    </row>
    <row r="163" spans="2:7" ht="18.5">
      <c r="B163" s="221" t="s">
        <v>35</v>
      </c>
      <c r="C163" s="221" t="s">
        <v>113</v>
      </c>
      <c r="D163" s="229">
        <v>1</v>
      </c>
      <c r="E163" s="209">
        <v>75000</v>
      </c>
      <c r="F163" s="209">
        <v>90000</v>
      </c>
      <c r="G163" s="220">
        <f t="shared" si="2"/>
        <v>82500</v>
      </c>
    </row>
    <row r="164" spans="2:7" ht="18.5">
      <c r="B164" s="221" t="s">
        <v>118</v>
      </c>
      <c r="C164" s="221" t="s">
        <v>113</v>
      </c>
      <c r="D164" s="229">
        <v>1</v>
      </c>
      <c r="E164" s="209">
        <v>80000</v>
      </c>
      <c r="F164" s="209">
        <v>100000</v>
      </c>
      <c r="G164" s="220">
        <f t="shared" si="2"/>
        <v>90000</v>
      </c>
    </row>
    <row r="165" spans="2:7" ht="37">
      <c r="B165" s="221" t="s">
        <v>119</v>
      </c>
      <c r="C165" s="221" t="s">
        <v>113</v>
      </c>
      <c r="D165" s="229">
        <v>1</v>
      </c>
      <c r="E165" s="209">
        <v>576000</v>
      </c>
      <c r="F165" s="209">
        <v>663000</v>
      </c>
      <c r="G165" s="220">
        <f t="shared" si="2"/>
        <v>619500</v>
      </c>
    </row>
    <row r="166" spans="2:7" ht="37">
      <c r="B166" s="221" t="s">
        <v>148</v>
      </c>
      <c r="C166" s="221" t="s">
        <v>113</v>
      </c>
      <c r="D166" s="229">
        <v>1</v>
      </c>
      <c r="E166" s="209">
        <v>220000</v>
      </c>
      <c r="F166" s="209">
        <v>300000</v>
      </c>
      <c r="G166" s="220">
        <f t="shared" si="2"/>
        <v>260000</v>
      </c>
    </row>
    <row r="167" spans="2:7" ht="18.5">
      <c r="B167" s="221" t="s">
        <v>120</v>
      </c>
      <c r="C167" s="221" t="s">
        <v>113</v>
      </c>
      <c r="D167" s="229">
        <v>1</v>
      </c>
      <c r="E167" s="209">
        <v>280000</v>
      </c>
      <c r="F167" s="209">
        <v>400000</v>
      </c>
      <c r="G167" s="220">
        <f t="shared" si="2"/>
        <v>340000</v>
      </c>
    </row>
    <row r="168" spans="2:7" ht="18.5">
      <c r="B168" s="221" t="s">
        <v>121</v>
      </c>
      <c r="C168" s="221" t="s">
        <v>113</v>
      </c>
      <c r="D168" s="229">
        <v>1</v>
      </c>
      <c r="E168" s="209">
        <v>220000</v>
      </c>
      <c r="F168" s="209">
        <v>300000</v>
      </c>
      <c r="G168" s="220">
        <f t="shared" si="2"/>
        <v>260000</v>
      </c>
    </row>
    <row r="169" spans="2:7" ht="18.5">
      <c r="B169" s="212" t="s">
        <v>122</v>
      </c>
      <c r="C169" s="221" t="s">
        <v>113</v>
      </c>
      <c r="D169" s="229">
        <v>1</v>
      </c>
      <c r="E169" s="209">
        <v>550000</v>
      </c>
      <c r="F169" s="209">
        <v>700000</v>
      </c>
      <c r="G169" s="220">
        <f t="shared" si="2"/>
        <v>625000</v>
      </c>
    </row>
    <row r="170" spans="2:7" ht="37">
      <c r="B170" s="212" t="s">
        <v>123</v>
      </c>
      <c r="C170" s="221" t="s">
        <v>113</v>
      </c>
      <c r="D170" s="229">
        <v>1</v>
      </c>
      <c r="E170" s="209">
        <v>750000</v>
      </c>
      <c r="F170" s="209">
        <v>900000</v>
      </c>
      <c r="G170" s="220">
        <f t="shared" si="2"/>
        <v>825000</v>
      </c>
    </row>
    <row r="171" spans="2:7" ht="18.5">
      <c r="B171" s="221" t="s">
        <v>43</v>
      </c>
      <c r="C171" s="221" t="s">
        <v>113</v>
      </c>
      <c r="D171" s="229">
        <v>1</v>
      </c>
      <c r="E171" s="209">
        <v>735000</v>
      </c>
      <c r="F171" s="209">
        <v>900000</v>
      </c>
      <c r="G171" s="220">
        <f t="shared" si="2"/>
        <v>817500</v>
      </c>
    </row>
    <row r="172" spans="2:7" ht="18.5">
      <c r="B172" s="221" t="s">
        <v>149</v>
      </c>
      <c r="C172" s="221" t="s">
        <v>113</v>
      </c>
      <c r="D172" s="229">
        <v>1</v>
      </c>
      <c r="E172" s="209">
        <v>1050000</v>
      </c>
      <c r="F172" s="209">
        <v>1210000</v>
      </c>
      <c r="G172" s="220">
        <f t="shared" si="2"/>
        <v>1130000</v>
      </c>
    </row>
    <row r="173" spans="2:7" ht="18.5">
      <c r="B173" s="221" t="s">
        <v>138</v>
      </c>
      <c r="C173" s="221" t="s">
        <v>113</v>
      </c>
      <c r="D173" s="229">
        <v>1</v>
      </c>
      <c r="E173" s="209">
        <v>420000</v>
      </c>
      <c r="F173" s="209">
        <v>490000</v>
      </c>
      <c r="G173" s="220">
        <f t="shared" si="2"/>
        <v>455000</v>
      </c>
    </row>
    <row r="174" spans="2:7" ht="18.5">
      <c r="B174" s="221" t="s">
        <v>126</v>
      </c>
      <c r="C174" s="221" t="s">
        <v>113</v>
      </c>
      <c r="D174" s="229">
        <v>1</v>
      </c>
      <c r="E174" s="209">
        <v>180000</v>
      </c>
      <c r="F174" s="209">
        <v>210000</v>
      </c>
      <c r="G174" s="220">
        <f t="shared" si="2"/>
        <v>195000</v>
      </c>
    </row>
    <row r="175" spans="2:7" ht="18.5">
      <c r="B175" s="221" t="s">
        <v>127</v>
      </c>
      <c r="C175" s="221" t="s">
        <v>113</v>
      </c>
      <c r="D175" s="229">
        <v>1</v>
      </c>
      <c r="E175" s="209">
        <v>270000</v>
      </c>
      <c r="F175" s="209">
        <v>320000</v>
      </c>
      <c r="G175" s="220">
        <f t="shared" si="2"/>
        <v>295000</v>
      </c>
    </row>
    <row r="176" spans="2:7" ht="18.5">
      <c r="B176" s="221" t="s">
        <v>128</v>
      </c>
      <c r="C176" s="221" t="s">
        <v>113</v>
      </c>
      <c r="D176" s="229">
        <v>1</v>
      </c>
      <c r="E176" s="209">
        <v>1450000</v>
      </c>
      <c r="F176" s="209">
        <v>1670000</v>
      </c>
      <c r="G176" s="220">
        <f t="shared" si="2"/>
        <v>1560000</v>
      </c>
    </row>
    <row r="177" spans="2:7" ht="37">
      <c r="B177" s="221" t="s">
        <v>157</v>
      </c>
      <c r="C177" s="221" t="s">
        <v>113</v>
      </c>
      <c r="D177" s="229">
        <v>1</v>
      </c>
      <c r="E177" s="209">
        <v>9245000</v>
      </c>
      <c r="F177" s="209">
        <v>10640000</v>
      </c>
      <c r="G177" s="220">
        <f t="shared" si="2"/>
        <v>9942500</v>
      </c>
    </row>
    <row r="178" spans="2:7" ht="18.5">
      <c r="B178" s="221" t="s">
        <v>129</v>
      </c>
      <c r="C178" s="221" t="s">
        <v>113</v>
      </c>
      <c r="D178" s="229">
        <v>1</v>
      </c>
      <c r="E178" s="209">
        <v>45000</v>
      </c>
      <c r="F178" s="209">
        <v>60000</v>
      </c>
      <c r="G178" s="220">
        <f t="shared" si="2"/>
        <v>52500</v>
      </c>
    </row>
    <row r="179" spans="2:7" ht="18.5">
      <c r="B179" s="221" t="s">
        <v>158</v>
      </c>
      <c r="C179" s="221" t="s">
        <v>113</v>
      </c>
      <c r="D179" s="229">
        <v>1</v>
      </c>
      <c r="E179" s="209">
        <v>2450000</v>
      </c>
      <c r="F179" s="209">
        <v>2820000</v>
      </c>
      <c r="G179" s="220">
        <f t="shared" si="2"/>
        <v>2635000</v>
      </c>
    </row>
    <row r="180" spans="2:7" ht="18.5">
      <c r="B180" s="221" t="s">
        <v>152</v>
      </c>
      <c r="C180" s="221" t="s">
        <v>113</v>
      </c>
      <c r="D180" s="229">
        <v>1</v>
      </c>
      <c r="E180" s="209">
        <v>620000</v>
      </c>
      <c r="F180" s="209">
        <v>720000</v>
      </c>
      <c r="G180" s="220">
        <f t="shared" si="2"/>
        <v>670000</v>
      </c>
    </row>
    <row r="181" spans="2:7" ht="37">
      <c r="B181" s="221" t="s">
        <v>159</v>
      </c>
      <c r="C181" s="221" t="s">
        <v>113</v>
      </c>
      <c r="D181" s="229">
        <v>1</v>
      </c>
      <c r="E181" s="209">
        <v>780000</v>
      </c>
      <c r="F181" s="209">
        <v>975000</v>
      </c>
      <c r="G181" s="220">
        <f t="shared" si="2"/>
        <v>877500</v>
      </c>
    </row>
    <row r="182" spans="2:7" ht="18.5">
      <c r="B182" s="212" t="s">
        <v>132</v>
      </c>
      <c r="C182" s="221" t="s">
        <v>113</v>
      </c>
      <c r="D182" s="229">
        <v>1</v>
      </c>
      <c r="E182" s="209">
        <v>180000</v>
      </c>
      <c r="F182" s="209">
        <v>300000</v>
      </c>
      <c r="G182" s="220">
        <f t="shared" si="2"/>
        <v>240000</v>
      </c>
    </row>
    <row r="183" spans="2:7" ht="18.5">
      <c r="B183" s="212" t="s">
        <v>133</v>
      </c>
      <c r="C183" s="221" t="s">
        <v>113</v>
      </c>
      <c r="D183" s="229">
        <v>1</v>
      </c>
      <c r="E183" s="209">
        <v>340000</v>
      </c>
      <c r="F183" s="209">
        <v>500000</v>
      </c>
      <c r="G183" s="220">
        <f t="shared" si="2"/>
        <v>420000</v>
      </c>
    </row>
    <row r="184" spans="2:7" ht="18.5">
      <c r="B184" s="212" t="s">
        <v>134</v>
      </c>
      <c r="C184" s="221" t="s">
        <v>113</v>
      </c>
      <c r="D184" s="229">
        <v>1</v>
      </c>
      <c r="E184" s="209">
        <v>280000</v>
      </c>
      <c r="F184" s="209">
        <v>400000</v>
      </c>
      <c r="G184" s="220">
        <f t="shared" si="2"/>
        <v>340000</v>
      </c>
    </row>
    <row r="185" spans="2:7" ht="18.5">
      <c r="B185" s="212" t="s">
        <v>135</v>
      </c>
      <c r="C185" s="221" t="s">
        <v>113</v>
      </c>
      <c r="D185" s="229">
        <v>1</v>
      </c>
      <c r="E185" s="209">
        <v>1650000</v>
      </c>
      <c r="F185" s="209">
        <v>2100000</v>
      </c>
      <c r="G185" s="220">
        <f t="shared" si="2"/>
        <v>1875000</v>
      </c>
    </row>
    <row r="186" spans="2:7" ht="18.5">
      <c r="B186" s="212" t="s">
        <v>137</v>
      </c>
      <c r="C186" s="221" t="s">
        <v>113</v>
      </c>
      <c r="D186" s="229">
        <v>1</v>
      </c>
      <c r="E186" s="209">
        <v>840000</v>
      </c>
      <c r="F186" s="209">
        <v>1100000</v>
      </c>
      <c r="G186" s="220">
        <f t="shared" si="2"/>
        <v>970000</v>
      </c>
    </row>
    <row r="187" spans="2:7" ht="18.5">
      <c r="B187" s="215" t="s">
        <v>160</v>
      </c>
      <c r="C187" s="225"/>
      <c r="D187" s="228"/>
      <c r="G187" s="222"/>
    </row>
    <row r="188" spans="2:7" ht="55.5">
      <c r="B188" s="221" t="s">
        <v>161</v>
      </c>
      <c r="C188" s="221" t="s">
        <v>113</v>
      </c>
      <c r="D188" s="229">
        <v>1</v>
      </c>
      <c r="E188" s="209">
        <v>220000</v>
      </c>
      <c r="F188" s="209">
        <v>253000</v>
      </c>
      <c r="G188" s="220">
        <f t="shared" si="2"/>
        <v>236500</v>
      </c>
    </row>
    <row r="189" spans="2:7" ht="55.5">
      <c r="B189" s="221" t="s">
        <v>141</v>
      </c>
      <c r="C189" s="221" t="s">
        <v>113</v>
      </c>
      <c r="D189" s="229">
        <v>1</v>
      </c>
      <c r="E189" s="209">
        <v>85000</v>
      </c>
      <c r="F189" s="209">
        <v>100000</v>
      </c>
      <c r="G189" s="220">
        <f t="shared" si="2"/>
        <v>92500</v>
      </c>
    </row>
    <row r="190" spans="2:7" ht="18.5">
      <c r="B190" s="221" t="s">
        <v>115</v>
      </c>
      <c r="C190" s="221" t="s">
        <v>113</v>
      </c>
      <c r="D190" s="229">
        <v>1</v>
      </c>
      <c r="E190" s="209">
        <v>75000</v>
      </c>
      <c r="F190" s="209">
        <v>90000</v>
      </c>
      <c r="G190" s="220">
        <f t="shared" si="2"/>
        <v>82500</v>
      </c>
    </row>
    <row r="191" spans="2:7" ht="18.5">
      <c r="B191" s="221" t="s">
        <v>116</v>
      </c>
      <c r="C191" s="221" t="s">
        <v>113</v>
      </c>
      <c r="D191" s="229">
        <v>1</v>
      </c>
      <c r="E191" s="209">
        <v>35000</v>
      </c>
      <c r="F191" s="209">
        <v>50000</v>
      </c>
      <c r="G191" s="220">
        <f t="shared" si="2"/>
        <v>42500</v>
      </c>
    </row>
    <row r="192" spans="2:7" ht="18.5">
      <c r="B192" s="221" t="s">
        <v>117</v>
      </c>
      <c r="C192" s="221" t="s">
        <v>113</v>
      </c>
      <c r="D192" s="229">
        <v>1</v>
      </c>
      <c r="E192" s="209">
        <v>35000</v>
      </c>
      <c r="F192" s="209">
        <v>50000</v>
      </c>
      <c r="G192" s="220">
        <f t="shared" si="2"/>
        <v>42500</v>
      </c>
    </row>
    <row r="193" spans="2:7" ht="18.5">
      <c r="B193" s="221" t="s">
        <v>118</v>
      </c>
      <c r="C193" s="221" t="s">
        <v>113</v>
      </c>
      <c r="D193" s="229">
        <v>1</v>
      </c>
      <c r="E193" s="209">
        <v>35000</v>
      </c>
      <c r="F193" s="209">
        <v>50000</v>
      </c>
      <c r="G193" s="220">
        <f t="shared" si="2"/>
        <v>42500</v>
      </c>
    </row>
    <row r="194" spans="2:7" ht="37">
      <c r="B194" s="221" t="s">
        <v>119</v>
      </c>
      <c r="C194" s="221" t="s">
        <v>113</v>
      </c>
      <c r="D194" s="229">
        <v>1</v>
      </c>
      <c r="E194" s="209">
        <v>45000</v>
      </c>
      <c r="F194" s="209">
        <v>52000</v>
      </c>
      <c r="G194" s="220">
        <f t="shared" si="2"/>
        <v>48500</v>
      </c>
    </row>
    <row r="195" spans="2:7" ht="18.5">
      <c r="B195" s="221" t="s">
        <v>120</v>
      </c>
      <c r="C195" s="221" t="s">
        <v>113</v>
      </c>
      <c r="D195" s="229">
        <v>1</v>
      </c>
      <c r="E195" s="209">
        <v>40000</v>
      </c>
      <c r="F195" s="209">
        <v>100000</v>
      </c>
      <c r="G195" s="220">
        <f t="shared" si="2"/>
        <v>70000</v>
      </c>
    </row>
    <row r="196" spans="2:7" ht="18.5">
      <c r="B196" s="221" t="s">
        <v>121</v>
      </c>
      <c r="C196" s="221" t="s">
        <v>113</v>
      </c>
      <c r="D196" s="229">
        <v>1</v>
      </c>
      <c r="E196" s="209">
        <v>60000</v>
      </c>
      <c r="F196" s="209">
        <v>100000</v>
      </c>
      <c r="G196" s="220">
        <f t="shared" ref="G196:G220" si="3">AVERAGE(E196:F196)</f>
        <v>80000</v>
      </c>
    </row>
    <row r="197" spans="2:7" ht="18.5">
      <c r="B197" s="221" t="s">
        <v>162</v>
      </c>
      <c r="C197" s="221" t="s">
        <v>113</v>
      </c>
      <c r="D197" s="229">
        <v>1</v>
      </c>
      <c r="E197" s="209">
        <v>1380000</v>
      </c>
      <c r="F197" s="209">
        <v>1600000</v>
      </c>
      <c r="G197" s="220">
        <f t="shared" si="3"/>
        <v>1490000</v>
      </c>
    </row>
    <row r="198" spans="2:7" ht="18.5">
      <c r="B198" s="221" t="s">
        <v>163</v>
      </c>
      <c r="C198" s="221" t="s">
        <v>113</v>
      </c>
      <c r="D198" s="229">
        <v>1</v>
      </c>
      <c r="E198" s="209">
        <v>220000</v>
      </c>
      <c r="F198" s="209">
        <v>300000</v>
      </c>
      <c r="G198" s="220">
        <f t="shared" si="3"/>
        <v>260000</v>
      </c>
    </row>
    <row r="199" spans="2:7" ht="37">
      <c r="B199" s="212" t="s">
        <v>123</v>
      </c>
      <c r="C199" s="221" t="s">
        <v>113</v>
      </c>
      <c r="D199" s="229">
        <v>1</v>
      </c>
      <c r="E199" s="209">
        <v>250000</v>
      </c>
      <c r="F199" s="209">
        <v>300000</v>
      </c>
      <c r="G199" s="220">
        <f t="shared" si="3"/>
        <v>275000</v>
      </c>
    </row>
    <row r="200" spans="2:7" ht="18.5">
      <c r="B200" s="221" t="s">
        <v>43</v>
      </c>
      <c r="C200" s="221" t="s">
        <v>113</v>
      </c>
      <c r="D200" s="229">
        <v>1</v>
      </c>
      <c r="E200" s="209">
        <v>315000</v>
      </c>
      <c r="F200" s="209">
        <v>400000</v>
      </c>
      <c r="G200" s="220">
        <f t="shared" si="3"/>
        <v>357500</v>
      </c>
    </row>
    <row r="201" spans="2:7" ht="18.5">
      <c r="B201" s="221" t="s">
        <v>164</v>
      </c>
      <c r="C201" s="221" t="s">
        <v>113</v>
      </c>
      <c r="D201" s="229">
        <v>1</v>
      </c>
      <c r="E201" s="209">
        <v>345000</v>
      </c>
      <c r="F201" s="209">
        <v>400000</v>
      </c>
      <c r="G201" s="220">
        <f t="shared" si="3"/>
        <v>372500</v>
      </c>
    </row>
    <row r="202" spans="2:7" ht="18.5">
      <c r="B202" s="221" t="s">
        <v>138</v>
      </c>
      <c r="C202" s="221" t="s">
        <v>113</v>
      </c>
      <c r="D202" s="229">
        <v>1</v>
      </c>
      <c r="E202" s="209">
        <v>120000</v>
      </c>
      <c r="F202" s="209">
        <v>140000</v>
      </c>
      <c r="G202" s="220">
        <f t="shared" si="3"/>
        <v>130000</v>
      </c>
    </row>
    <row r="203" spans="2:7" ht="18.5">
      <c r="B203" s="221" t="s">
        <v>128</v>
      </c>
      <c r="C203" s="221" t="s">
        <v>113</v>
      </c>
      <c r="D203" s="229">
        <v>1</v>
      </c>
      <c r="E203" s="209">
        <v>320000</v>
      </c>
      <c r="F203" s="209">
        <v>370000</v>
      </c>
      <c r="G203" s="220">
        <f t="shared" si="3"/>
        <v>345000</v>
      </c>
    </row>
    <row r="204" spans="2:7" ht="18.5">
      <c r="B204" s="221" t="s">
        <v>129</v>
      </c>
      <c r="C204" s="221" t="s">
        <v>113</v>
      </c>
      <c r="D204" s="229">
        <v>1</v>
      </c>
      <c r="E204" s="209">
        <v>28000</v>
      </c>
      <c r="F204" s="209">
        <v>40000</v>
      </c>
      <c r="G204" s="220">
        <f t="shared" si="3"/>
        <v>34000</v>
      </c>
    </row>
    <row r="205" spans="2:7" ht="37">
      <c r="B205" s="212" t="s">
        <v>165</v>
      </c>
      <c r="C205" s="221" t="s">
        <v>113</v>
      </c>
      <c r="D205" s="229">
        <v>1</v>
      </c>
      <c r="E205" s="209">
        <v>695000</v>
      </c>
      <c r="F205" s="209">
        <v>868800</v>
      </c>
      <c r="G205" s="220">
        <f t="shared" si="3"/>
        <v>781900</v>
      </c>
    </row>
    <row r="206" spans="2:7" ht="18.5">
      <c r="B206" s="212" t="s">
        <v>132</v>
      </c>
      <c r="C206" s="221" t="s">
        <v>113</v>
      </c>
      <c r="D206" s="229">
        <v>1</v>
      </c>
      <c r="E206" s="209">
        <v>30000</v>
      </c>
      <c r="F206" s="209">
        <v>100000</v>
      </c>
      <c r="G206" s="220">
        <f t="shared" si="3"/>
        <v>65000</v>
      </c>
    </row>
    <row r="207" spans="2:7" ht="18.5">
      <c r="B207" s="212" t="s">
        <v>166</v>
      </c>
      <c r="C207" s="221" t="s">
        <v>113</v>
      </c>
      <c r="D207" s="229">
        <v>1</v>
      </c>
      <c r="E207" s="209">
        <v>580000</v>
      </c>
      <c r="F207" s="209">
        <v>800000</v>
      </c>
      <c r="G207" s="220">
        <f t="shared" si="3"/>
        <v>690000</v>
      </c>
    </row>
    <row r="208" spans="2:7" ht="18.5">
      <c r="B208" s="212" t="s">
        <v>135</v>
      </c>
      <c r="C208" s="221" t="s">
        <v>113</v>
      </c>
      <c r="D208" s="229">
        <v>1</v>
      </c>
      <c r="E208" s="209">
        <v>80000</v>
      </c>
      <c r="F208" s="209">
        <v>100000</v>
      </c>
      <c r="G208" s="220">
        <f t="shared" si="3"/>
        <v>90000</v>
      </c>
    </row>
    <row r="209" spans="2:7" ht="18.5">
      <c r="B209" s="212" t="s">
        <v>136</v>
      </c>
      <c r="C209" s="221" t="s">
        <v>113</v>
      </c>
      <c r="D209" s="229">
        <v>1</v>
      </c>
      <c r="E209" s="209">
        <v>145000</v>
      </c>
      <c r="F209" s="209">
        <v>200000</v>
      </c>
      <c r="G209" s="220">
        <f t="shared" si="3"/>
        <v>172500</v>
      </c>
    </row>
    <row r="210" spans="2:7" ht="18.5">
      <c r="B210" s="212" t="s">
        <v>137</v>
      </c>
      <c r="C210" s="221" t="s">
        <v>113</v>
      </c>
      <c r="D210" s="229">
        <v>1</v>
      </c>
      <c r="E210" s="209">
        <v>165000</v>
      </c>
      <c r="F210" s="209">
        <v>300000</v>
      </c>
      <c r="G210" s="220">
        <f t="shared" si="3"/>
        <v>232500</v>
      </c>
    </row>
    <row r="211" spans="2:7">
      <c r="G211" s="222"/>
    </row>
    <row r="212" spans="2:7" ht="37">
      <c r="B212" s="213" t="s">
        <v>147</v>
      </c>
      <c r="C212" s="213"/>
      <c r="D212" s="231"/>
      <c r="E212" s="213" t="s">
        <v>167</v>
      </c>
      <c r="F212" s="213" t="s">
        <v>168</v>
      </c>
      <c r="G212" s="213" t="s">
        <v>169</v>
      </c>
    </row>
    <row r="213" spans="2:7" ht="92.5">
      <c r="B213" s="212" t="s">
        <v>170</v>
      </c>
      <c r="C213" s="221" t="s">
        <v>113</v>
      </c>
      <c r="D213" s="229">
        <v>1</v>
      </c>
      <c r="E213" s="223">
        <v>6850000</v>
      </c>
      <c r="F213" s="216">
        <v>6500000</v>
      </c>
      <c r="G213" s="220">
        <f t="shared" si="3"/>
        <v>6675000</v>
      </c>
    </row>
    <row r="214" spans="2:7" ht="18.5">
      <c r="B214" s="214" t="s">
        <v>171</v>
      </c>
      <c r="C214" s="226"/>
      <c r="D214" s="232"/>
      <c r="E214" s="224"/>
      <c r="G214" s="222"/>
    </row>
    <row r="215" spans="2:7" ht="74">
      <c r="B215" s="212" t="s">
        <v>172</v>
      </c>
      <c r="C215" s="221" t="s">
        <v>113</v>
      </c>
      <c r="D215" s="229">
        <v>1</v>
      </c>
      <c r="E215" s="223">
        <v>3900000</v>
      </c>
      <c r="F215" s="216">
        <v>4200000</v>
      </c>
      <c r="G215" s="220">
        <f t="shared" si="3"/>
        <v>4050000</v>
      </c>
    </row>
    <row r="216" spans="2:7" ht="55.5">
      <c r="B216" s="212" t="s">
        <v>173</v>
      </c>
      <c r="C216" s="221" t="s">
        <v>113</v>
      </c>
      <c r="D216" s="229">
        <v>1</v>
      </c>
      <c r="E216" s="223">
        <v>1800000</v>
      </c>
      <c r="F216" s="216">
        <v>2200000</v>
      </c>
      <c r="G216" s="220">
        <f t="shared" si="3"/>
        <v>2000000</v>
      </c>
    </row>
    <row r="217" spans="2:7" ht="55.5">
      <c r="B217" s="212" t="s">
        <v>174</v>
      </c>
      <c r="C217" s="221" t="s">
        <v>113</v>
      </c>
      <c r="D217" s="229">
        <v>1</v>
      </c>
      <c r="E217" s="223">
        <v>1350000</v>
      </c>
      <c r="F217" s="216">
        <v>1700000</v>
      </c>
      <c r="G217" s="220">
        <f t="shared" si="3"/>
        <v>1525000</v>
      </c>
    </row>
    <row r="218" spans="2:7" ht="18.5">
      <c r="B218" s="214" t="s">
        <v>175</v>
      </c>
      <c r="C218" s="226"/>
      <c r="D218" s="232"/>
      <c r="E218" s="224"/>
      <c r="G218" s="222"/>
    </row>
    <row r="219" spans="2:7" ht="55.5">
      <c r="B219" s="212" t="s">
        <v>176</v>
      </c>
      <c r="C219" s="221" t="s">
        <v>113</v>
      </c>
      <c r="D219" s="229">
        <v>1</v>
      </c>
      <c r="E219" s="223">
        <v>950000</v>
      </c>
      <c r="F219" s="216">
        <v>910000</v>
      </c>
      <c r="G219" s="220">
        <f t="shared" si="3"/>
        <v>930000</v>
      </c>
    </row>
    <row r="220" spans="2:7" ht="74">
      <c r="B220" s="212" t="s">
        <v>177</v>
      </c>
      <c r="C220" s="221" t="s">
        <v>113</v>
      </c>
      <c r="D220" s="229">
        <v>1</v>
      </c>
      <c r="E220" s="223">
        <v>1850000</v>
      </c>
      <c r="F220" s="216">
        <v>1790000</v>
      </c>
      <c r="G220" s="220">
        <f t="shared" si="3"/>
        <v>1820000</v>
      </c>
    </row>
  </sheetData>
  <autoFilter ref="A1:BN1" xr:uid="{54D76CF8-DC7F-4FCC-BCC7-5F8D4945077D}"/>
  <phoneticPr fontId="27" type="noConversion"/>
  <printOptions horizontalCentered="1" verticalCentered="1"/>
  <pageMargins left="0.11811023622047245" right="0.11811023622047245" top="0.35433070866141736" bottom="0.35433070866141736" header="0.31496062992125984" footer="0.31496062992125984"/>
  <pageSetup scale="6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7E51F-C9F1-436F-8D36-80D5FB496A4E}">
  <sheetPr>
    <tabColor theme="4" tint="-0.499984740745262"/>
    <pageSetUpPr fitToPage="1"/>
  </sheetPr>
  <dimension ref="A1:BS100"/>
  <sheetViews>
    <sheetView topLeftCell="A13" zoomScaleNormal="100" workbookViewId="0">
      <selection activeCell="D18" sqref="D18"/>
    </sheetView>
  </sheetViews>
  <sheetFormatPr baseColWidth="10" defaultColWidth="10.84375" defaultRowHeight="15.5" outlineLevelCol="1"/>
  <cols>
    <col min="1" max="1" width="5.23046875" customWidth="1"/>
    <col min="2" max="2" width="7.53515625" customWidth="1"/>
    <col min="3" max="3" width="18.4609375" customWidth="1"/>
    <col min="4" max="4" width="53.69140625" customWidth="1"/>
    <col min="5" max="5" width="9.765625" customWidth="1"/>
    <col min="6" max="6" width="9.4609375" bestFit="1" customWidth="1"/>
    <col min="7" max="7" width="9.84375" hidden="1" customWidth="1" outlineLevel="1"/>
    <col min="8" max="8" width="11.07421875" hidden="1" customWidth="1" outlineLevel="1"/>
    <col min="9" max="9" width="10.765625" hidden="1" customWidth="1" outlineLevel="1"/>
    <col min="10" max="10" width="10.07421875" hidden="1" customWidth="1" outlineLevel="1"/>
    <col min="11" max="11" width="9.69140625" hidden="1" customWidth="1" outlineLevel="1"/>
    <col min="12" max="12" width="10.84375" hidden="1" customWidth="1" outlineLevel="1"/>
    <col min="13" max="13" width="11.53515625" hidden="1" customWidth="1" outlineLevel="1"/>
    <col min="14" max="16" width="11.07421875" hidden="1" customWidth="1" outlineLevel="1"/>
    <col min="17" max="18" width="14.07421875" hidden="1" customWidth="1" outlineLevel="1"/>
    <col min="19" max="19" width="9.84375" hidden="1" customWidth="1" collapsed="1"/>
    <col min="20" max="20" width="11.07421875" hidden="1" customWidth="1"/>
    <col min="21" max="21" width="10.765625" hidden="1" customWidth="1"/>
    <col min="22" max="22" width="10.07421875" hidden="1" customWidth="1"/>
    <col min="23" max="23" width="9.69140625" hidden="1" customWidth="1"/>
    <col min="24" max="24" width="10.84375" hidden="1" customWidth="1"/>
    <col min="25" max="25" width="11.53515625" hidden="1" customWidth="1"/>
    <col min="26" max="28" width="11.07421875" hidden="1" customWidth="1"/>
    <col min="29" max="30" width="14.07421875" hidden="1" customWidth="1"/>
    <col min="31" max="31" width="9.84375" hidden="1" customWidth="1"/>
    <col min="32" max="32" width="11.07421875" hidden="1" customWidth="1"/>
    <col min="33" max="33" width="10.765625" hidden="1" customWidth="1"/>
    <col min="34" max="34" width="10.07421875" hidden="1" customWidth="1"/>
    <col min="35" max="35" width="9.69140625" hidden="1" customWidth="1"/>
    <col min="36" max="36" width="10.84375" hidden="1" customWidth="1"/>
    <col min="37" max="37" width="11.53515625" hidden="1" customWidth="1"/>
    <col min="38" max="40" width="11.07421875" hidden="1" customWidth="1"/>
    <col min="41" max="42" width="14.07421875" hidden="1" customWidth="1"/>
    <col min="43" max="43" width="13" hidden="1" customWidth="1"/>
    <col min="44" max="44" width="13.84375" hidden="1" customWidth="1"/>
    <col min="45" max="45" width="12.765625" bestFit="1" customWidth="1"/>
  </cols>
  <sheetData>
    <row r="1" spans="1:71" ht="16" thickBo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row>
    <row r="2" spans="1:71" ht="57.75" customHeight="1" thickBot="1">
      <c r="A2" s="272" t="s">
        <v>0</v>
      </c>
      <c r="B2" s="273"/>
      <c r="C2" s="273"/>
      <c r="D2" s="273"/>
      <c r="E2" s="273"/>
      <c r="F2" s="273"/>
      <c r="G2" s="273"/>
      <c r="H2" s="273"/>
      <c r="I2" s="273"/>
      <c r="J2" s="273"/>
      <c r="K2" s="273"/>
      <c r="L2" s="273"/>
      <c r="M2" s="273"/>
      <c r="N2" s="273"/>
      <c r="O2" s="273"/>
      <c r="P2" s="273"/>
      <c r="Q2" s="273"/>
      <c r="R2" s="273"/>
      <c r="S2" s="273"/>
      <c r="T2" s="273"/>
      <c r="U2" s="273"/>
      <c r="V2" s="273"/>
      <c r="W2" s="273"/>
      <c r="X2" s="273"/>
      <c r="Y2" s="273"/>
      <c r="Z2" s="273"/>
      <c r="AA2" s="273"/>
      <c r="AB2" s="273"/>
      <c r="AC2" s="273"/>
      <c r="AD2" s="273"/>
      <c r="AE2" s="273"/>
      <c r="AF2" s="273"/>
      <c r="AG2" s="273"/>
      <c r="AH2" s="273"/>
      <c r="AI2" s="273"/>
      <c r="AJ2" s="273"/>
      <c r="AK2" s="273"/>
      <c r="AL2" s="273"/>
      <c r="AM2" s="273"/>
      <c r="AN2" s="273"/>
      <c r="AO2" s="273"/>
      <c r="AP2" s="273"/>
      <c r="AQ2" s="273"/>
      <c r="AR2" s="274"/>
    </row>
    <row r="3" spans="1:71" ht="53.25" customHeight="1" thickBot="1">
      <c r="A3" s="275" t="s">
        <v>1</v>
      </c>
      <c r="B3" s="276"/>
      <c r="C3" s="276"/>
      <c r="D3" s="276"/>
      <c r="E3" s="276"/>
      <c r="F3" s="276"/>
      <c r="G3" s="276"/>
      <c r="H3" s="276"/>
      <c r="I3" s="276"/>
      <c r="J3" s="276"/>
      <c r="K3" s="276"/>
      <c r="L3" s="276"/>
      <c r="M3" s="276"/>
      <c r="N3" s="276"/>
      <c r="O3" s="276"/>
      <c r="P3" s="276"/>
      <c r="Q3" s="276"/>
      <c r="R3" s="276"/>
      <c r="S3" s="276"/>
      <c r="T3" s="276"/>
      <c r="U3" s="276"/>
      <c r="V3" s="276"/>
      <c r="W3" s="276"/>
      <c r="X3" s="276"/>
      <c r="Y3" s="276"/>
      <c r="Z3" s="276"/>
      <c r="AA3" s="276"/>
      <c r="AB3" s="276"/>
      <c r="AC3" s="276"/>
      <c r="AD3" s="276"/>
      <c r="AE3" s="276"/>
      <c r="AF3" s="276"/>
      <c r="AG3" s="276"/>
      <c r="AH3" s="276"/>
      <c r="AI3" s="276"/>
      <c r="AJ3" s="276"/>
      <c r="AK3" s="276"/>
      <c r="AL3" s="276"/>
      <c r="AM3" s="276"/>
      <c r="AN3" s="276"/>
      <c r="AO3" s="276"/>
      <c r="AP3" s="276"/>
      <c r="AQ3" s="276"/>
      <c r="AR3" s="277"/>
    </row>
    <row r="4" spans="1:71" ht="60.75" customHeight="1" thickBot="1">
      <c r="A4" s="278" t="s">
        <v>2</v>
      </c>
      <c r="B4" s="281" t="s">
        <v>3</v>
      </c>
      <c r="C4" s="284" t="s">
        <v>4</v>
      </c>
      <c r="D4" s="281" t="s">
        <v>5</v>
      </c>
      <c r="E4" s="281" t="s">
        <v>113</v>
      </c>
      <c r="F4" s="287" t="s">
        <v>7</v>
      </c>
      <c r="G4" s="268" t="s">
        <v>178</v>
      </c>
      <c r="H4" s="256"/>
      <c r="I4" s="256"/>
      <c r="J4" s="256"/>
      <c r="K4" s="256"/>
      <c r="L4" s="256"/>
      <c r="M4" s="256"/>
      <c r="N4" s="256"/>
      <c r="O4" s="256"/>
      <c r="P4" s="256"/>
      <c r="Q4" s="256"/>
      <c r="R4" s="256"/>
      <c r="S4" s="268" t="s">
        <v>179</v>
      </c>
      <c r="T4" s="256"/>
      <c r="U4" s="256"/>
      <c r="V4" s="256"/>
      <c r="W4" s="256"/>
      <c r="X4" s="256"/>
      <c r="Y4" s="256"/>
      <c r="Z4" s="256"/>
      <c r="AA4" s="256"/>
      <c r="AB4" s="256"/>
      <c r="AC4" s="256"/>
      <c r="AD4" s="256"/>
      <c r="AE4" s="268" t="s">
        <v>180</v>
      </c>
      <c r="AF4" s="256"/>
      <c r="AG4" s="256"/>
      <c r="AH4" s="256"/>
      <c r="AI4" s="256"/>
      <c r="AJ4" s="256"/>
      <c r="AK4" s="256"/>
      <c r="AL4" s="256"/>
      <c r="AM4" s="256"/>
      <c r="AN4" s="256"/>
      <c r="AO4" s="256"/>
      <c r="AP4" s="256"/>
      <c r="AQ4" s="296" t="s">
        <v>16</v>
      </c>
      <c r="AR4" s="293"/>
    </row>
    <row r="5" spans="1:71" ht="60.75" customHeight="1" thickBot="1">
      <c r="A5" s="279"/>
      <c r="B5" s="282"/>
      <c r="C5" s="285"/>
      <c r="D5" s="282"/>
      <c r="E5" s="282"/>
      <c r="F5" s="288"/>
      <c r="G5" s="250" t="s">
        <v>17</v>
      </c>
      <c r="H5" s="256"/>
      <c r="I5" s="250" t="s">
        <v>18</v>
      </c>
      <c r="J5" s="256"/>
      <c r="K5" s="250" t="s">
        <v>140</v>
      </c>
      <c r="L5" s="256"/>
      <c r="M5" s="250" t="s">
        <v>147</v>
      </c>
      <c r="N5" s="256"/>
      <c r="O5" s="250" t="s">
        <v>155</v>
      </c>
      <c r="P5" s="256"/>
      <c r="Q5" s="250" t="s">
        <v>160</v>
      </c>
      <c r="R5" s="256"/>
      <c r="S5" s="250" t="s">
        <v>17</v>
      </c>
      <c r="T5" s="256"/>
      <c r="U5" s="250" t="s">
        <v>18</v>
      </c>
      <c r="V5" s="256"/>
      <c r="W5" s="250" t="s">
        <v>140</v>
      </c>
      <c r="X5" s="256"/>
      <c r="Y5" s="250" t="s">
        <v>147</v>
      </c>
      <c r="Z5" s="256"/>
      <c r="AA5" s="250" t="s">
        <v>155</v>
      </c>
      <c r="AB5" s="256"/>
      <c r="AC5" s="250" t="s">
        <v>160</v>
      </c>
      <c r="AD5" s="256"/>
      <c r="AE5" s="250" t="s">
        <v>17</v>
      </c>
      <c r="AF5" s="256"/>
      <c r="AG5" s="250" t="s">
        <v>18</v>
      </c>
      <c r="AH5" s="256"/>
      <c r="AI5" s="250" t="s">
        <v>140</v>
      </c>
      <c r="AJ5" s="256"/>
      <c r="AK5" s="250" t="s">
        <v>147</v>
      </c>
      <c r="AL5" s="256"/>
      <c r="AM5" s="250" t="s">
        <v>155</v>
      </c>
      <c r="AN5" s="256"/>
      <c r="AO5" s="250" t="s">
        <v>160</v>
      </c>
      <c r="AP5" s="256"/>
      <c r="AQ5" s="297"/>
      <c r="AR5" s="298"/>
    </row>
    <row r="6" spans="1:71" ht="51" customHeight="1" thickBot="1">
      <c r="A6" s="280"/>
      <c r="B6" s="283"/>
      <c r="C6" s="286"/>
      <c r="D6" s="283"/>
      <c r="E6" s="283"/>
      <c r="F6" s="289"/>
      <c r="G6" s="76" t="s">
        <v>22</v>
      </c>
      <c r="H6" s="77" t="s">
        <v>23</v>
      </c>
      <c r="I6" s="75" t="s">
        <v>22</v>
      </c>
      <c r="J6" s="77" t="s">
        <v>23</v>
      </c>
      <c r="K6" s="75" t="s">
        <v>22</v>
      </c>
      <c r="L6" s="77" t="s">
        <v>23</v>
      </c>
      <c r="M6" s="75" t="s">
        <v>22</v>
      </c>
      <c r="N6" s="77" t="s">
        <v>23</v>
      </c>
      <c r="O6" s="75" t="s">
        <v>22</v>
      </c>
      <c r="P6" s="74" t="s">
        <v>23</v>
      </c>
      <c r="Q6" s="75" t="s">
        <v>22</v>
      </c>
      <c r="R6" s="74" t="s">
        <v>23</v>
      </c>
      <c r="S6" s="76" t="s">
        <v>22</v>
      </c>
      <c r="T6" s="77" t="s">
        <v>23</v>
      </c>
      <c r="U6" s="75" t="s">
        <v>22</v>
      </c>
      <c r="V6" s="77" t="s">
        <v>23</v>
      </c>
      <c r="W6" s="75" t="s">
        <v>22</v>
      </c>
      <c r="X6" s="77" t="s">
        <v>23</v>
      </c>
      <c r="Y6" s="75" t="s">
        <v>22</v>
      </c>
      <c r="Z6" s="77" t="s">
        <v>23</v>
      </c>
      <c r="AA6" s="75" t="s">
        <v>22</v>
      </c>
      <c r="AB6" s="74" t="s">
        <v>23</v>
      </c>
      <c r="AC6" s="75" t="s">
        <v>22</v>
      </c>
      <c r="AD6" s="74" t="s">
        <v>23</v>
      </c>
      <c r="AE6" s="76" t="s">
        <v>22</v>
      </c>
      <c r="AF6" s="77" t="s">
        <v>23</v>
      </c>
      <c r="AG6" s="75" t="s">
        <v>22</v>
      </c>
      <c r="AH6" s="77" t="s">
        <v>23</v>
      </c>
      <c r="AI6" s="75" t="s">
        <v>22</v>
      </c>
      <c r="AJ6" s="77" t="s">
        <v>23</v>
      </c>
      <c r="AK6" s="75" t="s">
        <v>22</v>
      </c>
      <c r="AL6" s="77" t="s">
        <v>23</v>
      </c>
      <c r="AM6" s="75" t="s">
        <v>22</v>
      </c>
      <c r="AN6" s="74" t="s">
        <v>23</v>
      </c>
      <c r="AO6" s="75" t="s">
        <v>22</v>
      </c>
      <c r="AP6" s="74" t="s">
        <v>23</v>
      </c>
      <c r="AQ6" s="81" t="s">
        <v>24</v>
      </c>
      <c r="AR6" s="184" t="s">
        <v>24</v>
      </c>
    </row>
    <row r="7" spans="1:71" s="1" customFormat="1" ht="40.5" customHeight="1">
      <c r="A7" s="85">
        <v>1</v>
      </c>
      <c r="B7" s="86">
        <v>78181500</v>
      </c>
      <c r="C7" s="264" t="s">
        <v>181</v>
      </c>
      <c r="D7" s="87" t="s">
        <v>182</v>
      </c>
      <c r="E7" s="26" t="s">
        <v>113</v>
      </c>
      <c r="F7" s="62">
        <v>4</v>
      </c>
      <c r="G7" s="63"/>
      <c r="H7" s="30"/>
      <c r="I7" s="27"/>
      <c r="J7" s="30"/>
      <c r="K7" s="27"/>
      <c r="L7" s="30"/>
      <c r="M7" s="27"/>
      <c r="N7" s="30"/>
      <c r="O7" s="166"/>
      <c r="P7" s="166"/>
      <c r="Q7" s="27"/>
      <c r="R7" s="28"/>
      <c r="S7" s="63"/>
      <c r="T7" s="30"/>
      <c r="U7" s="27"/>
      <c r="V7" s="30"/>
      <c r="W7" s="27"/>
      <c r="X7" s="30"/>
      <c r="Y7" s="27"/>
      <c r="Z7" s="30"/>
      <c r="AA7" s="166"/>
      <c r="AB7" s="166"/>
      <c r="AC7" s="27"/>
      <c r="AD7" s="28"/>
      <c r="AE7" s="63"/>
      <c r="AF7" s="30"/>
      <c r="AG7" s="27"/>
      <c r="AH7" s="30"/>
      <c r="AI7" s="27"/>
      <c r="AJ7" s="30"/>
      <c r="AK7" s="27"/>
      <c r="AL7" s="30"/>
      <c r="AM7" s="166"/>
      <c r="AN7" s="166"/>
      <c r="AO7" s="27"/>
      <c r="AP7" s="30"/>
      <c r="AQ7" s="188" t="e">
        <f>AVERAGE(#REF!,G7,I7,K7,M7,Q7,#REF!,#REF!,#REF!,#REF!,#REF!,#REF!)</f>
        <v>#REF!</v>
      </c>
      <c r="AR7" s="64" t="e">
        <f t="shared" ref="AR7:AR71" si="0">AQ7*F7</f>
        <v>#REF!</v>
      </c>
      <c r="AS7"/>
      <c r="AT7"/>
      <c r="AU7"/>
      <c r="AV7"/>
      <c r="AW7"/>
      <c r="AX7"/>
      <c r="AY7"/>
      <c r="AZ7"/>
      <c r="BA7"/>
      <c r="BB7"/>
      <c r="BC7"/>
      <c r="BD7"/>
      <c r="BE7"/>
      <c r="BF7"/>
      <c r="BG7"/>
      <c r="BH7"/>
      <c r="BI7"/>
      <c r="BJ7"/>
      <c r="BK7"/>
      <c r="BL7"/>
      <c r="BM7"/>
      <c r="BN7"/>
      <c r="BO7"/>
      <c r="BP7"/>
      <c r="BQ7"/>
      <c r="BR7"/>
      <c r="BS7"/>
    </row>
    <row r="8" spans="1:71" s="1" customFormat="1" ht="39.75" customHeight="1">
      <c r="A8" s="2">
        <v>2</v>
      </c>
      <c r="B8" s="3">
        <v>78181500</v>
      </c>
      <c r="C8" s="242"/>
      <c r="D8" s="13" t="s">
        <v>183</v>
      </c>
      <c r="E8" s="4" t="s">
        <v>113</v>
      </c>
      <c r="F8" s="5">
        <v>4</v>
      </c>
      <c r="G8" s="8"/>
      <c r="H8" s="9"/>
      <c r="I8" s="6"/>
      <c r="J8" s="9"/>
      <c r="K8" s="6"/>
      <c r="L8" s="9"/>
      <c r="M8" s="6"/>
      <c r="N8" s="9"/>
      <c r="O8" s="167"/>
      <c r="P8" s="167"/>
      <c r="Q8" s="6"/>
      <c r="R8" s="7"/>
      <c r="S8" s="8"/>
      <c r="T8" s="9"/>
      <c r="U8" s="6"/>
      <c r="V8" s="9"/>
      <c r="W8" s="6"/>
      <c r="X8" s="9"/>
      <c r="Y8" s="6"/>
      <c r="Z8" s="9"/>
      <c r="AA8" s="167"/>
      <c r="AB8" s="167"/>
      <c r="AC8" s="6"/>
      <c r="AD8" s="7"/>
      <c r="AE8" s="8"/>
      <c r="AF8" s="9"/>
      <c r="AG8" s="6"/>
      <c r="AH8" s="9"/>
      <c r="AI8" s="6"/>
      <c r="AJ8" s="9"/>
      <c r="AK8" s="6"/>
      <c r="AL8" s="9"/>
      <c r="AM8" s="167"/>
      <c r="AN8" s="167"/>
      <c r="AO8" s="6"/>
      <c r="AP8" s="9"/>
      <c r="AQ8" s="189" t="e">
        <f>AVERAGE(#REF!,G8,I8,K8,M8,Q8,#REF!,#REF!,#REF!,#REF!,#REF!,#REF!)</f>
        <v>#REF!</v>
      </c>
      <c r="AR8" s="12" t="e">
        <f t="shared" si="0"/>
        <v>#REF!</v>
      </c>
      <c r="AS8"/>
      <c r="AT8"/>
      <c r="AU8"/>
      <c r="AV8"/>
      <c r="AW8"/>
      <c r="AX8"/>
      <c r="AY8"/>
      <c r="AZ8"/>
      <c r="BA8"/>
      <c r="BB8"/>
      <c r="BC8"/>
      <c r="BD8"/>
      <c r="BE8"/>
      <c r="BF8"/>
      <c r="BG8"/>
      <c r="BH8"/>
      <c r="BI8"/>
      <c r="BJ8"/>
      <c r="BK8"/>
      <c r="BL8"/>
      <c r="BM8"/>
      <c r="BN8"/>
      <c r="BO8"/>
      <c r="BP8"/>
      <c r="BQ8"/>
      <c r="BR8"/>
      <c r="BS8"/>
    </row>
    <row r="9" spans="1:71" s="1" customFormat="1" ht="39.75" customHeight="1">
      <c r="A9" s="2">
        <v>3</v>
      </c>
      <c r="B9" s="3">
        <v>78181500</v>
      </c>
      <c r="C9" s="242"/>
      <c r="D9" s="13" t="s">
        <v>184</v>
      </c>
      <c r="E9" s="4" t="s">
        <v>113</v>
      </c>
      <c r="F9" s="5">
        <v>4</v>
      </c>
      <c r="G9" s="8"/>
      <c r="H9" s="9"/>
      <c r="I9" s="6"/>
      <c r="J9" s="9"/>
      <c r="K9" s="6"/>
      <c r="L9" s="9"/>
      <c r="M9" s="6"/>
      <c r="N9" s="9"/>
      <c r="O9" s="167"/>
      <c r="P9" s="167"/>
      <c r="Q9" s="6"/>
      <c r="R9" s="7"/>
      <c r="S9" s="8"/>
      <c r="T9" s="9"/>
      <c r="U9" s="6"/>
      <c r="V9" s="9"/>
      <c r="W9" s="6"/>
      <c r="X9" s="9"/>
      <c r="Y9" s="6"/>
      <c r="Z9" s="9"/>
      <c r="AA9" s="167"/>
      <c r="AB9" s="167"/>
      <c r="AC9" s="6"/>
      <c r="AD9" s="7"/>
      <c r="AE9" s="8"/>
      <c r="AF9" s="9"/>
      <c r="AG9" s="6"/>
      <c r="AH9" s="9"/>
      <c r="AI9" s="6"/>
      <c r="AJ9" s="9"/>
      <c r="AK9" s="6"/>
      <c r="AL9" s="9"/>
      <c r="AM9" s="167"/>
      <c r="AN9" s="167"/>
      <c r="AO9" s="6"/>
      <c r="AP9" s="9"/>
      <c r="AQ9" s="189" t="e">
        <f>AVERAGE(#REF!,G9,I9,K9,M9,Q9,#REF!,#REF!,#REF!,#REF!,#REF!,#REF!)</f>
        <v>#REF!</v>
      </c>
      <c r="AR9" s="12" t="e">
        <f t="shared" si="0"/>
        <v>#REF!</v>
      </c>
      <c r="AS9"/>
      <c r="AT9"/>
      <c r="AU9"/>
      <c r="AV9"/>
      <c r="AW9"/>
      <c r="AX9"/>
      <c r="AY9"/>
      <c r="AZ9"/>
      <c r="BA9"/>
      <c r="BB9"/>
      <c r="BC9"/>
      <c r="BD9"/>
      <c r="BE9"/>
      <c r="BF9"/>
      <c r="BG9"/>
      <c r="BH9"/>
      <c r="BI9"/>
      <c r="BJ9"/>
      <c r="BK9"/>
      <c r="BL9"/>
      <c r="BM9"/>
      <c r="BN9"/>
      <c r="BO9"/>
      <c r="BP9"/>
      <c r="BQ9"/>
      <c r="BR9"/>
      <c r="BS9"/>
    </row>
    <row r="10" spans="1:71" s="1" customFormat="1" ht="39.75" customHeight="1">
      <c r="A10" s="2">
        <v>4</v>
      </c>
      <c r="B10" s="3">
        <v>78181500</v>
      </c>
      <c r="C10" s="242"/>
      <c r="D10" s="13" t="s">
        <v>185</v>
      </c>
      <c r="E10" s="4" t="s">
        <v>113</v>
      </c>
      <c r="F10" s="5">
        <v>4</v>
      </c>
      <c r="G10" s="8"/>
      <c r="H10" s="9"/>
      <c r="I10" s="6"/>
      <c r="J10" s="9"/>
      <c r="K10" s="6"/>
      <c r="L10" s="9"/>
      <c r="M10" s="6"/>
      <c r="N10" s="9"/>
      <c r="O10" s="167"/>
      <c r="P10" s="167"/>
      <c r="Q10" s="6"/>
      <c r="R10" s="7"/>
      <c r="S10" s="8"/>
      <c r="T10" s="9"/>
      <c r="U10" s="6"/>
      <c r="V10" s="9"/>
      <c r="W10" s="6"/>
      <c r="X10" s="9"/>
      <c r="Y10" s="6"/>
      <c r="Z10" s="9"/>
      <c r="AA10" s="167"/>
      <c r="AB10" s="167"/>
      <c r="AC10" s="6"/>
      <c r="AD10" s="7"/>
      <c r="AE10" s="8"/>
      <c r="AF10" s="9"/>
      <c r="AG10" s="6"/>
      <c r="AH10" s="9"/>
      <c r="AI10" s="6"/>
      <c r="AJ10" s="9"/>
      <c r="AK10" s="6"/>
      <c r="AL10" s="9"/>
      <c r="AM10" s="167"/>
      <c r="AN10" s="167"/>
      <c r="AO10" s="6"/>
      <c r="AP10" s="9"/>
      <c r="AQ10" s="189" t="e">
        <f>AVERAGE(#REF!,G10,I10,K10,M10,Q10,#REF!,#REF!,#REF!,#REF!,#REF!,#REF!)</f>
        <v>#REF!</v>
      </c>
      <c r="AR10" s="12" t="e">
        <f t="shared" si="0"/>
        <v>#REF!</v>
      </c>
      <c r="AS10"/>
      <c r="AT10"/>
      <c r="AU10"/>
      <c r="AV10"/>
      <c r="AW10"/>
      <c r="AX10"/>
      <c r="AY10"/>
      <c r="AZ10"/>
      <c r="BA10"/>
      <c r="BB10"/>
      <c r="BC10"/>
      <c r="BD10"/>
      <c r="BE10"/>
      <c r="BF10"/>
      <c r="BG10"/>
      <c r="BH10"/>
      <c r="BI10"/>
      <c r="BJ10"/>
      <c r="BK10"/>
      <c r="BL10"/>
      <c r="BM10"/>
      <c r="BN10"/>
      <c r="BO10"/>
      <c r="BP10"/>
      <c r="BQ10"/>
      <c r="BR10"/>
      <c r="BS10"/>
    </row>
    <row r="11" spans="1:71" s="1" customFormat="1" ht="27" customHeight="1">
      <c r="A11" s="2">
        <v>5</v>
      </c>
      <c r="B11" s="3">
        <v>78181500</v>
      </c>
      <c r="C11" s="242"/>
      <c r="D11" s="13" t="s">
        <v>31</v>
      </c>
      <c r="E11" s="4" t="s">
        <v>113</v>
      </c>
      <c r="F11" s="5">
        <v>5</v>
      </c>
      <c r="G11" s="14"/>
      <c r="H11" s="12"/>
      <c r="I11" s="15"/>
      <c r="J11" s="12"/>
      <c r="K11" s="15"/>
      <c r="L11" s="12"/>
      <c r="M11" s="15"/>
      <c r="N11" s="12"/>
      <c r="O11" s="168"/>
      <c r="P11" s="168"/>
      <c r="Q11" s="15"/>
      <c r="R11" s="45"/>
      <c r="S11" s="14"/>
      <c r="T11" s="12"/>
      <c r="U11" s="15"/>
      <c r="V11" s="12"/>
      <c r="W11" s="15"/>
      <c r="X11" s="12"/>
      <c r="Y11" s="15"/>
      <c r="Z11" s="12"/>
      <c r="AA11" s="168"/>
      <c r="AB11" s="168"/>
      <c r="AC11" s="15"/>
      <c r="AD11" s="45"/>
      <c r="AE11" s="14"/>
      <c r="AF11" s="12"/>
      <c r="AG11" s="15"/>
      <c r="AH11" s="12"/>
      <c r="AI11" s="15"/>
      <c r="AJ11" s="12"/>
      <c r="AK11" s="15"/>
      <c r="AL11" s="12"/>
      <c r="AM11" s="168"/>
      <c r="AN11" s="168"/>
      <c r="AO11" s="15"/>
      <c r="AP11" s="12"/>
      <c r="AQ11" s="189" t="e">
        <f>AVERAGE(#REF!,G11,I11,K11,M11,Q11,#REF!,#REF!,#REF!,#REF!,#REF!,#REF!)</f>
        <v>#REF!</v>
      </c>
      <c r="AR11" s="12" t="e">
        <f t="shared" si="0"/>
        <v>#REF!</v>
      </c>
      <c r="AS11"/>
      <c r="AT11"/>
      <c r="AU11"/>
      <c r="AV11"/>
      <c r="AW11"/>
      <c r="AX11"/>
      <c r="AY11"/>
      <c r="AZ11"/>
      <c r="BA11"/>
      <c r="BB11"/>
      <c r="BC11"/>
      <c r="BD11"/>
      <c r="BE11"/>
      <c r="BF11"/>
      <c r="BG11"/>
      <c r="BH11"/>
      <c r="BI11"/>
      <c r="BJ11"/>
      <c r="BK11"/>
      <c r="BL11"/>
      <c r="BM11"/>
      <c r="BN11"/>
      <c r="BO11"/>
      <c r="BP11"/>
      <c r="BQ11"/>
      <c r="BR11"/>
      <c r="BS11"/>
    </row>
    <row r="12" spans="1:71" s="1" customFormat="1" ht="27" customHeight="1">
      <c r="A12" s="2">
        <v>6</v>
      </c>
      <c r="B12" s="3">
        <v>78181500</v>
      </c>
      <c r="C12" s="242"/>
      <c r="D12" s="202" t="s">
        <v>32</v>
      </c>
      <c r="E12" s="4" t="s">
        <v>113</v>
      </c>
      <c r="F12" s="5">
        <v>5</v>
      </c>
      <c r="G12" s="8"/>
      <c r="H12" s="9"/>
      <c r="I12" s="6"/>
      <c r="J12" s="9"/>
      <c r="K12" s="6"/>
      <c r="L12" s="9"/>
      <c r="M12" s="6"/>
      <c r="N12" s="9"/>
      <c r="O12" s="167"/>
      <c r="P12" s="167"/>
      <c r="Q12" s="6"/>
      <c r="R12" s="7"/>
      <c r="S12" s="8"/>
      <c r="T12" s="9"/>
      <c r="U12" s="6"/>
      <c r="V12" s="9"/>
      <c r="W12" s="6"/>
      <c r="X12" s="9"/>
      <c r="Y12" s="6"/>
      <c r="Z12" s="9"/>
      <c r="AA12" s="167"/>
      <c r="AB12" s="167"/>
      <c r="AC12" s="6"/>
      <c r="AD12" s="7"/>
      <c r="AE12" s="8"/>
      <c r="AF12" s="9"/>
      <c r="AG12" s="6"/>
      <c r="AH12" s="9"/>
      <c r="AI12" s="6"/>
      <c r="AJ12" s="9"/>
      <c r="AK12" s="6"/>
      <c r="AL12" s="9"/>
      <c r="AM12" s="167"/>
      <c r="AN12" s="167"/>
      <c r="AO12" s="6"/>
      <c r="AP12" s="9"/>
      <c r="AQ12" s="189" t="e">
        <f>AVERAGE(#REF!,G12,I12,K12,M12,Q12,#REF!,#REF!,#REF!,#REF!,#REF!,#REF!)</f>
        <v>#REF!</v>
      </c>
      <c r="AR12" s="12" t="e">
        <f t="shared" si="0"/>
        <v>#REF!</v>
      </c>
      <c r="AS12"/>
      <c r="AT12"/>
      <c r="AU12"/>
      <c r="AV12"/>
      <c r="AW12"/>
      <c r="AX12"/>
      <c r="AY12"/>
      <c r="AZ12"/>
      <c r="BA12"/>
      <c r="BB12"/>
      <c r="BC12"/>
      <c r="BD12"/>
      <c r="BE12"/>
      <c r="BF12"/>
      <c r="BG12"/>
      <c r="BH12"/>
      <c r="BI12"/>
      <c r="BJ12"/>
      <c r="BK12"/>
      <c r="BL12"/>
      <c r="BM12"/>
      <c r="BN12"/>
      <c r="BO12"/>
      <c r="BP12"/>
      <c r="BQ12"/>
      <c r="BR12"/>
      <c r="BS12"/>
    </row>
    <row r="13" spans="1:71" s="1" customFormat="1" ht="27" customHeight="1">
      <c r="A13" s="2">
        <v>7</v>
      </c>
      <c r="B13" s="3">
        <v>78181500</v>
      </c>
      <c r="C13" s="242"/>
      <c r="D13" s="13" t="s">
        <v>33</v>
      </c>
      <c r="E13" s="4" t="s">
        <v>113</v>
      </c>
      <c r="F13" s="5">
        <v>3</v>
      </c>
      <c r="G13" s="8"/>
      <c r="H13" s="9"/>
      <c r="I13" s="6"/>
      <c r="J13" s="9"/>
      <c r="K13" s="6"/>
      <c r="L13" s="9"/>
      <c r="M13" s="6"/>
      <c r="N13" s="9"/>
      <c r="O13" s="167"/>
      <c r="P13" s="167"/>
      <c r="Q13" s="6"/>
      <c r="R13" s="7"/>
      <c r="S13" s="8"/>
      <c r="T13" s="9"/>
      <c r="U13" s="6"/>
      <c r="V13" s="9"/>
      <c r="W13" s="6"/>
      <c r="X13" s="9"/>
      <c r="Y13" s="6"/>
      <c r="Z13" s="9"/>
      <c r="AA13" s="167"/>
      <c r="AB13" s="167"/>
      <c r="AC13" s="6"/>
      <c r="AD13" s="7"/>
      <c r="AE13" s="8"/>
      <c r="AF13" s="9"/>
      <c r="AG13" s="6"/>
      <c r="AH13" s="9"/>
      <c r="AI13" s="6"/>
      <c r="AJ13" s="9"/>
      <c r="AK13" s="6"/>
      <c r="AL13" s="9"/>
      <c r="AM13" s="167"/>
      <c r="AN13" s="167"/>
      <c r="AO13" s="6"/>
      <c r="AP13" s="9"/>
      <c r="AQ13" s="189" t="e">
        <f>AVERAGE(#REF!,G13,I13,K13,M13,Q13,#REF!,#REF!,#REF!,#REF!,#REF!,#REF!)</f>
        <v>#REF!</v>
      </c>
      <c r="AR13" s="12" t="e">
        <f t="shared" si="0"/>
        <v>#REF!</v>
      </c>
      <c r="AS13"/>
      <c r="AT13"/>
      <c r="AU13"/>
      <c r="AV13"/>
      <c r="AW13"/>
      <c r="AX13"/>
      <c r="AY13"/>
      <c r="AZ13"/>
      <c r="BA13"/>
      <c r="BB13"/>
      <c r="BC13"/>
      <c r="BD13"/>
      <c r="BE13"/>
      <c r="BF13"/>
      <c r="BG13"/>
      <c r="BH13"/>
      <c r="BI13"/>
      <c r="BJ13"/>
      <c r="BK13"/>
      <c r="BL13"/>
      <c r="BM13"/>
      <c r="BN13"/>
      <c r="BO13"/>
      <c r="BP13"/>
      <c r="BQ13"/>
      <c r="BR13"/>
      <c r="BS13"/>
    </row>
    <row r="14" spans="1:71" s="1" customFormat="1" ht="27" customHeight="1">
      <c r="A14" s="2">
        <v>8</v>
      </c>
      <c r="B14" s="3">
        <v>78181500</v>
      </c>
      <c r="C14" s="242"/>
      <c r="D14" s="13" t="s">
        <v>34</v>
      </c>
      <c r="E14" s="4" t="s">
        <v>113</v>
      </c>
      <c r="F14" s="5">
        <v>5</v>
      </c>
      <c r="G14" s="8"/>
      <c r="H14" s="9"/>
      <c r="I14" s="6"/>
      <c r="J14" s="9"/>
      <c r="K14" s="6"/>
      <c r="L14" s="9"/>
      <c r="M14" s="6"/>
      <c r="N14" s="9"/>
      <c r="O14" s="167"/>
      <c r="P14" s="167"/>
      <c r="Q14" s="6"/>
      <c r="R14" s="7"/>
      <c r="S14" s="8"/>
      <c r="T14" s="9"/>
      <c r="U14" s="6"/>
      <c r="V14" s="9"/>
      <c r="W14" s="6"/>
      <c r="X14" s="9"/>
      <c r="Y14" s="6"/>
      <c r="Z14" s="9"/>
      <c r="AA14" s="167"/>
      <c r="AB14" s="167"/>
      <c r="AC14" s="6"/>
      <c r="AD14" s="7"/>
      <c r="AE14" s="8"/>
      <c r="AF14" s="9"/>
      <c r="AG14" s="6"/>
      <c r="AH14" s="9"/>
      <c r="AI14" s="6"/>
      <c r="AJ14" s="9"/>
      <c r="AK14" s="6"/>
      <c r="AL14" s="9"/>
      <c r="AM14" s="167"/>
      <c r="AN14" s="167"/>
      <c r="AO14" s="6"/>
      <c r="AP14" s="9"/>
      <c r="AQ14" s="189" t="e">
        <f>AVERAGE(#REF!,G14,I14,K14,M14,Q14,#REF!,#REF!,#REF!,#REF!,#REF!,#REF!)</f>
        <v>#REF!</v>
      </c>
      <c r="AR14" s="12" t="e">
        <f t="shared" si="0"/>
        <v>#REF!</v>
      </c>
    </row>
    <row r="15" spans="1:71" s="1" customFormat="1" ht="27" customHeight="1">
      <c r="A15" s="2">
        <v>9</v>
      </c>
      <c r="B15" s="3">
        <v>78181500</v>
      </c>
      <c r="C15" s="242"/>
      <c r="D15" s="13" t="s">
        <v>35</v>
      </c>
      <c r="E15" s="4" t="s">
        <v>113</v>
      </c>
      <c r="F15" s="5">
        <v>3</v>
      </c>
      <c r="G15" s="8"/>
      <c r="H15" s="9"/>
      <c r="I15" s="6"/>
      <c r="J15" s="9"/>
      <c r="K15" s="6"/>
      <c r="L15" s="9"/>
      <c r="M15" s="6"/>
      <c r="N15" s="9"/>
      <c r="O15" s="167"/>
      <c r="P15" s="167"/>
      <c r="Q15" s="6"/>
      <c r="R15" s="7"/>
      <c r="S15" s="8"/>
      <c r="T15" s="9"/>
      <c r="U15" s="6"/>
      <c r="V15" s="9"/>
      <c r="W15" s="6"/>
      <c r="X15" s="9"/>
      <c r="Y15" s="6"/>
      <c r="Z15" s="9"/>
      <c r="AA15" s="167"/>
      <c r="AB15" s="167"/>
      <c r="AC15" s="6"/>
      <c r="AD15" s="7"/>
      <c r="AE15" s="8"/>
      <c r="AF15" s="9"/>
      <c r="AG15" s="6"/>
      <c r="AH15" s="9"/>
      <c r="AI15" s="6"/>
      <c r="AJ15" s="9"/>
      <c r="AK15" s="6"/>
      <c r="AL15" s="9"/>
      <c r="AM15" s="167"/>
      <c r="AN15" s="167"/>
      <c r="AO15" s="6"/>
      <c r="AP15" s="9"/>
      <c r="AQ15" s="189" t="e">
        <f>AVERAGE(#REF!,G15,I15,K15,M15,Q15,#REF!,#REF!,#REF!,#REF!,#REF!,#REF!)</f>
        <v>#REF!</v>
      </c>
      <c r="AR15" s="12" t="e">
        <f t="shared" si="0"/>
        <v>#REF!</v>
      </c>
      <c r="AS15"/>
      <c r="AT15"/>
      <c r="AU15"/>
      <c r="AV15"/>
      <c r="AW15"/>
      <c r="AX15"/>
      <c r="AY15"/>
      <c r="AZ15"/>
      <c r="BA15"/>
      <c r="BB15"/>
      <c r="BC15"/>
      <c r="BD15"/>
      <c r="BE15"/>
      <c r="BF15"/>
      <c r="BG15"/>
      <c r="BH15"/>
      <c r="BI15"/>
      <c r="BJ15"/>
      <c r="BK15"/>
      <c r="BL15"/>
      <c r="BM15"/>
      <c r="BN15"/>
      <c r="BO15"/>
      <c r="BP15"/>
      <c r="BQ15"/>
      <c r="BR15"/>
      <c r="BS15"/>
    </row>
    <row r="16" spans="1:71" s="1" customFormat="1" ht="27" customHeight="1">
      <c r="A16" s="2">
        <v>10</v>
      </c>
      <c r="B16" s="3">
        <v>78181500</v>
      </c>
      <c r="C16" s="242"/>
      <c r="D16" s="13" t="s">
        <v>36</v>
      </c>
      <c r="E16" s="4" t="s">
        <v>113</v>
      </c>
      <c r="F16" s="5">
        <v>7</v>
      </c>
      <c r="G16" s="8"/>
      <c r="H16" s="9"/>
      <c r="I16" s="6"/>
      <c r="J16" s="9"/>
      <c r="K16" s="6"/>
      <c r="L16" s="9"/>
      <c r="M16" s="6"/>
      <c r="N16" s="9"/>
      <c r="O16" s="167"/>
      <c r="P16" s="167"/>
      <c r="Q16" s="6"/>
      <c r="R16" s="7"/>
      <c r="S16" s="8"/>
      <c r="T16" s="9"/>
      <c r="U16" s="6"/>
      <c r="V16" s="9"/>
      <c r="W16" s="6"/>
      <c r="X16" s="9"/>
      <c r="Y16" s="6"/>
      <c r="Z16" s="9"/>
      <c r="AA16" s="167"/>
      <c r="AB16" s="167"/>
      <c r="AC16" s="6"/>
      <c r="AD16" s="7"/>
      <c r="AE16" s="8"/>
      <c r="AF16" s="9"/>
      <c r="AG16" s="6"/>
      <c r="AH16" s="9"/>
      <c r="AI16" s="6"/>
      <c r="AJ16" s="9"/>
      <c r="AK16" s="6"/>
      <c r="AL16" s="9"/>
      <c r="AM16" s="167"/>
      <c r="AN16" s="167"/>
      <c r="AO16" s="6"/>
      <c r="AP16" s="9"/>
      <c r="AQ16" s="189" t="e">
        <f>AVERAGE(#REF!,G16,I16,K16,M16,Q16,#REF!,#REF!,#REF!,#REF!,#REF!,#REF!)</f>
        <v>#REF!</v>
      </c>
      <c r="AR16" s="12" t="e">
        <f t="shared" si="0"/>
        <v>#REF!</v>
      </c>
      <c r="AS16"/>
      <c r="AT16"/>
      <c r="AU16"/>
      <c r="AV16"/>
      <c r="AW16"/>
      <c r="AX16"/>
      <c r="AY16"/>
      <c r="AZ16"/>
      <c r="BA16"/>
      <c r="BB16"/>
      <c r="BC16"/>
      <c r="BD16"/>
      <c r="BE16"/>
      <c r="BF16"/>
      <c r="BG16"/>
      <c r="BH16"/>
      <c r="BI16"/>
      <c r="BJ16"/>
      <c r="BK16"/>
      <c r="BL16"/>
      <c r="BM16"/>
      <c r="BN16"/>
      <c r="BO16"/>
      <c r="BP16"/>
      <c r="BQ16"/>
      <c r="BR16"/>
      <c r="BS16"/>
    </row>
    <row r="17" spans="1:71" s="1" customFormat="1" ht="27" customHeight="1">
      <c r="A17" s="2">
        <v>11</v>
      </c>
      <c r="B17" s="3">
        <v>78181500</v>
      </c>
      <c r="C17" s="242"/>
      <c r="D17" s="13" t="s">
        <v>186</v>
      </c>
      <c r="E17" s="4" t="s">
        <v>113</v>
      </c>
      <c r="F17" s="5">
        <v>5</v>
      </c>
      <c r="G17" s="14"/>
      <c r="H17" s="12"/>
      <c r="I17" s="15"/>
      <c r="J17" s="12"/>
      <c r="K17" s="15"/>
      <c r="L17" s="12"/>
      <c r="M17" s="15"/>
      <c r="N17" s="12"/>
      <c r="O17" s="168"/>
      <c r="P17" s="168"/>
      <c r="Q17" s="15"/>
      <c r="R17" s="45"/>
      <c r="S17" s="14"/>
      <c r="T17" s="12"/>
      <c r="U17" s="15"/>
      <c r="V17" s="12"/>
      <c r="W17" s="15"/>
      <c r="X17" s="12"/>
      <c r="Y17" s="15"/>
      <c r="Z17" s="12"/>
      <c r="AA17" s="168"/>
      <c r="AB17" s="168"/>
      <c r="AC17" s="15"/>
      <c r="AD17" s="45"/>
      <c r="AE17" s="14"/>
      <c r="AF17" s="12"/>
      <c r="AG17" s="15"/>
      <c r="AH17" s="12"/>
      <c r="AI17" s="15"/>
      <c r="AJ17" s="12"/>
      <c r="AK17" s="15"/>
      <c r="AL17" s="12"/>
      <c r="AM17" s="168"/>
      <c r="AN17" s="168"/>
      <c r="AO17" s="15"/>
      <c r="AP17" s="12"/>
      <c r="AQ17" s="189" t="e">
        <f>AVERAGE(#REF!,G17,I17,K17,M17,Q17,#REF!,#REF!,#REF!,#REF!,#REF!,#REF!)</f>
        <v>#REF!</v>
      </c>
      <c r="AR17" s="12" t="e">
        <f t="shared" si="0"/>
        <v>#REF!</v>
      </c>
      <c r="AS17"/>
      <c r="AT17"/>
      <c r="AU17"/>
      <c r="AV17"/>
      <c r="AW17"/>
      <c r="AX17"/>
      <c r="AY17"/>
      <c r="AZ17"/>
      <c r="BA17"/>
      <c r="BB17"/>
      <c r="BC17"/>
      <c r="BD17"/>
      <c r="BE17"/>
      <c r="BF17"/>
      <c r="BG17"/>
      <c r="BH17"/>
      <c r="BI17"/>
      <c r="BJ17"/>
      <c r="BK17"/>
      <c r="BL17"/>
      <c r="BM17"/>
      <c r="BN17"/>
      <c r="BO17"/>
      <c r="BP17"/>
      <c r="BQ17"/>
      <c r="BR17"/>
      <c r="BS17"/>
    </row>
    <row r="18" spans="1:71" s="1" customFormat="1" ht="27" customHeight="1">
      <c r="A18" s="2">
        <v>12</v>
      </c>
      <c r="B18" s="3">
        <v>78181500</v>
      </c>
      <c r="C18" s="242"/>
      <c r="D18" s="13" t="s">
        <v>142</v>
      </c>
      <c r="E18" s="4" t="s">
        <v>113</v>
      </c>
      <c r="F18" s="5">
        <v>5</v>
      </c>
      <c r="G18" s="8"/>
      <c r="H18" s="9"/>
      <c r="I18" s="6"/>
      <c r="J18" s="9"/>
      <c r="K18" s="6"/>
      <c r="L18" s="9"/>
      <c r="M18" s="6"/>
      <c r="N18" s="9"/>
      <c r="O18" s="167"/>
      <c r="P18" s="167"/>
      <c r="Q18" s="6"/>
      <c r="R18" s="7"/>
      <c r="S18" s="8"/>
      <c r="T18" s="9"/>
      <c r="U18" s="6"/>
      <c r="V18" s="9"/>
      <c r="W18" s="6"/>
      <c r="X18" s="9"/>
      <c r="Y18" s="6"/>
      <c r="Z18" s="9"/>
      <c r="AA18" s="167"/>
      <c r="AB18" s="167"/>
      <c r="AC18" s="6"/>
      <c r="AD18" s="7"/>
      <c r="AE18" s="8"/>
      <c r="AF18" s="9"/>
      <c r="AG18" s="6"/>
      <c r="AH18" s="9"/>
      <c r="AI18" s="6"/>
      <c r="AJ18" s="9"/>
      <c r="AK18" s="6"/>
      <c r="AL18" s="9"/>
      <c r="AM18" s="167"/>
      <c r="AN18" s="167"/>
      <c r="AO18" s="6"/>
      <c r="AP18" s="9"/>
      <c r="AQ18" s="189" t="e">
        <f>AVERAGE(#REF!,G18,I18,K18,M18,Q18,#REF!,#REF!,#REF!,#REF!,#REF!,#REF!)</f>
        <v>#REF!</v>
      </c>
      <c r="AR18" s="12" t="e">
        <f t="shared" si="0"/>
        <v>#REF!</v>
      </c>
      <c r="AS18"/>
      <c r="AT18"/>
      <c r="AU18"/>
      <c r="AV18"/>
      <c r="AW18"/>
      <c r="AX18"/>
      <c r="AY18"/>
      <c r="AZ18"/>
      <c r="BA18"/>
      <c r="BB18"/>
      <c r="BC18"/>
      <c r="BD18"/>
      <c r="BE18"/>
      <c r="BF18"/>
      <c r="BG18"/>
      <c r="BH18"/>
      <c r="BI18"/>
      <c r="BJ18"/>
      <c r="BK18"/>
      <c r="BL18"/>
      <c r="BM18"/>
      <c r="BN18"/>
      <c r="BO18"/>
      <c r="BP18"/>
      <c r="BQ18"/>
      <c r="BR18"/>
      <c r="BS18"/>
    </row>
    <row r="19" spans="1:71" s="1" customFormat="1" ht="40.5" customHeight="1">
      <c r="A19" s="2">
        <v>13</v>
      </c>
      <c r="B19" s="17">
        <v>78181500</v>
      </c>
      <c r="C19" s="242"/>
      <c r="D19" s="13" t="s">
        <v>187</v>
      </c>
      <c r="E19" s="4" t="s">
        <v>113</v>
      </c>
      <c r="F19" s="5">
        <v>3</v>
      </c>
      <c r="G19" s="173"/>
      <c r="H19" s="20"/>
      <c r="I19" s="21"/>
      <c r="J19" s="20"/>
      <c r="K19" s="21"/>
      <c r="L19" s="20"/>
      <c r="M19" s="21"/>
      <c r="N19" s="20"/>
      <c r="O19" s="174"/>
      <c r="P19" s="174"/>
      <c r="Q19" s="21"/>
      <c r="R19" s="41"/>
      <c r="S19" s="173"/>
      <c r="T19" s="20"/>
      <c r="U19" s="21"/>
      <c r="V19" s="20"/>
      <c r="W19" s="21"/>
      <c r="X19" s="20"/>
      <c r="Y19" s="21"/>
      <c r="Z19" s="20"/>
      <c r="AA19" s="174"/>
      <c r="AB19" s="174"/>
      <c r="AC19" s="21"/>
      <c r="AD19" s="41"/>
      <c r="AE19" s="173"/>
      <c r="AF19" s="20"/>
      <c r="AG19" s="21"/>
      <c r="AH19" s="20"/>
      <c r="AI19" s="21"/>
      <c r="AJ19" s="20"/>
      <c r="AK19" s="21"/>
      <c r="AL19" s="20"/>
      <c r="AM19" s="174"/>
      <c r="AN19" s="174"/>
      <c r="AO19" s="21"/>
      <c r="AP19" s="20"/>
      <c r="AQ19" s="190" t="e">
        <f>AVERAGE(#REF!,G19,I19,K19,M19,Q19,#REF!,#REF!,#REF!,#REF!,#REF!,#REF!)</f>
        <v>#REF!</v>
      </c>
      <c r="AR19" s="175" t="e">
        <f t="shared" si="0"/>
        <v>#REF!</v>
      </c>
      <c r="AT19"/>
      <c r="AU19"/>
      <c r="AV19"/>
      <c r="AW19"/>
      <c r="AX19"/>
      <c r="AY19"/>
      <c r="AZ19"/>
      <c r="BA19"/>
      <c r="BB19"/>
      <c r="BC19"/>
      <c r="BD19"/>
      <c r="BE19"/>
      <c r="BF19"/>
      <c r="BG19"/>
      <c r="BH19"/>
      <c r="BI19"/>
      <c r="BJ19"/>
      <c r="BK19"/>
      <c r="BL19"/>
      <c r="BM19"/>
      <c r="BN19"/>
      <c r="BO19"/>
      <c r="BP19"/>
      <c r="BQ19"/>
      <c r="BR19"/>
      <c r="BS19"/>
    </row>
    <row r="20" spans="1:71" s="1" customFormat="1" ht="40.5" customHeight="1">
      <c r="A20" s="2">
        <v>14</v>
      </c>
      <c r="B20" s="17"/>
      <c r="C20" s="242"/>
      <c r="D20" s="13" t="s">
        <v>120</v>
      </c>
      <c r="E20" s="4" t="s">
        <v>113</v>
      </c>
      <c r="F20" s="5">
        <v>5</v>
      </c>
      <c r="G20" s="173"/>
      <c r="H20" s="20"/>
      <c r="I20" s="21"/>
      <c r="J20" s="20"/>
      <c r="K20" s="21"/>
      <c r="L20" s="20"/>
      <c r="M20" s="21"/>
      <c r="N20" s="20"/>
      <c r="O20" s="174"/>
      <c r="P20" s="174"/>
      <c r="Q20" s="21"/>
      <c r="R20" s="41"/>
      <c r="S20" s="173"/>
      <c r="T20" s="20"/>
      <c r="U20" s="21"/>
      <c r="V20" s="20"/>
      <c r="W20" s="21"/>
      <c r="X20" s="20"/>
      <c r="Y20" s="21"/>
      <c r="Z20" s="20"/>
      <c r="AA20" s="174"/>
      <c r="AB20" s="174"/>
      <c r="AC20" s="21"/>
      <c r="AD20" s="41"/>
      <c r="AE20" s="173"/>
      <c r="AF20" s="20"/>
      <c r="AG20" s="21"/>
      <c r="AH20" s="20"/>
      <c r="AI20" s="21"/>
      <c r="AJ20" s="20"/>
      <c r="AK20" s="21"/>
      <c r="AL20" s="20"/>
      <c r="AM20" s="174"/>
      <c r="AN20" s="174"/>
      <c r="AO20" s="21"/>
      <c r="AP20" s="20"/>
      <c r="AQ20" s="190" t="e">
        <f>AVERAGE(#REF!,G20,I20,K20,M20,Q20,#REF!,#REF!,#REF!,#REF!,#REF!,#REF!)</f>
        <v>#REF!</v>
      </c>
      <c r="AR20" s="175" t="e">
        <f t="shared" si="0"/>
        <v>#REF!</v>
      </c>
      <c r="AT20"/>
      <c r="AU20"/>
      <c r="AV20"/>
      <c r="AW20"/>
      <c r="AX20"/>
      <c r="AY20"/>
      <c r="AZ20"/>
      <c r="BA20"/>
      <c r="BB20"/>
      <c r="BC20"/>
      <c r="BD20"/>
      <c r="BE20"/>
      <c r="BF20"/>
      <c r="BG20"/>
      <c r="BH20"/>
      <c r="BI20"/>
      <c r="BJ20"/>
      <c r="BK20"/>
      <c r="BL20"/>
      <c r="BM20"/>
      <c r="BN20"/>
      <c r="BO20"/>
      <c r="BP20"/>
      <c r="BQ20"/>
      <c r="BR20"/>
      <c r="BS20"/>
    </row>
    <row r="21" spans="1:71" s="1" customFormat="1" ht="40.5" customHeight="1">
      <c r="A21" s="2">
        <v>15</v>
      </c>
      <c r="B21" s="17"/>
      <c r="C21" s="242"/>
      <c r="D21" s="13" t="s">
        <v>188</v>
      </c>
      <c r="E21" s="4" t="s">
        <v>113</v>
      </c>
      <c r="F21" s="5">
        <v>5</v>
      </c>
      <c r="G21" s="173"/>
      <c r="H21" s="20"/>
      <c r="I21" s="21"/>
      <c r="J21" s="20"/>
      <c r="K21" s="21"/>
      <c r="L21" s="20"/>
      <c r="M21" s="21"/>
      <c r="N21" s="20"/>
      <c r="O21" s="174"/>
      <c r="P21" s="174"/>
      <c r="Q21" s="21"/>
      <c r="R21" s="41"/>
      <c r="S21" s="173"/>
      <c r="T21" s="20"/>
      <c r="U21" s="21"/>
      <c r="V21" s="20"/>
      <c r="W21" s="21"/>
      <c r="X21" s="20"/>
      <c r="Y21" s="21"/>
      <c r="Z21" s="20"/>
      <c r="AA21" s="174"/>
      <c r="AB21" s="174"/>
      <c r="AC21" s="21"/>
      <c r="AD21" s="41"/>
      <c r="AE21" s="173"/>
      <c r="AF21" s="20"/>
      <c r="AG21" s="21"/>
      <c r="AH21" s="20"/>
      <c r="AI21" s="21"/>
      <c r="AJ21" s="20"/>
      <c r="AK21" s="21"/>
      <c r="AL21" s="20"/>
      <c r="AM21" s="174"/>
      <c r="AN21" s="174"/>
      <c r="AO21" s="21"/>
      <c r="AP21" s="20"/>
      <c r="AQ21" s="190" t="e">
        <f>AVERAGE(#REF!,G21,I21,K21,M21,Q21,#REF!,#REF!,#REF!,#REF!,#REF!,#REF!)</f>
        <v>#REF!</v>
      </c>
      <c r="AR21" s="175" t="e">
        <f t="shared" si="0"/>
        <v>#REF!</v>
      </c>
      <c r="AT21"/>
      <c r="AU21"/>
      <c r="AV21"/>
      <c r="AW21"/>
      <c r="AX21"/>
      <c r="AY21"/>
      <c r="AZ21"/>
      <c r="BA21"/>
      <c r="BB21"/>
      <c r="BC21"/>
      <c r="BD21"/>
      <c r="BE21"/>
      <c r="BF21"/>
      <c r="BG21"/>
      <c r="BH21"/>
      <c r="BI21"/>
      <c r="BJ21"/>
      <c r="BK21"/>
      <c r="BL21"/>
      <c r="BM21"/>
      <c r="BN21"/>
      <c r="BO21"/>
      <c r="BP21"/>
      <c r="BQ21"/>
      <c r="BR21"/>
      <c r="BS21"/>
    </row>
    <row r="22" spans="1:71" s="1" customFormat="1" ht="40.5" customHeight="1">
      <c r="A22" s="2">
        <v>16</v>
      </c>
      <c r="B22" s="3"/>
      <c r="C22" s="242"/>
      <c r="D22" s="13" t="s">
        <v>189</v>
      </c>
      <c r="E22" s="4" t="s">
        <v>113</v>
      </c>
      <c r="F22" s="5">
        <v>2</v>
      </c>
      <c r="G22" s="173"/>
      <c r="H22" s="20"/>
      <c r="I22" s="21"/>
      <c r="J22" s="20"/>
      <c r="K22" s="21"/>
      <c r="L22" s="20"/>
      <c r="M22" s="21"/>
      <c r="N22" s="20"/>
      <c r="O22" s="174"/>
      <c r="P22" s="174"/>
      <c r="Q22" s="21"/>
      <c r="R22" s="41"/>
      <c r="S22" s="173"/>
      <c r="T22" s="20"/>
      <c r="U22" s="21"/>
      <c r="V22" s="20"/>
      <c r="W22" s="21"/>
      <c r="X22" s="20"/>
      <c r="Y22" s="21"/>
      <c r="Z22" s="20"/>
      <c r="AA22" s="174"/>
      <c r="AB22" s="174"/>
      <c r="AC22" s="21"/>
      <c r="AD22" s="41"/>
      <c r="AE22" s="173"/>
      <c r="AF22" s="20"/>
      <c r="AG22" s="21"/>
      <c r="AH22" s="20"/>
      <c r="AI22" s="21"/>
      <c r="AJ22" s="20"/>
      <c r="AK22" s="21"/>
      <c r="AL22" s="20"/>
      <c r="AM22" s="174"/>
      <c r="AN22" s="174"/>
      <c r="AO22" s="21"/>
      <c r="AP22" s="20"/>
      <c r="AQ22" s="190" t="e">
        <f>AVERAGE(#REF!,G22,I22,K22,M22,Q22,#REF!,#REF!,#REF!,#REF!,#REF!,#REF!)</f>
        <v>#REF!</v>
      </c>
      <c r="AR22" s="175" t="e">
        <f t="shared" si="0"/>
        <v>#REF!</v>
      </c>
      <c r="AT22"/>
      <c r="AU22"/>
      <c r="AV22"/>
      <c r="AW22"/>
      <c r="AX22"/>
      <c r="AY22"/>
      <c r="AZ22"/>
      <c r="BA22"/>
      <c r="BB22"/>
      <c r="BC22"/>
      <c r="BD22"/>
      <c r="BE22"/>
      <c r="BF22"/>
      <c r="BG22"/>
      <c r="BH22"/>
      <c r="BI22"/>
      <c r="BJ22"/>
      <c r="BK22"/>
      <c r="BL22"/>
      <c r="BM22"/>
      <c r="BN22"/>
      <c r="BO22"/>
      <c r="BP22"/>
      <c r="BQ22"/>
      <c r="BR22"/>
      <c r="BS22"/>
    </row>
    <row r="23" spans="1:71" s="1" customFormat="1" ht="40.5" customHeight="1" thickBot="1">
      <c r="A23" s="16">
        <v>17</v>
      </c>
      <c r="B23" s="17">
        <v>78181500</v>
      </c>
      <c r="C23" s="242"/>
      <c r="D23" s="18" t="s">
        <v>190</v>
      </c>
      <c r="E23" s="19" t="s">
        <v>113</v>
      </c>
      <c r="F23" s="68">
        <v>2</v>
      </c>
      <c r="G23" s="173"/>
      <c r="H23" s="20"/>
      <c r="I23" s="21"/>
      <c r="J23" s="20"/>
      <c r="K23" s="21"/>
      <c r="L23" s="20"/>
      <c r="M23" s="21"/>
      <c r="N23" s="20"/>
      <c r="O23" s="174"/>
      <c r="P23" s="174"/>
      <c r="Q23" s="21"/>
      <c r="R23" s="41"/>
      <c r="S23" s="173"/>
      <c r="T23" s="20"/>
      <c r="U23" s="21"/>
      <c r="V23" s="20"/>
      <c r="W23" s="21"/>
      <c r="X23" s="20"/>
      <c r="Y23" s="21"/>
      <c r="Z23" s="20"/>
      <c r="AA23" s="174"/>
      <c r="AB23" s="174"/>
      <c r="AC23" s="21"/>
      <c r="AD23" s="41"/>
      <c r="AE23" s="173"/>
      <c r="AF23" s="20"/>
      <c r="AG23" s="21"/>
      <c r="AH23" s="20"/>
      <c r="AI23" s="21"/>
      <c r="AJ23" s="20"/>
      <c r="AK23" s="21"/>
      <c r="AL23" s="20"/>
      <c r="AM23" s="174"/>
      <c r="AN23" s="174"/>
      <c r="AO23" s="21"/>
      <c r="AP23" s="20"/>
      <c r="AQ23" s="190" t="e">
        <f>AVERAGE(#REF!,G23,I23,K23,M23,Q23,#REF!,#REF!,#REF!,#REF!,#REF!,#REF!)</f>
        <v>#REF!</v>
      </c>
      <c r="AR23" s="175" t="e">
        <f t="shared" si="0"/>
        <v>#REF!</v>
      </c>
      <c r="AT23"/>
      <c r="AU23"/>
      <c r="AV23"/>
      <c r="AW23"/>
      <c r="AX23"/>
      <c r="AY23"/>
      <c r="AZ23"/>
      <c r="BA23"/>
      <c r="BB23"/>
      <c r="BC23"/>
      <c r="BD23"/>
      <c r="BE23"/>
      <c r="BF23"/>
      <c r="BG23"/>
      <c r="BH23"/>
      <c r="BI23"/>
      <c r="BJ23"/>
      <c r="BK23"/>
      <c r="BL23"/>
      <c r="BM23"/>
      <c r="BN23"/>
      <c r="BO23"/>
      <c r="BP23"/>
      <c r="BQ23"/>
      <c r="BR23"/>
      <c r="BS23"/>
    </row>
    <row r="24" spans="1:71" s="1" customFormat="1" ht="24">
      <c r="A24" s="23">
        <v>18</v>
      </c>
      <c r="B24" s="24">
        <v>78181501</v>
      </c>
      <c r="C24" s="264" t="s">
        <v>191</v>
      </c>
      <c r="D24" s="191" t="s">
        <v>192</v>
      </c>
      <c r="E24" s="26" t="s">
        <v>113</v>
      </c>
      <c r="F24" s="62">
        <v>1</v>
      </c>
      <c r="G24" s="63"/>
      <c r="H24" s="30"/>
      <c r="I24" s="27"/>
      <c r="J24" s="30"/>
      <c r="K24" s="27"/>
      <c r="L24" s="30"/>
      <c r="M24" s="192"/>
      <c r="N24" s="193"/>
      <c r="O24" s="194"/>
      <c r="P24" s="194"/>
      <c r="Q24" s="192"/>
      <c r="R24" s="195"/>
      <c r="S24" s="196"/>
      <c r="T24" s="193"/>
      <c r="U24" s="192"/>
      <c r="V24" s="193"/>
      <c r="W24" s="192"/>
      <c r="X24" s="193"/>
      <c r="Y24" s="192"/>
      <c r="Z24" s="193"/>
      <c r="AA24" s="194"/>
      <c r="AB24" s="194"/>
      <c r="AC24" s="192"/>
      <c r="AD24" s="195"/>
      <c r="AE24" s="196"/>
      <c r="AF24" s="193"/>
      <c r="AG24" s="192"/>
      <c r="AH24" s="193"/>
      <c r="AI24" s="192"/>
      <c r="AJ24" s="193"/>
      <c r="AK24" s="192"/>
      <c r="AL24" s="193"/>
      <c r="AM24" s="194"/>
      <c r="AN24" s="194"/>
      <c r="AO24" s="192"/>
      <c r="AP24" s="195"/>
      <c r="AQ24" s="197" t="e">
        <f>AVERAGE(#REF!,G24,I24,K24,M24,Q24,#REF!,#REF!,#REF!,#REF!,#REF!,#REF!)</f>
        <v>#REF!</v>
      </c>
      <c r="AR24" s="198" t="e">
        <f t="shared" si="0"/>
        <v>#REF!</v>
      </c>
      <c r="AS24" s="31"/>
      <c r="AT24"/>
      <c r="AU24"/>
      <c r="AV24"/>
      <c r="AW24"/>
      <c r="AX24"/>
      <c r="AY24"/>
      <c r="AZ24"/>
      <c r="BA24"/>
      <c r="BB24"/>
      <c r="BC24"/>
      <c r="BD24"/>
      <c r="BE24"/>
      <c r="BF24"/>
      <c r="BG24"/>
      <c r="BH24"/>
      <c r="BI24"/>
      <c r="BJ24"/>
      <c r="BK24"/>
      <c r="BL24"/>
      <c r="BM24"/>
      <c r="BN24"/>
      <c r="BO24"/>
      <c r="BP24"/>
      <c r="BQ24"/>
      <c r="BR24"/>
      <c r="BS24"/>
    </row>
    <row r="25" spans="1:71" s="1" customFormat="1">
      <c r="A25" s="82">
        <v>19</v>
      </c>
      <c r="B25" s="83"/>
      <c r="C25" s="242"/>
      <c r="D25" s="183" t="s">
        <v>193</v>
      </c>
      <c r="E25" s="69" t="s">
        <v>113</v>
      </c>
      <c r="F25" s="70">
        <v>4</v>
      </c>
      <c r="G25" s="171"/>
      <c r="H25" s="43"/>
      <c r="I25" s="42"/>
      <c r="J25" s="43"/>
      <c r="K25" s="42"/>
      <c r="L25" s="43"/>
      <c r="M25" s="42"/>
      <c r="N25" s="43"/>
      <c r="O25" s="172"/>
      <c r="P25" s="172"/>
      <c r="Q25" s="42"/>
      <c r="R25" s="44"/>
      <c r="S25" s="171"/>
      <c r="T25" s="43"/>
      <c r="U25" s="42"/>
      <c r="V25" s="43"/>
      <c r="W25" s="42"/>
      <c r="X25" s="43"/>
      <c r="Y25" s="42"/>
      <c r="Z25" s="43"/>
      <c r="AA25" s="172"/>
      <c r="AB25" s="172"/>
      <c r="AC25" s="42"/>
      <c r="AD25" s="44"/>
      <c r="AE25" s="171"/>
      <c r="AF25" s="43"/>
      <c r="AG25" s="42"/>
      <c r="AH25" s="43"/>
      <c r="AI25" s="42"/>
      <c r="AJ25" s="43"/>
      <c r="AK25" s="42"/>
      <c r="AL25" s="43"/>
      <c r="AM25" s="172"/>
      <c r="AN25" s="172"/>
      <c r="AO25" s="42"/>
      <c r="AP25" s="44"/>
      <c r="AQ25" s="170" t="e">
        <f>AVERAGE(#REF!,G25,I25,K25,M25,Q25,#REF!,#REF!,#REF!,#REF!,#REF!,#REF!)</f>
        <v>#REF!</v>
      </c>
      <c r="AR25" s="175" t="e">
        <f t="shared" si="0"/>
        <v>#REF!</v>
      </c>
      <c r="AS25" s="31"/>
      <c r="AT25"/>
      <c r="AU25"/>
      <c r="AV25"/>
      <c r="AW25"/>
      <c r="AX25"/>
      <c r="AY25"/>
      <c r="AZ25"/>
      <c r="BA25"/>
      <c r="BB25"/>
      <c r="BC25"/>
      <c r="BD25"/>
      <c r="BE25"/>
      <c r="BF25"/>
      <c r="BG25"/>
      <c r="BH25"/>
      <c r="BI25"/>
      <c r="BJ25"/>
      <c r="BK25"/>
      <c r="BL25"/>
      <c r="BM25"/>
      <c r="BN25"/>
      <c r="BO25"/>
      <c r="BP25"/>
      <c r="BQ25"/>
      <c r="BR25"/>
      <c r="BS25"/>
    </row>
    <row r="26" spans="1:71" s="1" customFormat="1">
      <c r="A26" s="82">
        <v>20</v>
      </c>
      <c r="B26" s="83"/>
      <c r="C26" s="242"/>
      <c r="D26" s="183" t="s">
        <v>194</v>
      </c>
      <c r="E26" s="69" t="s">
        <v>113</v>
      </c>
      <c r="F26" s="70">
        <v>1</v>
      </c>
      <c r="G26" s="171"/>
      <c r="H26" s="43"/>
      <c r="I26" s="42"/>
      <c r="J26" s="43"/>
      <c r="K26" s="42"/>
      <c r="L26" s="43"/>
      <c r="M26" s="42"/>
      <c r="N26" s="43"/>
      <c r="O26" s="172"/>
      <c r="P26" s="172"/>
      <c r="Q26" s="42"/>
      <c r="R26" s="44"/>
      <c r="S26" s="171"/>
      <c r="T26" s="43"/>
      <c r="U26" s="42"/>
      <c r="V26" s="43"/>
      <c r="W26" s="42"/>
      <c r="X26" s="43"/>
      <c r="Y26" s="42"/>
      <c r="Z26" s="43"/>
      <c r="AA26" s="172"/>
      <c r="AB26" s="172"/>
      <c r="AC26" s="42"/>
      <c r="AD26" s="44"/>
      <c r="AE26" s="171"/>
      <c r="AF26" s="43"/>
      <c r="AG26" s="42"/>
      <c r="AH26" s="43"/>
      <c r="AI26" s="42"/>
      <c r="AJ26" s="43"/>
      <c r="AK26" s="42"/>
      <c r="AL26" s="43"/>
      <c r="AM26" s="172"/>
      <c r="AN26" s="172"/>
      <c r="AO26" s="42"/>
      <c r="AP26" s="44"/>
      <c r="AQ26" s="170" t="e">
        <f>AVERAGE(#REF!,G26,I26,K26,M26,Q26,#REF!,#REF!,#REF!,#REF!,#REF!,#REF!)</f>
        <v>#REF!</v>
      </c>
      <c r="AR26" s="175" t="e">
        <f t="shared" si="0"/>
        <v>#REF!</v>
      </c>
      <c r="AS26" s="31"/>
      <c r="AT26"/>
      <c r="AU26"/>
      <c r="AV26"/>
      <c r="AW26"/>
      <c r="AX26"/>
      <c r="AY26"/>
      <c r="AZ26"/>
      <c r="BA26"/>
      <c r="BB26"/>
      <c r="BC26"/>
      <c r="BD26"/>
      <c r="BE26"/>
      <c r="BF26"/>
      <c r="BG26"/>
      <c r="BH26"/>
      <c r="BI26"/>
      <c r="BJ26"/>
      <c r="BK26"/>
      <c r="BL26"/>
      <c r="BM26"/>
      <c r="BN26"/>
      <c r="BO26"/>
      <c r="BP26"/>
      <c r="BQ26"/>
      <c r="BR26"/>
      <c r="BS26"/>
    </row>
    <row r="27" spans="1:71" s="1" customFormat="1" ht="24">
      <c r="A27" s="82">
        <v>21</v>
      </c>
      <c r="B27" s="83"/>
      <c r="C27" s="242"/>
      <c r="D27" s="183" t="s">
        <v>195</v>
      </c>
      <c r="E27" s="69" t="s">
        <v>113</v>
      </c>
      <c r="F27" s="70">
        <v>1</v>
      </c>
      <c r="G27" s="171"/>
      <c r="H27" s="43"/>
      <c r="I27" s="42"/>
      <c r="J27" s="43"/>
      <c r="K27" s="42"/>
      <c r="L27" s="43"/>
      <c r="M27" s="42"/>
      <c r="N27" s="43"/>
      <c r="O27" s="172"/>
      <c r="P27" s="172"/>
      <c r="Q27" s="42"/>
      <c r="R27" s="44"/>
      <c r="S27" s="171"/>
      <c r="T27" s="43"/>
      <c r="U27" s="42"/>
      <c r="V27" s="43"/>
      <c r="W27" s="42"/>
      <c r="X27" s="43"/>
      <c r="Y27" s="42"/>
      <c r="Z27" s="43"/>
      <c r="AA27" s="172"/>
      <c r="AB27" s="172"/>
      <c r="AC27" s="42"/>
      <c r="AD27" s="44"/>
      <c r="AE27" s="171"/>
      <c r="AF27" s="43"/>
      <c r="AG27" s="42"/>
      <c r="AH27" s="43"/>
      <c r="AI27" s="42"/>
      <c r="AJ27" s="43"/>
      <c r="AK27" s="42"/>
      <c r="AL27" s="43"/>
      <c r="AM27" s="172"/>
      <c r="AN27" s="172"/>
      <c r="AO27" s="42"/>
      <c r="AP27" s="44"/>
      <c r="AQ27" s="170" t="e">
        <f>AVERAGE(#REF!,G27,I27,K27,M27,Q27,#REF!,#REF!,#REF!,#REF!,#REF!,#REF!)</f>
        <v>#REF!</v>
      </c>
      <c r="AR27" s="175" t="e">
        <f t="shared" si="0"/>
        <v>#REF!</v>
      </c>
      <c r="AS27" s="31"/>
      <c r="AT27"/>
      <c r="AU27"/>
      <c r="AV27"/>
      <c r="AW27"/>
      <c r="AX27"/>
      <c r="AY27"/>
      <c r="AZ27"/>
      <c r="BA27"/>
      <c r="BB27"/>
      <c r="BC27"/>
      <c r="BD27"/>
      <c r="BE27"/>
      <c r="BF27"/>
      <c r="BG27"/>
      <c r="BH27"/>
      <c r="BI27"/>
      <c r="BJ27"/>
      <c r="BK27"/>
      <c r="BL27"/>
      <c r="BM27"/>
      <c r="BN27"/>
      <c r="BO27"/>
      <c r="BP27"/>
      <c r="BQ27"/>
      <c r="BR27"/>
      <c r="BS27"/>
    </row>
    <row r="28" spans="1:71" s="1" customFormat="1">
      <c r="A28" s="82">
        <v>22</v>
      </c>
      <c r="B28" s="83"/>
      <c r="C28" s="242"/>
      <c r="D28" s="183" t="s">
        <v>196</v>
      </c>
      <c r="E28" s="69" t="s">
        <v>113</v>
      </c>
      <c r="F28" s="70">
        <v>2</v>
      </c>
      <c r="G28" s="171"/>
      <c r="H28" s="43"/>
      <c r="I28" s="42"/>
      <c r="J28" s="43"/>
      <c r="K28" s="42"/>
      <c r="L28" s="43"/>
      <c r="M28" s="42"/>
      <c r="N28" s="43"/>
      <c r="O28" s="172"/>
      <c r="P28" s="172"/>
      <c r="Q28" s="42"/>
      <c r="R28" s="44"/>
      <c r="S28" s="171"/>
      <c r="T28" s="43"/>
      <c r="U28" s="42"/>
      <c r="V28" s="43"/>
      <c r="W28" s="42"/>
      <c r="X28" s="43"/>
      <c r="Y28" s="42"/>
      <c r="Z28" s="43"/>
      <c r="AA28" s="172"/>
      <c r="AB28" s="172"/>
      <c r="AC28" s="42"/>
      <c r="AD28" s="44"/>
      <c r="AE28" s="171"/>
      <c r="AF28" s="43"/>
      <c r="AG28" s="42"/>
      <c r="AH28" s="43"/>
      <c r="AI28" s="42"/>
      <c r="AJ28" s="43"/>
      <c r="AK28" s="42"/>
      <c r="AL28" s="43"/>
      <c r="AM28" s="172"/>
      <c r="AN28" s="172"/>
      <c r="AO28" s="42"/>
      <c r="AP28" s="44"/>
      <c r="AQ28" s="170" t="e">
        <f>AVERAGE(#REF!,G28,I28,K28,M28,Q28,#REF!,#REF!,#REF!,#REF!,#REF!,#REF!)</f>
        <v>#REF!</v>
      </c>
      <c r="AR28" s="175" t="e">
        <f t="shared" si="0"/>
        <v>#REF!</v>
      </c>
      <c r="AS28" s="31"/>
      <c r="AT28"/>
      <c r="AU28"/>
      <c r="AV28"/>
      <c r="AW28"/>
      <c r="AX28"/>
      <c r="AY28"/>
      <c r="AZ28"/>
      <c r="BA28"/>
      <c r="BB28"/>
      <c r="BC28"/>
      <c r="BD28"/>
      <c r="BE28"/>
      <c r="BF28"/>
      <c r="BG28"/>
      <c r="BH28"/>
      <c r="BI28"/>
      <c r="BJ28"/>
      <c r="BK28"/>
      <c r="BL28"/>
      <c r="BM28"/>
      <c r="BN28"/>
      <c r="BO28"/>
      <c r="BP28"/>
      <c r="BQ28"/>
      <c r="BR28"/>
      <c r="BS28"/>
    </row>
    <row r="29" spans="1:71" s="1" customFormat="1">
      <c r="A29" s="82">
        <v>23</v>
      </c>
      <c r="B29" s="83"/>
      <c r="C29" s="242"/>
      <c r="D29" s="183" t="s">
        <v>197</v>
      </c>
      <c r="E29" s="69" t="s">
        <v>113</v>
      </c>
      <c r="F29" s="70">
        <v>1</v>
      </c>
      <c r="G29" s="171"/>
      <c r="H29" s="43"/>
      <c r="I29" s="42"/>
      <c r="J29" s="43"/>
      <c r="K29" s="42"/>
      <c r="L29" s="43"/>
      <c r="M29" s="42"/>
      <c r="N29" s="43"/>
      <c r="O29" s="172"/>
      <c r="P29" s="172"/>
      <c r="Q29" s="42"/>
      <c r="R29" s="44"/>
      <c r="S29" s="171"/>
      <c r="T29" s="43"/>
      <c r="U29" s="42"/>
      <c r="V29" s="43"/>
      <c r="W29" s="42"/>
      <c r="X29" s="43"/>
      <c r="Y29" s="42"/>
      <c r="Z29" s="43"/>
      <c r="AA29" s="172"/>
      <c r="AB29" s="172"/>
      <c r="AC29" s="42"/>
      <c r="AD29" s="44"/>
      <c r="AE29" s="171"/>
      <c r="AF29" s="43"/>
      <c r="AG29" s="42"/>
      <c r="AH29" s="43"/>
      <c r="AI29" s="42"/>
      <c r="AJ29" s="43"/>
      <c r="AK29" s="42"/>
      <c r="AL29" s="43"/>
      <c r="AM29" s="172"/>
      <c r="AN29" s="172"/>
      <c r="AO29" s="42"/>
      <c r="AP29" s="44"/>
      <c r="AQ29" s="170" t="e">
        <f>AVERAGE(#REF!,G29,I29,K29,M29,Q29,#REF!,#REF!,#REF!,#REF!,#REF!,#REF!)</f>
        <v>#REF!</v>
      </c>
      <c r="AR29" s="175" t="e">
        <f t="shared" si="0"/>
        <v>#REF!</v>
      </c>
      <c r="AS29" s="31"/>
      <c r="AT29"/>
      <c r="AU29"/>
      <c r="AV29"/>
      <c r="AW29"/>
      <c r="AX29"/>
      <c r="AY29"/>
      <c r="AZ29"/>
      <c r="BA29"/>
      <c r="BB29"/>
      <c r="BC29"/>
      <c r="BD29"/>
      <c r="BE29"/>
      <c r="BF29"/>
      <c r="BG29"/>
      <c r="BH29"/>
      <c r="BI29"/>
      <c r="BJ29"/>
      <c r="BK29"/>
      <c r="BL29"/>
      <c r="BM29"/>
      <c r="BN29"/>
      <c r="BO29"/>
      <c r="BP29"/>
      <c r="BQ29"/>
      <c r="BR29"/>
      <c r="BS29"/>
    </row>
    <row r="30" spans="1:71" s="1" customFormat="1">
      <c r="A30" s="82">
        <v>24</v>
      </c>
      <c r="B30" s="83"/>
      <c r="C30" s="242"/>
      <c r="D30" s="183" t="s">
        <v>198</v>
      </c>
      <c r="E30" s="69" t="s">
        <v>113</v>
      </c>
      <c r="F30" s="70">
        <v>4</v>
      </c>
      <c r="G30" s="171"/>
      <c r="H30" s="43"/>
      <c r="I30" s="42"/>
      <c r="J30" s="43"/>
      <c r="K30" s="42"/>
      <c r="L30" s="43"/>
      <c r="M30" s="42"/>
      <c r="N30" s="43"/>
      <c r="O30" s="172"/>
      <c r="P30" s="172"/>
      <c r="Q30" s="42"/>
      <c r="R30" s="44"/>
      <c r="S30" s="171"/>
      <c r="T30" s="43"/>
      <c r="U30" s="42"/>
      <c r="V30" s="43"/>
      <c r="W30" s="42"/>
      <c r="X30" s="43"/>
      <c r="Y30" s="42"/>
      <c r="Z30" s="43"/>
      <c r="AA30" s="172"/>
      <c r="AB30" s="172"/>
      <c r="AC30" s="42"/>
      <c r="AD30" s="44"/>
      <c r="AE30" s="171"/>
      <c r="AF30" s="43"/>
      <c r="AG30" s="42"/>
      <c r="AH30" s="43"/>
      <c r="AI30" s="42"/>
      <c r="AJ30" s="43"/>
      <c r="AK30" s="42"/>
      <c r="AL30" s="43"/>
      <c r="AM30" s="172"/>
      <c r="AN30" s="172"/>
      <c r="AO30" s="42"/>
      <c r="AP30" s="44"/>
      <c r="AQ30" s="170" t="e">
        <f>AVERAGE(#REF!,G30,I30,K30,M30,Q30,#REF!,#REF!,#REF!,#REF!,#REF!,#REF!)</f>
        <v>#REF!</v>
      </c>
      <c r="AR30" s="175" t="e">
        <f t="shared" si="0"/>
        <v>#REF!</v>
      </c>
      <c r="AS30" s="31"/>
      <c r="AT30"/>
      <c r="AU30"/>
      <c r="AV30"/>
      <c r="AW30"/>
      <c r="AX30"/>
      <c r="AY30"/>
      <c r="AZ30"/>
      <c r="BA30"/>
      <c r="BB30"/>
      <c r="BC30"/>
      <c r="BD30"/>
      <c r="BE30"/>
      <c r="BF30"/>
      <c r="BG30"/>
      <c r="BH30"/>
      <c r="BI30"/>
      <c r="BJ30"/>
      <c r="BK30"/>
      <c r="BL30"/>
      <c r="BM30"/>
      <c r="BN30"/>
      <c r="BO30"/>
      <c r="BP30"/>
      <c r="BQ30"/>
      <c r="BR30"/>
      <c r="BS30"/>
    </row>
    <row r="31" spans="1:71" s="1" customFormat="1" ht="16" thickBot="1">
      <c r="A31" s="32">
        <v>25</v>
      </c>
      <c r="B31" s="33">
        <v>78181505</v>
      </c>
      <c r="C31" s="265"/>
      <c r="D31" s="34" t="s">
        <v>43</v>
      </c>
      <c r="E31" s="35" t="s">
        <v>113</v>
      </c>
      <c r="F31" s="66">
        <v>1</v>
      </c>
      <c r="G31" s="38"/>
      <c r="H31" s="39"/>
      <c r="I31" s="36"/>
      <c r="J31" s="39"/>
      <c r="K31" s="36"/>
      <c r="L31" s="39"/>
      <c r="M31" s="36"/>
      <c r="N31" s="39"/>
      <c r="O31" s="169"/>
      <c r="P31" s="169"/>
      <c r="Q31" s="36"/>
      <c r="R31" s="37"/>
      <c r="S31" s="38"/>
      <c r="T31" s="39"/>
      <c r="U31" s="36"/>
      <c r="V31" s="39"/>
      <c r="W31" s="36"/>
      <c r="X31" s="39"/>
      <c r="Y31" s="36"/>
      <c r="Z31" s="39"/>
      <c r="AA31" s="169"/>
      <c r="AB31" s="169"/>
      <c r="AC31" s="36"/>
      <c r="AD31" s="37"/>
      <c r="AE31" s="38"/>
      <c r="AF31" s="39"/>
      <c r="AG31" s="36"/>
      <c r="AH31" s="39"/>
      <c r="AI31" s="36"/>
      <c r="AJ31" s="39"/>
      <c r="AK31" s="36"/>
      <c r="AL31" s="39"/>
      <c r="AM31" s="169"/>
      <c r="AN31" s="169"/>
      <c r="AO31" s="36"/>
      <c r="AP31" s="37"/>
      <c r="AQ31" s="89" t="e">
        <f>AVERAGE(#REF!,G31,I31,K31,M31,Q31,#REF!,#REF!,#REF!,#REF!,#REF!,#REF!)</f>
        <v>#REF!</v>
      </c>
      <c r="AR31" s="187" t="e">
        <f t="shared" si="0"/>
        <v>#REF!</v>
      </c>
      <c r="AT31"/>
      <c r="AU31"/>
      <c r="AV31"/>
      <c r="AW31"/>
      <c r="AX31"/>
      <c r="AY31"/>
      <c r="AZ31"/>
      <c r="BA31"/>
      <c r="BB31"/>
      <c r="BC31"/>
      <c r="BD31"/>
      <c r="BE31"/>
      <c r="BF31"/>
      <c r="BG31"/>
      <c r="BH31"/>
      <c r="BI31"/>
      <c r="BJ31"/>
      <c r="BK31"/>
      <c r="BL31"/>
      <c r="BM31"/>
      <c r="BN31"/>
      <c r="BO31"/>
      <c r="BP31"/>
      <c r="BQ31"/>
      <c r="BR31"/>
      <c r="BS31"/>
    </row>
    <row r="32" spans="1:71" s="1" customFormat="1" ht="24">
      <c r="A32" s="82">
        <v>26</v>
      </c>
      <c r="B32" s="83">
        <v>78181500</v>
      </c>
      <c r="C32" s="242" t="s">
        <v>199</v>
      </c>
      <c r="D32" s="84" t="s">
        <v>200</v>
      </c>
      <c r="E32" s="69" t="s">
        <v>113</v>
      </c>
      <c r="F32" s="70">
        <v>2</v>
      </c>
      <c r="G32" s="171"/>
      <c r="H32" s="43"/>
      <c r="I32" s="42"/>
      <c r="J32" s="43"/>
      <c r="K32" s="42"/>
      <c r="L32" s="43"/>
      <c r="M32" s="42"/>
      <c r="N32" s="43"/>
      <c r="O32" s="172"/>
      <c r="P32" s="172"/>
      <c r="Q32" s="42"/>
      <c r="R32" s="44"/>
      <c r="S32" s="171"/>
      <c r="T32" s="43"/>
      <c r="U32" s="42"/>
      <c r="V32" s="43"/>
      <c r="W32" s="42"/>
      <c r="X32" s="43"/>
      <c r="Y32" s="42"/>
      <c r="Z32" s="43"/>
      <c r="AA32" s="172"/>
      <c r="AB32" s="172"/>
      <c r="AC32" s="42"/>
      <c r="AD32" s="44"/>
      <c r="AE32" s="171"/>
      <c r="AF32" s="43"/>
      <c r="AG32" s="42"/>
      <c r="AH32" s="43"/>
      <c r="AI32" s="42"/>
      <c r="AJ32" s="43"/>
      <c r="AK32" s="42"/>
      <c r="AL32" s="43"/>
      <c r="AM32" s="172"/>
      <c r="AN32" s="172"/>
      <c r="AO32" s="42"/>
      <c r="AP32" s="44"/>
      <c r="AQ32" s="185" t="e">
        <f>AVERAGE(#REF!,G32,I32,K32,M32,Q32,#REF!,#REF!,#REF!,#REF!,#REF!,#REF!)</f>
        <v>#REF!</v>
      </c>
      <c r="AR32" s="186" t="e">
        <f t="shared" si="0"/>
        <v>#REF!</v>
      </c>
      <c r="AT32"/>
      <c r="AU32"/>
      <c r="AV32"/>
      <c r="AW32"/>
      <c r="AX32"/>
      <c r="AY32"/>
      <c r="AZ32"/>
      <c r="BA32"/>
      <c r="BB32"/>
      <c r="BC32"/>
      <c r="BD32"/>
      <c r="BE32"/>
      <c r="BF32"/>
      <c r="BG32"/>
      <c r="BH32"/>
      <c r="BI32"/>
      <c r="BJ32"/>
      <c r="BK32"/>
      <c r="BL32"/>
      <c r="BM32"/>
      <c r="BN32"/>
      <c r="BO32"/>
      <c r="BP32"/>
      <c r="BQ32"/>
      <c r="BR32"/>
      <c r="BS32"/>
    </row>
    <row r="33" spans="1:71" s="1" customFormat="1" ht="36">
      <c r="A33" s="82">
        <v>27</v>
      </c>
      <c r="B33" s="83"/>
      <c r="C33" s="242"/>
      <c r="D33" s="18" t="s">
        <v>201</v>
      </c>
      <c r="E33" s="69" t="s">
        <v>113</v>
      </c>
      <c r="F33" s="70">
        <v>1</v>
      </c>
      <c r="G33" s="171"/>
      <c r="H33" s="43"/>
      <c r="I33" s="42"/>
      <c r="J33" s="43"/>
      <c r="K33" s="42"/>
      <c r="L33" s="43"/>
      <c r="M33" s="42"/>
      <c r="N33" s="43"/>
      <c r="O33" s="172"/>
      <c r="P33" s="172"/>
      <c r="Q33" s="42"/>
      <c r="R33" s="44"/>
      <c r="S33" s="171"/>
      <c r="T33" s="43"/>
      <c r="U33" s="42"/>
      <c r="V33" s="43"/>
      <c r="W33" s="42"/>
      <c r="X33" s="43"/>
      <c r="Y33" s="42"/>
      <c r="Z33" s="43"/>
      <c r="AA33" s="172"/>
      <c r="AB33" s="172"/>
      <c r="AC33" s="42"/>
      <c r="AD33" s="44"/>
      <c r="AE33" s="171"/>
      <c r="AF33" s="43"/>
      <c r="AG33" s="42"/>
      <c r="AH33" s="43"/>
      <c r="AI33" s="42"/>
      <c r="AJ33" s="43"/>
      <c r="AK33" s="42"/>
      <c r="AL33" s="43"/>
      <c r="AM33" s="172"/>
      <c r="AN33" s="172"/>
      <c r="AO33" s="42"/>
      <c r="AP33" s="44"/>
      <c r="AQ33" s="170" t="e">
        <f>AVERAGE(#REF!,G33,I33,K33,M33,Q33,#REF!,#REF!,#REF!,#REF!,#REF!,#REF!)</f>
        <v>#REF!</v>
      </c>
      <c r="AR33" s="175" t="e">
        <f t="shared" si="0"/>
        <v>#REF!</v>
      </c>
      <c r="AT33"/>
      <c r="AU33"/>
      <c r="AV33"/>
      <c r="AW33"/>
      <c r="AX33"/>
      <c r="AY33"/>
      <c r="AZ33"/>
      <c r="BA33"/>
      <c r="BB33"/>
      <c r="BC33"/>
      <c r="BD33"/>
      <c r="BE33"/>
      <c r="BF33"/>
      <c r="BG33"/>
      <c r="BH33"/>
      <c r="BI33"/>
      <c r="BJ33"/>
      <c r="BK33"/>
      <c r="BL33"/>
      <c r="BM33"/>
      <c r="BN33"/>
      <c r="BO33"/>
      <c r="BP33"/>
      <c r="BQ33"/>
      <c r="BR33"/>
      <c r="BS33"/>
    </row>
    <row r="34" spans="1:71" s="1" customFormat="1" ht="36">
      <c r="A34" s="82">
        <v>28</v>
      </c>
      <c r="B34" s="83"/>
      <c r="C34" s="242"/>
      <c r="D34" s="18" t="s">
        <v>202</v>
      </c>
      <c r="E34" s="69" t="s">
        <v>113</v>
      </c>
      <c r="F34" s="70">
        <v>1</v>
      </c>
      <c r="G34" s="171"/>
      <c r="H34" s="43"/>
      <c r="I34" s="42"/>
      <c r="J34" s="43"/>
      <c r="K34" s="42"/>
      <c r="L34" s="43"/>
      <c r="M34" s="42"/>
      <c r="N34" s="43"/>
      <c r="O34" s="172"/>
      <c r="P34" s="172"/>
      <c r="Q34" s="42"/>
      <c r="R34" s="44"/>
      <c r="S34" s="171"/>
      <c r="T34" s="43"/>
      <c r="U34" s="42"/>
      <c r="V34" s="43"/>
      <c r="W34" s="42"/>
      <c r="X34" s="43"/>
      <c r="Y34" s="42"/>
      <c r="Z34" s="43"/>
      <c r="AA34" s="172"/>
      <c r="AB34" s="172"/>
      <c r="AC34" s="42"/>
      <c r="AD34" s="44"/>
      <c r="AE34" s="171"/>
      <c r="AF34" s="43"/>
      <c r="AG34" s="42"/>
      <c r="AH34" s="43"/>
      <c r="AI34" s="42"/>
      <c r="AJ34" s="43"/>
      <c r="AK34" s="42"/>
      <c r="AL34" s="43"/>
      <c r="AM34" s="172"/>
      <c r="AN34" s="172"/>
      <c r="AO34" s="42"/>
      <c r="AP34" s="44"/>
      <c r="AQ34" s="170" t="e">
        <f>AVERAGE(#REF!,G34,I34,K34,M34,Q34,#REF!,#REF!,#REF!,#REF!,#REF!,#REF!)</f>
        <v>#REF!</v>
      </c>
      <c r="AR34" s="175" t="e">
        <f t="shared" si="0"/>
        <v>#REF!</v>
      </c>
      <c r="AT34"/>
      <c r="AU34"/>
      <c r="AV34"/>
      <c r="AW34"/>
      <c r="AX34"/>
      <c r="AY34"/>
      <c r="AZ34"/>
      <c r="BA34"/>
      <c r="BB34"/>
      <c r="BC34"/>
      <c r="BD34"/>
      <c r="BE34"/>
      <c r="BF34"/>
      <c r="BG34"/>
      <c r="BH34"/>
      <c r="BI34"/>
      <c r="BJ34"/>
      <c r="BK34"/>
      <c r="BL34"/>
      <c r="BM34"/>
      <c r="BN34"/>
      <c r="BO34"/>
      <c r="BP34"/>
      <c r="BQ34"/>
      <c r="BR34"/>
      <c r="BS34"/>
    </row>
    <row r="35" spans="1:71" s="1" customFormat="1" ht="24">
      <c r="A35" s="82">
        <v>29</v>
      </c>
      <c r="B35" s="83"/>
      <c r="C35" s="242"/>
      <c r="D35" s="18" t="s">
        <v>203</v>
      </c>
      <c r="E35" s="69" t="s">
        <v>113</v>
      </c>
      <c r="F35" s="70">
        <v>1</v>
      </c>
      <c r="G35" s="171"/>
      <c r="H35" s="43"/>
      <c r="I35" s="42"/>
      <c r="J35" s="43"/>
      <c r="K35" s="42"/>
      <c r="L35" s="43"/>
      <c r="M35" s="42"/>
      <c r="N35" s="43"/>
      <c r="O35" s="172"/>
      <c r="P35" s="172"/>
      <c r="Q35" s="42"/>
      <c r="R35" s="44"/>
      <c r="S35" s="171"/>
      <c r="T35" s="43"/>
      <c r="U35" s="42"/>
      <c r="V35" s="43"/>
      <c r="W35" s="42"/>
      <c r="X35" s="43"/>
      <c r="Y35" s="42"/>
      <c r="Z35" s="43"/>
      <c r="AA35" s="172"/>
      <c r="AB35" s="172"/>
      <c r="AC35" s="42"/>
      <c r="AD35" s="44"/>
      <c r="AE35" s="171"/>
      <c r="AF35" s="43"/>
      <c r="AG35" s="42"/>
      <c r="AH35" s="43"/>
      <c r="AI35" s="42"/>
      <c r="AJ35" s="43"/>
      <c r="AK35" s="42"/>
      <c r="AL35" s="43"/>
      <c r="AM35" s="172"/>
      <c r="AN35" s="172"/>
      <c r="AO35" s="42"/>
      <c r="AP35" s="44"/>
      <c r="AQ35" s="170" t="e">
        <f>AVERAGE(#REF!,G35,I35,K35,M35,Q35,#REF!,#REF!,#REF!,#REF!,#REF!,#REF!)</f>
        <v>#REF!</v>
      </c>
      <c r="AR35" s="175" t="e">
        <f t="shared" si="0"/>
        <v>#REF!</v>
      </c>
      <c r="AT35"/>
      <c r="AU35"/>
      <c r="AV35"/>
      <c r="AW35"/>
      <c r="AX35"/>
      <c r="AY35"/>
      <c r="AZ35"/>
      <c r="BA35"/>
      <c r="BB35"/>
      <c r="BC35"/>
      <c r="BD35"/>
      <c r="BE35"/>
      <c r="BF35"/>
      <c r="BG35"/>
      <c r="BH35"/>
      <c r="BI35"/>
      <c r="BJ35"/>
      <c r="BK35"/>
      <c r="BL35"/>
      <c r="BM35"/>
      <c r="BN35"/>
      <c r="BO35"/>
      <c r="BP35"/>
      <c r="BQ35"/>
      <c r="BR35"/>
      <c r="BS35"/>
    </row>
    <row r="36" spans="1:71" s="1" customFormat="1" ht="24">
      <c r="A36" s="82">
        <v>30</v>
      </c>
      <c r="B36" s="83"/>
      <c r="C36" s="242"/>
      <c r="D36" s="18" t="s">
        <v>204</v>
      </c>
      <c r="E36" s="69" t="s">
        <v>113</v>
      </c>
      <c r="F36" s="70">
        <v>1</v>
      </c>
      <c r="G36" s="171"/>
      <c r="H36" s="43"/>
      <c r="I36" s="42"/>
      <c r="J36" s="43"/>
      <c r="K36" s="42"/>
      <c r="L36" s="43"/>
      <c r="M36" s="42"/>
      <c r="N36" s="43"/>
      <c r="O36" s="172"/>
      <c r="P36" s="172"/>
      <c r="Q36" s="42"/>
      <c r="R36" s="44"/>
      <c r="S36" s="171"/>
      <c r="T36" s="43"/>
      <c r="U36" s="42"/>
      <c r="V36" s="43"/>
      <c r="W36" s="42"/>
      <c r="X36" s="43"/>
      <c r="Y36" s="42"/>
      <c r="Z36" s="43"/>
      <c r="AA36" s="172"/>
      <c r="AB36" s="172"/>
      <c r="AC36" s="42"/>
      <c r="AD36" s="44"/>
      <c r="AE36" s="171"/>
      <c r="AF36" s="43"/>
      <c r="AG36" s="42"/>
      <c r="AH36" s="43"/>
      <c r="AI36" s="42"/>
      <c r="AJ36" s="43"/>
      <c r="AK36" s="42"/>
      <c r="AL36" s="43"/>
      <c r="AM36" s="172"/>
      <c r="AN36" s="172"/>
      <c r="AO36" s="42"/>
      <c r="AP36" s="44"/>
      <c r="AQ36" s="170" t="e">
        <f>AVERAGE(#REF!,G36,I36,K36,M36,Q36,#REF!,#REF!,#REF!,#REF!,#REF!,#REF!)</f>
        <v>#REF!</v>
      </c>
      <c r="AR36" s="175" t="e">
        <f t="shared" si="0"/>
        <v>#REF!</v>
      </c>
      <c r="AT36"/>
      <c r="AU36"/>
      <c r="AV36"/>
      <c r="AW36"/>
      <c r="AX36"/>
      <c r="AY36"/>
      <c r="AZ36"/>
      <c r="BA36"/>
      <c r="BB36"/>
      <c r="BC36"/>
      <c r="BD36"/>
      <c r="BE36"/>
      <c r="BF36"/>
      <c r="BG36"/>
      <c r="BH36"/>
      <c r="BI36"/>
      <c r="BJ36"/>
      <c r="BK36"/>
      <c r="BL36"/>
      <c r="BM36"/>
      <c r="BN36"/>
      <c r="BO36"/>
      <c r="BP36"/>
      <c r="BQ36"/>
      <c r="BR36"/>
      <c r="BS36"/>
    </row>
    <row r="37" spans="1:71" s="1" customFormat="1" ht="24">
      <c r="A37" s="16">
        <v>31</v>
      </c>
      <c r="B37" s="17">
        <v>78181500</v>
      </c>
      <c r="C37" s="242"/>
      <c r="D37" s="18" t="s">
        <v>205</v>
      </c>
      <c r="E37" s="4" t="s">
        <v>113</v>
      </c>
      <c r="F37" s="5">
        <v>1</v>
      </c>
      <c r="G37" s="8"/>
      <c r="H37" s="9"/>
      <c r="I37" s="6"/>
      <c r="J37" s="9"/>
      <c r="K37" s="6"/>
      <c r="L37" s="9"/>
      <c r="M37" s="6"/>
      <c r="N37" s="9"/>
      <c r="O37" s="167"/>
      <c r="P37" s="167"/>
      <c r="Q37" s="6"/>
      <c r="R37" s="7"/>
      <c r="S37" s="8"/>
      <c r="T37" s="9"/>
      <c r="U37" s="6"/>
      <c r="V37" s="9"/>
      <c r="W37" s="6"/>
      <c r="X37" s="9"/>
      <c r="Y37" s="6"/>
      <c r="Z37" s="9"/>
      <c r="AA37" s="167"/>
      <c r="AB37" s="167"/>
      <c r="AC37" s="6"/>
      <c r="AD37" s="7"/>
      <c r="AE37" s="8"/>
      <c r="AF37" s="9"/>
      <c r="AG37" s="6"/>
      <c r="AH37" s="9"/>
      <c r="AI37" s="6"/>
      <c r="AJ37" s="9"/>
      <c r="AK37" s="6"/>
      <c r="AL37" s="9"/>
      <c r="AM37" s="167"/>
      <c r="AN37" s="167"/>
      <c r="AO37" s="6"/>
      <c r="AP37" s="7"/>
      <c r="AQ37" s="170" t="e">
        <f>AVERAGE(#REF!,G37,I37,K37,M37,Q37,#REF!,#REF!,#REF!,#REF!,#REF!,#REF!)</f>
        <v>#REF!</v>
      </c>
      <c r="AR37" s="175" t="e">
        <f t="shared" si="0"/>
        <v>#REF!</v>
      </c>
      <c r="AT37"/>
      <c r="AU37"/>
      <c r="AV37"/>
      <c r="AW37"/>
      <c r="AX37"/>
      <c r="AY37"/>
      <c r="AZ37"/>
      <c r="BA37"/>
      <c r="BB37"/>
      <c r="BC37"/>
      <c r="BD37"/>
      <c r="BE37"/>
      <c r="BF37"/>
      <c r="BG37"/>
      <c r="BH37"/>
      <c r="BI37"/>
      <c r="BJ37"/>
      <c r="BK37"/>
      <c r="BL37"/>
      <c r="BM37"/>
      <c r="BN37"/>
      <c r="BO37"/>
      <c r="BP37"/>
      <c r="BQ37"/>
      <c r="BR37"/>
      <c r="BS37"/>
    </row>
    <row r="38" spans="1:71" s="1" customFormat="1" ht="36">
      <c r="A38" s="16">
        <v>32</v>
      </c>
      <c r="B38" s="17"/>
      <c r="C38" s="242"/>
      <c r="D38" s="18" t="s">
        <v>206</v>
      </c>
      <c r="E38" s="4" t="s">
        <v>113</v>
      </c>
      <c r="F38" s="5">
        <v>1</v>
      </c>
      <c r="G38" s="173"/>
      <c r="H38" s="20"/>
      <c r="I38" s="21"/>
      <c r="J38" s="20"/>
      <c r="K38" s="21"/>
      <c r="L38" s="20"/>
      <c r="M38" s="21"/>
      <c r="N38" s="20"/>
      <c r="O38" s="174"/>
      <c r="P38" s="174"/>
      <c r="Q38" s="21"/>
      <c r="R38" s="41"/>
      <c r="S38" s="173"/>
      <c r="T38" s="20"/>
      <c r="U38" s="21"/>
      <c r="V38" s="20"/>
      <c r="W38" s="21"/>
      <c r="X38" s="20"/>
      <c r="Y38" s="21"/>
      <c r="Z38" s="20"/>
      <c r="AA38" s="174"/>
      <c r="AB38" s="174"/>
      <c r="AC38" s="21"/>
      <c r="AD38" s="41"/>
      <c r="AE38" s="173"/>
      <c r="AF38" s="20"/>
      <c r="AG38" s="21"/>
      <c r="AH38" s="20"/>
      <c r="AI38" s="21"/>
      <c r="AJ38" s="20"/>
      <c r="AK38" s="21"/>
      <c r="AL38" s="20"/>
      <c r="AM38" s="174"/>
      <c r="AN38" s="174"/>
      <c r="AO38" s="21"/>
      <c r="AP38" s="41"/>
      <c r="AQ38" s="170"/>
      <c r="AR38" s="175"/>
      <c r="AT38"/>
      <c r="AU38"/>
      <c r="AV38"/>
      <c r="AW38"/>
      <c r="AX38"/>
      <c r="AY38"/>
      <c r="AZ38"/>
      <c r="BA38"/>
      <c r="BB38"/>
      <c r="BC38"/>
      <c r="BD38"/>
      <c r="BE38"/>
      <c r="BF38"/>
      <c r="BG38"/>
      <c r="BH38"/>
      <c r="BI38"/>
      <c r="BJ38"/>
      <c r="BK38"/>
      <c r="BL38"/>
      <c r="BM38"/>
      <c r="BN38"/>
      <c r="BO38"/>
      <c r="BP38"/>
      <c r="BQ38"/>
      <c r="BR38"/>
      <c r="BS38"/>
    </row>
    <row r="39" spans="1:71" s="1" customFormat="1">
      <c r="A39" s="16">
        <v>33</v>
      </c>
      <c r="B39" s="17"/>
      <c r="C39" s="242"/>
      <c r="D39" s="18" t="s">
        <v>207</v>
      </c>
      <c r="E39" s="4" t="s">
        <v>113</v>
      </c>
      <c r="F39" s="68">
        <v>2</v>
      </c>
      <c r="G39" s="173"/>
      <c r="H39" s="20"/>
      <c r="I39" s="21"/>
      <c r="J39" s="20"/>
      <c r="K39" s="21"/>
      <c r="L39" s="20"/>
      <c r="M39" s="21"/>
      <c r="N39" s="20"/>
      <c r="O39" s="174"/>
      <c r="P39" s="174"/>
      <c r="Q39" s="21"/>
      <c r="R39" s="41"/>
      <c r="S39" s="173"/>
      <c r="T39" s="20"/>
      <c r="U39" s="21"/>
      <c r="V39" s="20"/>
      <c r="W39" s="21"/>
      <c r="X39" s="20"/>
      <c r="Y39" s="21"/>
      <c r="Z39" s="20"/>
      <c r="AA39" s="174"/>
      <c r="AB39" s="174"/>
      <c r="AC39" s="21"/>
      <c r="AD39" s="41"/>
      <c r="AE39" s="173"/>
      <c r="AF39" s="20"/>
      <c r="AG39" s="21"/>
      <c r="AH39" s="20"/>
      <c r="AI39" s="21"/>
      <c r="AJ39" s="20"/>
      <c r="AK39" s="21"/>
      <c r="AL39" s="20"/>
      <c r="AM39" s="174"/>
      <c r="AN39" s="174"/>
      <c r="AO39" s="21"/>
      <c r="AP39" s="41"/>
      <c r="AQ39" s="170" t="e">
        <f>AVERAGE(#REF!,G39,I39,K39,M39,Q39,#REF!,#REF!,#REF!,#REF!,#REF!,#REF!)</f>
        <v>#REF!</v>
      </c>
      <c r="AR39" s="175" t="e">
        <f t="shared" si="0"/>
        <v>#REF!</v>
      </c>
      <c r="AT39"/>
      <c r="AU39"/>
      <c r="AV39"/>
      <c r="AW39"/>
      <c r="AX39"/>
      <c r="AY39"/>
      <c r="AZ39"/>
      <c r="BA39"/>
      <c r="BB39"/>
      <c r="BC39"/>
      <c r="BD39"/>
      <c r="BE39"/>
      <c r="BF39"/>
      <c r="BG39"/>
      <c r="BH39"/>
      <c r="BI39"/>
      <c r="BJ39"/>
      <c r="BK39"/>
      <c r="BL39"/>
      <c r="BM39"/>
      <c r="BN39"/>
      <c r="BO39"/>
      <c r="BP39"/>
      <c r="BQ39"/>
      <c r="BR39"/>
      <c r="BS39"/>
    </row>
    <row r="40" spans="1:71" s="1" customFormat="1" ht="60">
      <c r="A40" s="16">
        <v>34</v>
      </c>
      <c r="B40" s="17"/>
      <c r="C40" s="242"/>
      <c r="D40" s="18" t="s">
        <v>208</v>
      </c>
      <c r="E40" s="4" t="s">
        <v>113</v>
      </c>
      <c r="F40" s="68">
        <v>1</v>
      </c>
      <c r="G40" s="173"/>
      <c r="H40" s="20"/>
      <c r="I40" s="21"/>
      <c r="J40" s="20"/>
      <c r="K40" s="21"/>
      <c r="L40" s="20"/>
      <c r="M40" s="21"/>
      <c r="N40" s="20"/>
      <c r="O40" s="174"/>
      <c r="P40" s="174"/>
      <c r="Q40" s="21"/>
      <c r="R40" s="41"/>
      <c r="S40" s="173"/>
      <c r="T40" s="20"/>
      <c r="U40" s="21"/>
      <c r="V40" s="20"/>
      <c r="W40" s="21"/>
      <c r="X40" s="20"/>
      <c r="Y40" s="21"/>
      <c r="Z40" s="20"/>
      <c r="AA40" s="174"/>
      <c r="AB40" s="174"/>
      <c r="AC40" s="21"/>
      <c r="AD40" s="41"/>
      <c r="AE40" s="173"/>
      <c r="AF40" s="20"/>
      <c r="AG40" s="21"/>
      <c r="AH40" s="20"/>
      <c r="AI40" s="21"/>
      <c r="AJ40" s="20"/>
      <c r="AK40" s="21"/>
      <c r="AL40" s="20"/>
      <c r="AM40" s="174"/>
      <c r="AN40" s="174"/>
      <c r="AO40" s="21"/>
      <c r="AP40" s="41"/>
      <c r="AQ40" s="170" t="e">
        <f>AVERAGE(#REF!,G40,I40,K40,M40,Q40,#REF!,#REF!,#REF!,#REF!,#REF!,#REF!)</f>
        <v>#REF!</v>
      </c>
      <c r="AR40" s="175" t="e">
        <f t="shared" si="0"/>
        <v>#REF!</v>
      </c>
      <c r="AT40"/>
      <c r="AU40"/>
      <c r="AV40"/>
      <c r="AW40"/>
      <c r="AX40"/>
      <c r="AY40"/>
      <c r="AZ40"/>
      <c r="BA40"/>
      <c r="BB40"/>
      <c r="BC40"/>
      <c r="BD40"/>
      <c r="BE40"/>
      <c r="BF40"/>
      <c r="BG40"/>
      <c r="BH40"/>
      <c r="BI40"/>
      <c r="BJ40"/>
      <c r="BK40"/>
      <c r="BL40"/>
      <c r="BM40"/>
      <c r="BN40"/>
      <c r="BO40"/>
      <c r="BP40"/>
      <c r="BQ40"/>
      <c r="BR40"/>
      <c r="BS40"/>
    </row>
    <row r="41" spans="1:71" s="1" customFormat="1" ht="24">
      <c r="A41" s="16"/>
      <c r="B41" s="17"/>
      <c r="C41" s="242"/>
      <c r="D41" s="206" t="s">
        <v>209</v>
      </c>
      <c r="E41" s="19"/>
      <c r="F41" s="68"/>
      <c r="G41" s="173"/>
      <c r="H41" s="20"/>
      <c r="I41" s="21"/>
      <c r="J41" s="20"/>
      <c r="K41" s="21"/>
      <c r="L41" s="20"/>
      <c r="M41" s="21"/>
      <c r="N41" s="20"/>
      <c r="O41" s="174"/>
      <c r="P41" s="174"/>
      <c r="Q41" s="21"/>
      <c r="R41" s="41"/>
      <c r="S41" s="173"/>
      <c r="T41" s="20"/>
      <c r="U41" s="21"/>
      <c r="V41" s="20"/>
      <c r="W41" s="21"/>
      <c r="X41" s="20"/>
      <c r="Y41" s="21"/>
      <c r="Z41" s="20"/>
      <c r="AA41" s="174"/>
      <c r="AB41" s="174"/>
      <c r="AC41" s="21"/>
      <c r="AD41" s="41"/>
      <c r="AE41" s="173"/>
      <c r="AF41" s="20"/>
      <c r="AG41" s="21"/>
      <c r="AH41" s="20"/>
      <c r="AI41" s="21"/>
      <c r="AJ41" s="20"/>
      <c r="AK41" s="21"/>
      <c r="AL41" s="20"/>
      <c r="AM41" s="174"/>
      <c r="AN41" s="174"/>
      <c r="AO41" s="21"/>
      <c r="AP41" s="41"/>
      <c r="AQ41" s="170"/>
      <c r="AR41" s="175"/>
      <c r="AT41"/>
      <c r="AU41"/>
      <c r="AV41"/>
      <c r="AW41"/>
      <c r="AX41"/>
      <c r="AY41"/>
      <c r="AZ41"/>
      <c r="BA41"/>
      <c r="BB41"/>
      <c r="BC41"/>
      <c r="BD41"/>
      <c r="BE41"/>
      <c r="BF41"/>
      <c r="BG41"/>
      <c r="BH41"/>
      <c r="BI41"/>
      <c r="BJ41"/>
      <c r="BK41"/>
      <c r="BL41"/>
      <c r="BM41"/>
      <c r="BN41"/>
      <c r="BO41"/>
      <c r="BP41"/>
      <c r="BQ41"/>
      <c r="BR41"/>
      <c r="BS41"/>
    </row>
    <row r="42" spans="1:71" s="1" customFormat="1" ht="16" thickBot="1">
      <c r="A42" s="16">
        <v>35</v>
      </c>
      <c r="B42" s="17">
        <v>78181505</v>
      </c>
      <c r="C42" s="242"/>
      <c r="D42" s="34" t="s">
        <v>47</v>
      </c>
      <c r="E42" s="19" t="s">
        <v>113</v>
      </c>
      <c r="F42" s="68">
        <v>1</v>
      </c>
      <c r="G42" s="173"/>
      <c r="H42" s="20"/>
      <c r="I42" s="21"/>
      <c r="J42" s="20"/>
      <c r="K42" s="21"/>
      <c r="L42" s="20"/>
      <c r="M42" s="21"/>
      <c r="N42" s="20"/>
      <c r="O42" s="174"/>
      <c r="P42" s="174"/>
      <c r="Q42" s="21"/>
      <c r="R42" s="41"/>
      <c r="S42" s="173"/>
      <c r="T42" s="20"/>
      <c r="U42" s="21"/>
      <c r="V42" s="20"/>
      <c r="W42" s="21"/>
      <c r="X42" s="20"/>
      <c r="Y42" s="21"/>
      <c r="Z42" s="20"/>
      <c r="AA42" s="174"/>
      <c r="AB42" s="174"/>
      <c r="AC42" s="21"/>
      <c r="AD42" s="41"/>
      <c r="AE42" s="173"/>
      <c r="AF42" s="20"/>
      <c r="AG42" s="21"/>
      <c r="AH42" s="20"/>
      <c r="AI42" s="21"/>
      <c r="AJ42" s="20"/>
      <c r="AK42" s="21"/>
      <c r="AL42" s="20"/>
      <c r="AM42" s="174"/>
      <c r="AN42" s="174"/>
      <c r="AO42" s="21"/>
      <c r="AP42" s="41"/>
      <c r="AQ42" s="170" t="e">
        <f>AVERAGE(#REF!,G42,I42,K42,M42,Q42,#REF!,#REF!,#REF!,#REF!,#REF!,#REF!)</f>
        <v>#REF!</v>
      </c>
      <c r="AR42" s="175" t="e">
        <f t="shared" si="0"/>
        <v>#REF!</v>
      </c>
      <c r="AT42"/>
      <c r="AU42"/>
      <c r="AV42"/>
      <c r="AW42"/>
      <c r="AX42"/>
      <c r="AY42"/>
      <c r="AZ42"/>
      <c r="BA42"/>
      <c r="BB42"/>
      <c r="BC42"/>
      <c r="BD42"/>
      <c r="BE42"/>
      <c r="BF42"/>
      <c r="BG42"/>
      <c r="BH42"/>
      <c r="BI42"/>
      <c r="BJ42"/>
      <c r="BK42"/>
      <c r="BL42"/>
      <c r="BM42"/>
      <c r="BN42"/>
      <c r="BO42"/>
      <c r="BP42"/>
      <c r="BQ42"/>
      <c r="BR42"/>
      <c r="BS42"/>
    </row>
    <row r="43" spans="1:71" s="1" customFormat="1" ht="24">
      <c r="A43" s="85">
        <v>36</v>
      </c>
      <c r="B43" s="86">
        <v>25172504</v>
      </c>
      <c r="C43" s="264" t="s">
        <v>210</v>
      </c>
      <c r="D43" s="87" t="s">
        <v>211</v>
      </c>
      <c r="E43" s="26" t="s">
        <v>113</v>
      </c>
      <c r="F43" s="62">
        <v>1</v>
      </c>
      <c r="G43" s="63"/>
      <c r="H43" s="30"/>
      <c r="I43" s="27"/>
      <c r="J43" s="30"/>
      <c r="K43" s="27"/>
      <c r="L43" s="30"/>
      <c r="M43" s="27"/>
      <c r="N43" s="30"/>
      <c r="O43" s="166"/>
      <c r="P43" s="166"/>
      <c r="Q43" s="27"/>
      <c r="R43" s="28"/>
      <c r="S43" s="63"/>
      <c r="T43" s="30"/>
      <c r="U43" s="27"/>
      <c r="V43" s="30"/>
      <c r="W43" s="27"/>
      <c r="X43" s="30"/>
      <c r="Y43" s="27"/>
      <c r="Z43" s="30"/>
      <c r="AA43" s="166"/>
      <c r="AB43" s="166"/>
      <c r="AC43" s="27"/>
      <c r="AD43" s="28"/>
      <c r="AE43" s="63"/>
      <c r="AF43" s="30"/>
      <c r="AG43" s="27"/>
      <c r="AH43" s="30"/>
      <c r="AI43" s="27"/>
      <c r="AJ43" s="30"/>
      <c r="AK43" s="27"/>
      <c r="AL43" s="30"/>
      <c r="AM43" s="166"/>
      <c r="AN43" s="166"/>
      <c r="AO43" s="27"/>
      <c r="AP43" s="28"/>
      <c r="AQ43" s="170" t="e">
        <f>AVERAGE(#REF!,G43,I43,K43,M43,Q43,#REF!,#REF!,#REF!,#REF!,#REF!,#REF!)</f>
        <v>#REF!</v>
      </c>
      <c r="AR43" s="175" t="e">
        <f t="shared" si="0"/>
        <v>#REF!</v>
      </c>
      <c r="AT43"/>
      <c r="AU43"/>
      <c r="AV43"/>
      <c r="AW43"/>
      <c r="AX43"/>
      <c r="AY43"/>
      <c r="AZ43"/>
      <c r="BA43"/>
      <c r="BB43"/>
      <c r="BC43"/>
      <c r="BD43"/>
      <c r="BE43"/>
      <c r="BF43"/>
      <c r="BG43"/>
      <c r="BH43"/>
      <c r="BI43"/>
      <c r="BJ43"/>
      <c r="BK43"/>
      <c r="BL43"/>
      <c r="BM43"/>
      <c r="BN43"/>
      <c r="BO43"/>
      <c r="BP43"/>
      <c r="BQ43"/>
      <c r="BR43"/>
      <c r="BS43"/>
    </row>
    <row r="44" spans="1:71" s="1" customFormat="1" ht="48">
      <c r="A44" s="2">
        <v>37</v>
      </c>
      <c r="B44" s="3"/>
      <c r="C44" s="242"/>
      <c r="D44" s="204" t="s">
        <v>212</v>
      </c>
      <c r="E44" s="4" t="s">
        <v>113</v>
      </c>
      <c r="F44" s="5">
        <v>2</v>
      </c>
      <c r="G44" s="8"/>
      <c r="H44" s="9"/>
      <c r="I44" s="6"/>
      <c r="J44" s="9"/>
      <c r="K44" s="6"/>
      <c r="L44" s="9"/>
      <c r="M44" s="6"/>
      <c r="N44" s="9"/>
      <c r="O44" s="167"/>
      <c r="P44" s="167"/>
      <c r="Q44" s="6"/>
      <c r="R44" s="7"/>
      <c r="S44" s="8"/>
      <c r="T44" s="9"/>
      <c r="U44" s="6"/>
      <c r="V44" s="9"/>
      <c r="W44" s="6"/>
      <c r="X44" s="9"/>
      <c r="Y44" s="6"/>
      <c r="Z44" s="9"/>
      <c r="AA44" s="167"/>
      <c r="AB44" s="167"/>
      <c r="AC44" s="6"/>
      <c r="AD44" s="7"/>
      <c r="AE44" s="8"/>
      <c r="AF44" s="9"/>
      <c r="AG44" s="6"/>
      <c r="AH44" s="9"/>
      <c r="AI44" s="6"/>
      <c r="AJ44" s="9"/>
      <c r="AK44" s="6"/>
      <c r="AL44" s="9"/>
      <c r="AM44" s="167"/>
      <c r="AN44" s="167"/>
      <c r="AO44" s="6"/>
      <c r="AP44" s="60"/>
      <c r="AQ44" s="170" t="e">
        <f>AVERAGE(#REF!,G44,I44,K44,M44,Q44,#REF!,#REF!,#REF!,#REF!,#REF!,#REF!)</f>
        <v>#REF!</v>
      </c>
      <c r="AR44" s="175" t="e">
        <f t="shared" si="0"/>
        <v>#REF!</v>
      </c>
      <c r="AT44"/>
      <c r="AU44"/>
      <c r="AV44"/>
      <c r="AW44"/>
      <c r="AX44"/>
      <c r="AY44"/>
      <c r="AZ44"/>
      <c r="BA44"/>
      <c r="BB44"/>
      <c r="BC44"/>
      <c r="BD44"/>
      <c r="BE44"/>
      <c r="BF44"/>
      <c r="BG44"/>
      <c r="BH44"/>
      <c r="BI44"/>
      <c r="BJ44"/>
      <c r="BK44"/>
      <c r="BL44"/>
      <c r="BM44"/>
      <c r="BN44"/>
      <c r="BO44"/>
      <c r="BP44"/>
      <c r="BQ44"/>
      <c r="BR44"/>
      <c r="BS44"/>
    </row>
    <row r="45" spans="1:71" s="1" customFormat="1" ht="24">
      <c r="A45" s="181">
        <v>38</v>
      </c>
      <c r="B45" s="199"/>
      <c r="C45" s="242"/>
      <c r="D45" s="203" t="s">
        <v>213</v>
      </c>
      <c r="E45" s="150" t="s">
        <v>113</v>
      </c>
      <c r="F45" s="176">
        <v>1</v>
      </c>
      <c r="G45" s="177"/>
      <c r="H45" s="178"/>
      <c r="I45" s="179"/>
      <c r="J45" s="178"/>
      <c r="K45" s="179"/>
      <c r="L45" s="178"/>
      <c r="M45" s="179"/>
      <c r="N45" s="178"/>
      <c r="O45" s="49"/>
      <c r="P45" s="49"/>
      <c r="Q45" s="179"/>
      <c r="R45" s="180"/>
      <c r="S45" s="177"/>
      <c r="T45" s="178"/>
      <c r="U45" s="179"/>
      <c r="V45" s="178"/>
      <c r="W45" s="179"/>
      <c r="X45" s="178"/>
      <c r="Y45" s="179"/>
      <c r="Z45" s="178"/>
      <c r="AA45" s="49"/>
      <c r="AB45" s="49"/>
      <c r="AC45" s="179"/>
      <c r="AD45" s="180"/>
      <c r="AE45" s="177"/>
      <c r="AF45" s="178"/>
      <c r="AG45" s="179"/>
      <c r="AH45" s="178"/>
      <c r="AI45" s="179"/>
      <c r="AJ45" s="178"/>
      <c r="AK45" s="179"/>
      <c r="AL45" s="178"/>
      <c r="AM45" s="49"/>
      <c r="AN45" s="49"/>
      <c r="AO45" s="179"/>
      <c r="AP45" s="180"/>
      <c r="AQ45" s="170" t="e">
        <f>AVERAGE(#REF!,G45,I45,K45,M45,Q45,#REF!,#REF!,#REF!,#REF!,#REF!,#REF!)</f>
        <v>#REF!</v>
      </c>
      <c r="AR45" s="175" t="e">
        <f t="shared" si="0"/>
        <v>#REF!</v>
      </c>
      <c r="AT45"/>
      <c r="AU45"/>
      <c r="AV45"/>
      <c r="AW45"/>
      <c r="AX45"/>
      <c r="AY45"/>
      <c r="AZ45"/>
      <c r="BA45"/>
      <c r="BB45"/>
      <c r="BC45"/>
      <c r="BD45"/>
      <c r="BE45"/>
      <c r="BF45"/>
      <c r="BG45"/>
      <c r="BH45"/>
      <c r="BI45"/>
      <c r="BJ45"/>
      <c r="BK45"/>
      <c r="BL45"/>
      <c r="BM45"/>
      <c r="BN45"/>
      <c r="BO45"/>
      <c r="BP45"/>
      <c r="BQ45"/>
      <c r="BR45"/>
      <c r="BS45"/>
    </row>
    <row r="46" spans="1:71" s="1" customFormat="1" ht="24.5" thickBot="1">
      <c r="A46" s="32">
        <v>39</v>
      </c>
      <c r="B46" s="33">
        <v>78181505</v>
      </c>
      <c r="C46" s="265"/>
      <c r="D46" s="205" t="s">
        <v>50</v>
      </c>
      <c r="E46" s="35" t="s">
        <v>113</v>
      </c>
      <c r="F46" s="66">
        <v>1</v>
      </c>
      <c r="G46" s="38"/>
      <c r="H46" s="39"/>
      <c r="I46" s="36"/>
      <c r="J46" s="39"/>
      <c r="K46" s="36"/>
      <c r="L46" s="39"/>
      <c r="M46" s="36"/>
      <c r="N46" s="39"/>
      <c r="O46" s="169"/>
      <c r="P46" s="169"/>
      <c r="Q46" s="36"/>
      <c r="R46" s="37"/>
      <c r="S46" s="38"/>
      <c r="T46" s="39"/>
      <c r="U46" s="36"/>
      <c r="V46" s="39"/>
      <c r="W46" s="36"/>
      <c r="X46" s="39"/>
      <c r="Y46" s="36"/>
      <c r="Z46" s="39"/>
      <c r="AA46" s="169"/>
      <c r="AB46" s="169"/>
      <c r="AC46" s="36"/>
      <c r="AD46" s="37"/>
      <c r="AE46" s="38"/>
      <c r="AF46" s="39"/>
      <c r="AG46" s="36"/>
      <c r="AH46" s="39"/>
      <c r="AI46" s="36"/>
      <c r="AJ46" s="39"/>
      <c r="AK46" s="36"/>
      <c r="AL46" s="39"/>
      <c r="AM46" s="169"/>
      <c r="AN46" s="169"/>
      <c r="AO46" s="36"/>
      <c r="AP46" s="37"/>
      <c r="AQ46" s="170" t="e">
        <f>AVERAGE(#REF!,G46,I46,K46,M46,Q46,#REF!,#REF!,#REF!,#REF!,#REF!,#REF!)</f>
        <v>#REF!</v>
      </c>
      <c r="AR46" s="175" t="e">
        <f t="shared" si="0"/>
        <v>#REF!</v>
      </c>
      <c r="AT46"/>
      <c r="AU46"/>
      <c r="AV46"/>
      <c r="AW46"/>
      <c r="AX46"/>
      <c r="AY46"/>
      <c r="AZ46"/>
      <c r="BA46"/>
      <c r="BB46"/>
      <c r="BC46"/>
      <c r="BD46"/>
      <c r="BE46"/>
      <c r="BF46"/>
      <c r="BG46"/>
      <c r="BH46"/>
      <c r="BI46"/>
      <c r="BJ46"/>
      <c r="BK46"/>
      <c r="BL46"/>
      <c r="BM46"/>
      <c r="BN46"/>
      <c r="BO46"/>
      <c r="BP46"/>
      <c r="BQ46"/>
      <c r="BR46"/>
      <c r="BS46"/>
    </row>
    <row r="47" spans="1:71" s="1" customFormat="1">
      <c r="A47" s="23">
        <v>40</v>
      </c>
      <c r="B47" s="24">
        <v>78181500</v>
      </c>
      <c r="C47" s="264" t="s">
        <v>214</v>
      </c>
      <c r="D47" s="25" t="s">
        <v>52</v>
      </c>
      <c r="E47" s="26" t="s">
        <v>215</v>
      </c>
      <c r="F47" s="62">
        <v>1</v>
      </c>
      <c r="G47" s="63"/>
      <c r="H47" s="30"/>
      <c r="I47" s="27"/>
      <c r="J47" s="30"/>
      <c r="K47" s="27"/>
      <c r="L47" s="30"/>
      <c r="M47" s="27"/>
      <c r="N47" s="30"/>
      <c r="O47" s="166"/>
      <c r="P47" s="166"/>
      <c r="Q47" s="27"/>
      <c r="R47" s="28"/>
      <c r="S47" s="63"/>
      <c r="T47" s="30"/>
      <c r="U47" s="27"/>
      <c r="V47" s="30"/>
      <c r="W47" s="27"/>
      <c r="X47" s="30"/>
      <c r="Y47" s="27"/>
      <c r="Z47" s="30"/>
      <c r="AA47" s="166"/>
      <c r="AB47" s="166"/>
      <c r="AC47" s="27"/>
      <c r="AD47" s="28"/>
      <c r="AE47" s="63"/>
      <c r="AF47" s="30"/>
      <c r="AG47" s="27"/>
      <c r="AH47" s="30"/>
      <c r="AI47" s="27"/>
      <c r="AJ47" s="30"/>
      <c r="AK47" s="27"/>
      <c r="AL47" s="30"/>
      <c r="AM47" s="166"/>
      <c r="AN47" s="166"/>
      <c r="AO47" s="27"/>
      <c r="AP47" s="28"/>
      <c r="AQ47" s="170" t="e">
        <f>AVERAGE(#REF!,G47,I47,K47,M47,Q47,#REF!,#REF!,#REF!,#REF!,#REF!,#REF!)</f>
        <v>#REF!</v>
      </c>
      <c r="AR47" s="175" t="e">
        <f t="shared" si="0"/>
        <v>#REF!</v>
      </c>
      <c r="AT47"/>
      <c r="AU47"/>
      <c r="AV47"/>
      <c r="AW47"/>
      <c r="AX47"/>
      <c r="AY47"/>
      <c r="AZ47"/>
      <c r="BA47"/>
      <c r="BB47"/>
      <c r="BC47"/>
      <c r="BD47"/>
      <c r="BE47"/>
      <c r="BF47"/>
      <c r="BG47"/>
      <c r="BH47"/>
      <c r="BI47"/>
      <c r="BJ47"/>
      <c r="BK47"/>
      <c r="BL47"/>
      <c r="BM47"/>
      <c r="BN47"/>
      <c r="BO47"/>
      <c r="BP47"/>
      <c r="BQ47"/>
      <c r="BR47"/>
      <c r="BS47"/>
    </row>
    <row r="48" spans="1:71" s="1" customFormat="1">
      <c r="A48" s="16">
        <v>41</v>
      </c>
      <c r="B48" s="17">
        <v>78181505</v>
      </c>
      <c r="C48" s="242"/>
      <c r="D48" s="18" t="s">
        <v>53</v>
      </c>
      <c r="E48" s="4" t="s">
        <v>113</v>
      </c>
      <c r="F48" s="5">
        <v>1</v>
      </c>
      <c r="G48" s="8"/>
      <c r="H48" s="9"/>
      <c r="I48" s="6"/>
      <c r="J48" s="9"/>
      <c r="K48" s="6"/>
      <c r="L48" s="9"/>
      <c r="M48" s="6"/>
      <c r="N48" s="9"/>
      <c r="O48" s="167"/>
      <c r="P48" s="167"/>
      <c r="Q48" s="6"/>
      <c r="R48" s="7"/>
      <c r="S48" s="8"/>
      <c r="T48" s="9"/>
      <c r="U48" s="6"/>
      <c r="V48" s="9"/>
      <c r="W48" s="6"/>
      <c r="X48" s="9"/>
      <c r="Y48" s="6"/>
      <c r="Z48" s="9"/>
      <c r="AA48" s="167"/>
      <c r="AB48" s="167"/>
      <c r="AC48" s="6"/>
      <c r="AD48" s="7"/>
      <c r="AE48" s="8"/>
      <c r="AF48" s="9"/>
      <c r="AG48" s="6"/>
      <c r="AH48" s="9"/>
      <c r="AI48" s="6"/>
      <c r="AJ48" s="9"/>
      <c r="AK48" s="6"/>
      <c r="AL48" s="9"/>
      <c r="AM48" s="167"/>
      <c r="AN48" s="167"/>
      <c r="AO48" s="6"/>
      <c r="AP48" s="7"/>
      <c r="AQ48" s="170" t="e">
        <f>AVERAGE(#REF!,G48,I48,K48,M48,Q48,#REF!,#REF!,#REF!,#REF!,#REF!,#REF!)</f>
        <v>#REF!</v>
      </c>
      <c r="AR48" s="175" t="e">
        <f t="shared" si="0"/>
        <v>#REF!</v>
      </c>
      <c r="AT48"/>
      <c r="AU48"/>
      <c r="AV48"/>
      <c r="AW48"/>
      <c r="AX48"/>
      <c r="AY48"/>
      <c r="AZ48"/>
      <c r="BA48"/>
      <c r="BB48"/>
      <c r="BC48"/>
      <c r="BD48"/>
      <c r="BE48"/>
      <c r="BF48"/>
      <c r="BG48"/>
      <c r="BH48"/>
      <c r="BI48"/>
      <c r="BJ48"/>
      <c r="BK48"/>
      <c r="BL48"/>
      <c r="BM48"/>
      <c r="BN48"/>
      <c r="BO48"/>
      <c r="BP48"/>
      <c r="BQ48"/>
      <c r="BR48"/>
      <c r="BS48"/>
    </row>
    <row r="49" spans="1:71" s="1" customFormat="1" ht="24">
      <c r="A49" s="16">
        <v>42</v>
      </c>
      <c r="B49" s="17"/>
      <c r="C49" s="242"/>
      <c r="D49" s="182" t="s">
        <v>216</v>
      </c>
      <c r="E49" s="4" t="s">
        <v>113</v>
      </c>
      <c r="F49" s="5">
        <v>1</v>
      </c>
      <c r="G49" s="8"/>
      <c r="H49" s="9"/>
      <c r="I49" s="6"/>
      <c r="J49" s="9"/>
      <c r="K49" s="6"/>
      <c r="L49" s="9"/>
      <c r="M49" s="6"/>
      <c r="N49" s="9"/>
      <c r="O49" s="167"/>
      <c r="P49" s="167"/>
      <c r="Q49" s="6"/>
      <c r="R49" s="7"/>
      <c r="S49" s="8"/>
      <c r="T49" s="9"/>
      <c r="U49" s="6"/>
      <c r="V49" s="9"/>
      <c r="W49" s="6"/>
      <c r="X49" s="9"/>
      <c r="Y49" s="6"/>
      <c r="Z49" s="9"/>
      <c r="AA49" s="167"/>
      <c r="AB49" s="167"/>
      <c r="AC49" s="6"/>
      <c r="AD49" s="7"/>
      <c r="AE49" s="8"/>
      <c r="AF49" s="9"/>
      <c r="AG49" s="6"/>
      <c r="AH49" s="9"/>
      <c r="AI49" s="6"/>
      <c r="AJ49" s="9"/>
      <c r="AK49" s="6"/>
      <c r="AL49" s="9"/>
      <c r="AM49" s="167"/>
      <c r="AN49" s="167"/>
      <c r="AO49" s="6"/>
      <c r="AP49" s="7"/>
      <c r="AQ49" s="170" t="e">
        <f>AVERAGE(#REF!,G49,I49,K49,M49,Q49,#REF!,#REF!,#REF!,#REF!,#REF!,#REF!)</f>
        <v>#REF!</v>
      </c>
      <c r="AR49" s="175" t="e">
        <f t="shared" si="0"/>
        <v>#REF!</v>
      </c>
      <c r="AT49"/>
      <c r="AU49"/>
      <c r="AV49"/>
      <c r="AW49"/>
      <c r="AX49"/>
      <c r="AY49"/>
      <c r="AZ49"/>
      <c r="BA49"/>
      <c r="BB49"/>
      <c r="BC49"/>
      <c r="BD49"/>
      <c r="BE49"/>
      <c r="BF49"/>
      <c r="BG49"/>
      <c r="BH49"/>
      <c r="BI49"/>
      <c r="BJ49"/>
      <c r="BK49"/>
      <c r="BL49"/>
      <c r="BM49"/>
      <c r="BN49"/>
      <c r="BO49"/>
      <c r="BP49"/>
      <c r="BQ49"/>
      <c r="BR49"/>
      <c r="BS49"/>
    </row>
    <row r="50" spans="1:71" s="1" customFormat="1">
      <c r="A50" s="16">
        <v>43</v>
      </c>
      <c r="B50" s="17">
        <v>25172504</v>
      </c>
      <c r="C50" s="242"/>
      <c r="D50" s="18" t="s">
        <v>127</v>
      </c>
      <c r="E50" s="4" t="s">
        <v>217</v>
      </c>
      <c r="F50" s="5">
        <v>1</v>
      </c>
      <c r="G50" s="8"/>
      <c r="H50" s="9"/>
      <c r="I50" s="6"/>
      <c r="J50" s="9"/>
      <c r="K50" s="6"/>
      <c r="L50" s="9"/>
      <c r="M50" s="6"/>
      <c r="N50" s="9"/>
      <c r="O50" s="167"/>
      <c r="P50" s="167"/>
      <c r="Q50" s="6"/>
      <c r="R50" s="7"/>
      <c r="S50" s="8"/>
      <c r="T50" s="9"/>
      <c r="U50" s="6"/>
      <c r="V50" s="9"/>
      <c r="W50" s="6"/>
      <c r="X50" s="9"/>
      <c r="Y50" s="6"/>
      <c r="Z50" s="9"/>
      <c r="AA50" s="167"/>
      <c r="AB50" s="167"/>
      <c r="AC50" s="6"/>
      <c r="AD50" s="7"/>
      <c r="AE50" s="8"/>
      <c r="AF50" s="9"/>
      <c r="AG50" s="6"/>
      <c r="AH50" s="9"/>
      <c r="AI50" s="6"/>
      <c r="AJ50" s="9"/>
      <c r="AK50" s="6"/>
      <c r="AL50" s="9"/>
      <c r="AM50" s="167"/>
      <c r="AN50" s="167"/>
      <c r="AO50" s="6"/>
      <c r="AP50" s="7"/>
      <c r="AQ50" s="170" t="e">
        <f>AVERAGE(#REF!,G50,I50,K50,M50,Q50,#REF!,#REF!,#REF!,#REF!,#REF!,#REF!)</f>
        <v>#REF!</v>
      </c>
      <c r="AR50" s="175" t="e">
        <f t="shared" si="0"/>
        <v>#REF!</v>
      </c>
      <c r="AT50"/>
      <c r="AU50"/>
      <c r="AV50"/>
      <c r="AW50"/>
      <c r="AX50"/>
      <c r="AY50"/>
      <c r="AZ50"/>
      <c r="BA50"/>
      <c r="BB50"/>
      <c r="BC50"/>
      <c r="BD50"/>
      <c r="BE50"/>
      <c r="BF50"/>
      <c r="BG50"/>
      <c r="BH50"/>
      <c r="BI50"/>
      <c r="BJ50"/>
      <c r="BK50"/>
      <c r="BL50"/>
      <c r="BM50"/>
      <c r="BN50"/>
      <c r="BO50"/>
      <c r="BP50"/>
      <c r="BQ50"/>
      <c r="BR50"/>
      <c r="BS50"/>
    </row>
    <row r="51" spans="1:71" s="1" customFormat="1">
      <c r="A51" s="16">
        <v>44</v>
      </c>
      <c r="B51" s="17"/>
      <c r="C51" s="242"/>
      <c r="D51" s="203" t="s">
        <v>218</v>
      </c>
      <c r="E51" s="4" t="s">
        <v>113</v>
      </c>
      <c r="F51" s="5">
        <v>2</v>
      </c>
      <c r="G51" s="173"/>
      <c r="H51" s="20"/>
      <c r="I51" s="21"/>
      <c r="J51" s="20"/>
      <c r="K51" s="21"/>
      <c r="L51" s="20"/>
      <c r="M51" s="21"/>
      <c r="N51" s="20"/>
      <c r="O51" s="174"/>
      <c r="P51" s="174"/>
      <c r="Q51" s="21"/>
      <c r="R51" s="41"/>
      <c r="S51" s="173"/>
      <c r="T51" s="20"/>
      <c r="U51" s="21"/>
      <c r="V51" s="20"/>
      <c r="W51" s="21"/>
      <c r="X51" s="20"/>
      <c r="Y51" s="21"/>
      <c r="Z51" s="20"/>
      <c r="AA51" s="174"/>
      <c r="AB51" s="174"/>
      <c r="AC51" s="21"/>
      <c r="AD51" s="41"/>
      <c r="AE51" s="173"/>
      <c r="AF51" s="20"/>
      <c r="AG51" s="21"/>
      <c r="AH51" s="20"/>
      <c r="AI51" s="21"/>
      <c r="AJ51" s="20"/>
      <c r="AK51" s="21"/>
      <c r="AL51" s="20"/>
      <c r="AM51" s="174"/>
      <c r="AN51" s="174"/>
      <c r="AO51" s="21"/>
      <c r="AP51" s="41"/>
      <c r="AQ51" s="170" t="e">
        <f>AVERAGE(#REF!,G51,I51,K51,M51,Q51,#REF!,#REF!,#REF!,#REF!,#REF!,#REF!)</f>
        <v>#REF!</v>
      </c>
      <c r="AR51" s="175" t="e">
        <f t="shared" si="0"/>
        <v>#REF!</v>
      </c>
      <c r="AT51"/>
      <c r="AU51"/>
      <c r="AV51"/>
      <c r="AW51"/>
      <c r="AX51"/>
      <c r="AY51"/>
      <c r="AZ51"/>
      <c r="BA51"/>
      <c r="BB51"/>
      <c r="BC51"/>
      <c r="BD51"/>
      <c r="BE51"/>
      <c r="BF51"/>
      <c r="BG51"/>
      <c r="BH51"/>
      <c r="BI51"/>
      <c r="BJ51"/>
      <c r="BK51"/>
      <c r="BL51"/>
      <c r="BM51"/>
      <c r="BN51"/>
      <c r="BO51"/>
      <c r="BP51"/>
      <c r="BQ51"/>
      <c r="BR51"/>
      <c r="BS51"/>
    </row>
    <row r="52" spans="1:71" s="1" customFormat="1">
      <c r="A52" s="16">
        <v>45</v>
      </c>
      <c r="B52" s="17"/>
      <c r="C52" s="242"/>
      <c r="D52" s="18" t="s">
        <v>207</v>
      </c>
      <c r="E52" s="4" t="s">
        <v>113</v>
      </c>
      <c r="F52" s="5">
        <v>2</v>
      </c>
      <c r="G52" s="173"/>
      <c r="H52" s="20"/>
      <c r="I52" s="21"/>
      <c r="J52" s="20"/>
      <c r="K52" s="21"/>
      <c r="L52" s="20"/>
      <c r="M52" s="21"/>
      <c r="N52" s="20"/>
      <c r="O52" s="174"/>
      <c r="P52" s="174"/>
      <c r="Q52" s="21"/>
      <c r="R52" s="41"/>
      <c r="S52" s="173"/>
      <c r="T52" s="20"/>
      <c r="U52" s="21"/>
      <c r="V52" s="20"/>
      <c r="W52" s="21"/>
      <c r="X52" s="20"/>
      <c r="Y52" s="21"/>
      <c r="Z52" s="20"/>
      <c r="AA52" s="174"/>
      <c r="AB52" s="174"/>
      <c r="AC52" s="21"/>
      <c r="AD52" s="41"/>
      <c r="AE52" s="173"/>
      <c r="AF52" s="20"/>
      <c r="AG52" s="21"/>
      <c r="AH52" s="20"/>
      <c r="AI52" s="21"/>
      <c r="AJ52" s="20"/>
      <c r="AK52" s="21"/>
      <c r="AL52" s="20"/>
      <c r="AM52" s="174"/>
      <c r="AN52" s="174"/>
      <c r="AO52" s="21"/>
      <c r="AP52" s="41"/>
      <c r="AQ52" s="170" t="e">
        <f>AVERAGE(#REF!,G52,I52,K52,M52,Q52,#REF!,#REF!,#REF!,#REF!,#REF!,#REF!)</f>
        <v>#REF!</v>
      </c>
      <c r="AR52" s="175" t="e">
        <f t="shared" si="0"/>
        <v>#REF!</v>
      </c>
      <c r="AT52"/>
      <c r="AU52"/>
      <c r="AV52"/>
      <c r="AW52"/>
      <c r="AX52"/>
      <c r="AY52"/>
      <c r="AZ52"/>
      <c r="BA52"/>
      <c r="BB52"/>
      <c r="BC52"/>
      <c r="BD52"/>
      <c r="BE52"/>
      <c r="BF52"/>
      <c r="BG52"/>
      <c r="BH52"/>
      <c r="BI52"/>
      <c r="BJ52"/>
      <c r="BK52"/>
      <c r="BL52"/>
      <c r="BM52"/>
      <c r="BN52"/>
      <c r="BO52"/>
      <c r="BP52"/>
      <c r="BQ52"/>
      <c r="BR52"/>
      <c r="BS52"/>
    </row>
    <row r="53" spans="1:71" s="1" customFormat="1">
      <c r="A53" s="16">
        <v>46</v>
      </c>
      <c r="B53" s="17"/>
      <c r="C53" s="242"/>
      <c r="D53" s="13" t="s">
        <v>219</v>
      </c>
      <c r="E53" s="4" t="s">
        <v>113</v>
      </c>
      <c r="F53" s="5">
        <v>2</v>
      </c>
      <c r="G53" s="173"/>
      <c r="H53" s="20"/>
      <c r="I53" s="21"/>
      <c r="J53" s="20"/>
      <c r="K53" s="21"/>
      <c r="L53" s="20"/>
      <c r="M53" s="21"/>
      <c r="N53" s="20"/>
      <c r="O53" s="174"/>
      <c r="P53" s="174"/>
      <c r="Q53" s="21"/>
      <c r="R53" s="41"/>
      <c r="S53" s="173"/>
      <c r="T53" s="20"/>
      <c r="U53" s="21"/>
      <c r="V53" s="20"/>
      <c r="W53" s="21"/>
      <c r="X53" s="20"/>
      <c r="Y53" s="21"/>
      <c r="Z53" s="20"/>
      <c r="AA53" s="174"/>
      <c r="AB53" s="174"/>
      <c r="AC53" s="21"/>
      <c r="AD53" s="41"/>
      <c r="AE53" s="173"/>
      <c r="AF53" s="20"/>
      <c r="AG53" s="21"/>
      <c r="AH53" s="20"/>
      <c r="AI53" s="21"/>
      <c r="AJ53" s="20"/>
      <c r="AK53" s="21"/>
      <c r="AL53" s="20"/>
      <c r="AM53" s="174"/>
      <c r="AN53" s="174"/>
      <c r="AO53" s="21"/>
      <c r="AP53" s="41"/>
      <c r="AQ53" s="170" t="e">
        <f>AVERAGE(#REF!,G53,I53,K53,M53,Q53,#REF!,#REF!,#REF!,#REF!,#REF!,#REF!)</f>
        <v>#REF!</v>
      </c>
      <c r="AR53" s="175" t="e">
        <f t="shared" si="0"/>
        <v>#REF!</v>
      </c>
      <c r="AT53"/>
      <c r="AU53"/>
      <c r="AV53"/>
      <c r="AW53"/>
      <c r="AX53"/>
      <c r="AY53"/>
      <c r="AZ53"/>
      <c r="BA53"/>
      <c r="BB53"/>
      <c r="BC53"/>
      <c r="BD53"/>
      <c r="BE53"/>
      <c r="BF53"/>
      <c r="BG53"/>
      <c r="BH53"/>
      <c r="BI53"/>
      <c r="BJ53"/>
      <c r="BK53"/>
      <c r="BL53"/>
      <c r="BM53"/>
      <c r="BN53"/>
      <c r="BO53"/>
      <c r="BP53"/>
      <c r="BQ53"/>
      <c r="BR53"/>
      <c r="BS53"/>
    </row>
    <row r="54" spans="1:71" s="1" customFormat="1" ht="24">
      <c r="A54" s="16">
        <v>47</v>
      </c>
      <c r="B54" s="17"/>
      <c r="C54" s="242"/>
      <c r="D54" s="203" t="s">
        <v>220</v>
      </c>
      <c r="E54" s="4" t="s">
        <v>113</v>
      </c>
      <c r="F54" s="5">
        <v>1</v>
      </c>
      <c r="G54" s="173"/>
      <c r="H54" s="20"/>
      <c r="I54" s="21"/>
      <c r="J54" s="20"/>
      <c r="K54" s="21"/>
      <c r="L54" s="20"/>
      <c r="M54" s="21"/>
      <c r="N54" s="20"/>
      <c r="O54" s="174"/>
      <c r="P54" s="174"/>
      <c r="Q54" s="21"/>
      <c r="R54" s="41"/>
      <c r="S54" s="173"/>
      <c r="T54" s="20"/>
      <c r="U54" s="21"/>
      <c r="V54" s="20"/>
      <c r="W54" s="21"/>
      <c r="X54" s="20"/>
      <c r="Y54" s="21"/>
      <c r="Z54" s="20"/>
      <c r="AA54" s="174"/>
      <c r="AB54" s="174"/>
      <c r="AC54" s="21"/>
      <c r="AD54" s="41"/>
      <c r="AE54" s="173"/>
      <c r="AF54" s="20"/>
      <c r="AG54" s="21"/>
      <c r="AH54" s="20"/>
      <c r="AI54" s="21"/>
      <c r="AJ54" s="20"/>
      <c r="AK54" s="21"/>
      <c r="AL54" s="20"/>
      <c r="AM54" s="174"/>
      <c r="AN54" s="174"/>
      <c r="AO54" s="21"/>
      <c r="AP54" s="41"/>
      <c r="AQ54" s="170" t="e">
        <f>AVERAGE(#REF!,G54,I54,K54,M54,Q54,#REF!,#REF!,#REF!,#REF!,#REF!,#REF!)</f>
        <v>#REF!</v>
      </c>
      <c r="AR54" s="175" t="e">
        <f t="shared" si="0"/>
        <v>#REF!</v>
      </c>
      <c r="AT54"/>
      <c r="AU54"/>
      <c r="AV54"/>
      <c r="AW54"/>
      <c r="AX54"/>
      <c r="AY54"/>
      <c r="AZ54"/>
      <c r="BA54"/>
      <c r="BB54"/>
      <c r="BC54"/>
      <c r="BD54"/>
      <c r="BE54"/>
      <c r="BF54"/>
      <c r="BG54"/>
      <c r="BH54"/>
      <c r="BI54"/>
      <c r="BJ54"/>
      <c r="BK54"/>
      <c r="BL54"/>
      <c r="BM54"/>
      <c r="BN54"/>
      <c r="BO54"/>
      <c r="BP54"/>
      <c r="BQ54"/>
      <c r="BR54"/>
      <c r="BS54"/>
    </row>
    <row r="55" spans="1:71" s="1" customFormat="1" ht="24.5" thickBot="1">
      <c r="A55" s="32">
        <v>48</v>
      </c>
      <c r="B55" s="33">
        <v>78181500</v>
      </c>
      <c r="C55" s="265"/>
      <c r="D55" s="34" t="s">
        <v>221</v>
      </c>
      <c r="E55" s="35" t="s">
        <v>113</v>
      </c>
      <c r="F55" s="66">
        <v>1</v>
      </c>
      <c r="G55" s="38"/>
      <c r="H55" s="39"/>
      <c r="I55" s="36"/>
      <c r="J55" s="39"/>
      <c r="K55" s="36"/>
      <c r="L55" s="39"/>
      <c r="M55" s="36"/>
      <c r="N55" s="39"/>
      <c r="O55" s="169"/>
      <c r="P55" s="169"/>
      <c r="Q55" s="36"/>
      <c r="R55" s="37"/>
      <c r="S55" s="38"/>
      <c r="T55" s="39"/>
      <c r="U55" s="36"/>
      <c r="V55" s="39"/>
      <c r="W55" s="36"/>
      <c r="X55" s="39"/>
      <c r="Y55" s="36"/>
      <c r="Z55" s="39"/>
      <c r="AA55" s="169"/>
      <c r="AB55" s="169"/>
      <c r="AC55" s="36"/>
      <c r="AD55" s="37"/>
      <c r="AE55" s="38"/>
      <c r="AF55" s="39"/>
      <c r="AG55" s="36"/>
      <c r="AH55" s="39"/>
      <c r="AI55" s="36"/>
      <c r="AJ55" s="39"/>
      <c r="AK55" s="36"/>
      <c r="AL55" s="39"/>
      <c r="AM55" s="169"/>
      <c r="AN55" s="169"/>
      <c r="AO55" s="36"/>
      <c r="AP55" s="37"/>
      <c r="AQ55" s="170" t="e">
        <f>AVERAGE(#REF!,G55,I55,K55,M55,Q55,#REF!,#REF!,#REF!,#REF!,#REF!,#REF!)</f>
        <v>#REF!</v>
      </c>
      <c r="AR55" s="175" t="e">
        <f t="shared" si="0"/>
        <v>#REF!</v>
      </c>
      <c r="AT55"/>
      <c r="AU55"/>
      <c r="AV55"/>
      <c r="AW55"/>
      <c r="AX55"/>
      <c r="AY55"/>
      <c r="AZ55"/>
      <c r="BA55"/>
      <c r="BB55"/>
      <c r="BC55"/>
      <c r="BD55"/>
      <c r="BE55"/>
      <c r="BF55"/>
      <c r="BG55"/>
      <c r="BH55"/>
      <c r="BI55"/>
      <c r="BJ55"/>
      <c r="BK55"/>
      <c r="BL55"/>
      <c r="BM55"/>
      <c r="BN55"/>
      <c r="BO55"/>
      <c r="BP55"/>
      <c r="BQ55"/>
      <c r="BR55"/>
      <c r="BS55"/>
    </row>
    <row r="56" spans="1:71" s="1" customFormat="1">
      <c r="A56" s="85">
        <v>49</v>
      </c>
      <c r="B56" s="86">
        <v>78181500</v>
      </c>
      <c r="C56" s="262" t="s">
        <v>222</v>
      </c>
      <c r="D56" s="87" t="s">
        <v>57</v>
      </c>
      <c r="E56" s="26" t="s">
        <v>113</v>
      </c>
      <c r="F56" s="26">
        <v>1</v>
      </c>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170" t="e">
        <f>AVERAGE(#REF!,G56,I56,K56,M56,Q56,#REF!,#REF!,#REF!,#REF!,#REF!,#REF!)</f>
        <v>#REF!</v>
      </c>
      <c r="AR56" s="175" t="e">
        <f t="shared" si="0"/>
        <v>#REF!</v>
      </c>
      <c r="AS56" s="31"/>
      <c r="AT56"/>
      <c r="AU56"/>
      <c r="AV56"/>
      <c r="AW56"/>
      <c r="AX56"/>
      <c r="AY56"/>
      <c r="AZ56"/>
      <c r="BA56"/>
      <c r="BB56"/>
      <c r="BC56"/>
      <c r="BD56"/>
      <c r="BE56"/>
      <c r="BF56"/>
      <c r="BG56"/>
      <c r="BH56"/>
      <c r="BI56"/>
      <c r="BJ56"/>
      <c r="BK56"/>
      <c r="BL56"/>
      <c r="BM56"/>
      <c r="BN56"/>
      <c r="BO56"/>
      <c r="BP56"/>
      <c r="BQ56"/>
      <c r="BR56"/>
      <c r="BS56"/>
    </row>
    <row r="57" spans="1:71" s="1" customFormat="1" ht="24">
      <c r="A57" s="2">
        <v>50</v>
      </c>
      <c r="B57" s="3">
        <v>78181500</v>
      </c>
      <c r="C57" s="238"/>
      <c r="D57" s="13" t="s">
        <v>58</v>
      </c>
      <c r="E57" s="4" t="s">
        <v>113</v>
      </c>
      <c r="F57" s="4">
        <v>1</v>
      </c>
      <c r="G57" s="60"/>
      <c r="H57" s="60"/>
      <c r="I57" s="60"/>
      <c r="J57" s="60"/>
      <c r="K57" s="60"/>
      <c r="L57" s="60"/>
      <c r="M57" s="60"/>
      <c r="N57" s="60"/>
      <c r="O57" s="60"/>
      <c r="P57" s="60"/>
      <c r="Q57" s="60"/>
      <c r="R57" s="60"/>
      <c r="S57" s="60"/>
      <c r="T57" s="60"/>
      <c r="U57" s="60"/>
      <c r="V57" s="60"/>
      <c r="W57" s="60"/>
      <c r="X57" s="60"/>
      <c r="Y57" s="60"/>
      <c r="Z57" s="60"/>
      <c r="AA57" s="60"/>
      <c r="AB57" s="60"/>
      <c r="AC57" s="60"/>
      <c r="AD57" s="60"/>
      <c r="AE57" s="60"/>
      <c r="AF57" s="60"/>
      <c r="AG57" s="60"/>
      <c r="AH57" s="60"/>
      <c r="AI57" s="60"/>
      <c r="AJ57" s="60"/>
      <c r="AK57" s="60"/>
      <c r="AL57" s="60"/>
      <c r="AM57" s="60"/>
      <c r="AN57" s="60"/>
      <c r="AO57" s="60"/>
      <c r="AP57" s="60"/>
      <c r="AQ57" s="170" t="e">
        <f>AVERAGE(#REF!,G57,I57,K57,M57,Q57,#REF!,#REF!,#REF!,#REF!,#REF!,#REF!)</f>
        <v>#REF!</v>
      </c>
      <c r="AR57" s="175" t="e">
        <f t="shared" si="0"/>
        <v>#REF!</v>
      </c>
      <c r="AS57" s="31"/>
      <c r="AT57"/>
      <c r="AU57"/>
      <c r="AV57"/>
      <c r="AW57"/>
      <c r="AX57"/>
      <c r="AY57"/>
      <c r="AZ57"/>
      <c r="BA57"/>
      <c r="BB57"/>
      <c r="BC57"/>
      <c r="BD57"/>
      <c r="BE57"/>
      <c r="BF57"/>
      <c r="BG57"/>
      <c r="BH57"/>
      <c r="BI57"/>
      <c r="BJ57"/>
      <c r="BK57"/>
      <c r="BL57"/>
      <c r="BM57"/>
      <c r="BN57"/>
      <c r="BO57"/>
      <c r="BP57"/>
      <c r="BQ57"/>
      <c r="BR57"/>
      <c r="BS57"/>
    </row>
    <row r="58" spans="1:71" s="1" customFormat="1" ht="36">
      <c r="A58" s="2">
        <v>51</v>
      </c>
      <c r="B58" s="3">
        <v>78181500</v>
      </c>
      <c r="C58" s="238"/>
      <c r="D58" s="202" t="s">
        <v>59</v>
      </c>
      <c r="E58" s="4" t="s">
        <v>113</v>
      </c>
      <c r="F58" s="4">
        <v>1</v>
      </c>
      <c r="G58" s="60"/>
      <c r="H58" s="60"/>
      <c r="I58" s="60"/>
      <c r="J58" s="60"/>
      <c r="K58" s="60"/>
      <c r="L58" s="60"/>
      <c r="M58" s="60"/>
      <c r="N58" s="60"/>
      <c r="O58" s="60"/>
      <c r="P58" s="60"/>
      <c r="Q58" s="60"/>
      <c r="R58" s="60"/>
      <c r="S58" s="60"/>
      <c r="T58" s="60"/>
      <c r="U58" s="60"/>
      <c r="V58" s="60"/>
      <c r="W58" s="60"/>
      <c r="X58" s="60"/>
      <c r="Y58" s="60"/>
      <c r="Z58" s="60"/>
      <c r="AA58" s="60"/>
      <c r="AB58" s="60"/>
      <c r="AC58" s="60"/>
      <c r="AD58" s="60"/>
      <c r="AE58" s="60"/>
      <c r="AF58" s="60"/>
      <c r="AG58" s="60"/>
      <c r="AH58" s="60"/>
      <c r="AI58" s="60"/>
      <c r="AJ58" s="60"/>
      <c r="AK58" s="60"/>
      <c r="AL58" s="60"/>
      <c r="AM58" s="60"/>
      <c r="AN58" s="60"/>
      <c r="AO58" s="60"/>
      <c r="AP58" s="60"/>
      <c r="AQ58" s="170" t="e">
        <f>AVERAGE(#REF!,G58,I58,K58,M58,Q58,#REF!,#REF!,#REF!,#REF!,#REF!,#REF!)</f>
        <v>#REF!</v>
      </c>
      <c r="AR58" s="175" t="e">
        <f t="shared" si="0"/>
        <v>#REF!</v>
      </c>
      <c r="AT58"/>
      <c r="AU58"/>
      <c r="AV58"/>
      <c r="AW58"/>
      <c r="AX58"/>
      <c r="AY58"/>
      <c r="AZ58"/>
      <c r="BA58"/>
      <c r="BB58"/>
      <c r="BC58"/>
      <c r="BD58"/>
      <c r="BE58"/>
      <c r="BF58"/>
      <c r="BG58"/>
      <c r="BH58"/>
      <c r="BI58"/>
      <c r="BJ58"/>
      <c r="BK58"/>
      <c r="BL58"/>
      <c r="BM58"/>
      <c r="BN58"/>
      <c r="BO58"/>
      <c r="BP58"/>
      <c r="BQ58"/>
      <c r="BR58"/>
      <c r="BS58"/>
    </row>
    <row r="59" spans="1:71" s="1" customFormat="1">
      <c r="A59" s="2">
        <v>52</v>
      </c>
      <c r="B59" s="3">
        <v>78181505</v>
      </c>
      <c r="C59" s="238"/>
      <c r="D59" s="13" t="s">
        <v>60</v>
      </c>
      <c r="E59" s="4" t="s">
        <v>113</v>
      </c>
      <c r="F59" s="4">
        <v>1</v>
      </c>
      <c r="G59" s="60"/>
      <c r="H59" s="60"/>
      <c r="I59" s="60"/>
      <c r="J59" s="60"/>
      <c r="K59" s="60"/>
      <c r="L59" s="60"/>
      <c r="M59" s="60"/>
      <c r="N59" s="60"/>
      <c r="O59" s="60"/>
      <c r="P59" s="60"/>
      <c r="Q59" s="60"/>
      <c r="R59" s="60"/>
      <c r="S59" s="60"/>
      <c r="T59" s="60"/>
      <c r="U59" s="60"/>
      <c r="V59" s="60"/>
      <c r="W59" s="60"/>
      <c r="X59" s="60"/>
      <c r="Y59" s="60"/>
      <c r="Z59" s="60"/>
      <c r="AA59" s="60"/>
      <c r="AB59" s="60"/>
      <c r="AC59" s="60"/>
      <c r="AD59" s="60"/>
      <c r="AE59" s="60"/>
      <c r="AF59" s="60"/>
      <c r="AG59" s="60"/>
      <c r="AH59" s="60"/>
      <c r="AI59" s="60"/>
      <c r="AJ59" s="60"/>
      <c r="AK59" s="60"/>
      <c r="AL59" s="60"/>
      <c r="AM59" s="60"/>
      <c r="AN59" s="60"/>
      <c r="AO59" s="60"/>
      <c r="AP59" s="60"/>
      <c r="AQ59" s="170" t="e">
        <f>AVERAGE(#REF!,G59,I59,K59,M59,Q59,#REF!,#REF!,#REF!,#REF!,#REF!,#REF!)</f>
        <v>#REF!</v>
      </c>
      <c r="AR59" s="175" t="e">
        <f t="shared" si="0"/>
        <v>#REF!</v>
      </c>
      <c r="AT59"/>
      <c r="AU59"/>
      <c r="AV59"/>
      <c r="AW59"/>
      <c r="AX59"/>
      <c r="AY59"/>
      <c r="AZ59"/>
      <c r="BA59"/>
      <c r="BB59"/>
      <c r="BC59"/>
      <c r="BD59"/>
      <c r="BE59"/>
      <c r="BF59"/>
      <c r="BG59"/>
      <c r="BH59"/>
      <c r="BI59"/>
      <c r="BJ59"/>
      <c r="BK59"/>
      <c r="BL59"/>
      <c r="BM59"/>
      <c r="BN59"/>
      <c r="BO59"/>
      <c r="BP59"/>
      <c r="BQ59"/>
      <c r="BR59"/>
      <c r="BS59"/>
    </row>
    <row r="60" spans="1:71" s="1" customFormat="1">
      <c r="A60" s="2">
        <v>53</v>
      </c>
      <c r="B60" s="3">
        <v>82101502</v>
      </c>
      <c r="C60" s="238"/>
      <c r="D60" s="13" t="s">
        <v>219</v>
      </c>
      <c r="E60" s="4" t="s">
        <v>113</v>
      </c>
      <c r="F60" s="4">
        <v>2</v>
      </c>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70" t="e">
        <f>AVERAGE(#REF!,G60,I60,K60,M60,Q60,#REF!,#REF!,#REF!,#REF!,#REF!,#REF!)</f>
        <v>#REF!</v>
      </c>
      <c r="AR60" s="175" t="e">
        <f t="shared" si="0"/>
        <v>#REF!</v>
      </c>
      <c r="AT60"/>
      <c r="AU60"/>
      <c r="AV60"/>
      <c r="AW60"/>
      <c r="AX60"/>
      <c r="AY60"/>
      <c r="AZ60"/>
      <c r="BA60"/>
      <c r="BB60"/>
      <c r="BC60"/>
      <c r="BD60"/>
      <c r="BE60"/>
      <c r="BF60"/>
      <c r="BG60"/>
      <c r="BH60"/>
      <c r="BI60"/>
      <c r="BJ60"/>
      <c r="BK60"/>
      <c r="BL60"/>
      <c r="BM60"/>
      <c r="BN60"/>
      <c r="BO60"/>
      <c r="BP60"/>
      <c r="BQ60"/>
      <c r="BR60"/>
      <c r="BS60"/>
    </row>
    <row r="61" spans="1:71" s="1" customFormat="1">
      <c r="A61" s="2">
        <v>54</v>
      </c>
      <c r="B61" s="3">
        <v>25172901</v>
      </c>
      <c r="C61" s="238"/>
      <c r="D61" s="13" t="s">
        <v>223</v>
      </c>
      <c r="E61" s="4" t="s">
        <v>113</v>
      </c>
      <c r="F61" s="4">
        <v>8</v>
      </c>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170" t="e">
        <f>AVERAGE(#REF!,G61,I61,K61,M61,Q61,#REF!,#REF!,#REF!,#REF!,#REF!,#REF!)</f>
        <v>#REF!</v>
      </c>
      <c r="AR61" s="175" t="e">
        <f t="shared" si="0"/>
        <v>#REF!</v>
      </c>
      <c r="AT61" t="s">
        <v>224</v>
      </c>
      <c r="AU61"/>
      <c r="AV61"/>
      <c r="AW61"/>
      <c r="AX61"/>
      <c r="AY61"/>
      <c r="AZ61"/>
      <c r="BA61"/>
      <c r="BB61"/>
      <c r="BC61"/>
      <c r="BD61"/>
      <c r="BE61"/>
      <c r="BF61"/>
      <c r="BG61"/>
      <c r="BH61"/>
      <c r="BI61"/>
      <c r="BJ61"/>
      <c r="BK61"/>
      <c r="BL61"/>
      <c r="BM61"/>
      <c r="BN61"/>
      <c r="BO61"/>
      <c r="BP61"/>
      <c r="BQ61"/>
      <c r="BR61"/>
      <c r="BS61"/>
    </row>
    <row r="62" spans="1:71" s="1" customFormat="1">
      <c r="A62" s="2">
        <v>55</v>
      </c>
      <c r="B62" s="3">
        <v>25172907</v>
      </c>
      <c r="C62" s="238"/>
      <c r="D62" s="13" t="s">
        <v>225</v>
      </c>
      <c r="E62" s="4" t="s">
        <v>113</v>
      </c>
      <c r="F62" s="4">
        <v>2</v>
      </c>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c r="AK62" s="60"/>
      <c r="AL62" s="60"/>
      <c r="AM62" s="60"/>
      <c r="AN62" s="60"/>
      <c r="AO62" s="60"/>
      <c r="AP62" s="60"/>
      <c r="AQ62" s="170" t="e">
        <f>AVERAGE(#REF!,G62,I62,K62,M62,Q62,#REF!,#REF!,#REF!,#REF!,#REF!,#REF!)</f>
        <v>#REF!</v>
      </c>
      <c r="AR62" s="175" t="e">
        <f t="shared" si="0"/>
        <v>#REF!</v>
      </c>
      <c r="AT62"/>
      <c r="AU62"/>
      <c r="AV62"/>
      <c r="AW62"/>
      <c r="AX62"/>
      <c r="AY62"/>
      <c r="AZ62"/>
      <c r="BA62"/>
      <c r="BB62"/>
      <c r="BC62"/>
      <c r="BD62"/>
      <c r="BE62"/>
      <c r="BF62"/>
      <c r="BG62"/>
      <c r="BH62"/>
      <c r="BI62"/>
      <c r="BJ62"/>
      <c r="BK62"/>
      <c r="BL62"/>
      <c r="BM62"/>
      <c r="BN62"/>
      <c r="BO62"/>
      <c r="BP62"/>
      <c r="BQ62"/>
      <c r="BR62"/>
      <c r="BS62"/>
    </row>
    <row r="63" spans="1:71" s="1" customFormat="1" ht="24">
      <c r="A63" s="2">
        <v>56</v>
      </c>
      <c r="B63" s="3"/>
      <c r="C63" s="238"/>
      <c r="D63" s="13" t="s">
        <v>226</v>
      </c>
      <c r="E63" s="4" t="s">
        <v>113</v>
      </c>
      <c r="F63" s="4">
        <v>1</v>
      </c>
      <c r="G63" s="60"/>
      <c r="H63" s="60"/>
      <c r="I63" s="60"/>
      <c r="J63" s="60"/>
      <c r="K63" s="60"/>
      <c r="L63" s="60"/>
      <c r="M63" s="60"/>
      <c r="N63" s="60"/>
      <c r="O63" s="60"/>
      <c r="P63" s="60"/>
      <c r="Q63" s="60"/>
      <c r="R63" s="60"/>
      <c r="S63" s="60"/>
      <c r="T63" s="60"/>
      <c r="U63" s="60"/>
      <c r="V63" s="60"/>
      <c r="W63" s="60"/>
      <c r="X63" s="60"/>
      <c r="Y63" s="60"/>
      <c r="Z63" s="60"/>
      <c r="AA63" s="60"/>
      <c r="AB63" s="60"/>
      <c r="AC63" s="60"/>
      <c r="AD63" s="60"/>
      <c r="AE63" s="60"/>
      <c r="AF63" s="60"/>
      <c r="AG63" s="60"/>
      <c r="AH63" s="60"/>
      <c r="AI63" s="60"/>
      <c r="AJ63" s="60"/>
      <c r="AK63" s="60"/>
      <c r="AL63" s="60"/>
      <c r="AM63" s="60"/>
      <c r="AN63" s="60"/>
      <c r="AO63" s="60"/>
      <c r="AP63" s="60"/>
      <c r="AQ63" s="170" t="e">
        <f>AVERAGE(#REF!,G63,I63,K63,M63,Q63,#REF!,#REF!,#REF!,#REF!,#REF!,#REF!)</f>
        <v>#REF!</v>
      </c>
      <c r="AR63" s="175" t="e">
        <f t="shared" si="0"/>
        <v>#REF!</v>
      </c>
      <c r="AT63"/>
      <c r="AU63"/>
      <c r="AV63"/>
      <c r="AW63"/>
      <c r="AX63"/>
      <c r="AY63"/>
      <c r="AZ63"/>
      <c r="BA63"/>
      <c r="BB63"/>
      <c r="BC63"/>
      <c r="BD63"/>
      <c r="BE63"/>
      <c r="BF63"/>
      <c r="BG63"/>
      <c r="BH63"/>
      <c r="BI63"/>
      <c r="BJ63"/>
      <c r="BK63"/>
      <c r="BL63"/>
      <c r="BM63"/>
      <c r="BN63"/>
      <c r="BO63"/>
      <c r="BP63"/>
      <c r="BQ63"/>
      <c r="BR63"/>
      <c r="BS63"/>
    </row>
    <row r="64" spans="1:71" s="1" customFormat="1" ht="144">
      <c r="A64" s="2">
        <v>57</v>
      </c>
      <c r="B64" s="3"/>
      <c r="C64" s="238"/>
      <c r="D64" s="13" t="s">
        <v>227</v>
      </c>
      <c r="E64" s="4" t="s">
        <v>113</v>
      </c>
      <c r="F64" s="4">
        <v>1</v>
      </c>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c r="AK64" s="60"/>
      <c r="AL64" s="60"/>
      <c r="AM64" s="60"/>
      <c r="AN64" s="60"/>
      <c r="AO64" s="60"/>
      <c r="AP64" s="60"/>
      <c r="AQ64" s="170" t="e">
        <f>AVERAGE(#REF!,G64,I64,K64,M64,Q64,#REF!,#REF!,#REF!,#REF!,#REF!,#REF!)</f>
        <v>#REF!</v>
      </c>
      <c r="AR64" s="175" t="e">
        <f t="shared" si="0"/>
        <v>#REF!</v>
      </c>
      <c r="AT64"/>
      <c r="AU64"/>
      <c r="AV64"/>
      <c r="AW64"/>
      <c r="AX64"/>
      <c r="AY64"/>
      <c r="AZ64"/>
      <c r="BA64"/>
      <c r="BB64"/>
      <c r="BC64"/>
      <c r="BD64"/>
      <c r="BE64"/>
      <c r="BF64"/>
      <c r="BG64"/>
      <c r="BH64"/>
      <c r="BI64"/>
      <c r="BJ64"/>
      <c r="BK64"/>
      <c r="BL64"/>
      <c r="BM64"/>
      <c r="BN64"/>
      <c r="BO64"/>
      <c r="BP64"/>
      <c r="BQ64"/>
      <c r="BR64"/>
      <c r="BS64"/>
    </row>
    <row r="65" spans="1:71" s="1" customFormat="1" ht="24">
      <c r="A65" s="2">
        <v>58</v>
      </c>
      <c r="B65" s="3"/>
      <c r="C65" s="238"/>
      <c r="D65" s="13" t="s">
        <v>228</v>
      </c>
      <c r="E65" s="4" t="s">
        <v>113</v>
      </c>
      <c r="F65" s="4">
        <v>2</v>
      </c>
      <c r="G65" s="60"/>
      <c r="H65" s="60"/>
      <c r="I65" s="60"/>
      <c r="J65" s="60"/>
      <c r="K65" s="60"/>
      <c r="L65" s="60"/>
      <c r="M65" s="60"/>
      <c r="N65" s="60"/>
      <c r="O65" s="60"/>
      <c r="P65" s="60"/>
      <c r="Q65" s="60"/>
      <c r="R65" s="60"/>
      <c r="S65" s="60"/>
      <c r="T65" s="60"/>
      <c r="U65" s="60"/>
      <c r="V65" s="60"/>
      <c r="W65" s="60"/>
      <c r="X65" s="60"/>
      <c r="Y65" s="60"/>
      <c r="Z65" s="60"/>
      <c r="AA65" s="60"/>
      <c r="AB65" s="60"/>
      <c r="AC65" s="60"/>
      <c r="AD65" s="60"/>
      <c r="AE65" s="60"/>
      <c r="AF65" s="60"/>
      <c r="AG65" s="60"/>
      <c r="AH65" s="60"/>
      <c r="AI65" s="60"/>
      <c r="AJ65" s="60"/>
      <c r="AK65" s="60"/>
      <c r="AL65" s="60"/>
      <c r="AM65" s="60"/>
      <c r="AN65" s="60"/>
      <c r="AO65" s="60"/>
      <c r="AP65" s="60"/>
      <c r="AQ65" s="170" t="e">
        <f>AVERAGE(#REF!,G65,I65,K65,M65,Q65,#REF!,#REF!,#REF!,#REF!,#REF!,#REF!)</f>
        <v>#REF!</v>
      </c>
      <c r="AR65" s="175" t="e">
        <f t="shared" si="0"/>
        <v>#REF!</v>
      </c>
      <c r="AT65"/>
      <c r="AU65"/>
      <c r="AV65"/>
      <c r="AW65"/>
      <c r="AX65"/>
      <c r="AY65"/>
      <c r="AZ65"/>
      <c r="BA65"/>
      <c r="BB65"/>
      <c r="BC65"/>
      <c r="BD65"/>
      <c r="BE65"/>
      <c r="BF65"/>
      <c r="BG65"/>
      <c r="BH65"/>
      <c r="BI65"/>
      <c r="BJ65"/>
      <c r="BK65"/>
      <c r="BL65"/>
      <c r="BM65"/>
      <c r="BN65"/>
      <c r="BO65"/>
      <c r="BP65"/>
      <c r="BQ65"/>
      <c r="BR65"/>
      <c r="BS65"/>
    </row>
    <row r="66" spans="1:71" s="1" customFormat="1" ht="36">
      <c r="A66" s="2">
        <v>59</v>
      </c>
      <c r="B66" s="3"/>
      <c r="C66" s="238"/>
      <c r="D66" s="13" t="s">
        <v>229</v>
      </c>
      <c r="E66" s="4" t="s">
        <v>113</v>
      </c>
      <c r="F66" s="4">
        <v>2</v>
      </c>
      <c r="G66" s="60"/>
      <c r="H66" s="60"/>
      <c r="I66" s="60"/>
      <c r="J66" s="60"/>
      <c r="K66" s="60"/>
      <c r="L66" s="60"/>
      <c r="M66" s="60"/>
      <c r="N66" s="60"/>
      <c r="O66" s="60"/>
      <c r="P66" s="60"/>
      <c r="Q66" s="60"/>
      <c r="R66" s="60"/>
      <c r="S66" s="60"/>
      <c r="T66" s="60"/>
      <c r="U66" s="60"/>
      <c r="V66" s="60"/>
      <c r="W66" s="60"/>
      <c r="X66" s="60"/>
      <c r="Y66" s="60"/>
      <c r="Z66" s="60"/>
      <c r="AA66" s="60"/>
      <c r="AB66" s="60"/>
      <c r="AC66" s="60"/>
      <c r="AD66" s="60"/>
      <c r="AE66" s="60"/>
      <c r="AF66" s="60"/>
      <c r="AG66" s="60"/>
      <c r="AH66" s="60"/>
      <c r="AI66" s="60"/>
      <c r="AJ66" s="60"/>
      <c r="AK66" s="60"/>
      <c r="AL66" s="60"/>
      <c r="AM66" s="60"/>
      <c r="AN66" s="60"/>
      <c r="AO66" s="60"/>
      <c r="AP66" s="60"/>
      <c r="AQ66" s="170" t="e">
        <f>AVERAGE(#REF!,G66,I66,K66,M66,Q66,#REF!,#REF!,#REF!,#REF!,#REF!,#REF!)</f>
        <v>#REF!</v>
      </c>
      <c r="AR66" s="175" t="e">
        <f t="shared" si="0"/>
        <v>#REF!</v>
      </c>
      <c r="AT66"/>
      <c r="AU66"/>
      <c r="AV66"/>
      <c r="AW66"/>
      <c r="AX66"/>
      <c r="AY66"/>
      <c r="AZ66"/>
      <c r="BA66"/>
      <c r="BB66"/>
      <c r="BC66"/>
      <c r="BD66"/>
      <c r="BE66"/>
      <c r="BF66"/>
      <c r="BG66"/>
      <c r="BH66"/>
      <c r="BI66"/>
      <c r="BJ66"/>
      <c r="BK66"/>
      <c r="BL66"/>
      <c r="BM66"/>
      <c r="BN66"/>
      <c r="BO66"/>
      <c r="BP66"/>
      <c r="BQ66"/>
      <c r="BR66"/>
      <c r="BS66"/>
    </row>
    <row r="67" spans="1:71" s="1" customFormat="1">
      <c r="A67" s="2">
        <v>60</v>
      </c>
      <c r="B67" s="3"/>
      <c r="C67" s="238"/>
      <c r="D67" s="13" t="s">
        <v>230</v>
      </c>
      <c r="E67" s="4" t="s">
        <v>113</v>
      </c>
      <c r="F67" s="4">
        <v>1</v>
      </c>
      <c r="G67" s="60"/>
      <c r="H67" s="60"/>
      <c r="I67" s="60"/>
      <c r="J67" s="60"/>
      <c r="K67" s="60"/>
      <c r="L67" s="60"/>
      <c r="M67" s="60"/>
      <c r="N67" s="60"/>
      <c r="O67" s="60"/>
      <c r="P67" s="60"/>
      <c r="Q67" s="60"/>
      <c r="R67" s="60"/>
      <c r="S67" s="60"/>
      <c r="T67" s="60"/>
      <c r="U67" s="60"/>
      <c r="V67" s="60"/>
      <c r="W67" s="60"/>
      <c r="X67" s="60"/>
      <c r="Y67" s="60"/>
      <c r="Z67" s="60"/>
      <c r="AA67" s="60"/>
      <c r="AB67" s="60"/>
      <c r="AC67" s="60"/>
      <c r="AD67" s="60"/>
      <c r="AE67" s="60"/>
      <c r="AF67" s="60"/>
      <c r="AG67" s="60"/>
      <c r="AH67" s="60"/>
      <c r="AI67" s="60"/>
      <c r="AJ67" s="60"/>
      <c r="AK67" s="60"/>
      <c r="AL67" s="60"/>
      <c r="AM67" s="60"/>
      <c r="AN67" s="60"/>
      <c r="AO67" s="60"/>
      <c r="AP67" s="60"/>
      <c r="AQ67" s="170" t="e">
        <f>AVERAGE(#REF!,G67,I67,K67,M67,Q67,#REF!,#REF!,#REF!,#REF!,#REF!,#REF!)</f>
        <v>#REF!</v>
      </c>
      <c r="AR67" s="175" t="e">
        <f t="shared" si="0"/>
        <v>#REF!</v>
      </c>
      <c r="AT67"/>
      <c r="AU67"/>
      <c r="AV67"/>
      <c r="AW67"/>
      <c r="AX67"/>
      <c r="AY67"/>
      <c r="AZ67"/>
      <c r="BA67"/>
      <c r="BB67"/>
      <c r="BC67"/>
      <c r="BD67"/>
      <c r="BE67"/>
      <c r="BF67"/>
      <c r="BG67"/>
      <c r="BH67"/>
      <c r="BI67"/>
      <c r="BJ67"/>
      <c r="BK67"/>
      <c r="BL67"/>
      <c r="BM67"/>
      <c r="BN67"/>
      <c r="BO67"/>
      <c r="BP67"/>
      <c r="BQ67"/>
      <c r="BR67"/>
      <c r="BS67"/>
    </row>
    <row r="68" spans="1:71" s="1" customFormat="1">
      <c r="A68" s="2">
        <v>61</v>
      </c>
      <c r="B68" s="3"/>
      <c r="C68" s="238"/>
      <c r="D68" s="13" t="s">
        <v>231</v>
      </c>
      <c r="E68" s="4" t="s">
        <v>113</v>
      </c>
      <c r="F68" s="4">
        <v>1</v>
      </c>
      <c r="G68" s="60"/>
      <c r="H68" s="60"/>
      <c r="I68" s="60"/>
      <c r="J68" s="60"/>
      <c r="K68" s="60"/>
      <c r="L68" s="60"/>
      <c r="M68" s="60"/>
      <c r="N68" s="60"/>
      <c r="O68" s="60"/>
      <c r="P68" s="60"/>
      <c r="Q68" s="60"/>
      <c r="R68" s="60"/>
      <c r="S68" s="60"/>
      <c r="T68" s="60"/>
      <c r="U68" s="60"/>
      <c r="V68" s="60"/>
      <c r="W68" s="60"/>
      <c r="X68" s="60"/>
      <c r="Y68" s="60"/>
      <c r="Z68" s="60"/>
      <c r="AA68" s="60"/>
      <c r="AB68" s="60"/>
      <c r="AC68" s="60"/>
      <c r="AD68" s="60"/>
      <c r="AE68" s="60"/>
      <c r="AF68" s="60"/>
      <c r="AG68" s="60"/>
      <c r="AH68" s="60"/>
      <c r="AI68" s="60"/>
      <c r="AJ68" s="60"/>
      <c r="AK68" s="60"/>
      <c r="AL68" s="60"/>
      <c r="AM68" s="60"/>
      <c r="AN68" s="60"/>
      <c r="AO68" s="60"/>
      <c r="AP68" s="60"/>
      <c r="AQ68" s="170" t="e">
        <f>AVERAGE(#REF!,G68,I68,K68,M68,Q68,#REF!,#REF!,#REF!,#REF!,#REF!,#REF!)</f>
        <v>#REF!</v>
      </c>
      <c r="AR68" s="175" t="e">
        <f t="shared" si="0"/>
        <v>#REF!</v>
      </c>
      <c r="AT68"/>
      <c r="AU68"/>
      <c r="AV68"/>
      <c r="AW68"/>
      <c r="AX68"/>
      <c r="AY68"/>
      <c r="AZ68"/>
      <c r="BA68"/>
      <c r="BB68"/>
      <c r="BC68"/>
      <c r="BD68"/>
      <c r="BE68"/>
      <c r="BF68"/>
      <c r="BG68"/>
      <c r="BH68"/>
      <c r="BI68"/>
      <c r="BJ68"/>
      <c r="BK68"/>
      <c r="BL68"/>
      <c r="BM68"/>
      <c r="BN68"/>
      <c r="BO68"/>
      <c r="BP68"/>
      <c r="BQ68"/>
      <c r="BR68"/>
      <c r="BS68"/>
    </row>
    <row r="69" spans="1:71" s="1" customFormat="1">
      <c r="A69" s="2">
        <v>62</v>
      </c>
      <c r="B69" s="3">
        <v>25174602</v>
      </c>
      <c r="C69" s="238"/>
      <c r="D69" s="202" t="s">
        <v>232</v>
      </c>
      <c r="E69" s="4" t="s">
        <v>113</v>
      </c>
      <c r="F69" s="4">
        <v>1</v>
      </c>
      <c r="G69" s="60"/>
      <c r="H69" s="60"/>
      <c r="I69" s="60"/>
      <c r="J69" s="60"/>
      <c r="K69" s="60"/>
      <c r="L69" s="60"/>
      <c r="M69" s="60"/>
      <c r="N69" s="60"/>
      <c r="O69" s="60"/>
      <c r="P69" s="60"/>
      <c r="Q69" s="60"/>
      <c r="R69" s="60"/>
      <c r="S69" s="60"/>
      <c r="T69" s="60"/>
      <c r="U69" s="60"/>
      <c r="V69" s="60"/>
      <c r="W69" s="60"/>
      <c r="X69" s="60"/>
      <c r="Y69" s="60"/>
      <c r="Z69" s="60"/>
      <c r="AA69" s="60"/>
      <c r="AB69" s="60"/>
      <c r="AC69" s="60"/>
      <c r="AD69" s="60"/>
      <c r="AE69" s="60"/>
      <c r="AF69" s="60"/>
      <c r="AG69" s="60"/>
      <c r="AH69" s="60"/>
      <c r="AI69" s="60"/>
      <c r="AJ69" s="60"/>
      <c r="AK69" s="60"/>
      <c r="AL69" s="60"/>
      <c r="AM69" s="60"/>
      <c r="AN69" s="60"/>
      <c r="AO69" s="60"/>
      <c r="AP69" s="60"/>
      <c r="AQ69" s="11" t="e">
        <f>AVERAGE(#REF!,G69,I69,K69,M69,Q69,#REF!,#REF!,#REF!,#REF!,#REF!,#REF!)</f>
        <v>#REF!</v>
      </c>
      <c r="AR69" s="12" t="e">
        <f t="shared" si="0"/>
        <v>#REF!</v>
      </c>
      <c r="AT69"/>
      <c r="AU69"/>
      <c r="AV69"/>
      <c r="AW69"/>
      <c r="AX69"/>
      <c r="AY69"/>
      <c r="AZ69"/>
      <c r="BA69"/>
      <c r="BB69"/>
      <c r="BC69"/>
      <c r="BD69"/>
      <c r="BE69"/>
      <c r="BF69"/>
      <c r="BG69"/>
      <c r="BH69"/>
      <c r="BI69"/>
      <c r="BJ69"/>
      <c r="BK69"/>
      <c r="BL69"/>
      <c r="BM69"/>
      <c r="BN69"/>
      <c r="BO69"/>
      <c r="BP69"/>
      <c r="BQ69"/>
      <c r="BR69"/>
      <c r="BS69"/>
    </row>
    <row r="70" spans="1:71" s="1" customFormat="1" ht="16" thickBot="1">
      <c r="A70" s="32">
        <v>63</v>
      </c>
      <c r="B70" s="33">
        <v>24101608</v>
      </c>
      <c r="C70" s="263"/>
      <c r="D70" s="34" t="s">
        <v>233</v>
      </c>
      <c r="E70" s="35" t="s">
        <v>113</v>
      </c>
      <c r="F70" s="35">
        <v>3</v>
      </c>
      <c r="G70" s="89"/>
      <c r="H70" s="89"/>
      <c r="I70" s="89"/>
      <c r="J70" s="89"/>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11" t="e">
        <f>AVERAGE(#REF!,G70,I70,K70,M70,Q70,#REF!,#REF!,#REF!,#REF!,#REF!,#REF!)</f>
        <v>#REF!</v>
      </c>
      <c r="AR70" s="12" t="e">
        <f t="shared" si="0"/>
        <v>#REF!</v>
      </c>
      <c r="AT70"/>
      <c r="AU70"/>
      <c r="AV70"/>
      <c r="AW70"/>
      <c r="AX70"/>
      <c r="AY70"/>
      <c r="AZ70"/>
      <c r="BA70"/>
      <c r="BB70"/>
      <c r="BC70"/>
      <c r="BD70"/>
      <c r="BE70"/>
      <c r="BF70"/>
      <c r="BG70"/>
      <c r="BH70"/>
      <c r="BI70"/>
      <c r="BJ70"/>
      <c r="BK70"/>
      <c r="BL70"/>
      <c r="BM70"/>
      <c r="BN70"/>
      <c r="BO70"/>
      <c r="BP70"/>
      <c r="BQ70"/>
      <c r="BR70"/>
      <c r="BS70"/>
    </row>
    <row r="71" spans="1:71" s="1" customFormat="1" ht="24">
      <c r="A71" s="85">
        <v>64</v>
      </c>
      <c r="B71" s="86"/>
      <c r="C71" s="262" t="s">
        <v>234</v>
      </c>
      <c r="D71" s="200" t="s">
        <v>235</v>
      </c>
      <c r="E71" s="26" t="s">
        <v>113</v>
      </c>
      <c r="F71" s="26">
        <v>2</v>
      </c>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5"/>
      <c r="AG71" s="65"/>
      <c r="AH71" s="65"/>
      <c r="AI71" s="65"/>
      <c r="AJ71" s="65"/>
      <c r="AK71" s="65"/>
      <c r="AL71" s="65"/>
      <c r="AM71" s="65"/>
      <c r="AN71" s="65"/>
      <c r="AO71" s="65"/>
      <c r="AP71" s="65"/>
      <c r="AQ71" s="11" t="e">
        <f>AVERAGE(#REF!,G71,I71,K71,M71,Q71,#REF!,#REF!,#REF!,#REF!,#REF!,#REF!)</f>
        <v>#REF!</v>
      </c>
      <c r="AR71" s="12" t="e">
        <f t="shared" si="0"/>
        <v>#REF!</v>
      </c>
      <c r="AT71"/>
      <c r="AU71"/>
      <c r="AV71"/>
      <c r="AW71"/>
      <c r="AX71"/>
      <c r="AY71"/>
      <c r="AZ71"/>
      <c r="BA71"/>
      <c r="BB71"/>
      <c r="BC71"/>
      <c r="BD71"/>
      <c r="BE71"/>
      <c r="BF71"/>
      <c r="BG71"/>
      <c r="BH71"/>
      <c r="BI71"/>
      <c r="BJ71"/>
      <c r="BK71"/>
      <c r="BL71"/>
      <c r="BM71"/>
      <c r="BN71"/>
      <c r="BO71"/>
      <c r="BP71"/>
      <c r="BQ71"/>
      <c r="BR71"/>
      <c r="BS71"/>
    </row>
    <row r="72" spans="1:71" s="1" customFormat="1" ht="24">
      <c r="A72" s="2">
        <v>65</v>
      </c>
      <c r="B72" s="3"/>
      <c r="C72" s="238"/>
      <c r="D72" s="201" t="s">
        <v>236</v>
      </c>
      <c r="E72" s="4" t="s">
        <v>113</v>
      </c>
      <c r="F72" s="4">
        <v>2</v>
      </c>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0"/>
      <c r="AG72" s="60"/>
      <c r="AH72" s="60"/>
      <c r="AI72" s="60"/>
      <c r="AJ72" s="60"/>
      <c r="AK72" s="60"/>
      <c r="AL72" s="60"/>
      <c r="AM72" s="60"/>
      <c r="AN72" s="60"/>
      <c r="AO72" s="60"/>
      <c r="AP72" s="60"/>
      <c r="AQ72" s="11"/>
      <c r="AR72" s="12"/>
      <c r="AT72"/>
      <c r="AU72"/>
      <c r="AV72"/>
      <c r="AW72"/>
      <c r="AX72"/>
      <c r="AY72"/>
      <c r="AZ72"/>
      <c r="BA72"/>
      <c r="BB72"/>
      <c r="BC72"/>
      <c r="BD72"/>
      <c r="BE72"/>
      <c r="BF72"/>
      <c r="BG72"/>
      <c r="BH72"/>
      <c r="BI72"/>
      <c r="BJ72"/>
      <c r="BK72"/>
      <c r="BL72"/>
      <c r="BM72"/>
      <c r="BN72"/>
      <c r="BO72"/>
      <c r="BP72"/>
      <c r="BQ72"/>
      <c r="BR72"/>
      <c r="BS72"/>
    </row>
    <row r="73" spans="1:71" s="1" customFormat="1" ht="36">
      <c r="A73" s="2">
        <v>66</v>
      </c>
      <c r="B73" s="3"/>
      <c r="C73" s="238"/>
      <c r="D73" s="201" t="s">
        <v>165</v>
      </c>
      <c r="E73" s="4" t="s">
        <v>113</v>
      </c>
      <c r="F73" s="4">
        <v>4</v>
      </c>
      <c r="G73" s="60"/>
      <c r="H73" s="60"/>
      <c r="I73" s="60"/>
      <c r="J73" s="60"/>
      <c r="K73" s="60"/>
      <c r="L73" s="60"/>
      <c r="M73" s="60"/>
      <c r="N73" s="60"/>
      <c r="O73" s="60"/>
      <c r="P73" s="60"/>
      <c r="Q73" s="60"/>
      <c r="R73" s="60"/>
      <c r="S73" s="60"/>
      <c r="T73" s="60"/>
      <c r="U73" s="60"/>
      <c r="V73" s="60"/>
      <c r="W73" s="60"/>
      <c r="X73" s="60"/>
      <c r="Y73" s="60"/>
      <c r="Z73" s="60"/>
      <c r="AA73" s="60"/>
      <c r="AB73" s="60"/>
      <c r="AC73" s="60"/>
      <c r="AD73" s="60"/>
      <c r="AE73" s="60"/>
      <c r="AF73" s="60"/>
      <c r="AG73" s="60"/>
      <c r="AH73" s="60"/>
      <c r="AI73" s="60"/>
      <c r="AJ73" s="60"/>
      <c r="AK73" s="60"/>
      <c r="AL73" s="60"/>
      <c r="AM73" s="60"/>
      <c r="AN73" s="60"/>
      <c r="AO73" s="60"/>
      <c r="AP73" s="60"/>
      <c r="AQ73" s="11"/>
      <c r="AR73" s="12"/>
      <c r="AT73"/>
      <c r="AU73"/>
      <c r="AV73"/>
      <c r="AW73"/>
      <c r="AX73"/>
      <c r="AY73"/>
      <c r="AZ73"/>
      <c r="BA73"/>
      <c r="BB73"/>
      <c r="BC73"/>
      <c r="BD73"/>
      <c r="BE73"/>
      <c r="BF73"/>
      <c r="BG73"/>
      <c r="BH73"/>
      <c r="BI73"/>
      <c r="BJ73"/>
      <c r="BK73"/>
      <c r="BL73"/>
      <c r="BM73"/>
      <c r="BN73"/>
      <c r="BO73"/>
      <c r="BP73"/>
      <c r="BQ73"/>
      <c r="BR73"/>
      <c r="BS73"/>
    </row>
    <row r="74" spans="1:71" s="1" customFormat="1" ht="24">
      <c r="A74" s="2">
        <v>67</v>
      </c>
      <c r="B74" s="3"/>
      <c r="C74" s="238"/>
      <c r="D74" s="201" t="s">
        <v>166</v>
      </c>
      <c r="E74" s="4" t="s">
        <v>113</v>
      </c>
      <c r="F74" s="4">
        <v>2</v>
      </c>
      <c r="G74" s="60"/>
      <c r="H74" s="60"/>
      <c r="I74" s="60"/>
      <c r="J74" s="60"/>
      <c r="K74" s="60"/>
      <c r="L74" s="60"/>
      <c r="M74" s="60"/>
      <c r="N74" s="60"/>
      <c r="O74" s="60"/>
      <c r="P74" s="60"/>
      <c r="Q74" s="60"/>
      <c r="R74" s="60"/>
      <c r="S74" s="60"/>
      <c r="T74" s="60"/>
      <c r="U74" s="60"/>
      <c r="V74" s="60"/>
      <c r="W74" s="60"/>
      <c r="X74" s="60"/>
      <c r="Y74" s="60"/>
      <c r="Z74" s="60"/>
      <c r="AA74" s="60"/>
      <c r="AB74" s="60"/>
      <c r="AC74" s="60"/>
      <c r="AD74" s="60"/>
      <c r="AE74" s="60"/>
      <c r="AF74" s="60"/>
      <c r="AG74" s="60"/>
      <c r="AH74" s="60"/>
      <c r="AI74" s="60"/>
      <c r="AJ74" s="60"/>
      <c r="AK74" s="60"/>
      <c r="AL74" s="60"/>
      <c r="AM74" s="60"/>
      <c r="AN74" s="60"/>
      <c r="AO74" s="60"/>
      <c r="AP74" s="60"/>
      <c r="AQ74" s="11"/>
      <c r="AR74" s="12"/>
      <c r="AT74"/>
      <c r="AU74"/>
      <c r="AV74"/>
      <c r="AW74"/>
      <c r="AX74"/>
      <c r="AY74"/>
      <c r="AZ74"/>
      <c r="BA74"/>
      <c r="BB74"/>
      <c r="BC74"/>
      <c r="BD74"/>
      <c r="BE74"/>
      <c r="BF74"/>
      <c r="BG74"/>
      <c r="BH74"/>
      <c r="BI74"/>
      <c r="BJ74"/>
      <c r="BK74"/>
      <c r="BL74"/>
      <c r="BM74"/>
      <c r="BN74"/>
      <c r="BO74"/>
      <c r="BP74"/>
      <c r="BQ74"/>
      <c r="BR74"/>
      <c r="BS74"/>
    </row>
    <row r="75" spans="1:71" s="1" customFormat="1">
      <c r="A75" s="16">
        <v>68</v>
      </c>
      <c r="B75" s="17"/>
      <c r="C75" s="241"/>
      <c r="D75" s="182" t="s">
        <v>136</v>
      </c>
      <c r="E75" s="19" t="s">
        <v>215</v>
      </c>
      <c r="F75" s="19">
        <v>2</v>
      </c>
      <c r="G75" s="61"/>
      <c r="H75" s="61"/>
      <c r="I75" s="61"/>
      <c r="J75" s="61"/>
      <c r="K75" s="61"/>
      <c r="L75" s="61"/>
      <c r="M75" s="61"/>
      <c r="N75" s="61"/>
      <c r="O75" s="61"/>
      <c r="P75" s="61"/>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11"/>
      <c r="AR75" s="12"/>
      <c r="AT75"/>
      <c r="AU75"/>
      <c r="AV75"/>
      <c r="AW75"/>
      <c r="AX75"/>
      <c r="AY75"/>
      <c r="AZ75"/>
      <c r="BA75"/>
      <c r="BB75"/>
      <c r="BC75"/>
      <c r="BD75"/>
      <c r="BE75"/>
      <c r="BF75"/>
      <c r="BG75"/>
      <c r="BH75"/>
      <c r="BI75"/>
      <c r="BJ75"/>
      <c r="BK75"/>
      <c r="BL75"/>
      <c r="BM75"/>
      <c r="BN75"/>
      <c r="BO75"/>
      <c r="BP75"/>
      <c r="BQ75"/>
      <c r="BR75"/>
      <c r="BS75"/>
    </row>
    <row r="76" spans="1:71" s="1" customFormat="1">
      <c r="A76" s="16">
        <v>69</v>
      </c>
      <c r="B76" s="17"/>
      <c r="C76" s="241"/>
      <c r="D76" s="182" t="s">
        <v>237</v>
      </c>
      <c r="E76" s="19" t="s">
        <v>215</v>
      </c>
      <c r="F76" s="19">
        <v>2</v>
      </c>
      <c r="G76" s="61"/>
      <c r="H76" s="61"/>
      <c r="I76" s="61"/>
      <c r="J76" s="61"/>
      <c r="K76" s="61"/>
      <c r="L76" s="61"/>
      <c r="M76" s="61"/>
      <c r="N76" s="61"/>
      <c r="O76" s="61"/>
      <c r="P76" s="61"/>
      <c r="Q76" s="61"/>
      <c r="R76" s="61"/>
      <c r="S76" s="61"/>
      <c r="T76" s="61"/>
      <c r="U76" s="61"/>
      <c r="V76" s="61"/>
      <c r="W76" s="61"/>
      <c r="X76" s="61"/>
      <c r="Y76" s="61"/>
      <c r="Z76" s="61"/>
      <c r="AA76" s="61"/>
      <c r="AB76" s="61"/>
      <c r="AC76" s="61"/>
      <c r="AD76" s="61"/>
      <c r="AE76" s="61"/>
      <c r="AF76" s="61"/>
      <c r="AG76" s="61"/>
      <c r="AH76" s="61"/>
      <c r="AI76" s="61"/>
      <c r="AJ76" s="61"/>
      <c r="AK76" s="61"/>
      <c r="AL76" s="61"/>
      <c r="AM76" s="61"/>
      <c r="AN76" s="61"/>
      <c r="AO76" s="61"/>
      <c r="AP76" s="61"/>
      <c r="AQ76" s="11"/>
      <c r="AR76" s="12"/>
      <c r="AT76"/>
      <c r="AU76"/>
      <c r="AV76"/>
      <c r="AW76"/>
      <c r="AX76"/>
      <c r="AY76"/>
      <c r="AZ76"/>
      <c r="BA76"/>
      <c r="BB76"/>
      <c r="BC76"/>
      <c r="BD76"/>
      <c r="BE76"/>
      <c r="BF76"/>
      <c r="BG76"/>
      <c r="BH76"/>
      <c r="BI76"/>
      <c r="BJ76"/>
      <c r="BK76"/>
      <c r="BL76"/>
      <c r="BM76"/>
      <c r="BN76"/>
      <c r="BO76"/>
      <c r="BP76"/>
      <c r="BQ76"/>
      <c r="BR76"/>
      <c r="BS76"/>
    </row>
    <row r="77" spans="1:71" s="1" customFormat="1" ht="24.5" thickBot="1">
      <c r="A77" s="32">
        <v>70</v>
      </c>
      <c r="B77" s="33"/>
      <c r="C77" s="263"/>
      <c r="D77" s="34" t="s">
        <v>50</v>
      </c>
      <c r="E77" s="35" t="s">
        <v>113</v>
      </c>
      <c r="F77" s="35">
        <v>2</v>
      </c>
      <c r="G77" s="67"/>
      <c r="H77" s="67"/>
      <c r="I77" s="67"/>
      <c r="J77" s="67"/>
      <c r="K77" s="67"/>
      <c r="L77" s="67"/>
      <c r="M77" s="67"/>
      <c r="N77" s="67"/>
      <c r="O77" s="67"/>
      <c r="P77" s="67"/>
      <c r="Q77" s="67"/>
      <c r="R77" s="67"/>
      <c r="S77" s="67"/>
      <c r="T77" s="67"/>
      <c r="U77" s="67"/>
      <c r="V77" s="67"/>
      <c r="W77" s="67"/>
      <c r="X77" s="67"/>
      <c r="Y77" s="67"/>
      <c r="Z77" s="67"/>
      <c r="AA77" s="67"/>
      <c r="AB77" s="67"/>
      <c r="AC77" s="67"/>
      <c r="AD77" s="67"/>
      <c r="AE77" s="67"/>
      <c r="AF77" s="67"/>
      <c r="AG77" s="67"/>
      <c r="AH77" s="67"/>
      <c r="AI77" s="67"/>
      <c r="AJ77" s="67"/>
      <c r="AK77" s="67"/>
      <c r="AL77" s="67"/>
      <c r="AM77" s="67"/>
      <c r="AN77" s="67"/>
      <c r="AO77" s="67"/>
      <c r="AP77" s="67"/>
      <c r="AQ77" s="11" t="e">
        <f>AVERAGE(#REF!,G77,I77,K77,M77,Q77,#REF!,#REF!,#REF!,#REF!,#REF!,#REF!)</f>
        <v>#REF!</v>
      </c>
      <c r="AR77" s="12" t="e">
        <f>AQ77*F77</f>
        <v>#REF!</v>
      </c>
      <c r="AT77"/>
      <c r="AU77"/>
      <c r="AV77"/>
      <c r="AW77"/>
      <c r="AX77"/>
      <c r="AY77"/>
      <c r="AZ77"/>
      <c r="BA77"/>
      <c r="BB77"/>
      <c r="BC77"/>
      <c r="BD77"/>
      <c r="BE77"/>
      <c r="BF77"/>
      <c r="BG77"/>
      <c r="BH77"/>
      <c r="BI77"/>
      <c r="BJ77"/>
      <c r="BK77"/>
      <c r="BL77"/>
      <c r="BM77"/>
      <c r="BN77"/>
      <c r="BO77"/>
      <c r="BP77"/>
      <c r="BQ77"/>
      <c r="BR77"/>
      <c r="BS77"/>
    </row>
    <row r="78" spans="1:71" s="1" customFormat="1" ht="16" thickBot="1">
      <c r="A78" s="46"/>
      <c r="B78" s="47"/>
      <c r="C78" s="46"/>
      <c r="D78" s="48"/>
      <c r="E78" s="46"/>
      <c r="F78" s="46"/>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49"/>
      <c r="AM78" s="49"/>
      <c r="AN78" s="49"/>
      <c r="AO78" s="49"/>
      <c r="AP78" s="49"/>
      <c r="AQ78" s="50"/>
      <c r="AR78" s="90" t="e">
        <f>SUM(AR7:AR70)</f>
        <v>#REF!</v>
      </c>
      <c r="AS78" s="31"/>
    </row>
    <row r="79" spans="1:71" s="1" customFormat="1" ht="24.65" customHeight="1" thickBot="1">
      <c r="A79" s="55"/>
      <c r="B79" s="55"/>
      <c r="C79" s="55"/>
      <c r="D79" s="55"/>
      <c r="E79" s="55"/>
      <c r="F79" s="55"/>
      <c r="G79" s="56"/>
      <c r="H79" s="56"/>
      <c r="I79" s="56"/>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6"/>
      <c r="AN79" s="56"/>
      <c r="AO79" s="270" t="s">
        <v>107</v>
      </c>
      <c r="AP79" s="271"/>
      <c r="AQ79" s="271"/>
      <c r="AR79" s="149" t="e">
        <f>SUM(#REF!,#REF!,AR78)</f>
        <v>#REF!</v>
      </c>
      <c r="AT79"/>
      <c r="AU79"/>
      <c r="AV79"/>
      <c r="AW79"/>
      <c r="AX79"/>
      <c r="AY79"/>
      <c r="AZ79"/>
      <c r="BA79"/>
      <c r="BB79"/>
      <c r="BC79"/>
      <c r="BD79"/>
      <c r="BE79"/>
      <c r="BF79"/>
      <c r="BG79"/>
      <c r="BH79"/>
      <c r="BI79"/>
      <c r="BJ79"/>
      <c r="BK79"/>
      <c r="BL79"/>
      <c r="BM79"/>
      <c r="BN79"/>
      <c r="BO79"/>
      <c r="BP79"/>
      <c r="BQ79"/>
      <c r="BR79"/>
      <c r="BS79"/>
    </row>
    <row r="80" spans="1:71" s="1" customFormat="1" ht="24.65" customHeight="1">
      <c r="A80" s="55"/>
      <c r="B80" s="55"/>
      <c r="C80" s="55"/>
      <c r="D80" s="55"/>
      <c r="E80" s="55"/>
      <c r="F80" s="55"/>
      <c r="G80" s="56"/>
      <c r="H80" s="56"/>
      <c r="I80" s="56"/>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c r="AO80" s="56"/>
      <c r="AP80" s="56"/>
      <c r="AQ80" s="57"/>
      <c r="AR80" s="57"/>
      <c r="AS80"/>
      <c r="AT80"/>
      <c r="AU80"/>
      <c r="AV80"/>
      <c r="AW80"/>
      <c r="AX80"/>
      <c r="AY80"/>
      <c r="AZ80"/>
      <c r="BA80"/>
      <c r="BB80"/>
      <c r="BC80"/>
      <c r="BD80"/>
      <c r="BE80"/>
      <c r="BF80"/>
      <c r="BG80"/>
      <c r="BH80"/>
      <c r="BI80"/>
      <c r="BJ80"/>
      <c r="BK80"/>
      <c r="BL80"/>
      <c r="BM80"/>
      <c r="BN80"/>
      <c r="BO80"/>
      <c r="BP80"/>
      <c r="BQ80"/>
      <c r="BR80"/>
      <c r="BS80"/>
    </row>
    <row r="81" spans="1:71" s="1" customFormat="1" ht="24.65" customHeight="1">
      <c r="A81" s="55"/>
      <c r="B81" s="55"/>
      <c r="C81" s="55"/>
      <c r="D81" s="55"/>
      <c r="E81" s="55"/>
      <c r="F81" s="55"/>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c r="AO81" s="56"/>
      <c r="AP81" s="56"/>
      <c r="AQ81" s="57"/>
      <c r="AR81" s="57"/>
      <c r="AS81"/>
      <c r="AT81"/>
      <c r="AU81"/>
      <c r="AV81"/>
      <c r="AW81"/>
      <c r="AX81"/>
      <c r="AY81"/>
      <c r="AZ81"/>
      <c r="BA81"/>
      <c r="BB81"/>
      <c r="BC81"/>
      <c r="BD81"/>
      <c r="BE81"/>
      <c r="BF81"/>
      <c r="BG81"/>
      <c r="BH81"/>
      <c r="BI81"/>
      <c r="BJ81"/>
      <c r="BK81"/>
      <c r="BL81"/>
      <c r="BM81"/>
      <c r="BN81"/>
      <c r="BO81"/>
      <c r="BP81"/>
      <c r="BQ81"/>
      <c r="BR81"/>
      <c r="BS81"/>
    </row>
    <row r="82" spans="1:71" s="1" customFormat="1">
      <c r="AS82"/>
      <c r="AT82"/>
      <c r="AU82"/>
      <c r="AV82"/>
      <c r="AW82"/>
      <c r="AX82"/>
      <c r="AY82"/>
      <c r="AZ82"/>
      <c r="BA82"/>
      <c r="BB82"/>
      <c r="BC82"/>
      <c r="BD82"/>
      <c r="BE82"/>
      <c r="BF82"/>
      <c r="BG82"/>
      <c r="BH82"/>
      <c r="BI82"/>
      <c r="BJ82"/>
      <c r="BK82"/>
      <c r="BL82"/>
      <c r="BM82"/>
      <c r="BN82"/>
      <c r="BO82"/>
      <c r="BP82"/>
      <c r="BQ82"/>
      <c r="BR82"/>
      <c r="BS82"/>
    </row>
    <row r="83" spans="1:71" s="1" customFormat="1">
      <c r="AS83"/>
      <c r="AT83"/>
      <c r="AU83"/>
      <c r="AV83"/>
      <c r="AW83"/>
      <c r="AX83"/>
      <c r="AY83"/>
      <c r="AZ83"/>
      <c r="BA83"/>
      <c r="BB83"/>
      <c r="BC83"/>
      <c r="BD83"/>
      <c r="BE83"/>
      <c r="BF83"/>
      <c r="BG83"/>
      <c r="BH83"/>
      <c r="BI83"/>
      <c r="BJ83"/>
      <c r="BK83"/>
      <c r="BL83"/>
      <c r="BM83"/>
      <c r="BN83"/>
      <c r="BO83"/>
      <c r="BP83"/>
      <c r="BQ83"/>
      <c r="BR83"/>
      <c r="BS83"/>
    </row>
    <row r="84" spans="1:71" s="1" customFormat="1">
      <c r="AS84"/>
      <c r="AT84"/>
      <c r="AU84"/>
      <c r="AV84"/>
      <c r="AW84"/>
      <c r="AX84"/>
      <c r="AY84"/>
      <c r="AZ84"/>
      <c r="BA84"/>
      <c r="BB84"/>
      <c r="BC84"/>
      <c r="BD84"/>
      <c r="BE84"/>
      <c r="BF84"/>
      <c r="BG84"/>
      <c r="BH84"/>
      <c r="BI84"/>
      <c r="BJ84"/>
      <c r="BK84"/>
      <c r="BL84"/>
      <c r="BM84"/>
      <c r="BN84"/>
      <c r="BO84"/>
      <c r="BP84"/>
      <c r="BQ84"/>
      <c r="BR84"/>
      <c r="BS84"/>
    </row>
    <row r="85" spans="1:71" s="1" customFormat="1">
      <c r="AS85"/>
      <c r="AT85"/>
      <c r="AU85"/>
      <c r="AV85"/>
      <c r="AW85"/>
      <c r="AX85"/>
      <c r="AY85"/>
      <c r="AZ85"/>
      <c r="BA85"/>
      <c r="BB85"/>
      <c r="BC85"/>
      <c r="BD85"/>
      <c r="BE85"/>
      <c r="BF85"/>
      <c r="BG85"/>
      <c r="BH85"/>
      <c r="BI85"/>
      <c r="BJ85"/>
      <c r="BK85"/>
      <c r="BL85"/>
      <c r="BM85"/>
      <c r="BN85"/>
      <c r="BO85"/>
      <c r="BP85"/>
      <c r="BQ85"/>
      <c r="BR85"/>
      <c r="BS85"/>
    </row>
    <row r="86" spans="1:71" s="1" customFormat="1">
      <c r="AS86"/>
      <c r="AT86"/>
      <c r="AU86"/>
      <c r="AV86"/>
      <c r="AW86"/>
      <c r="AX86"/>
      <c r="AY86"/>
      <c r="AZ86"/>
      <c r="BA86"/>
      <c r="BB86"/>
      <c r="BC86"/>
      <c r="BD86"/>
      <c r="BE86"/>
      <c r="BF86"/>
      <c r="BG86"/>
      <c r="BH86"/>
      <c r="BI86"/>
      <c r="BJ86"/>
      <c r="BK86"/>
      <c r="BL86"/>
      <c r="BM86"/>
      <c r="BN86"/>
      <c r="BO86"/>
      <c r="BP86"/>
      <c r="BQ86"/>
      <c r="BR86"/>
      <c r="BS86"/>
    </row>
    <row r="87" spans="1:71" s="1" customFormat="1">
      <c r="A87" s="233"/>
      <c r="B87" s="233"/>
      <c r="C87" s="233"/>
      <c r="D87" s="233"/>
      <c r="E87" s="233"/>
      <c r="F87" s="233"/>
      <c r="G87" s="233"/>
      <c r="H87" s="233"/>
      <c r="I87" s="233"/>
      <c r="J87" s="233"/>
      <c r="K87" s="233"/>
      <c r="L87" s="233"/>
      <c r="M87" s="233"/>
      <c r="N87" s="233"/>
      <c r="O87" s="233"/>
      <c r="P87" s="233"/>
      <c r="Q87" s="233"/>
      <c r="R87" s="233"/>
      <c r="S87" s="233"/>
      <c r="T87" s="233"/>
      <c r="U87" s="233"/>
      <c r="V87" s="233"/>
      <c r="W87" s="233"/>
      <c r="X87" s="233"/>
      <c r="Y87" s="233"/>
      <c r="Z87" s="233"/>
      <c r="AA87" s="233"/>
      <c r="AB87" s="233"/>
      <c r="AC87" s="233"/>
      <c r="AD87" s="233"/>
      <c r="AE87" s="233"/>
      <c r="AF87" s="233"/>
      <c r="AG87" s="233"/>
      <c r="AH87" s="233"/>
      <c r="AI87" s="233"/>
      <c r="AJ87" s="233"/>
      <c r="AK87" s="233"/>
      <c r="AL87" s="233"/>
      <c r="AM87" s="233"/>
      <c r="AN87" s="233"/>
      <c r="AO87" s="233"/>
      <c r="AP87" s="233"/>
      <c r="AQ87" s="233"/>
      <c r="AR87" s="58"/>
      <c r="AS87"/>
      <c r="AT87"/>
      <c r="AU87"/>
      <c r="AV87"/>
      <c r="AW87"/>
      <c r="AX87"/>
      <c r="AY87"/>
      <c r="AZ87"/>
      <c r="BA87"/>
      <c r="BB87"/>
      <c r="BC87"/>
      <c r="BD87"/>
      <c r="BE87"/>
      <c r="BF87"/>
      <c r="BG87"/>
      <c r="BH87"/>
      <c r="BI87"/>
      <c r="BJ87"/>
      <c r="BK87"/>
      <c r="BL87"/>
      <c r="BM87"/>
      <c r="BN87"/>
      <c r="BO87"/>
      <c r="BP87"/>
      <c r="BQ87"/>
      <c r="BR87"/>
      <c r="BS87"/>
    </row>
    <row r="88" spans="1:71" s="1" customFormat="1">
      <c r="A88" s="233"/>
      <c r="B88" s="233"/>
      <c r="C88" s="233"/>
      <c r="D88" s="233"/>
      <c r="E88" s="233"/>
      <c r="F88" s="233"/>
      <c r="G88" s="233"/>
      <c r="H88" s="233"/>
      <c r="I88" s="233"/>
      <c r="J88" s="233"/>
      <c r="K88" s="233"/>
      <c r="L88" s="233"/>
      <c r="M88" s="233"/>
      <c r="N88" s="233"/>
      <c r="O88" s="233"/>
      <c r="P88" s="233"/>
      <c r="Q88" s="233"/>
      <c r="R88" s="233"/>
      <c r="S88" s="233"/>
      <c r="T88" s="233"/>
      <c r="U88" s="233"/>
      <c r="V88" s="233"/>
      <c r="W88" s="233"/>
      <c r="X88" s="233"/>
      <c r="Y88" s="233"/>
      <c r="Z88" s="233"/>
      <c r="AA88" s="233"/>
      <c r="AB88" s="233"/>
      <c r="AC88" s="233"/>
      <c r="AD88" s="233"/>
      <c r="AE88" s="233"/>
      <c r="AF88" s="233"/>
      <c r="AG88" s="233"/>
      <c r="AH88" s="233"/>
      <c r="AI88" s="233"/>
      <c r="AJ88" s="233"/>
      <c r="AK88" s="233"/>
      <c r="AL88" s="233"/>
      <c r="AM88" s="233"/>
      <c r="AN88" s="233"/>
      <c r="AO88" s="233"/>
      <c r="AP88" s="233"/>
      <c r="AQ88" s="233"/>
      <c r="AR88" s="58"/>
      <c r="AS88"/>
      <c r="AT88"/>
      <c r="AU88"/>
      <c r="AV88"/>
      <c r="AW88"/>
      <c r="AX88"/>
      <c r="AY88"/>
      <c r="AZ88"/>
      <c r="BA88"/>
      <c r="BB88"/>
      <c r="BC88"/>
      <c r="BD88"/>
      <c r="BE88"/>
      <c r="BF88"/>
      <c r="BG88"/>
      <c r="BH88"/>
      <c r="BI88"/>
      <c r="BJ88"/>
      <c r="BK88"/>
      <c r="BL88"/>
      <c r="BM88"/>
      <c r="BN88"/>
      <c r="BO88"/>
      <c r="BP88"/>
      <c r="BQ88"/>
      <c r="BR88"/>
      <c r="BS88"/>
    </row>
    <row r="89" spans="1:71" s="1" customFormat="1">
      <c r="A89" s="233"/>
      <c r="B89" s="233"/>
      <c r="C89" s="233"/>
      <c r="D89" s="233"/>
      <c r="E89" s="233"/>
      <c r="F89" s="233"/>
      <c r="G89" s="233"/>
      <c r="H89" s="233"/>
      <c r="I89" s="233"/>
      <c r="J89" s="233"/>
      <c r="K89" s="233"/>
      <c r="L89" s="233"/>
      <c r="M89" s="233"/>
      <c r="N89" s="233"/>
      <c r="O89" s="233"/>
      <c r="P89" s="233"/>
      <c r="Q89" s="233"/>
      <c r="R89" s="233"/>
      <c r="S89" s="233"/>
      <c r="T89" s="233"/>
      <c r="U89" s="233"/>
      <c r="V89" s="233"/>
      <c r="W89" s="233"/>
      <c r="X89" s="233"/>
      <c r="Y89" s="233"/>
      <c r="Z89" s="233"/>
      <c r="AA89" s="233"/>
      <c r="AB89" s="233"/>
      <c r="AC89" s="233"/>
      <c r="AD89" s="233"/>
      <c r="AE89" s="233"/>
      <c r="AF89" s="233"/>
      <c r="AG89" s="233"/>
      <c r="AH89" s="233"/>
      <c r="AI89" s="233"/>
      <c r="AJ89" s="233"/>
      <c r="AK89" s="233"/>
      <c r="AL89" s="233"/>
      <c r="AM89" s="233"/>
      <c r="AN89" s="233"/>
      <c r="AO89" s="233"/>
      <c r="AP89" s="233"/>
      <c r="AQ89" s="233"/>
      <c r="AR89" s="58"/>
      <c r="AS89"/>
      <c r="AT89"/>
      <c r="AU89"/>
      <c r="AV89"/>
      <c r="AW89"/>
      <c r="AX89"/>
      <c r="AY89"/>
      <c r="AZ89"/>
      <c r="BA89"/>
      <c r="BB89"/>
      <c r="BC89"/>
      <c r="BD89"/>
      <c r="BE89"/>
      <c r="BF89"/>
      <c r="BG89"/>
      <c r="BH89"/>
      <c r="BI89"/>
      <c r="BJ89"/>
      <c r="BK89"/>
      <c r="BL89"/>
      <c r="BM89"/>
      <c r="BN89"/>
      <c r="BO89"/>
      <c r="BP89"/>
      <c r="BQ89"/>
      <c r="BR89"/>
      <c r="BS89"/>
    </row>
    <row r="90" spans="1:71" s="1" customFormat="1" ht="20.25" customHeight="1">
      <c r="A90" s="234"/>
      <c r="B90" s="234"/>
      <c r="C90" s="234"/>
      <c r="D90" s="234"/>
      <c r="E90" s="234"/>
      <c r="F90" s="234"/>
      <c r="G90" s="234"/>
      <c r="H90" s="234"/>
      <c r="I90" s="234"/>
      <c r="J90" s="234"/>
      <c r="K90" s="234"/>
      <c r="L90" s="234"/>
      <c r="M90" s="234"/>
      <c r="N90" s="234"/>
      <c r="O90" s="234"/>
      <c r="P90" s="234"/>
      <c r="Q90" s="234"/>
      <c r="R90" s="234"/>
      <c r="S90" s="234"/>
      <c r="T90" s="234"/>
      <c r="U90" s="234"/>
      <c r="V90" s="234"/>
      <c r="W90" s="234"/>
      <c r="X90" s="234"/>
      <c r="Y90" s="234"/>
      <c r="Z90" s="234"/>
      <c r="AA90" s="234"/>
      <c r="AB90" s="234"/>
      <c r="AC90" s="234"/>
      <c r="AD90" s="234"/>
      <c r="AE90" s="234"/>
      <c r="AF90" s="234"/>
      <c r="AG90" s="234"/>
      <c r="AH90" s="234"/>
      <c r="AI90" s="234"/>
      <c r="AJ90" s="234"/>
      <c r="AK90" s="234"/>
      <c r="AL90" s="234"/>
      <c r="AM90" s="234"/>
      <c r="AN90" s="234"/>
      <c r="AO90" s="234"/>
      <c r="AP90" s="234"/>
      <c r="AQ90" s="234"/>
      <c r="AR90" s="59"/>
      <c r="AS90"/>
      <c r="AT90"/>
      <c r="AU90"/>
      <c r="AV90"/>
      <c r="AW90"/>
      <c r="AX90"/>
      <c r="AY90"/>
      <c r="AZ90"/>
      <c r="BA90"/>
      <c r="BB90"/>
      <c r="BC90"/>
      <c r="BD90"/>
      <c r="BE90"/>
      <c r="BF90"/>
      <c r="BG90"/>
      <c r="BH90"/>
      <c r="BI90"/>
      <c r="BJ90"/>
      <c r="BK90"/>
      <c r="BL90"/>
      <c r="BM90"/>
      <c r="BN90"/>
      <c r="BO90"/>
      <c r="BP90"/>
      <c r="BQ90"/>
      <c r="BR90"/>
      <c r="BS90"/>
    </row>
    <row r="91" spans="1:71" s="1" customFormat="1">
      <c r="AS91"/>
      <c r="AT91"/>
      <c r="AU91"/>
      <c r="AV91"/>
      <c r="AW91"/>
      <c r="AX91"/>
      <c r="AY91"/>
      <c r="AZ91"/>
      <c r="BA91"/>
      <c r="BB91"/>
      <c r="BC91"/>
      <c r="BD91"/>
      <c r="BE91"/>
      <c r="BF91"/>
      <c r="BG91"/>
      <c r="BH91"/>
      <c r="BI91"/>
      <c r="BJ91"/>
      <c r="BK91"/>
      <c r="BL91"/>
      <c r="BM91"/>
      <c r="BN91"/>
      <c r="BO91"/>
      <c r="BP91"/>
      <c r="BQ91"/>
      <c r="BR91"/>
      <c r="BS91"/>
    </row>
    <row r="92" spans="1:71" s="1" customFormat="1">
      <c r="AS92"/>
      <c r="AT92"/>
      <c r="AU92"/>
      <c r="AV92"/>
      <c r="AW92"/>
      <c r="AX92"/>
      <c r="AY92"/>
      <c r="AZ92"/>
      <c r="BA92"/>
      <c r="BB92"/>
      <c r="BC92"/>
      <c r="BD92"/>
      <c r="BE92"/>
      <c r="BF92"/>
      <c r="BG92"/>
      <c r="BH92"/>
      <c r="BI92"/>
      <c r="BJ92"/>
      <c r="BK92"/>
      <c r="BL92"/>
      <c r="BM92"/>
      <c r="BN92"/>
      <c r="BO92"/>
      <c r="BP92"/>
      <c r="BQ92"/>
      <c r="BR92"/>
      <c r="BS92"/>
    </row>
    <row r="93" spans="1:71" s="1" customFormat="1">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row>
    <row r="94" spans="1:71" s="1" customFormat="1">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row>
    <row r="95" spans="1:71" s="1" customFormat="1">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row>
    <row r="96" spans="1:71" s="1" customFormat="1">
      <c r="A96" s="233"/>
      <c r="B96" s="233"/>
      <c r="C96" s="233"/>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row>
    <row r="97" spans="1:71" s="1" customFormat="1">
      <c r="A97" s="233"/>
      <c r="B97" s="233"/>
      <c r="C97" s="233"/>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row>
    <row r="98" spans="1:71" s="1" customFormat="1">
      <c r="A98" s="233"/>
      <c r="B98" s="233"/>
      <c r="C98" s="233"/>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row>
    <row r="99" spans="1:71" s="1" customFormat="1">
      <c r="A99" s="234"/>
      <c r="B99" s="234"/>
      <c r="C99" s="234"/>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row>
    <row r="100" spans="1:71" s="1" customFormat="1">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row>
  </sheetData>
  <autoFilter ref="AR1:AR99" xr:uid="{4124735A-88BB-4158-B2CE-4E92587DFE12}"/>
  <mergeCells count="50">
    <mergeCell ref="A2:AR2"/>
    <mergeCell ref="A3:AR3"/>
    <mergeCell ref="A4:A6"/>
    <mergeCell ref="B4:B6"/>
    <mergeCell ref="C4:C6"/>
    <mergeCell ref="D4:D6"/>
    <mergeCell ref="E4:E6"/>
    <mergeCell ref="F4:F6"/>
    <mergeCell ref="G4:R4"/>
    <mergeCell ref="S4:AD4"/>
    <mergeCell ref="AC5:AD5"/>
    <mergeCell ref="AE5:AF5"/>
    <mergeCell ref="AG5:AH5"/>
    <mergeCell ref="AE4:AP4"/>
    <mergeCell ref="AQ4:AR5"/>
    <mergeCell ref="C7:C23"/>
    <mergeCell ref="C24:C31"/>
    <mergeCell ref="W5:X5"/>
    <mergeCell ref="Y5:Z5"/>
    <mergeCell ref="AA5:AB5"/>
    <mergeCell ref="G5:H5"/>
    <mergeCell ref="I5:J5"/>
    <mergeCell ref="K5:L5"/>
    <mergeCell ref="M5:N5"/>
    <mergeCell ref="O5:P5"/>
    <mergeCell ref="Q5:R5"/>
    <mergeCell ref="S5:T5"/>
    <mergeCell ref="U5:V5"/>
    <mergeCell ref="AO79:AQ79"/>
    <mergeCell ref="AI5:AJ5"/>
    <mergeCell ref="AK5:AL5"/>
    <mergeCell ref="AM5:AN5"/>
    <mergeCell ref="AO5:AP5"/>
    <mergeCell ref="C32:C42"/>
    <mergeCell ref="C43:C46"/>
    <mergeCell ref="C47:C55"/>
    <mergeCell ref="C56:C70"/>
    <mergeCell ref="C71:C77"/>
    <mergeCell ref="A99:C99"/>
    <mergeCell ref="A87:C87"/>
    <mergeCell ref="D87:AQ87"/>
    <mergeCell ref="A88:C88"/>
    <mergeCell ref="D88:AQ88"/>
    <mergeCell ref="A89:C89"/>
    <mergeCell ref="D89:AQ89"/>
    <mergeCell ref="A90:C90"/>
    <mergeCell ref="D90:AQ90"/>
    <mergeCell ref="A96:C96"/>
    <mergeCell ref="A97:C97"/>
    <mergeCell ref="A98:C98"/>
  </mergeCells>
  <pageMargins left="0.7" right="0.7" top="0.75" bottom="0.75" header="0.3" footer="0.3"/>
  <pageSetup scale="2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66C39-92FF-4156-A301-E6F6BC82D6D1}">
  <dimension ref="C5:O35"/>
  <sheetViews>
    <sheetView topLeftCell="A4" workbookViewId="0">
      <selection activeCell="F5" sqref="E5:F6"/>
    </sheetView>
  </sheetViews>
  <sheetFormatPr baseColWidth="10" defaultColWidth="11.53515625" defaultRowHeight="15.5"/>
  <cols>
    <col min="4" max="4" width="12.3046875" bestFit="1" customWidth="1"/>
    <col min="15" max="15" width="13.765625" bestFit="1" customWidth="1"/>
  </cols>
  <sheetData>
    <row r="5" spans="3:14" ht="19.5" thickBot="1">
      <c r="C5" s="151" t="s">
        <v>238</v>
      </c>
      <c r="F5" s="153">
        <v>11000000</v>
      </c>
      <c r="I5" s="154" t="s">
        <v>239</v>
      </c>
    </row>
    <row r="6" spans="3:14" ht="28">
      <c r="C6" s="151" t="s">
        <v>240</v>
      </c>
      <c r="E6" s="153">
        <v>7500000</v>
      </c>
      <c r="I6" s="306" t="s">
        <v>241</v>
      </c>
      <c r="J6" s="306" t="s">
        <v>242</v>
      </c>
      <c r="K6" s="306" t="s">
        <v>243</v>
      </c>
      <c r="L6" s="306" t="s">
        <v>244</v>
      </c>
      <c r="M6" s="306" t="s">
        <v>245</v>
      </c>
      <c r="N6" s="155"/>
    </row>
    <row r="7" spans="3:14" ht="28.5" thickBot="1">
      <c r="C7" s="151" t="s">
        <v>246</v>
      </c>
      <c r="D7" s="153">
        <v>30000000</v>
      </c>
      <c r="I7" s="307"/>
      <c r="J7" s="307"/>
      <c r="K7" s="307"/>
      <c r="L7" s="307"/>
      <c r="M7" s="307"/>
      <c r="N7" s="155"/>
    </row>
    <row r="8" spans="3:14" ht="30">
      <c r="D8" s="152">
        <f>+D7+E6+F5</f>
        <v>48500000</v>
      </c>
      <c r="I8" s="156" t="s">
        <v>247</v>
      </c>
      <c r="J8" s="158" t="s">
        <v>248</v>
      </c>
      <c r="K8" s="299" t="s">
        <v>249</v>
      </c>
      <c r="L8" s="299" t="s">
        <v>250</v>
      </c>
      <c r="M8" s="302">
        <v>18500000</v>
      </c>
      <c r="N8" s="300" t="s">
        <v>251</v>
      </c>
    </row>
    <row r="9" spans="3:14" ht="30">
      <c r="I9" s="156" t="s">
        <v>252</v>
      </c>
      <c r="J9" s="158" t="s">
        <v>253</v>
      </c>
      <c r="K9" s="300"/>
      <c r="L9" s="300"/>
      <c r="M9" s="303"/>
      <c r="N9" s="300"/>
    </row>
    <row r="10" spans="3:14" ht="30">
      <c r="I10" s="156" t="s">
        <v>254</v>
      </c>
      <c r="J10" s="158" t="s">
        <v>255</v>
      </c>
      <c r="K10" s="300"/>
      <c r="L10" s="300"/>
      <c r="M10" s="303"/>
      <c r="N10" s="300"/>
    </row>
    <row r="11" spans="3:14" ht="30">
      <c r="I11" s="156" t="s">
        <v>256</v>
      </c>
      <c r="J11" s="158" t="s">
        <v>257</v>
      </c>
      <c r="K11" s="300"/>
      <c r="L11" s="300"/>
      <c r="M11" s="303"/>
      <c r="N11" s="300"/>
    </row>
    <row r="12" spans="3:14" ht="16" thickBot="1">
      <c r="C12" s="163" t="s">
        <v>238</v>
      </c>
      <c r="D12" s="164"/>
      <c r="E12" s="164"/>
      <c r="F12" s="165">
        <v>12000000</v>
      </c>
      <c r="I12" s="157" t="s">
        <v>258</v>
      </c>
      <c r="J12" s="159" t="s">
        <v>259</v>
      </c>
      <c r="K12" s="301"/>
      <c r="L12" s="301"/>
      <c r="M12" s="304"/>
      <c r="N12" s="300"/>
    </row>
    <row r="13" spans="3:14" ht="30">
      <c r="C13" s="163" t="s">
        <v>240</v>
      </c>
      <c r="D13" s="164"/>
      <c r="E13" s="165">
        <v>18600000</v>
      </c>
      <c r="F13" s="164"/>
      <c r="I13" s="299" t="s">
        <v>260</v>
      </c>
      <c r="J13" s="158" t="s">
        <v>261</v>
      </c>
      <c r="K13" s="299" t="s">
        <v>262</v>
      </c>
      <c r="L13" s="299" t="s">
        <v>263</v>
      </c>
      <c r="M13" s="302">
        <v>100000000</v>
      </c>
      <c r="N13" s="300" t="s">
        <v>264</v>
      </c>
    </row>
    <row r="14" spans="3:14" ht="28">
      <c r="C14" s="163" t="s">
        <v>246</v>
      </c>
      <c r="D14" s="165">
        <v>100000000</v>
      </c>
      <c r="E14" s="164"/>
      <c r="F14" s="164"/>
      <c r="I14" s="300"/>
      <c r="J14" s="158" t="s">
        <v>265</v>
      </c>
      <c r="K14" s="300"/>
      <c r="L14" s="300"/>
      <c r="M14" s="303"/>
      <c r="N14" s="300"/>
    </row>
    <row r="15" spans="3:14" ht="30">
      <c r="D15" s="152">
        <f>+D14+E13+F12</f>
        <v>130600000</v>
      </c>
      <c r="I15" s="300"/>
      <c r="J15" s="158" t="s">
        <v>266</v>
      </c>
      <c r="K15" s="300"/>
      <c r="L15" s="300"/>
      <c r="M15" s="303"/>
      <c r="N15" s="300"/>
    </row>
    <row r="16" spans="3:14" ht="40">
      <c r="D16" s="152">
        <f>+D8+D15</f>
        <v>179100000</v>
      </c>
      <c r="I16" s="300"/>
      <c r="J16" s="158" t="s">
        <v>267</v>
      </c>
      <c r="K16" s="300"/>
      <c r="L16" s="300"/>
      <c r="M16" s="303"/>
      <c r="N16" s="300"/>
    </row>
    <row r="17" spans="9:15" ht="16" thickBot="1">
      <c r="I17" s="301"/>
      <c r="J17" s="159" t="s">
        <v>268</v>
      </c>
      <c r="K17" s="301"/>
      <c r="L17" s="301"/>
      <c r="M17" s="304"/>
      <c r="N17" s="300"/>
    </row>
    <row r="18" spans="9:15" ht="30">
      <c r="I18" s="299" t="s">
        <v>260</v>
      </c>
      <c r="J18" s="158" t="s">
        <v>248</v>
      </c>
      <c r="K18" s="299" t="s">
        <v>262</v>
      </c>
      <c r="L18" s="299" t="s">
        <v>269</v>
      </c>
      <c r="M18" s="302">
        <v>30000000</v>
      </c>
      <c r="N18" s="300" t="s">
        <v>270</v>
      </c>
    </row>
    <row r="19" spans="9:15" ht="30">
      <c r="I19" s="300"/>
      <c r="J19" s="158" t="s">
        <v>253</v>
      </c>
      <c r="K19" s="300"/>
      <c r="L19" s="300"/>
      <c r="M19" s="303"/>
      <c r="N19" s="300"/>
      <c r="O19" s="162">
        <f>+M18+M8</f>
        <v>48500000</v>
      </c>
    </row>
    <row r="20" spans="9:15" ht="30">
      <c r="I20" s="300"/>
      <c r="J20" s="158" t="s">
        <v>255</v>
      </c>
      <c r="K20" s="300"/>
      <c r="L20" s="300"/>
      <c r="M20" s="303"/>
      <c r="N20" s="300"/>
    </row>
    <row r="21" spans="9:15" ht="30">
      <c r="I21" s="300"/>
      <c r="J21" s="158" t="s">
        <v>257</v>
      </c>
      <c r="K21" s="300"/>
      <c r="L21" s="300"/>
      <c r="M21" s="303"/>
      <c r="N21" s="300"/>
    </row>
    <row r="22" spans="9:15" ht="16" thickBot="1">
      <c r="I22" s="301"/>
      <c r="J22" s="159" t="s">
        <v>259</v>
      </c>
      <c r="K22" s="301"/>
      <c r="L22" s="301"/>
      <c r="M22" s="304"/>
      <c r="N22" s="300"/>
    </row>
    <row r="23" spans="9:15" ht="30">
      <c r="I23" s="156" t="s">
        <v>271</v>
      </c>
      <c r="J23" s="158" t="s">
        <v>261</v>
      </c>
      <c r="K23" s="299" t="s">
        <v>249</v>
      </c>
      <c r="L23" s="299" t="s">
        <v>272</v>
      </c>
      <c r="M23" s="302">
        <v>27000000</v>
      </c>
      <c r="N23" s="300" t="s">
        <v>273</v>
      </c>
    </row>
    <row r="24" spans="9:15" ht="20">
      <c r="I24" s="156" t="s">
        <v>252</v>
      </c>
      <c r="J24" s="158" t="s">
        <v>265</v>
      </c>
      <c r="K24" s="300"/>
      <c r="L24" s="300"/>
      <c r="M24" s="303"/>
      <c r="N24" s="300"/>
    </row>
    <row r="25" spans="9:15" ht="30">
      <c r="I25" s="156" t="s">
        <v>254</v>
      </c>
      <c r="J25" s="158" t="s">
        <v>266</v>
      </c>
      <c r="K25" s="300"/>
      <c r="L25" s="300"/>
      <c r="M25" s="303"/>
      <c r="N25" s="300"/>
    </row>
    <row r="26" spans="9:15" ht="40">
      <c r="I26" s="156" t="s">
        <v>274</v>
      </c>
      <c r="J26" s="158" t="s">
        <v>267</v>
      </c>
      <c r="K26" s="300"/>
      <c r="L26" s="300"/>
      <c r="M26" s="303"/>
      <c r="N26" s="300"/>
    </row>
    <row r="27" spans="9:15" ht="30">
      <c r="I27" s="156" t="s">
        <v>275</v>
      </c>
      <c r="J27" s="158" t="s">
        <v>276</v>
      </c>
      <c r="K27" s="300"/>
      <c r="L27" s="300"/>
      <c r="M27" s="303"/>
      <c r="N27" s="300"/>
    </row>
    <row r="28" spans="9:15">
      <c r="I28" s="156" t="s">
        <v>277</v>
      </c>
      <c r="J28" s="160"/>
      <c r="K28" s="300"/>
      <c r="L28" s="300"/>
      <c r="M28" s="303"/>
      <c r="N28" s="300"/>
    </row>
    <row r="29" spans="9:15" ht="16" thickBot="1">
      <c r="I29" s="157" t="s">
        <v>278</v>
      </c>
      <c r="J29" s="161"/>
      <c r="K29" s="301"/>
      <c r="L29" s="301"/>
      <c r="M29" s="304"/>
      <c r="N29" s="300"/>
    </row>
    <row r="30" spans="9:15" ht="30">
      <c r="I30" s="156" t="s">
        <v>279</v>
      </c>
      <c r="J30" s="158" t="s">
        <v>280</v>
      </c>
      <c r="K30" s="299" t="s">
        <v>249</v>
      </c>
      <c r="L30" s="299" t="s">
        <v>281</v>
      </c>
      <c r="M30" s="302">
        <v>3600000</v>
      </c>
      <c r="N30" s="305" t="s">
        <v>282</v>
      </c>
    </row>
    <row r="31" spans="9:15" ht="30">
      <c r="I31" s="156" t="s">
        <v>283</v>
      </c>
      <c r="J31" s="158" t="s">
        <v>253</v>
      </c>
      <c r="K31" s="300"/>
      <c r="L31" s="300"/>
      <c r="M31" s="303"/>
      <c r="N31" s="305"/>
    </row>
    <row r="32" spans="9:15" ht="30">
      <c r="I32" s="156" t="s">
        <v>284</v>
      </c>
      <c r="J32" s="158" t="s">
        <v>285</v>
      </c>
      <c r="K32" s="300"/>
      <c r="L32" s="300"/>
      <c r="M32" s="303"/>
      <c r="N32" s="305"/>
    </row>
    <row r="33" spans="9:14" ht="30">
      <c r="I33" s="156" t="s">
        <v>286</v>
      </c>
      <c r="J33" s="158" t="s">
        <v>287</v>
      </c>
      <c r="K33" s="300"/>
      <c r="L33" s="300"/>
      <c r="M33" s="303"/>
      <c r="N33" s="305"/>
    </row>
    <row r="34" spans="9:14" ht="30">
      <c r="I34" s="156" t="s">
        <v>288</v>
      </c>
      <c r="J34" s="158" t="s">
        <v>289</v>
      </c>
      <c r="K34" s="300"/>
      <c r="L34" s="300"/>
      <c r="M34" s="303"/>
      <c r="N34" s="305"/>
    </row>
    <row r="35" spans="9:14" ht="30.5" thickBot="1">
      <c r="I35" s="157" t="s">
        <v>290</v>
      </c>
      <c r="J35" s="159" t="s">
        <v>291</v>
      </c>
      <c r="K35" s="301"/>
      <c r="L35" s="301"/>
      <c r="M35" s="304"/>
      <c r="N35" s="305"/>
    </row>
  </sheetData>
  <mergeCells count="27">
    <mergeCell ref="I6:I7"/>
    <mergeCell ref="J6:J7"/>
    <mergeCell ref="K6:K7"/>
    <mergeCell ref="L6:L7"/>
    <mergeCell ref="M6:M7"/>
    <mergeCell ref="N8:N12"/>
    <mergeCell ref="I13:I17"/>
    <mergeCell ref="K13:K17"/>
    <mergeCell ref="L13:L17"/>
    <mergeCell ref="M13:M17"/>
    <mergeCell ref="N13:N17"/>
    <mergeCell ref="K8:K12"/>
    <mergeCell ref="L8:L12"/>
    <mergeCell ref="M8:M12"/>
    <mergeCell ref="K30:K35"/>
    <mergeCell ref="L30:L35"/>
    <mergeCell ref="M30:M35"/>
    <mergeCell ref="N30:N35"/>
    <mergeCell ref="I18:I22"/>
    <mergeCell ref="K18:K22"/>
    <mergeCell ref="L18:L22"/>
    <mergeCell ref="M18:M22"/>
    <mergeCell ref="N18:N22"/>
    <mergeCell ref="K23:K29"/>
    <mergeCell ref="L23:L29"/>
    <mergeCell ref="M23:M29"/>
    <mergeCell ref="N23:N2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Analisis_mercado</vt:lpstr>
      <vt:lpstr>Actividades 2025</vt:lpstr>
      <vt:lpstr>Adición</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Andres</dc:creator>
  <cp:keywords/>
  <dc:description/>
  <cp:lastModifiedBy>JUAN SEBASTIAN CARDONA CORREA</cp:lastModifiedBy>
  <cp:revision/>
  <dcterms:created xsi:type="dcterms:W3CDTF">2024-08-27T19:04:22Z</dcterms:created>
  <dcterms:modified xsi:type="dcterms:W3CDTF">2026-09-09T16:44:50Z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2024-08-30T13:07:14Z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440e8b21-324b-47d3-92d7-4d6647800e28</vt:lpwstr>
  </property>
  <property fmtid="{D5CDD505-2E9C-101B-9397-08002B2CF9AE}" pid="8" name="MSIP_Label_fc111285-cafa-4fc9-8a9a-bd902089b24f_ContentBits">
    <vt:lpwstr>0</vt:lpwstr>
  </property>
</Properties>
</file>