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contratacionmtr_cendoj_ramajudicial_gov_co/Documents/Escritorio/CONTRATOS 2026/VIGILANCIA 2026-2027/"/>
    </mc:Choice>
  </mc:AlternateContent>
  <xr:revisionPtr revIDLastSave="0" documentId="8_{E8AE198E-D283-40CF-BEAF-9AB80651807B}" xr6:coauthVersionLast="47" xr6:coauthVersionMax="47" xr10:uidLastSave="{00000000-0000-0000-0000-000000000000}"/>
  <bookViews>
    <workbookView xWindow="-120" yWindow="-120" windowWidth="29040" windowHeight="15720" xr2:uid="{93FA3E00-4510-4E04-9738-1420B3C25091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5" i="1" l="1"/>
  <c r="H24" i="1"/>
  <c r="I24" i="1" s="1"/>
  <c r="J24" i="1" s="1"/>
  <c r="K24" i="1" s="1"/>
  <c r="H23" i="1"/>
  <c r="H22" i="1"/>
  <c r="C11" i="1"/>
  <c r="H10" i="1"/>
  <c r="H9" i="1"/>
  <c r="H8" i="1"/>
  <c r="I8" i="1" s="1"/>
  <c r="J8" i="1" s="1"/>
  <c r="K8" i="1" s="1"/>
  <c r="I23" i="1" l="1"/>
  <c r="J23" i="1" s="1"/>
  <c r="K23" i="1" s="1"/>
  <c r="I22" i="1"/>
  <c r="J22" i="1" s="1"/>
  <c r="K22" i="1" s="1"/>
  <c r="I10" i="1"/>
  <c r="J10" i="1" s="1"/>
  <c r="K10" i="1" s="1"/>
  <c r="I9" i="1"/>
  <c r="J9" i="1" s="1"/>
  <c r="K9" i="1" s="1"/>
  <c r="K11" i="1" l="1"/>
  <c r="K2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H2" authorId="0" shapeId="0" xr:uid="{5CBB74A4-1818-4A32-9298-931CFE56CDB3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0" shapeId="0" xr:uid="{0D7902D5-5CB7-4698-8BD1-B9AC3B7E1C38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<sst xmlns="http://schemas.openxmlformats.org/spreadsheetml/2006/main" count="45" uniqueCount="32">
  <si>
    <t>Variables</t>
  </si>
  <si>
    <t>No. Meses</t>
  </si>
  <si>
    <t>DESDE EL 01 de DICIEMBRE DE 2026 HASTA 31 DE DICIEMBRE DE 2026</t>
  </si>
  <si>
    <t xml:space="preserve">30 DIAS </t>
  </si>
  <si>
    <t>Porcentaje de Valor IVA Unitario Mensual</t>
  </si>
  <si>
    <t>VIGENCIA 2026</t>
  </si>
  <si>
    <t>Item</t>
  </si>
  <si>
    <t>Tipo/ Servicio</t>
  </si>
  <si>
    <t>No. Servicios 2026</t>
  </si>
  <si>
    <t>Dias Base para Liquidar</t>
  </si>
  <si>
    <t>%AYS</t>
  </si>
  <si>
    <t>Valor Unitario Mensual año 2026</t>
  </si>
  <si>
    <t>Valor SEGURO</t>
  </si>
  <si>
    <t>Valor AYS Unitario Mensual 2026</t>
  </si>
  <si>
    <t>Valor IVA Unitario Mensual 2026</t>
  </si>
  <si>
    <t>Valor Unitario servicio 2026</t>
  </si>
  <si>
    <t>Valor Total Año 30 DIAS 2026</t>
  </si>
  <si>
    <r>
      <t xml:space="preserve">A.Servicios de vigilancia física con medio humano, </t>
    </r>
    <r>
      <rPr>
        <b/>
        <sz val="11"/>
        <color theme="1"/>
        <rFont val="Arial"/>
        <family val="2"/>
      </rPr>
      <t>con arma</t>
    </r>
    <r>
      <rPr>
        <sz val="11"/>
        <color theme="1"/>
        <rFont val="Arial"/>
        <family val="2"/>
      </rPr>
      <t>, sin canino, con jornada laboral lunes a viernes (incluyendo festivos) / 12 horas diurnas </t>
    </r>
  </si>
  <si>
    <r>
      <t xml:space="preserve">B.Servicios de vigilancia física con medio humano, </t>
    </r>
    <r>
      <rPr>
        <b/>
        <sz val="11"/>
        <color theme="1"/>
        <rFont val="Arial"/>
        <family val="2"/>
      </rPr>
      <t>sin arma</t>
    </r>
    <r>
      <rPr>
        <sz val="11"/>
        <color theme="1"/>
        <rFont val="Arial"/>
        <family val="2"/>
      </rPr>
      <t>, sin canino, con jornada laboral lunes a viernes (incluyendo festivos) / 12 horas diurnas </t>
    </r>
  </si>
  <si>
    <t>C. Servicios de vigilancia física con medio humano, con arma, sin canino, con jornada laboral 24 horas todo el mes </t>
  </si>
  <si>
    <t>TOTAL 2026</t>
  </si>
  <si>
    <t>DESDE EL 01 de ENERO DE 2027 HASTA 30 DE JUNIO DE 2027</t>
  </si>
  <si>
    <t xml:space="preserve">180 DIAS </t>
  </si>
  <si>
    <r>
      <t xml:space="preserve">Proyectar un aumento del </t>
    </r>
    <r>
      <rPr>
        <b/>
        <sz val="11"/>
        <color theme="1"/>
        <rFont val="Arial"/>
        <family val="2"/>
      </rPr>
      <t>4.80%</t>
    </r>
    <r>
      <rPr>
        <sz val="11"/>
        <color theme="1"/>
        <rFont val="Arial"/>
        <family val="2"/>
      </rPr>
      <t xml:space="preserve"> para el Salario minimo de la vigencia 2027</t>
    </r>
  </si>
  <si>
    <t>VIGENCIA 2027</t>
  </si>
  <si>
    <t>No. Servicios 2027</t>
  </si>
  <si>
    <t>Valor Unitario Mensual año 2027</t>
  </si>
  <si>
    <t>Valor AYS Unitario Mensual 2027</t>
  </si>
  <si>
    <t>Valor IVA Unitario Mensual 2027</t>
  </si>
  <si>
    <t>Valor Unitario servicio 2027</t>
  </si>
  <si>
    <t>Valor Total Año 180 DIAS 2027</t>
  </si>
  <si>
    <t>TOTAL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</si>
</sst>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_-&quot;$&quot;\ * #,##0_-;\-&quot;$&quot;\ * #,##0_-;_-&quot;$&quot;\ * &quot;-&quot;_-;_-@_-"/>
    <numFmt numFmtId="165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2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3" xfId="0" applyFont="1" applyFill="1" applyBorder="1" applyAlignment="1">
      <alignment horizontal="left"/>
    </xf>
    <xf numFmtId="0" fontId="3" fillId="2" borderId="5" xfId="0" applyFont="1" applyFill="1" applyBorder="1"/>
    <xf numFmtId="0" fontId="4" fillId="0" borderId="6" xfId="0" applyFont="1" applyBorder="1"/>
    <xf numFmtId="0" fontId="4" fillId="0" borderId="0" xfId="0" applyFont="1"/>
    <xf numFmtId="0" fontId="4" fillId="0" borderId="7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0" borderId="1" xfId="0" applyFont="1" applyBorder="1"/>
    <xf numFmtId="1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4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justify"/>
    </xf>
    <xf numFmtId="0" fontId="4" fillId="0" borderId="1" xfId="0" applyFont="1" applyBorder="1" applyAlignment="1">
      <alignment horizontal="center"/>
    </xf>
    <xf numFmtId="44" fontId="8" fillId="0" borderId="1" xfId="1" applyFont="1" applyFill="1" applyBorder="1" applyAlignment="1">
      <alignment vertical="center"/>
    </xf>
    <xf numFmtId="44" fontId="4" fillId="0" borderId="1" xfId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4" fontId="5" fillId="0" borderId="1" xfId="2" applyFont="1" applyFill="1" applyBorder="1" applyAlignment="1">
      <alignment horizontal="center"/>
    </xf>
    <xf numFmtId="0" fontId="4" fillId="0" borderId="1" xfId="0" applyFont="1" applyBorder="1" applyAlignment="1">
      <alignment horizontal="center" vertical="justify"/>
    </xf>
    <xf numFmtId="0" fontId="2" fillId="0" borderId="1" xfId="0" applyFont="1" applyBorder="1"/>
    <xf numFmtId="165" fontId="2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0B17-37F1-48E8-BC7B-BE22E2B41DFD}">
  <dimension ref="A1:K25"/>
  <sheetViews>
    <sheetView tabSelected="1" workbookViewId="0">
      <selection activeCell="N10" sqref="N10"/>
    </sheetView>
  </sheetViews>
  <sheetFormatPr baseColWidth="10" defaultRowHeight="15" x14ac:dyDescent="0.25"/>
  <cols>
    <col min="2" max="2" width="41.140625" customWidth="1"/>
    <col min="6" max="6" width="21.140625" customWidth="1"/>
    <col min="8" max="8" width="16.42578125" customWidth="1"/>
    <col min="9" max="9" width="21.5703125" customWidth="1"/>
    <col min="10" max="10" width="18.140625" customWidth="1"/>
    <col min="11" max="11" width="27.85546875" customWidth="1"/>
  </cols>
  <sheetData>
    <row r="1" spans="1:11" x14ac:dyDescent="0.25">
      <c r="A1" s="36">
        <v>2026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7" t="s">
        <v>0</v>
      </c>
      <c r="B2" s="38"/>
      <c r="C2" s="38"/>
      <c r="D2" s="38"/>
      <c r="E2" s="38"/>
      <c r="F2" s="39"/>
      <c r="G2" s="1"/>
      <c r="H2" s="2" t="s">
        <v>1</v>
      </c>
      <c r="I2" s="3"/>
      <c r="J2" s="4"/>
      <c r="K2" s="5"/>
    </row>
    <row r="3" spans="1:11" x14ac:dyDescent="0.25">
      <c r="A3" s="30" t="s">
        <v>2</v>
      </c>
      <c r="B3" s="30"/>
      <c r="C3" s="30"/>
      <c r="D3" s="30"/>
      <c r="E3" s="30"/>
      <c r="F3" s="30"/>
      <c r="G3" s="6"/>
      <c r="H3" s="7" t="s">
        <v>3</v>
      </c>
      <c r="I3" s="8"/>
      <c r="J3" s="8"/>
      <c r="K3" s="9"/>
    </row>
    <row r="4" spans="1:11" x14ac:dyDescent="0.25">
      <c r="A4" s="31" t="s">
        <v>4</v>
      </c>
      <c r="B4" s="31"/>
      <c r="C4" s="31"/>
      <c r="D4" s="31"/>
      <c r="E4" s="31"/>
      <c r="F4" s="31"/>
      <c r="G4" s="10"/>
      <c r="H4" s="11">
        <v>0.19</v>
      </c>
      <c r="I4" s="8"/>
      <c r="J4" s="8"/>
      <c r="K4" s="8"/>
    </row>
    <row r="5" spans="1:11" x14ac:dyDescent="0.25">
      <c r="A5" s="8"/>
      <c r="B5" s="8"/>
      <c r="C5" s="8"/>
      <c r="D5" s="8"/>
      <c r="E5" s="8"/>
      <c r="F5" s="8"/>
      <c r="G5" s="8"/>
      <c r="H5" s="12" t="s">
        <v>5</v>
      </c>
      <c r="I5" s="12"/>
      <c r="J5" s="12"/>
      <c r="K5" s="12"/>
    </row>
    <row r="6" spans="1:11" ht="45" x14ac:dyDescent="0.25">
      <c r="A6" s="13" t="s">
        <v>6</v>
      </c>
      <c r="B6" s="13" t="s">
        <v>7</v>
      </c>
      <c r="C6" s="13" t="s">
        <v>8</v>
      </c>
      <c r="D6" s="13" t="s">
        <v>9</v>
      </c>
      <c r="E6" s="13" t="s">
        <v>10</v>
      </c>
      <c r="F6" s="13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4" t="s">
        <v>16</v>
      </c>
    </row>
    <row r="7" spans="1:1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1" ht="30.75" customHeight="1" x14ac:dyDescent="0.25">
      <c r="A8" s="16">
        <v>1</v>
      </c>
      <c r="B8" s="17" t="s">
        <v>17</v>
      </c>
      <c r="C8" s="18">
        <v>15</v>
      </c>
      <c r="D8" s="18">
        <v>30</v>
      </c>
      <c r="E8" s="11">
        <v>0.1</v>
      </c>
      <c r="F8" s="19"/>
      <c r="G8" s="20"/>
      <c r="H8" s="21">
        <f>+(F8+G8)*E8</f>
        <v>0</v>
      </c>
      <c r="I8" s="21">
        <f>+(F8+G8+H8)*10%*19%</f>
        <v>0</v>
      </c>
      <c r="J8" s="21">
        <f>SUM(F8:I8)</f>
        <v>0</v>
      </c>
      <c r="K8" s="22">
        <f>C8*J8</f>
        <v>0</v>
      </c>
    </row>
    <row r="9" spans="1:11" ht="58.5" x14ac:dyDescent="0.25">
      <c r="A9" s="16">
        <v>2</v>
      </c>
      <c r="B9" s="17" t="s">
        <v>18</v>
      </c>
      <c r="C9" s="18">
        <v>2</v>
      </c>
      <c r="D9" s="18">
        <v>30</v>
      </c>
      <c r="E9" s="11">
        <v>0.08</v>
      </c>
      <c r="F9" s="19"/>
      <c r="G9" s="20"/>
      <c r="H9" s="21">
        <f>+(F9+G9)*E9</f>
        <v>0</v>
      </c>
      <c r="I9" s="21">
        <f>+(F9+G9+H9)*10%*19%</f>
        <v>0</v>
      </c>
      <c r="J9" s="21">
        <f>SUM(F9:I9)</f>
        <v>0</v>
      </c>
      <c r="K9" s="22">
        <f t="shared" ref="K9:K10" si="0">C9*J9</f>
        <v>0</v>
      </c>
    </row>
    <row r="10" spans="1:11" ht="42.75" x14ac:dyDescent="0.25">
      <c r="A10" s="16">
        <v>3</v>
      </c>
      <c r="B10" s="23" t="s">
        <v>19</v>
      </c>
      <c r="C10" s="7">
        <v>4</v>
      </c>
      <c r="D10" s="18">
        <v>30</v>
      </c>
      <c r="E10" s="11">
        <v>0.1</v>
      </c>
      <c r="F10" s="19"/>
      <c r="G10" s="20"/>
      <c r="H10" s="21">
        <f>+(F10+G10)*E10</f>
        <v>0</v>
      </c>
      <c r="I10" s="21">
        <f>+(F10+G10+H10)*10%*19%</f>
        <v>0</v>
      </c>
      <c r="J10" s="21">
        <f>SUM(F10:I10)</f>
        <v>0</v>
      </c>
      <c r="K10" s="22">
        <f t="shared" si="0"/>
        <v>0</v>
      </c>
    </row>
    <row r="11" spans="1:11" x14ac:dyDescent="0.25">
      <c r="A11" s="15"/>
      <c r="B11" s="15"/>
      <c r="C11" s="15">
        <f>SUM(C8:C10)</f>
        <v>21</v>
      </c>
      <c r="D11" s="35" t="s">
        <v>5</v>
      </c>
      <c r="E11" s="35"/>
      <c r="F11" s="35"/>
      <c r="G11" s="35"/>
      <c r="H11" s="35"/>
      <c r="I11" s="35"/>
      <c r="J11" s="24" t="s">
        <v>20</v>
      </c>
      <c r="K11" s="25">
        <f>SUM(K8:K10)</f>
        <v>0</v>
      </c>
    </row>
    <row r="15" spans="1:11" x14ac:dyDescent="0.25">
      <c r="A15" s="36">
        <v>2027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</row>
    <row r="16" spans="1:11" x14ac:dyDescent="0.25">
      <c r="A16" s="29" t="s">
        <v>0</v>
      </c>
      <c r="B16" s="29"/>
      <c r="C16" s="29"/>
      <c r="D16" s="29"/>
      <c r="E16" s="29"/>
      <c r="F16" s="29"/>
      <c r="G16" s="26"/>
      <c r="H16" s="27" t="s">
        <v>1</v>
      </c>
      <c r="I16" s="8"/>
      <c r="J16" s="8"/>
      <c r="K16" s="8"/>
    </row>
    <row r="17" spans="1:11" x14ac:dyDescent="0.25">
      <c r="A17" s="30" t="s">
        <v>21</v>
      </c>
      <c r="B17" s="30"/>
      <c r="C17" s="30"/>
      <c r="D17" s="30"/>
      <c r="E17" s="30"/>
      <c r="F17" s="30"/>
      <c r="G17" s="6"/>
      <c r="H17" s="7" t="s">
        <v>22</v>
      </c>
      <c r="I17" s="8"/>
      <c r="J17" s="8"/>
      <c r="K17" s="9"/>
    </row>
    <row r="18" spans="1:11" x14ac:dyDescent="0.25">
      <c r="A18" s="31" t="s">
        <v>4</v>
      </c>
      <c r="B18" s="31"/>
      <c r="C18" s="31"/>
      <c r="D18" s="31"/>
      <c r="E18" s="31"/>
      <c r="F18" s="31"/>
      <c r="G18" s="10"/>
      <c r="H18" s="11">
        <v>0.19</v>
      </c>
      <c r="I18" s="8"/>
      <c r="J18" s="8"/>
      <c r="K18" s="8"/>
    </row>
    <row r="19" spans="1:11" x14ac:dyDescent="0.25">
      <c r="A19" s="32" t="s">
        <v>23</v>
      </c>
      <c r="B19" s="33"/>
      <c r="C19" s="33"/>
      <c r="D19" s="33"/>
      <c r="E19" s="33"/>
      <c r="F19" s="33"/>
      <c r="G19" s="34"/>
      <c r="H19" s="12" t="s">
        <v>24</v>
      </c>
      <c r="I19" s="12"/>
      <c r="J19" s="12"/>
      <c r="K19" s="12"/>
    </row>
    <row r="20" spans="1:11" ht="45" x14ac:dyDescent="0.25">
      <c r="A20" s="13" t="s">
        <v>6</v>
      </c>
      <c r="B20" s="13" t="s">
        <v>7</v>
      </c>
      <c r="C20" s="13" t="s">
        <v>25</v>
      </c>
      <c r="D20" s="13" t="s">
        <v>9</v>
      </c>
      <c r="E20" s="13" t="s">
        <v>10</v>
      </c>
      <c r="F20" s="13" t="s">
        <v>26</v>
      </c>
      <c r="G20" s="13" t="s">
        <v>12</v>
      </c>
      <c r="H20" s="13" t="s">
        <v>27</v>
      </c>
      <c r="I20" s="13" t="s">
        <v>28</v>
      </c>
      <c r="J20" s="13" t="s">
        <v>29</v>
      </c>
      <c r="K20" s="14" t="s">
        <v>30</v>
      </c>
    </row>
    <row r="21" spans="1:1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1:11" ht="58.5" x14ac:dyDescent="0.25">
      <c r="A22" s="16">
        <v>1</v>
      </c>
      <c r="B22" s="17" t="s">
        <v>17</v>
      </c>
      <c r="C22" s="18">
        <v>15</v>
      </c>
      <c r="D22" s="18">
        <v>180</v>
      </c>
      <c r="E22" s="11">
        <v>0.1</v>
      </c>
      <c r="F22" s="19"/>
      <c r="G22" s="20"/>
      <c r="H22" s="21">
        <f t="shared" ref="H22:H23" si="1">+(F22+G22)*E22</f>
        <v>0</v>
      </c>
      <c r="I22" s="21">
        <f>+(F22+G22+H22)*10%*19%</f>
        <v>0</v>
      </c>
      <c r="J22" s="21">
        <f>SUM(F22:I22)</f>
        <v>0</v>
      </c>
      <c r="K22" s="22">
        <f>(+J22*C22)*6</f>
        <v>0</v>
      </c>
    </row>
    <row r="23" spans="1:11" ht="58.5" x14ac:dyDescent="0.25">
      <c r="A23" s="16">
        <v>2</v>
      </c>
      <c r="B23" s="17" t="s">
        <v>18</v>
      </c>
      <c r="C23" s="18">
        <v>2</v>
      </c>
      <c r="D23" s="18">
        <v>180</v>
      </c>
      <c r="E23" s="11">
        <v>0.08</v>
      </c>
      <c r="F23" s="19"/>
      <c r="G23" s="20"/>
      <c r="H23" s="21">
        <f t="shared" si="1"/>
        <v>0</v>
      </c>
      <c r="I23" s="21">
        <f>+(F23+G23+H23)*10%*19%</f>
        <v>0</v>
      </c>
      <c r="J23" s="21">
        <f>SUM(F23:I23)</f>
        <v>0</v>
      </c>
      <c r="K23" s="22">
        <f>(+J23*C23)*6</f>
        <v>0</v>
      </c>
    </row>
    <row r="24" spans="1:11" ht="42.75" x14ac:dyDescent="0.25">
      <c r="A24" s="16">
        <v>3</v>
      </c>
      <c r="B24" s="23" t="s">
        <v>19</v>
      </c>
      <c r="C24" s="7">
        <v>4</v>
      </c>
      <c r="D24" s="18">
        <v>180</v>
      </c>
      <c r="E24" s="11">
        <v>0.1</v>
      </c>
      <c r="F24" s="19"/>
      <c r="G24" s="20"/>
      <c r="H24" s="21">
        <f>+(F24+G24)*E24</f>
        <v>0</v>
      </c>
      <c r="I24" s="21">
        <f>+(F24+G24+H24)*10%*19%</f>
        <v>0</v>
      </c>
      <c r="J24" s="21">
        <f>SUM(F24:I24)</f>
        <v>0</v>
      </c>
      <c r="K24" s="22">
        <f>(+J24*C24)*6</f>
        <v>0</v>
      </c>
    </row>
    <row r="25" spans="1:11" x14ac:dyDescent="0.25">
      <c r="A25" s="15"/>
      <c r="B25" s="15"/>
      <c r="C25" s="28">
        <f>SUM(C22:C24)</f>
        <v>21</v>
      </c>
      <c r="D25" s="35" t="s">
        <v>24</v>
      </c>
      <c r="E25" s="35"/>
      <c r="F25" s="35"/>
      <c r="G25" s="35"/>
      <c r="H25" s="35"/>
      <c r="I25" s="35"/>
      <c r="J25" s="24" t="s">
        <v>31</v>
      </c>
      <c r="K25" s="25">
        <f>SUM(K22:K24)</f>
        <v>0</v>
      </c>
    </row>
  </sheetData>
  <mergeCells count="11">
    <mergeCell ref="A15:K15"/>
    <mergeCell ref="A1:K1"/>
    <mergeCell ref="A2:F2"/>
    <mergeCell ref="A3:F3"/>
    <mergeCell ref="A4:F4"/>
    <mergeCell ref="D11:I11"/>
    <mergeCell ref="A16:F16"/>
    <mergeCell ref="A17:F17"/>
    <mergeCell ref="A18:F18"/>
    <mergeCell ref="A19:G19"/>
    <mergeCell ref="D25:I25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Yezid Jose Martinez Gomez</dc:creator>
  <cp:lastModifiedBy>Contratación - Córdoba - Montería</cp:lastModifiedBy>
  <dcterms:created xsi:type="dcterms:W3CDTF">2026-10-22T19:12:19Z</dcterms:created>
  <dcterms:modified xsi:type="dcterms:W3CDTF">2026-10-22T19:32:58Z</dcterms:modified>
</cp:coreProperties>
</file>