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España\2026\04 Estudios Previos\06. Bruselas, Idolos, Tesalia\"/>
    </mc:Choice>
  </mc:AlternateContent>
  <xr:revisionPtr revIDLastSave="0" documentId="13_ncr:1_{99069BA5-0918-42C0-816A-D1565688BA38}" xr6:coauthVersionLast="47" xr6:coauthVersionMax="47" xr10:uidLastSave="{00000000-0000-0000-0000-000000000000}"/>
  <bookViews>
    <workbookView xWindow="-105" yWindow="0" windowWidth="14610" windowHeight="15585" firstSheet="1" activeTab="2" xr2:uid="{00000000-000D-0000-FFFF-FFFF00000000}"/>
  </bookViews>
  <sheets>
    <sheet name="FORMULARIO 1-tesalia " sheetId="6" r:id="rId1"/>
    <sheet name="FORMULARIO 1 - idolos " sheetId="5" r:id="rId2"/>
    <sheet name="FORMULARIO 1-Bruselas " sheetId="7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 localSheetId="2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 localSheetId="2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 localSheetId="2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 localSheetId="2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 localSheetId="2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 localSheetId="2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 localSheetId="2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 localSheetId="2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 localSheetId="2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 localSheetId="2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 localSheetId="2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 localSheetId="2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 localSheetId="2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 localSheetId="2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 localSheetId="2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 localSheetId="2">Scheduled_Payment+Extra_Payment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 localSheetId="2">Scheduled_Payment+Extra_Payment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 localSheetId="2">Scheduled_Payment+Extra_Payment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 localSheetId="2">Scheduled_Payment+Extra_Payment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 localSheetId="2">Scheduled_Payment+Extra_Payment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2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 localSheetId="2">[2]!absc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2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 localSheetId="2">Scheduled_Payment+Extra_Payment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 localSheetId="2">Scheduled_Payment+Extra_Payment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 localSheetId="2">Scheduled_Payment+Extra_Payment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 localSheetId="2">Scheduled_Payment+Extra_Payment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 localSheetId="2">Scheduled_Payment+Extra_Payment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 localSheetId="2">[2]!absc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2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 localSheetId="2">[2]!absc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2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 localSheetId="2">Scheduled_Payment+Extra_Payment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 localSheetId="2">Scheduled_Payment+Extra_Payment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 localSheetId="2">Scheduled_Payment+Extra_Payment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 localSheetId="2">Scheduled_Payment+Extra_Payment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 localSheetId="2">Scheduled_Payment+Extra_Payment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 localSheetId="2">[2]!absc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2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 localSheetId="2">[2]!absc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2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2">Scheduled_Payment+Extra_Payment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 localSheetId="2">[2]!absc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2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2">Scheduled_Payment+Extra_Payment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 localSheetId="2">[2]!absc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2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 localSheetId="2">Scheduled_Payment+Extra_Payment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2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2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2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2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2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2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2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2">#REF!</definedName>
    <definedName name="__APU221" localSheetId="0">#REF!</definedName>
    <definedName name="__APU221">#REF!</definedName>
    <definedName name="__APU465" localSheetId="1">[2]!absc</definedName>
    <definedName name="__APU465" localSheetId="2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 localSheetId="2">IF([5]!Loan_Amount*[5]!Interest_Rate*[5]!Loan_Years*[5]!Loan_Start&gt;0,1,0)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2">#REF!</definedName>
    <definedName name="__PJ50" localSheetId="0">#REF!</definedName>
    <definedName name="__PJ50">#REF!</definedName>
    <definedName name="__pj51" localSheetId="1">#REF!</definedName>
    <definedName name="__pj51" localSheetId="2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2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2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2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2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2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2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2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idolos '!$C$10:$I$56</definedName>
    <definedName name="_xlnm._FilterDatabase" localSheetId="2" hidden="1">'FORMULARIO 1-Bruselas '!$C$10:$I$56</definedName>
    <definedName name="_xlnm._FilterDatabase" localSheetId="0" hidden="1">'FORMULARIO 1-tesalia '!$C$9:$I$55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2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2">#REF!</definedName>
    <definedName name="_PJ50" localSheetId="0">#REF!</definedName>
    <definedName name="_PJ50">#REF!</definedName>
    <definedName name="_pj51" localSheetId="1">#REF!</definedName>
    <definedName name="_pj51" localSheetId="2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2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2">#REF!</definedName>
    <definedName name="A" localSheetId="0">#REF!</definedName>
    <definedName name="A">#REF!</definedName>
    <definedName name="A_impresión_IM" localSheetId="1">#REF!</definedName>
    <definedName name="A_impresión_IM" localSheetId="2">#REF!</definedName>
    <definedName name="A_impresión_IM" localSheetId="0">#REF!</definedName>
    <definedName name="A_impresión_IM">#REF!</definedName>
    <definedName name="A000" localSheetId="1">[11]!absc</definedName>
    <definedName name="A000" localSheetId="2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1">[12]!absc</definedName>
    <definedName name="AA" localSheetId="2">[12]!absc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2">[14]!absc</definedName>
    <definedName name="absc" localSheetId="0">[14]!absc</definedName>
    <definedName name="absc">[15]!absc</definedName>
    <definedName name="absc_" localSheetId="1">[14]!absc</definedName>
    <definedName name="absc_" localSheetId="2">[14]!absc</definedName>
    <definedName name="absc_" localSheetId="0">[14]!absc</definedName>
    <definedName name="absc_">[16]!absc</definedName>
    <definedName name="absc_1" localSheetId="1">[14]!absc</definedName>
    <definedName name="absc_1" localSheetId="2">[14]!absc</definedName>
    <definedName name="absc_1" localSheetId="0">[14]!absc</definedName>
    <definedName name="absc_1">[16]!absc</definedName>
    <definedName name="absc1" localSheetId="1">#N/A</definedName>
    <definedName name="absc1" localSheetId="2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2">#N/A</definedName>
    <definedName name="adoc1" localSheetId="0">#N/A</definedName>
    <definedName name="adoc1">[17]!absc</definedName>
    <definedName name="ADOC125" localSheetId="1">[17]!absc</definedName>
    <definedName name="ADOC125" localSheetId="2">[17]!absc</definedName>
    <definedName name="ADOC125" localSheetId="0">[17]!absc</definedName>
    <definedName name="ADOC125">[17]!absc</definedName>
    <definedName name="adoq" localSheetId="1">#N/A</definedName>
    <definedName name="adoq" localSheetId="2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2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2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2">#REF!</definedName>
    <definedName name="APU221.1" localSheetId="0">#REF!</definedName>
    <definedName name="APU221.1">#REF!</definedName>
    <definedName name="APU221.2" localSheetId="1">#REF!</definedName>
    <definedName name="APU221.2" localSheetId="2">#REF!</definedName>
    <definedName name="APU221.2" localSheetId="0">#REF!</definedName>
    <definedName name="APU221.2">#REF!</definedName>
    <definedName name="APU5P" localSheetId="1">[2]!absc</definedName>
    <definedName name="APU5P" localSheetId="2">[2]!absc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idolos '!$A$1:$J$68</definedName>
    <definedName name="_xlnm.Print_Area" localSheetId="2">'FORMULARIO 1-Bruselas '!$A$1:$J$65</definedName>
    <definedName name="_xlnm.Print_Area" localSheetId="0">'FORMULARIO 1-tesalia '!$A$1:$J$67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2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2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2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2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sg" localSheetId="2">Scheduled_Payment+Extra_Payment</definedName>
    <definedName name="dsgsg" localSheetId="0">Scheduled_Payment+Extra_Payment</definedName>
    <definedName name="dsgsg">Scheduled_Payment+Extra_Payment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2">Scheduled_Payment+Extra_Payment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2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2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2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2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1">[60]!absc</definedName>
    <definedName name="FOTOS" localSheetId="2">[60]!absc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2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2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2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2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2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[12]!absc</definedName>
    <definedName name="La" localSheetId="2">[12]!absc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2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2">#N/A</definedName>
    <definedName name="LOCA" localSheetId="0">#N/A</definedName>
    <definedName name="LOCA">[30]!absc</definedName>
    <definedName name="LOCA1" localSheetId="1">#N/A</definedName>
    <definedName name="LOCA1" localSheetId="2">#N/A</definedName>
    <definedName name="LOCA1" localSheetId="0">#N/A</definedName>
    <definedName name="LOCA1">[30]!absc</definedName>
    <definedName name="LOCA2" localSheetId="1">[74]!absc</definedName>
    <definedName name="LOCA2" localSheetId="2">[74]!absc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2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2">#REF!</definedName>
    <definedName name="NOMBRE" localSheetId="0">#REF!</definedName>
    <definedName name="NOMBRE">#REF!</definedName>
    <definedName name="NOVIEMBRE" localSheetId="1">MATCH(0.01,[5]!End_Bal,-1)+1</definedName>
    <definedName name="NOVIEMBRE" localSheetId="2">MATCH(0.01,[5]!End_Bal,-1)+1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2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2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2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2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2">[14]!absc</definedName>
    <definedName name="PRUEBA" localSheetId="0">[14]!absc</definedName>
    <definedName name="PRUEBA">[88]!absc</definedName>
    <definedName name="prueba1" localSheetId="1">[14]!absc</definedName>
    <definedName name="prueba1" localSheetId="2">[14]!absc</definedName>
    <definedName name="prueba1" localSheetId="0">[14]!absc</definedName>
    <definedName name="prueba1">[89]!absc</definedName>
    <definedName name="PRUEBA2" localSheetId="1">#REF!</definedName>
    <definedName name="PRUEBA2" localSheetId="2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2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2">Scheduled_Payment+Extra_Payment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2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dsdg" localSheetId="2">[2]!absc</definedName>
    <definedName name="sgdsdg" localSheetId="0">[2]!absc</definedName>
    <definedName name="sgdsdg">[2]!absc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2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2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2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2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2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2">#REF!</definedName>
    <definedName name="valor1" localSheetId="0">#REF!</definedName>
    <definedName name="valor1">#REF!</definedName>
    <definedName name="valor2" localSheetId="1">#REF!</definedName>
    <definedName name="valor2" localSheetId="2">#REF!</definedName>
    <definedName name="valor2" localSheetId="0">#REF!</definedName>
    <definedName name="valor2">#REF!</definedName>
    <definedName name="VALOR3" localSheetId="1">#REF!</definedName>
    <definedName name="VALOR3" localSheetId="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 localSheetId="2">Scheduled_Payment+Extra_Payment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2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2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2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2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2">'[38]A. P. U.'!#REF!</definedName>
    <definedName name="ZZZZZZZZZZZ" localSheetId="0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3" i="6" l="1"/>
  <c r="H71" i="7"/>
  <c r="H49" i="7" l="1"/>
  <c r="E17" i="7"/>
  <c r="H14" i="6"/>
  <c r="H52" i="7"/>
  <c r="E19" i="7" l="1"/>
  <c r="E18" i="7"/>
  <c r="E16" i="7"/>
  <c r="H16" i="7" l="1"/>
  <c r="H17" i="7"/>
  <c r="H18" i="7"/>
  <c r="H19" i="7"/>
  <c r="E15" i="7"/>
  <c r="H15" i="7" s="1"/>
  <c r="E20" i="5" l="1"/>
  <c r="E19" i="5"/>
  <c r="E21" i="5"/>
  <c r="H21" i="5" s="1"/>
  <c r="H49" i="5"/>
  <c r="H33" i="6"/>
  <c r="H54" i="6"/>
  <c r="H48" i="6"/>
  <c r="H47" i="6"/>
  <c r="E18" i="6"/>
  <c r="E17" i="6"/>
  <c r="H69" i="7" l="1"/>
  <c r="E17" i="5"/>
  <c r="E16" i="5"/>
  <c r="E18" i="5"/>
  <c r="E15" i="5"/>
  <c r="E19" i="6" l="1"/>
  <c r="E20" i="6"/>
  <c r="H20" i="6" s="1"/>
  <c r="E16" i="6"/>
  <c r="E15" i="6"/>
  <c r="E14" i="6"/>
  <c r="E20" i="7" l="1"/>
  <c r="H20" i="7" s="1"/>
  <c r="H34" i="7" s="1"/>
  <c r="H50" i="5" l="1"/>
  <c r="H20" i="5"/>
  <c r="H19" i="5"/>
  <c r="H18" i="5"/>
  <c r="H17" i="5"/>
  <c r="H16" i="5"/>
  <c r="H15" i="5"/>
  <c r="E25" i="6"/>
  <c r="H52" i="5"/>
  <c r="H51" i="5"/>
  <c r="H48" i="5"/>
  <c r="H55" i="5" l="1"/>
  <c r="H34" i="5"/>
  <c r="H36" i="5" s="1"/>
  <c r="H56" i="5" s="1"/>
  <c r="H58" i="5" l="1"/>
  <c r="H59" i="5" s="1"/>
  <c r="H60" i="5" s="1"/>
  <c r="H15" i="6"/>
  <c r="H74" i="5" l="1"/>
  <c r="F75" i="6"/>
  <c r="H36" i="7"/>
  <c r="H50" i="7"/>
  <c r="H49" i="6" l="1"/>
  <c r="H51" i="7" l="1"/>
  <c r="H55" i="7" s="1"/>
  <c r="H19" i="6" l="1"/>
  <c r="H18" i="6"/>
  <c r="H17" i="6"/>
  <c r="H50" i="6" l="1"/>
  <c r="H51" i="6"/>
  <c r="H16" i="6"/>
  <c r="H35" i="6" s="1"/>
  <c r="H55" i="6" s="1"/>
  <c r="H57" i="6" l="1"/>
  <c r="H58" i="6" s="1"/>
  <c r="H56" i="7" l="1"/>
  <c r="H58" i="7" s="1"/>
  <c r="H59" i="7" l="1"/>
  <c r="H60" i="7" s="1"/>
  <c r="H68" i="7" s="1"/>
  <c r="H59" i="6"/>
  <c r="H70" i="6" s="1"/>
  <c r="H71" i="6" l="1"/>
  <c r="H72" i="5"/>
  <c r="H71" i="5"/>
</calcChain>
</file>

<file path=xl/sharedStrings.xml><?xml version="1.0" encoding="utf-8"?>
<sst xmlns="http://schemas.openxmlformats.org/spreadsheetml/2006/main" count="215" uniqueCount="91">
  <si>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</si>
  <si>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</si>
  <si>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</si>
  <si>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</si>
  <si>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DETALLADO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</si>
  <si>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</si>
  <si>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CANT.</t>
  </si>
  <si>
    <t>CARGO / OFICIO</t>
  </si>
  <si>
    <t>COSTOS DE PERSONAL</t>
  </si>
  <si>
    <t>PRIMA REGIONAL</t>
  </si>
  <si>
    <t>PARTICIPACIÓN</t>
  </si>
  <si>
    <t>VALOR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</si>
  <si>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</si>
  <si>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</si>
  <si>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</si>
  <si>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</si>
  <si>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</si>
  <si>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</si>
  <si>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</si>
  <si>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</si>
  <si>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</si>
  <si>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</si>
  <si>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</si>
  <si>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</si>
  <si>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</si>
  <si>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</si>
  <si>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</si>
  <si>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</si>
  <si>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</si>
  <si>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</si>
  <si>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</si>
  <si>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</si>
  <si>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</si>
  <si>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</si>
  <si>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</si>
  <si>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</si>
  <si>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</si>
  <si>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</si>
  <si>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</si>
  <si>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</si>
  <si>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</si>
  <si>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</si>
  <si>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</si>
  <si>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</si>
  <si>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</si>
  <si>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</si>
  <si>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</si>
  <si>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</si>
  <si>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</si>
  <si>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</si>
  <si>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UND</t>
  </si>
  <si>
    <t>MES</t>
  </si>
  <si>
    <t>Alquiler de equipos de topografia</t>
  </si>
  <si>
    <t xml:space="preserve">FORMULARIO 1 - DETALLADO </t>
  </si>
  <si>
    <t xml:space="preserve">Transporte en Vehiculo </t>
  </si>
  <si>
    <t>Trnasporte en vehiculo</t>
  </si>
  <si>
    <t>Transporte en vehiculo</t>
  </si>
  <si>
    <t>Ensayos de laboratorio : densidades , ensayos de resistencia a la compresión, ensayo de asentamiento</t>
  </si>
  <si>
    <t>Profesional SST   (duracion 4 meses)</t>
  </si>
  <si>
    <t>NOTA: Para el Director de interventoria y residente de interventoria , cuentan con un mes más (5Meses) para liquidar contrato.</t>
  </si>
  <si>
    <t>Director General de Interventoría:(duracion 7 meses)</t>
  </si>
  <si>
    <t>Residente de Interventoría : (duracion 7 meses)</t>
  </si>
  <si>
    <t>Profesional  SST   (duracion 6 meses)</t>
  </si>
  <si>
    <t>profesional  Topografía: (duracion 6 meses)</t>
  </si>
  <si>
    <t>Secretaria</t>
  </si>
  <si>
    <t>Residente de Interventoría: (duracion 13 meses)</t>
  </si>
  <si>
    <t>Profesional en  Topografía: (duracion 12 meses)</t>
  </si>
  <si>
    <t>NOTA: Para el Director de interventoria y residente de interventoria , cuentan con un mes más (7 Meses) para liquidar contrato.</t>
  </si>
  <si>
    <t>NOTA: Para el Director de interventoria y residente de interventoria , cuentan con un mes más (13 Meses) para liquidar contrato.</t>
  </si>
  <si>
    <t>Profesional Geotecnia   (duracion 3 meses)</t>
  </si>
  <si>
    <t>Ejecutar la Interventoría Contractual, Técnica, Administrativa, Financiera, Contable, Ambiental, Social y Jurídica para la ejecución del proyecto de obra denominado : "OPTIMIZACION DEL SISTEMA DE ACUEDUCTO DEL MUNICIPIO DE TESALIA, DEPARTAMENTO DEL HUILA"</t>
  </si>
  <si>
    <t>Residente de Interventoría: (duracion 3 meses)</t>
  </si>
  <si>
    <t>Profesional en  Topografía: (duracion 3 meses)</t>
  </si>
  <si>
    <t>Ejecutar la Interventoría Contractual, Técnica, Administrativa, Financiera, Contable, Ambiental, Social y Jurídica para la ejecución del proyecto de obra denominado : CONSTRUCCION SISTEMA DE ACUEDUCTO IDOLOS- EL TIGRE FASE I MUNICIPIO DE ISNOS DPTO DEL HUILA</t>
  </si>
  <si>
    <t>Ejecutar la Interventoría Contractual, Técnica, Administrativa, Financiera, Contable, Ambiental, Social y Jurídica para la ejecución del proyecto de obra denominado : "REPOSICION ALCANTARILLADO SANITARIO Y CONSTRUCCION DE COLECTORES PLUVIALES DE LA FASE I DEL CORREGIMIENTO DE BRUSELAS MPIO DE PITALITO, DPTO DEL HUILA"</t>
  </si>
  <si>
    <t>Alquiler de oficina</t>
  </si>
  <si>
    <t xml:space="preserve">Gastos de oficina </t>
  </si>
  <si>
    <t>Servicios Públicos</t>
  </si>
  <si>
    <t>Asesor Estructural:(duracion 5 meses)</t>
  </si>
  <si>
    <t>profesional  Geotecnia: (duracion 5 meses)</t>
  </si>
  <si>
    <t>Asesor Hidraulico:(duracion 5 meses)</t>
  </si>
  <si>
    <t>Director General de Interventoría: (duracion 13 meses)</t>
  </si>
  <si>
    <t>Asesor Hidraulico:(duracion 9 meses)</t>
  </si>
  <si>
    <t>Asesor Estructural: (duracion 9meses)</t>
  </si>
  <si>
    <t>Profesional  SST  (duracion 9meses)</t>
  </si>
  <si>
    <t>Oficina y Edición de informes (incluye reproducción documentos fotocopias, planos y fotografías)</t>
  </si>
  <si>
    <t>CONSTRUCCION SISTEMA DE ACUEDUCTO IDOLOS- EL TIGRE FASE I MUNICIPIO DE ISNOS DPTO DEL HUILA</t>
  </si>
  <si>
    <t>"REPOSICION ALCANTARILLADO SANITARIO Y CONSTRUCCION DE COLECTORES PLUVIALES DE LA FASE I DEL CORREGIMIENTO DE BRUSELAS MPIO DE PITALITO, DPTO DEL HUILA"</t>
  </si>
  <si>
    <t>Director de Interventoría: (duracion 4 meses)</t>
  </si>
  <si>
    <t>Especialista Estructural:(duracion 3meses)</t>
  </si>
  <si>
    <t>Especialista Hidraulico:(duracion 3meses)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</si>
</sst>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-[$$-240A]\ * #,##0.00_-;\-[$$-240A]\ * #,##0.00_-;_-[$$-240A]\ * &quot;-&quot;??_-;_-@_-"/>
    <numFmt numFmtId="173" formatCode="0_ ;\-0\ "/>
  </numFmts>
  <fonts count="35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Arial"/>
      <family val="2"/>
    </font>
    <font>
      <sz val="14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4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26" fillId="0" borderId="0"/>
    <xf numFmtId="44" fontId="10" fillId="0" borderId="0" applyFont="0" applyFill="0" applyBorder="0" applyAlignment="0" applyProtection="0"/>
  </cellStyleXfs>
  <cellXfs count="194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right" vertical="center" wrapText="1"/>
    </xf>
    <xf numFmtId="0" fontId="13" fillId="0" borderId="0" xfId="6" applyFont="1"/>
    <xf numFmtId="165" fontId="9" fillId="2" borderId="0" xfId="5" applyNumberFormat="1" applyFont="1" applyFill="1" applyBorder="1" applyAlignment="1">
      <alignment vertical="center" wrapText="1"/>
    </xf>
    <xf numFmtId="169" fontId="9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0" fillId="0" borderId="0" xfId="6" applyAlignment="1">
      <alignment horizontal="center"/>
    </xf>
    <xf numFmtId="0" fontId="7" fillId="2" borderId="24" xfId="5" applyFont="1" applyFill="1" applyBorder="1" applyAlignment="1">
      <alignment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21" fillId="0" borderId="28" xfId="5" applyFont="1" applyFill="1" applyBorder="1" applyAlignment="1">
      <alignment horizontal="center" vertical="center" wrapText="1"/>
    </xf>
    <xf numFmtId="0" fontId="21" fillId="0" borderId="9" xfId="5" applyFont="1" applyBorder="1" applyAlignment="1">
      <alignment vertical="center" wrapText="1"/>
    </xf>
    <xf numFmtId="168" fontId="21" fillId="0" borderId="9" xfId="5" applyNumberFormat="1" applyFont="1" applyFill="1" applyBorder="1" applyAlignment="1">
      <alignment horizontal="center" vertical="center" wrapText="1"/>
    </xf>
    <xf numFmtId="2" fontId="21" fillId="0" borderId="9" xfId="5" applyNumberFormat="1" applyFont="1" applyFill="1" applyBorder="1" applyAlignment="1">
      <alignment horizontal="center" vertical="center" wrapText="1"/>
    </xf>
    <xf numFmtId="168" fontId="21" fillId="2" borderId="10" xfId="36" applyNumberFormat="1" applyFont="1" applyFill="1" applyBorder="1" applyAlignment="1">
      <alignment vertical="center" wrapText="1"/>
    </xf>
    <xf numFmtId="0" fontId="20" fillId="2" borderId="23" xfId="5" applyFont="1" applyFill="1" applyBorder="1" applyAlignment="1">
      <alignment horizontal="left" vertical="center" wrapText="1"/>
    </xf>
    <xf numFmtId="0" fontId="20" fillId="2" borderId="0" xfId="5" applyNumberFormat="1" applyFont="1" applyFill="1" applyBorder="1" applyAlignment="1">
      <alignment horizontal="center" vertical="center" wrapText="1"/>
    </xf>
    <xf numFmtId="0" fontId="20" fillId="2" borderId="0" xfId="5" applyNumberFormat="1" applyFont="1" applyFill="1" applyBorder="1" applyAlignment="1">
      <alignment horizontal="justify" vertical="center" wrapText="1"/>
    </xf>
    <xf numFmtId="0" fontId="20" fillId="2" borderId="0" xfId="5" applyNumberFormat="1" applyFont="1" applyFill="1" applyBorder="1" applyAlignment="1">
      <alignment vertical="center" wrapText="1"/>
    </xf>
    <xf numFmtId="0" fontId="22" fillId="0" borderId="28" xfId="14" applyFont="1" applyBorder="1" applyAlignment="1">
      <alignment vertical="center"/>
    </xf>
    <xf numFmtId="0" fontId="20" fillId="2" borderId="11" xfId="5" applyNumberFormat="1" applyFont="1" applyFill="1" applyBorder="1" applyAlignment="1">
      <alignment horizontal="center" vertical="center" wrapText="1"/>
    </xf>
    <xf numFmtId="0" fontId="20" fillId="2" borderId="11" xfId="5" applyNumberFormat="1" applyFont="1" applyFill="1" applyBorder="1" applyAlignment="1">
      <alignment horizontal="justify" vertical="center" wrapText="1"/>
    </xf>
    <xf numFmtId="0" fontId="20" fillId="2" borderId="11" xfId="5" applyNumberFormat="1" applyFont="1" applyFill="1" applyBorder="1" applyAlignment="1">
      <alignment vertical="center" wrapText="1"/>
    </xf>
    <xf numFmtId="0" fontId="20" fillId="2" borderId="18" xfId="5" applyNumberFormat="1" applyFont="1" applyFill="1" applyBorder="1" applyAlignment="1">
      <alignment vertical="center" wrapText="1"/>
    </xf>
    <xf numFmtId="0" fontId="21" fillId="0" borderId="2" xfId="5" applyFont="1" applyBorder="1" applyAlignment="1">
      <alignment horizontal="center" vertical="center" wrapText="1"/>
    </xf>
    <xf numFmtId="0" fontId="21" fillId="0" borderId="22" xfId="5" applyFont="1" applyBorder="1" applyAlignment="1">
      <alignment horizontal="center" vertical="center" wrapText="1"/>
    </xf>
    <xf numFmtId="0" fontId="21" fillId="0" borderId="26" xfId="5" applyFont="1" applyBorder="1" applyAlignment="1">
      <alignment horizontal="center" vertical="center" wrapText="1"/>
    </xf>
    <xf numFmtId="0" fontId="21" fillId="0" borderId="18" xfId="5" applyFont="1" applyBorder="1" applyAlignment="1">
      <alignment horizontal="center" vertical="center" wrapText="1"/>
    </xf>
    <xf numFmtId="0" fontId="24" fillId="0" borderId="3" xfId="5" quotePrefix="1" applyFont="1" applyFill="1" applyBorder="1" applyAlignment="1">
      <alignment horizontal="center" vertical="center" wrapText="1"/>
    </xf>
    <xf numFmtId="0" fontId="24" fillId="0" borderId="4" xfId="5" quotePrefix="1" applyFont="1" applyBorder="1" applyAlignment="1">
      <alignment horizontal="center" vertical="center" wrapText="1"/>
    </xf>
    <xf numFmtId="0" fontId="21" fillId="0" borderId="27" xfId="5" applyFont="1" applyBorder="1" applyAlignment="1">
      <alignment horizontal="center" vertical="center" wrapText="1"/>
    </xf>
    <xf numFmtId="0" fontId="21" fillId="0" borderId="8" xfId="5" applyFont="1" applyFill="1" applyBorder="1" applyAlignment="1">
      <alignment horizontal="center" vertical="center" wrapText="1"/>
    </xf>
    <xf numFmtId="168" fontId="21" fillId="0" borderId="10" xfId="7" applyNumberFormat="1" applyFont="1" applyFill="1" applyBorder="1" applyAlignment="1">
      <alignment vertical="center" wrapText="1"/>
    </xf>
    <xf numFmtId="168" fontId="21" fillId="0" borderId="9" xfId="5" applyNumberFormat="1" applyFont="1" applyFill="1" applyBorder="1" applyAlignment="1">
      <alignment vertical="center" wrapText="1"/>
    </xf>
    <xf numFmtId="0" fontId="21" fillId="0" borderId="9" xfId="5" applyFont="1" applyBorder="1" applyAlignment="1">
      <alignment vertical="center"/>
    </xf>
    <xf numFmtId="0" fontId="21" fillId="0" borderId="25" xfId="5" applyFont="1" applyBorder="1" applyAlignment="1">
      <alignment horizontal="center" vertical="center" wrapText="1"/>
    </xf>
    <xf numFmtId="0" fontId="21" fillId="0" borderId="24" xfId="5" applyFont="1" applyBorder="1" applyAlignment="1">
      <alignment horizontal="center" vertical="center" wrapText="1"/>
    </xf>
    <xf numFmtId="0" fontId="21" fillId="0" borderId="9" xfId="5" applyFont="1" applyBorder="1" applyAlignment="1">
      <alignment horizontal="center" vertical="center" wrapText="1"/>
    </xf>
    <xf numFmtId="2" fontId="21" fillId="0" borderId="9" xfId="5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justify" vertical="center" wrapText="1"/>
    </xf>
    <xf numFmtId="168" fontId="21" fillId="0" borderId="9" xfId="5" applyNumberFormat="1" applyFont="1" applyBorder="1" applyAlignment="1">
      <alignment vertical="center" wrapText="1"/>
    </xf>
    <xf numFmtId="165" fontId="23" fillId="3" borderId="34" xfId="9" applyFont="1" applyFill="1" applyBorder="1" applyAlignment="1">
      <alignment vertical="center" wrapText="1"/>
    </xf>
    <xf numFmtId="165" fontId="23" fillId="3" borderId="10" xfId="9" applyFont="1" applyFill="1" applyBorder="1" applyAlignment="1">
      <alignment vertical="center" wrapText="1"/>
    </xf>
    <xf numFmtId="165" fontId="23" fillId="3" borderId="10" xfId="12" applyFont="1" applyFill="1" applyBorder="1" applyAlignment="1">
      <alignment vertical="center" wrapText="1"/>
    </xf>
    <xf numFmtId="165" fontId="23" fillId="3" borderId="19" xfId="9" applyFont="1" applyFill="1" applyBorder="1" applyAlignment="1">
      <alignment vertical="center" wrapText="1"/>
    </xf>
    <xf numFmtId="0" fontId="21" fillId="2" borderId="20" xfId="5" applyFont="1" applyFill="1" applyBorder="1" applyAlignment="1">
      <alignment horizontal="justify" vertical="center" wrapText="1"/>
    </xf>
    <xf numFmtId="0" fontId="21" fillId="2" borderId="21" xfId="5" applyFont="1" applyFill="1" applyBorder="1" applyAlignment="1">
      <alignment horizontal="justify" vertical="center" wrapText="1"/>
    </xf>
    <xf numFmtId="0" fontId="21" fillId="2" borderId="23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7" fillId="2" borderId="20" xfId="5" applyFont="1" applyFill="1" applyBorder="1" applyAlignment="1">
      <alignment vertical="center" wrapText="1"/>
    </xf>
    <xf numFmtId="0" fontId="7" fillId="2" borderId="21" xfId="5" applyFont="1" applyFill="1" applyBorder="1" applyAlignment="1">
      <alignment vertical="center" wrapText="1"/>
    </xf>
    <xf numFmtId="0" fontId="7" fillId="2" borderId="21" xfId="5" applyFont="1" applyFill="1" applyBorder="1" applyAlignment="1">
      <alignment horizontal="center" vertical="center" wrapText="1"/>
    </xf>
    <xf numFmtId="0" fontId="9" fillId="2" borderId="21" xfId="5" applyNumberFormat="1" applyFont="1" applyFill="1" applyBorder="1" applyAlignment="1">
      <alignment horizontal="center" vertical="center" wrapText="1"/>
    </xf>
    <xf numFmtId="0" fontId="9" fillId="2" borderId="21" xfId="5" applyNumberFormat="1" applyFont="1" applyFill="1" applyBorder="1" applyAlignment="1">
      <alignment horizontal="justify" vertical="center" wrapText="1"/>
    </xf>
    <xf numFmtId="0" fontId="9" fillId="2" borderId="21" xfId="5" applyNumberFormat="1" applyFont="1" applyFill="1" applyBorder="1" applyAlignment="1">
      <alignment vertical="center" wrapText="1"/>
    </xf>
    <xf numFmtId="0" fontId="10" fillId="0" borderId="21" xfId="6" applyBorder="1" applyAlignment="1">
      <alignment horizontal="center"/>
    </xf>
    <xf numFmtId="0" fontId="9" fillId="2" borderId="22" xfId="5" applyNumberFormat="1" applyFont="1" applyFill="1" applyBorder="1" applyAlignment="1">
      <alignment vertical="center" wrapText="1"/>
    </xf>
    <xf numFmtId="0" fontId="7" fillId="2" borderId="23" xfId="5" applyFont="1" applyFill="1" applyBorder="1" applyAlignment="1">
      <alignment vertical="center" wrapText="1"/>
    </xf>
    <xf numFmtId="0" fontId="9" fillId="2" borderId="24" xfId="5" applyNumberFormat="1" applyFont="1" applyFill="1" applyBorder="1" applyAlignment="1">
      <alignment vertical="center" wrapText="1"/>
    </xf>
    <xf numFmtId="0" fontId="7" fillId="2" borderId="24" xfId="5" applyNumberFormat="1" applyFont="1" applyFill="1" applyBorder="1" applyAlignment="1">
      <alignment vertical="center" wrapText="1"/>
    </xf>
    <xf numFmtId="0" fontId="7" fillId="2" borderId="36" xfId="5" applyFont="1" applyFill="1" applyBorder="1" applyAlignment="1">
      <alignment vertical="center" wrapText="1"/>
    </xf>
    <xf numFmtId="0" fontId="9" fillId="2" borderId="33" xfId="5" applyNumberFormat="1" applyFont="1" applyFill="1" applyBorder="1" applyAlignment="1">
      <alignment vertical="center" wrapText="1"/>
    </xf>
    <xf numFmtId="0" fontId="9" fillId="2" borderId="27" xfId="5" applyNumberFormat="1" applyFont="1" applyFill="1" applyBorder="1" applyAlignment="1">
      <alignment vertical="center" wrapText="1"/>
    </xf>
    <xf numFmtId="0" fontId="7" fillId="2" borderId="43" xfId="5" applyFont="1" applyFill="1" applyBorder="1" applyAlignment="1">
      <alignment vertical="center" wrapText="1"/>
    </xf>
    <xf numFmtId="0" fontId="9" fillId="2" borderId="43" xfId="5" applyNumberFormat="1" applyFont="1" applyFill="1" applyBorder="1" applyAlignment="1">
      <alignment horizontal="center" vertical="center" wrapText="1"/>
    </xf>
    <xf numFmtId="0" fontId="9" fillId="2" borderId="35" xfId="5" applyNumberFormat="1" applyFont="1" applyFill="1" applyBorder="1" applyAlignment="1">
      <alignment vertical="center" wrapText="1"/>
    </xf>
    <xf numFmtId="0" fontId="7" fillId="2" borderId="35" xfId="5" applyNumberFormat="1" applyFont="1" applyFill="1" applyBorder="1" applyAlignment="1">
      <alignment vertical="center" wrapText="1"/>
    </xf>
    <xf numFmtId="0" fontId="9" fillId="2" borderId="9" xfId="5" applyNumberFormat="1" applyFont="1" applyFill="1" applyBorder="1" applyAlignment="1">
      <alignment horizontal="right" vertical="center" wrapText="1"/>
    </xf>
    <xf numFmtId="173" fontId="21" fillId="0" borderId="9" xfId="5" applyNumberFormat="1" applyFont="1" applyFill="1" applyBorder="1" applyAlignment="1">
      <alignment horizontal="center" vertical="center" wrapText="1"/>
    </xf>
    <xf numFmtId="0" fontId="23" fillId="3" borderId="10" xfId="5" applyFont="1" applyFill="1" applyBorder="1" applyAlignment="1">
      <alignment horizontal="right" vertical="center" wrapText="1"/>
    </xf>
    <xf numFmtId="10" fontId="21" fillId="0" borderId="9" xfId="5" applyNumberFormat="1" applyFont="1" applyFill="1" applyBorder="1" applyAlignment="1">
      <alignment horizontal="center" vertical="center" wrapText="1"/>
    </xf>
    <xf numFmtId="0" fontId="21" fillId="3" borderId="9" xfId="5" applyFont="1" applyFill="1" applyBorder="1" applyAlignment="1">
      <alignment horizontal="left" vertical="center" wrapText="1"/>
    </xf>
    <xf numFmtId="4" fontId="21" fillId="3" borderId="9" xfId="5" applyNumberFormat="1" applyFont="1" applyFill="1" applyBorder="1" applyAlignment="1">
      <alignment horizontal="right" vertical="center" wrapText="1"/>
    </xf>
    <xf numFmtId="9" fontId="21" fillId="3" borderId="9" xfId="5" applyNumberFormat="1" applyFont="1" applyFill="1" applyBorder="1" applyAlignment="1">
      <alignment horizontal="center" vertical="center" wrapText="1"/>
    </xf>
    <xf numFmtId="0" fontId="21" fillId="3" borderId="9" xfId="5" applyFont="1" applyFill="1" applyBorder="1" applyAlignment="1">
      <alignment horizontal="center" vertical="center" wrapText="1"/>
    </xf>
    <xf numFmtId="0" fontId="7" fillId="2" borderId="44" xfId="5" applyFont="1" applyFill="1" applyBorder="1" applyAlignment="1">
      <alignment vertical="center" wrapText="1"/>
    </xf>
    <xf numFmtId="0" fontId="9" fillId="2" borderId="44" xfId="5" applyNumberFormat="1" applyFont="1" applyFill="1" applyBorder="1" applyAlignment="1">
      <alignment vertical="center" wrapText="1"/>
    </xf>
    <xf numFmtId="4" fontId="6" fillId="0" borderId="16" xfId="25" applyNumberFormat="1" applyBorder="1" applyAlignment="1">
      <alignment horizontal="center" vertical="center" wrapText="1"/>
    </xf>
    <xf numFmtId="4" fontId="6" fillId="0" borderId="16" xfId="25" applyNumberFormat="1" applyBorder="1" applyAlignment="1">
      <alignment horizontal="left" vertical="center" wrapText="1"/>
    </xf>
    <xf numFmtId="3" fontId="23" fillId="3" borderId="17" xfId="5" applyNumberFormat="1" applyFont="1" applyFill="1" applyBorder="1" applyAlignment="1">
      <alignment vertical="center" wrapText="1"/>
    </xf>
    <xf numFmtId="165" fontId="21" fillId="2" borderId="24" xfId="5" applyNumberFormat="1" applyFont="1" applyFill="1" applyBorder="1" applyAlignment="1">
      <alignment vertical="center" wrapText="1"/>
    </xf>
    <xf numFmtId="165" fontId="21" fillId="2" borderId="22" xfId="5" applyNumberFormat="1" applyFont="1" applyFill="1" applyBorder="1" applyAlignment="1">
      <alignment horizontal="justify" vertical="center" wrapText="1"/>
    </xf>
    <xf numFmtId="44" fontId="20" fillId="2" borderId="24" xfId="5" applyNumberFormat="1" applyFont="1" applyFill="1" applyBorder="1" applyAlignment="1">
      <alignment vertical="center" wrapText="1"/>
    </xf>
    <xf numFmtId="0" fontId="7" fillId="2" borderId="22" xfId="5" applyFont="1" applyFill="1" applyBorder="1" applyAlignment="1">
      <alignment vertical="center" wrapText="1"/>
    </xf>
    <xf numFmtId="42" fontId="9" fillId="2" borderId="24" xfId="10" applyFont="1" applyFill="1" applyBorder="1" applyAlignment="1">
      <alignment vertical="center" wrapText="1"/>
    </xf>
    <xf numFmtId="44" fontId="12" fillId="0" borderId="24" xfId="5" applyNumberFormat="1" applyFont="1" applyFill="1" applyBorder="1" applyAlignment="1">
      <alignment horizontal="center" wrapText="1"/>
    </xf>
    <xf numFmtId="0" fontId="10" fillId="0" borderId="24" xfId="6" applyBorder="1" applyAlignment="1">
      <alignment horizontal="center"/>
    </xf>
    <xf numFmtId="0" fontId="12" fillId="0" borderId="24" xfId="5" applyNumberFormat="1" applyFont="1" applyFill="1" applyBorder="1" applyAlignment="1">
      <alignment horizontal="center" wrapText="1"/>
    </xf>
    <xf numFmtId="0" fontId="12" fillId="2" borderId="24" xfId="5" applyNumberFormat="1" applyFont="1" applyFill="1" applyBorder="1" applyAlignment="1">
      <alignment horizontal="center" wrapText="1"/>
    </xf>
    <xf numFmtId="165" fontId="9" fillId="2" borderId="24" xfId="5" applyNumberFormat="1" applyFont="1" applyFill="1" applyBorder="1" applyAlignment="1">
      <alignment vertical="center" wrapText="1"/>
    </xf>
    <xf numFmtId="165" fontId="8" fillId="2" borderId="24" xfId="13" applyFont="1" applyFill="1" applyBorder="1" applyAlignment="1">
      <alignment vertical="center" wrapText="1"/>
    </xf>
    <xf numFmtId="0" fontId="9" fillId="2" borderId="8" xfId="5" applyNumberFormat="1" applyFont="1" applyFill="1" applyBorder="1" applyAlignment="1">
      <alignment horizontal="right" vertical="center" wrapText="1"/>
    </xf>
    <xf numFmtId="168" fontId="23" fillId="3" borderId="10" xfId="7" applyNumberFormat="1" applyFont="1" applyFill="1" applyBorder="1" applyAlignment="1">
      <alignment vertical="center" wrapText="1"/>
    </xf>
    <xf numFmtId="172" fontId="23" fillId="3" borderId="19" xfId="5" applyNumberFormat="1" applyFont="1" applyFill="1" applyBorder="1" applyAlignment="1">
      <alignment vertical="center" wrapText="1"/>
    </xf>
    <xf numFmtId="0" fontId="21" fillId="3" borderId="8" xfId="5" applyFont="1" applyFill="1" applyBorder="1" applyAlignment="1">
      <alignment horizontal="center" vertical="center" wrapText="1"/>
    </xf>
    <xf numFmtId="3" fontId="21" fillId="3" borderId="10" xfId="5" applyNumberFormat="1" applyFont="1" applyFill="1" applyBorder="1" applyAlignment="1">
      <alignment horizontal="right" vertical="center" wrapText="1"/>
    </xf>
    <xf numFmtId="4" fontId="21" fillId="3" borderId="10" xfId="5" applyNumberFormat="1" applyFont="1" applyFill="1" applyBorder="1" applyAlignment="1">
      <alignment horizontal="right" vertical="center" wrapText="1"/>
    </xf>
    <xf numFmtId="0" fontId="22" fillId="0" borderId="36" xfId="14" applyFont="1" applyBorder="1" applyAlignment="1">
      <alignment vertical="center"/>
    </xf>
    <xf numFmtId="0" fontId="20" fillId="2" borderId="33" xfId="5" applyNumberFormat="1" applyFont="1" applyFill="1" applyBorder="1" applyAlignment="1">
      <alignment horizontal="center" vertical="center" wrapText="1"/>
    </xf>
    <xf numFmtId="0" fontId="20" fillId="2" borderId="33" xfId="5" applyNumberFormat="1" applyFont="1" applyFill="1" applyBorder="1" applyAlignment="1">
      <alignment horizontal="justify" vertical="center" wrapText="1"/>
    </xf>
    <xf numFmtId="0" fontId="20" fillId="2" borderId="33" xfId="5" applyNumberFormat="1" applyFont="1" applyFill="1" applyBorder="1" applyAlignment="1">
      <alignment vertical="center" wrapText="1"/>
    </xf>
    <xf numFmtId="0" fontId="20" fillId="2" borderId="27" xfId="5" applyNumberFormat="1" applyFont="1" applyFill="1" applyBorder="1" applyAlignment="1">
      <alignment vertical="center" wrapText="1"/>
    </xf>
    <xf numFmtId="0" fontId="16" fillId="2" borderId="39" xfId="0" applyFont="1" applyFill="1" applyBorder="1" applyAlignment="1">
      <alignment vertical="center" wrapText="1"/>
    </xf>
    <xf numFmtId="4" fontId="9" fillId="2" borderId="0" xfId="5" applyNumberFormat="1" applyFont="1" applyFill="1" applyBorder="1" applyAlignment="1">
      <alignment vertical="center" wrapText="1"/>
    </xf>
    <xf numFmtId="0" fontId="30" fillId="5" borderId="0" xfId="0" applyFont="1" applyFill="1" applyAlignment="1">
      <alignment horizontal="center" vertical="center" wrapText="1"/>
    </xf>
    <xf numFmtId="44" fontId="9" fillId="2" borderId="0" xfId="44" applyFont="1" applyFill="1" applyBorder="1" applyAlignment="1">
      <alignment vertical="center" wrapText="1"/>
    </xf>
    <xf numFmtId="3" fontId="21" fillId="3" borderId="9" xfId="5" applyNumberFormat="1" applyFont="1" applyFill="1" applyBorder="1" applyAlignment="1">
      <alignment horizontal="right" vertical="center" wrapText="1"/>
    </xf>
    <xf numFmtId="44" fontId="32" fillId="2" borderId="0" xfId="5" applyNumberFormat="1" applyFont="1" applyFill="1" applyBorder="1" applyAlignment="1">
      <alignment vertical="center" wrapText="1"/>
    </xf>
    <xf numFmtId="44" fontId="7" fillId="2" borderId="0" xfId="44" applyFont="1" applyFill="1" applyBorder="1" applyAlignment="1">
      <alignment vertical="center" wrapText="1"/>
    </xf>
    <xf numFmtId="44" fontId="9" fillId="2" borderId="0" xfId="5" applyNumberFormat="1" applyFont="1" applyFill="1" applyBorder="1" applyAlignment="1">
      <alignment vertical="center" wrapText="1"/>
    </xf>
    <xf numFmtId="0" fontId="23" fillId="0" borderId="23" xfId="5" applyFont="1" applyFill="1" applyBorder="1" applyAlignment="1">
      <alignment horizontal="right" vertical="center" wrapText="1"/>
    </xf>
    <xf numFmtId="0" fontId="23" fillId="0" borderId="0" xfId="5" applyFont="1" applyFill="1" applyBorder="1" applyAlignment="1">
      <alignment horizontal="right" vertical="center" wrapText="1"/>
    </xf>
    <xf numFmtId="165" fontId="23" fillId="0" borderId="24" xfId="9" applyFont="1" applyFill="1" applyBorder="1" applyAlignment="1">
      <alignment vertical="center" wrapText="1"/>
    </xf>
    <xf numFmtId="0" fontId="21" fillId="0" borderId="9" xfId="5" applyFont="1" applyFill="1" applyBorder="1" applyAlignment="1">
      <alignment vertical="center" wrapText="1"/>
    </xf>
    <xf numFmtId="44" fontId="0" fillId="0" borderId="0" xfId="44" applyFont="1"/>
    <xf numFmtId="0" fontId="21" fillId="6" borderId="8" xfId="5" applyFont="1" applyFill="1" applyBorder="1" applyAlignment="1">
      <alignment horizontal="center" vertical="center" wrapText="1"/>
    </xf>
    <xf numFmtId="172" fontId="9" fillId="2" borderId="0" xfId="5" applyNumberFormat="1" applyFont="1" applyFill="1" applyBorder="1" applyAlignment="1">
      <alignment vertical="center" wrapText="1"/>
    </xf>
    <xf numFmtId="0" fontId="21" fillId="7" borderId="8" xfId="5" applyFont="1" applyFill="1" applyBorder="1" applyAlignment="1">
      <alignment horizontal="center" vertical="center" wrapText="1"/>
    </xf>
    <xf numFmtId="44" fontId="34" fillId="0" borderId="0" xfId="44" applyFont="1" applyAlignment="1">
      <alignment vertical="center"/>
    </xf>
    <xf numFmtId="165" fontId="9" fillId="2" borderId="0" xfId="5" applyNumberFormat="1" applyFont="1" applyFill="1" applyBorder="1" applyAlignment="1">
      <alignment horizontal="justify" vertical="center" wrapText="1"/>
    </xf>
    <xf numFmtId="0" fontId="23" fillId="3" borderId="14" xfId="5" applyFont="1" applyFill="1" applyBorder="1" applyAlignment="1">
      <alignment horizontal="right" vertical="center" wrapText="1"/>
    </xf>
    <xf numFmtId="0" fontId="23" fillId="3" borderId="16" xfId="5" applyFont="1" applyFill="1" applyBorder="1" applyAlignment="1">
      <alignment horizontal="right" vertical="center" wrapText="1"/>
    </xf>
    <xf numFmtId="0" fontId="23" fillId="3" borderId="15" xfId="5" applyFont="1" applyFill="1" applyBorder="1" applyAlignment="1">
      <alignment horizontal="right" vertical="center" wrapText="1"/>
    </xf>
    <xf numFmtId="0" fontId="23" fillId="3" borderId="29" xfId="5" applyFont="1" applyFill="1" applyBorder="1" applyAlignment="1">
      <alignment horizontal="right" vertical="center" wrapText="1"/>
    </xf>
    <xf numFmtId="0" fontId="23" fillId="3" borderId="30" xfId="5" applyFont="1" applyFill="1" applyBorder="1" applyAlignment="1">
      <alignment horizontal="right" vertical="center" wrapText="1"/>
    </xf>
    <xf numFmtId="0" fontId="23" fillId="3" borderId="31" xfId="5" applyFont="1" applyFill="1" applyBorder="1" applyAlignment="1">
      <alignment horizontal="right" vertical="center" wrapText="1"/>
    </xf>
    <xf numFmtId="0" fontId="21" fillId="0" borderId="32" xfId="5" applyFont="1" applyFill="1" applyBorder="1" applyAlignment="1">
      <alignment horizontal="center" vertical="center" wrapText="1"/>
    </xf>
    <xf numFmtId="0" fontId="21" fillId="0" borderId="13" xfId="5" applyFont="1" applyFill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21" fillId="0" borderId="33" xfId="5" applyFont="1" applyBorder="1" applyAlignment="1">
      <alignment horizontal="center" vertical="center" wrapText="1"/>
    </xf>
    <xf numFmtId="0" fontId="21" fillId="0" borderId="25" xfId="5" applyFont="1" applyBorder="1" applyAlignment="1">
      <alignment horizontal="center" vertical="center" wrapText="1"/>
    </xf>
    <xf numFmtId="0" fontId="21" fillId="0" borderId="4" xfId="5" applyFont="1" applyBorder="1" applyAlignment="1">
      <alignment horizontal="center" vertical="center" wrapText="1"/>
    </xf>
    <xf numFmtId="166" fontId="21" fillId="0" borderId="25" xfId="5" applyNumberFormat="1" applyFont="1" applyBorder="1" applyAlignment="1">
      <alignment horizontal="center" vertical="center" wrapText="1"/>
    </xf>
    <xf numFmtId="166" fontId="21" fillId="0" borderId="26" xfId="5" applyNumberFormat="1" applyFont="1" applyBorder="1" applyAlignment="1">
      <alignment horizontal="center" vertical="center" wrapText="1"/>
    </xf>
    <xf numFmtId="0" fontId="19" fillId="0" borderId="36" xfId="14" applyFont="1" applyBorder="1" applyAlignment="1">
      <alignment horizontal="left" vertical="top"/>
    </xf>
    <xf numFmtId="0" fontId="19" fillId="0" borderId="33" xfId="14" applyFont="1" applyBorder="1" applyAlignment="1">
      <alignment horizontal="left" vertical="top"/>
    </xf>
    <xf numFmtId="0" fontId="6" fillId="2" borderId="33" xfId="5" applyNumberFormat="1" applyFont="1" applyFill="1" applyBorder="1" applyAlignment="1">
      <alignment horizontal="center" vertical="top" wrapText="1"/>
    </xf>
    <xf numFmtId="0" fontId="6" fillId="2" borderId="27" xfId="5" applyNumberFormat="1" applyFont="1" applyFill="1" applyBorder="1" applyAlignment="1">
      <alignment horizontal="center" vertical="top" wrapText="1"/>
    </xf>
    <xf numFmtId="0" fontId="25" fillId="4" borderId="5" xfId="5" applyFont="1" applyFill="1" applyBorder="1" applyAlignment="1">
      <alignment horizontal="center" vertical="center" wrapText="1"/>
    </xf>
    <xf numFmtId="0" fontId="25" fillId="4" borderId="6" xfId="5" applyFont="1" applyFill="1" applyBorder="1" applyAlignment="1">
      <alignment horizontal="center" vertical="center" wrapText="1"/>
    </xf>
    <xf numFmtId="0" fontId="25" fillId="4" borderId="7" xfId="5" applyFont="1" applyFill="1" applyBorder="1" applyAlignment="1">
      <alignment horizontal="center" vertical="center" wrapText="1"/>
    </xf>
    <xf numFmtId="0" fontId="23" fillId="3" borderId="14" xfId="5" applyFont="1" applyFill="1" applyBorder="1" applyAlignment="1">
      <alignment horizontal="left" vertical="center" wrapText="1"/>
    </xf>
    <xf numFmtId="0" fontId="23" fillId="3" borderId="16" xfId="5" applyFont="1" applyFill="1" applyBorder="1" applyAlignment="1">
      <alignment horizontal="left" vertical="center" wrapText="1"/>
    </xf>
    <xf numFmtId="0" fontId="23" fillId="3" borderId="17" xfId="5" applyFont="1" applyFill="1" applyBorder="1" applyAlignment="1">
      <alignment horizontal="left" vertical="center" wrapText="1"/>
    </xf>
    <xf numFmtId="0" fontId="23" fillId="3" borderId="14" xfId="5" applyFont="1" applyFill="1" applyBorder="1" applyAlignment="1">
      <alignment horizontal="center" vertical="center" wrapText="1"/>
    </xf>
    <xf numFmtId="0" fontId="23" fillId="3" borderId="16" xfId="5" applyFont="1" applyFill="1" applyBorder="1" applyAlignment="1">
      <alignment horizontal="center" vertical="center" wrapText="1"/>
    </xf>
    <xf numFmtId="0" fontId="23" fillId="3" borderId="17" xfId="5" applyFont="1" applyFill="1" applyBorder="1" applyAlignment="1">
      <alignment horizontal="center" vertical="center" wrapText="1"/>
    </xf>
    <xf numFmtId="3" fontId="23" fillId="3" borderId="14" xfId="5" applyNumberFormat="1" applyFont="1" applyFill="1" applyBorder="1" applyAlignment="1">
      <alignment horizontal="center" vertical="center" wrapText="1"/>
    </xf>
    <xf numFmtId="3" fontId="23" fillId="3" borderId="16" xfId="5" applyNumberFormat="1" applyFont="1" applyFill="1" applyBorder="1" applyAlignment="1">
      <alignment horizontal="center" vertical="center" wrapText="1"/>
    </xf>
    <xf numFmtId="0" fontId="23" fillId="3" borderId="5" xfId="5" applyFont="1" applyFill="1" applyBorder="1" applyAlignment="1">
      <alignment horizontal="right" vertical="center" wrapText="1"/>
    </xf>
    <xf numFmtId="0" fontId="23" fillId="3" borderId="6" xfId="5" applyFont="1" applyFill="1" applyBorder="1" applyAlignment="1">
      <alignment horizontal="right" vertical="center" wrapText="1"/>
    </xf>
    <xf numFmtId="0" fontId="23" fillId="3" borderId="38" xfId="5" applyFont="1" applyFill="1" applyBorder="1" applyAlignment="1">
      <alignment horizontal="right" vertical="center" wrapText="1"/>
    </xf>
    <xf numFmtId="0" fontId="33" fillId="2" borderId="42" xfId="5" applyFont="1" applyFill="1" applyBorder="1" applyAlignment="1">
      <alignment horizontal="left" vertical="center" wrapText="1"/>
    </xf>
    <xf numFmtId="0" fontId="33" fillId="2" borderId="37" xfId="5" applyFont="1" applyFill="1" applyBorder="1" applyAlignment="1">
      <alignment horizontal="left" vertical="center" wrapText="1"/>
    </xf>
    <xf numFmtId="0" fontId="33" fillId="2" borderId="12" xfId="5" applyFont="1" applyFill="1" applyBorder="1" applyAlignment="1">
      <alignment horizontal="left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7" fillId="2" borderId="37" xfId="5" applyFont="1" applyFill="1" applyBorder="1" applyAlignment="1">
      <alignment horizontal="center" vertical="center" wrapText="1"/>
    </xf>
    <xf numFmtId="0" fontId="23" fillId="2" borderId="42" xfId="5" applyFont="1" applyFill="1" applyBorder="1" applyAlignment="1">
      <alignment horizontal="center" vertical="center" wrapText="1"/>
    </xf>
    <xf numFmtId="0" fontId="23" fillId="2" borderId="37" xfId="5" applyFont="1" applyFill="1" applyBorder="1" applyAlignment="1">
      <alignment horizontal="center" vertical="center" wrapText="1"/>
    </xf>
    <xf numFmtId="0" fontId="23" fillId="2" borderId="12" xfId="5" applyFont="1" applyFill="1" applyBorder="1" applyAlignment="1">
      <alignment horizontal="center" vertical="center" wrapText="1"/>
    </xf>
    <xf numFmtId="0" fontId="27" fillId="2" borderId="23" xfId="6" applyFont="1" applyFill="1" applyBorder="1" applyAlignment="1">
      <alignment horizontal="center" vertical="center" wrapText="1"/>
    </xf>
    <xf numFmtId="0" fontId="27" fillId="2" borderId="0" xfId="6" applyFont="1" applyFill="1" applyAlignment="1">
      <alignment horizontal="center" vertical="center" wrapText="1"/>
    </xf>
    <xf numFmtId="0" fontId="27" fillId="2" borderId="24" xfId="6" applyFont="1" applyFill="1" applyBorder="1" applyAlignment="1">
      <alignment horizontal="center" vertical="center" wrapText="1"/>
    </xf>
    <xf numFmtId="0" fontId="27" fillId="2" borderId="36" xfId="6" applyFont="1" applyFill="1" applyBorder="1" applyAlignment="1">
      <alignment horizontal="center" vertical="center" wrapText="1"/>
    </xf>
    <xf numFmtId="0" fontId="27" fillId="2" borderId="33" xfId="6" applyFont="1" applyFill="1" applyBorder="1" applyAlignment="1">
      <alignment horizontal="center" vertical="center" wrapText="1"/>
    </xf>
    <xf numFmtId="0" fontId="27" fillId="2" borderId="27" xfId="6" applyFont="1" applyFill="1" applyBorder="1" applyAlignment="1">
      <alignment horizontal="center" vertical="center" wrapText="1"/>
    </xf>
    <xf numFmtId="0" fontId="21" fillId="0" borderId="1" xfId="5" applyFont="1" applyFill="1" applyBorder="1" applyAlignment="1">
      <alignment horizontal="center" vertical="center" wrapText="1"/>
    </xf>
    <xf numFmtId="0" fontId="21" fillId="0" borderId="2" xfId="5" applyFont="1" applyBorder="1" applyAlignment="1">
      <alignment horizontal="center" vertical="center" wrapText="1"/>
    </xf>
    <xf numFmtId="0" fontId="21" fillId="0" borderId="26" xfId="5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6" fillId="2" borderId="30" xfId="5" applyNumberFormat="1" applyFont="1" applyFill="1" applyBorder="1" applyAlignment="1">
      <alignment horizontal="center" vertical="top" wrapText="1"/>
    </xf>
    <xf numFmtId="0" fontId="6" fillId="2" borderId="45" xfId="5" applyNumberFormat="1" applyFont="1" applyFill="1" applyBorder="1" applyAlignment="1">
      <alignment horizontal="center" vertical="top" wrapText="1"/>
    </xf>
    <xf numFmtId="0" fontId="21" fillId="2" borderId="23" xfId="5" applyFont="1" applyFill="1" applyBorder="1" applyAlignment="1">
      <alignment horizontal="left" vertical="center" wrapText="1"/>
    </xf>
    <xf numFmtId="0" fontId="21" fillId="2" borderId="0" xfId="5" applyFont="1" applyFill="1" applyBorder="1" applyAlignment="1">
      <alignment horizontal="left" vertical="center" wrapText="1"/>
    </xf>
    <xf numFmtId="0" fontId="23" fillId="0" borderId="42" xfId="5" applyFont="1" applyFill="1" applyBorder="1" applyAlignment="1">
      <alignment horizontal="left" vertical="center" wrapText="1"/>
    </xf>
    <xf numFmtId="0" fontId="23" fillId="0" borderId="37" xfId="5" applyFont="1" applyFill="1" applyBorder="1" applyAlignment="1">
      <alignment horizontal="left" vertical="center" wrapText="1"/>
    </xf>
    <xf numFmtId="0" fontId="23" fillId="0" borderId="12" xfId="5" applyFont="1" applyFill="1" applyBorder="1" applyAlignment="1">
      <alignment horizontal="left" vertical="center" wrapText="1"/>
    </xf>
    <xf numFmtId="0" fontId="31" fillId="2" borderId="42" xfId="6" applyFont="1" applyFill="1" applyBorder="1" applyAlignment="1">
      <alignment horizontal="center" vertical="center" wrapText="1"/>
    </xf>
    <xf numFmtId="0" fontId="31" fillId="2" borderId="37" xfId="6" applyFont="1" applyFill="1" applyBorder="1" applyAlignment="1">
      <alignment horizontal="center" vertical="center" wrapText="1"/>
    </xf>
    <xf numFmtId="0" fontId="31" fillId="2" borderId="12" xfId="6" applyFont="1" applyFill="1" applyBorder="1" applyAlignment="1">
      <alignment horizontal="center" vertical="center" wrapText="1"/>
    </xf>
    <xf numFmtId="0" fontId="23" fillId="2" borderId="42" xfId="5" applyFont="1" applyFill="1" applyBorder="1" applyAlignment="1">
      <alignment horizontal="left" vertical="center" wrapText="1"/>
    </xf>
    <xf numFmtId="0" fontId="23" fillId="2" borderId="37" xfId="5" applyFont="1" applyFill="1" applyBorder="1" applyAlignment="1">
      <alignment horizontal="left" vertical="center" wrapText="1"/>
    </xf>
    <xf numFmtId="0" fontId="23" fillId="2" borderId="12" xfId="5" applyFont="1" applyFill="1" applyBorder="1" applyAlignment="1">
      <alignment horizontal="left" vertical="center" wrapText="1"/>
    </xf>
  </cellXfs>
  <cellStyles count="45">
    <cellStyle name="Millares [0] 2" xfId="32" xr:uid="{00000000-0005-0000-0000-000000000000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3" xfId="39" xr:uid="{00000000-0005-0000-0000-000005000000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4" builtinId="4"/>
    <cellStyle name="Moneda [0] 2" xfId="10" xr:uid="{00000000-0005-0000-0000-00000A000000}"/>
    <cellStyle name="Moneda [0] 3" xfId="28" xr:uid="{00000000-0005-0000-0000-00000B000000}"/>
    <cellStyle name="Moneda 10" xfId="13" xr:uid="{00000000-0005-0000-0000-00000C000000}"/>
    <cellStyle name="Moneda 17" xfId="18" xr:uid="{00000000-0005-0000-0000-00000D000000}"/>
    <cellStyle name="Moneda 2" xfId="11" xr:uid="{00000000-0005-0000-0000-00000E000000}"/>
    <cellStyle name="Moneda 3" xfId="38" xr:uid="{00000000-0005-0000-0000-00000F000000}"/>
    <cellStyle name="Moneda 3 11" xfId="9" xr:uid="{00000000-0005-0000-0000-000010000000}"/>
    <cellStyle name="Moneda 3 4 2" xfId="12" xr:uid="{00000000-0005-0000-0000-000011000000}"/>
    <cellStyle name="Moneda 4" xfId="42" xr:uid="{862E18B3-994C-4701-8666-60FEC73E845E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00000000-0005-0000-0000-00001B000000}"/>
    <cellStyle name="Normal 2 10" xfId="25" xr:uid="{00000000-0005-0000-0000-00001C000000}"/>
    <cellStyle name="Normal 2 2" xfId="31" xr:uid="{00000000-0005-0000-0000-00001D000000}"/>
    <cellStyle name="Normal 3" xfId="40" xr:uid="{325297AF-9BD8-46EA-B132-9DD649789C60}"/>
    <cellStyle name="Normal 3 10" xfId="4" xr:uid="{00000000-0005-0000-0000-00001E000000}"/>
    <cellStyle name="Normal 3 11" xfId="3" xr:uid="{00000000-0005-0000-0000-00001F000000}"/>
    <cellStyle name="Normal 3 11 2" xfId="5" xr:uid="{00000000-0005-0000-0000-000020000000}"/>
    <cellStyle name="Normal 3 11 3" xfId="24" xr:uid="{00000000-0005-0000-0000-000021000000}"/>
    <cellStyle name="Normal 3 2 17" xfId="20" xr:uid="{00000000-0005-0000-0000-000022000000}"/>
    <cellStyle name="Normal 5" xfId="35" xr:uid="{00000000-0005-0000-0000-000023000000}"/>
    <cellStyle name="Normal 7" xfId="43" xr:uid="{339E36CE-9234-4C16-BC61-6F6526F215D6}"/>
    <cellStyle name="Normal 9 2" xfId="34" xr:uid="{00000000-0005-0000-0000-000024000000}"/>
    <cellStyle name="Normal_ESTABLECIMIENTO Y MANTENIMIENTO" xfId="14" xr:uid="{00000000-0005-0000-0000-000025000000}"/>
    <cellStyle name="Porcentaje 2" xfId="41" xr:uid="{03D28D6E-F5EA-4ED4-B5EE-2EBF2048B148}"/>
    <cellStyle name="Porcentaje 4" xfId="8" xr:uid="{00000000-0005-0000-0000-000026000000}"/>
    <cellStyle name="Porcentual 2 10" xfId="33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84341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52B94F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C896A80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946A34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D99CDD5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Documents and Settings\Pedro "/>
      <sheetName val="\Users\USUARIO\Downloads\a  aa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EQUIPOS"/>
      <sheetName val="MANO DE OBRA"/>
      <sheetName val="TRANSPORTE"/>
      <sheetName val="_aCCIDENTES_DE_1995___1996_x_10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l_9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\a__aaInformación_GRUPO_4\A_MI3"/>
      <sheetName val="ACTA_DE_MODIFICACION__(2)3"/>
      <sheetName val="Datos_Básicos2"/>
      <sheetName val="SUB_APU2"/>
      <sheetName val="Formulario_N°_4"/>
      <sheetName val="Base_Muestras"/>
      <sheetName val="//cceficiente_sharepoint_com/a_"/>
      <sheetName val="//d_docs_live_net/a__aaInformac"/>
      <sheetName val="PR 1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ESTADO VÍA-CRIT.TECNICO"/>
      <sheetName val="LISTADO "/>
      <sheetName val="M.O."/>
      <sheetName val="#REF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DICE"/>
      <sheetName val=" ACTA FINAL + MODIFICATORIA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"/>
      <sheetName val="HER"/>
      <sheetName val="PER"/>
      <sheetName val="TRANS"/>
      <sheetName val="G.G"/>
      <sheetName val="Tabla CONPES 3714"/>
      <sheetName val="PLAN DE INVERSION ANTICIPO"/>
      <sheetName val="inv mensual"/>
      <sheetName val="borrador flujo inv"/>
      <sheetName val="social-ambiental"/>
      <sheetName val="AU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actividad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66"/>
      <sheetName val="_aCCIDENTES_DE_1995___1996_x_65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C2-AG96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Program"/>
      <sheetName val="ESTADO_VÍA-CRIT_TECNICO"/>
      <sheetName val="\Users\LENOVO\Downloads\a  aaIn"/>
      <sheetName val="_aCCIDENTES_DE_1995___1996__101"/>
      <sheetName val="gp05"/>
      <sheetName val="GP06"/>
      <sheetName val="PRECIOS"/>
      <sheetName val="PU (2)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3"/>
      <sheetName val="_aCCIDENTES_DE_1995___1996__102"/>
      <sheetName val="_aCCIDENTES_DE_1995___1996__104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_aCCIDENTES_DE_1995___1996__106"/>
      <sheetName val="_aCCIDENTES_DE_1995___1996__105"/>
      <sheetName val="_aCCIDENTES_DE_1995___1996__107"/>
      <sheetName val="_aCCIDENTES_DE_1995___1996__109"/>
      <sheetName val="_aCCIDENTES_DE_1995___1996__108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REQUISITOS INF INTERVENTORÍA"/>
      <sheetName val="\\B1FE7578\aCCIDENTES DE 1995 -"/>
      <sheetName val="2007 Database"/>
      <sheetName val="aCCIDENTES%2520DE%25201995%2520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_110"/>
      <sheetName val="_aCCIDENTES_DE_1995___1996__111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\\Gabrielaapabone\d copias\a  a"/>
      <sheetName val="\E\Documents and Settings\Pe"/>
      <sheetName val="\C\E\Documents and Setting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DIRECTAS AMO I"/>
      <sheetName val="DIRECTAS AMO II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GOMPERZT"/>
      <sheetName val="ARBOL DE PROBLEMAS final"/>
      <sheetName val="IDENTIFICACION DEL PROBLEMA fin"/>
      <sheetName val="OBJETIVOS FINALES"/>
      <sheetName val="ESTRUCTURA DE PROYECTO"/>
      <sheetName val="OBJETIVOS ESPECIFICOS final"/>
      <sheetName val="#REF!"/>
      <sheetName val="_aCCIDENTES_DE_1995___1996__120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/>
      <sheetData sheetId="726" refreshError="1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 refreshError="1"/>
      <sheetData sheetId="1006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 refreshError="1"/>
      <sheetData sheetId="1034"/>
      <sheetData sheetId="1035" refreshError="1"/>
      <sheetData sheetId="1036"/>
      <sheetData sheetId="1037" refreshError="1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 refreshError="1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 refreshError="1"/>
      <sheetData sheetId="2448" refreshError="1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REQUISITOS INF INTERVENTORÍA"/>
      <sheetName val="gp05"/>
      <sheetName val="GP06"/>
      <sheetName val="aactividad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E\a  aaInformación GRUPO 4\A M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_aCCIDENTES DE 1995 - 1996.xls_"/>
      <sheetName val="_Users_avargase_AppData_Local_M"/>
      <sheetName val="__Escritorio_amv 2011_a  aaInfo"/>
      <sheetName val="_Mini HP Enero 2015_Proyectos i"/>
      <sheetName val="_C_Users_avargase_AppData_Local"/>
      <sheetName val="_Volumes_USB PIOLIN_Escritorio_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INST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NALISIS RESUMIDOS"/>
      <sheetName val=" ACTA FINAL + MODIFICATORIA "/>
      <sheetName val="EQUIPOS"/>
      <sheetName val="MANO DE OBRA"/>
      <sheetName val="TRANSPORTE"/>
      <sheetName val="//d.docs.live.net/a  aaInformac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Program"/>
      <sheetName val="Main"/>
      <sheetName val="CorpTax"/>
      <sheetName val="PAGOS"/>
      <sheetName val="ESTADO RED"/>
      <sheetName val="CARRETERAS"/>
      <sheetName val="GENERALIDADES 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3"/>
      <sheetName val="_aCCIDENTES_DE_1995___1996_x_12"/>
      <sheetName val="220"/>
      <sheetName val="\Users\rosalym\Desktop\BALANCE "/>
      <sheetName val="\Nuevos APU Córdoba\a  aaInform"/>
      <sheetName val="\E\Nuevos APU Córdoba\a  aaInfo"/>
      <sheetName val="\Users\JoseGabriel\Documents\Mi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MdeO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PRESUPUESTO LICITACIÓN SRN 001"/>
      <sheetName val="SRN_005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Costos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D"/>
      <sheetName val="2500psi"/>
      <sheetName val="3000psi"/>
      <sheetName val="fi"/>
      <sheetName val="1.2"/>
      <sheetName val="1,3"/>
      <sheetName val="1,4"/>
      <sheetName val="1,5"/>
      <sheetName val="aCCIDENTES DE 19"/>
      <sheetName val="1.1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6">
          <cell r="A6" t="str">
            <v>CO-A1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>
        <row r="4">
          <cell r="A4">
            <v>0</v>
          </cell>
        </row>
      </sheetData>
      <sheetData sheetId="218"/>
      <sheetData sheetId="219">
        <row r="3">
          <cell r="A3">
            <v>5.0999999999999996</v>
          </cell>
        </row>
      </sheetData>
      <sheetData sheetId="220"/>
      <sheetData sheetId="221">
        <row r="3">
          <cell r="A3">
            <v>5.0999999999999996</v>
          </cell>
        </row>
      </sheetData>
      <sheetData sheetId="222"/>
      <sheetData sheetId="223"/>
      <sheetData sheetId="224"/>
      <sheetData sheetId="225"/>
      <sheetData sheetId="226">
        <row r="1">
          <cell r="A1" t="str">
            <v>ADMINISTRACION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>
        <row r="2">
          <cell r="A2" t="str">
            <v>(ºF)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>
        <row r="2">
          <cell r="A2" t="str">
            <v>HOSPITAL HERNANDO MONCALEANO PERDOMO ETAPA 1</v>
          </cell>
        </row>
      </sheetData>
      <sheetData sheetId="321"/>
      <sheetData sheetId="322">
        <row r="2">
          <cell r="A2" t="str">
            <v>HOSPITAL HERNANDO MONCALEANO PERDOMO ETAPA 2 A</v>
          </cell>
        </row>
      </sheetData>
      <sheetData sheetId="323">
        <row r="2">
          <cell r="A2" t="str">
            <v>HOSPITAL HERNANDO MONCALEANO PERDOMO ETAPA 2B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34">
          <cell r="E34">
            <v>38196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>
        <row r="4">
          <cell r="E4" t="str">
            <v>GUPCO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>
        <row r="1">
          <cell r="A1" t="str">
            <v>ABRAZADERA DE SALIDA TIPO 1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>
        <row r="168">
          <cell r="D168">
            <v>0.16</v>
          </cell>
        </row>
      </sheetData>
      <sheetData sheetId="1043"/>
      <sheetData sheetId="1044">
        <row r="7">
          <cell r="B7">
            <v>1</v>
          </cell>
        </row>
      </sheetData>
      <sheetData sheetId="1045">
        <row r="33">
          <cell r="G33">
            <v>0.59504299999999999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8">
          <cell r="A8">
            <v>2.1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>
        <row r="3">
          <cell r="A3">
            <v>1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8">
          <cell r="A8">
            <v>2.1</v>
          </cell>
        </row>
      </sheetData>
      <sheetData sheetId="2422">
        <row r="8">
          <cell r="A8">
            <v>3.1</v>
          </cell>
        </row>
      </sheetData>
      <sheetData sheetId="2423"/>
      <sheetData sheetId="2424"/>
      <sheetData sheetId="2425"/>
      <sheetData sheetId="2426"/>
      <sheetData sheetId="2427"/>
      <sheetData sheetId="2428">
        <row r="3">
          <cell r="A3">
            <v>1</v>
          </cell>
        </row>
      </sheetData>
      <sheetData sheetId="2429"/>
      <sheetData sheetId="2430"/>
      <sheetData sheetId="2431"/>
      <sheetData sheetId="2432"/>
      <sheetData sheetId="2433"/>
      <sheetData sheetId="2434"/>
      <sheetData sheetId="2435">
        <row r="1">
          <cell r="A1" t="str">
            <v>LISTADO DE INSUMOS GENERAL</v>
          </cell>
        </row>
      </sheetData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/>
      <sheetData sheetId="2758" refreshError="1"/>
      <sheetData sheetId="2759" refreshError="1"/>
      <sheetData sheetId="2760"/>
      <sheetData sheetId="2761" refreshError="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 refreshError="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 refreshError="1"/>
      <sheetData sheetId="2849" refreshError="1"/>
      <sheetData sheetId="2850" refreshError="1"/>
      <sheetData sheetId="2851"/>
      <sheetData sheetId="2852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/>
      <sheetData sheetId="2862"/>
      <sheetData sheetId="2863"/>
      <sheetData sheetId="2864" refreshError="1"/>
      <sheetData sheetId="2865" refreshError="1"/>
      <sheetData sheetId="2866"/>
      <sheetData sheetId="2867" refreshError="1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/>
      <sheetData sheetId="2886"/>
      <sheetData sheetId="2887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/>
      <sheetData sheetId="2912" refreshError="1"/>
      <sheetData sheetId="2913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>
        <row r="15">
          <cell r="B15" t="str">
            <v>ROSY ARTEAGA ORTEGA</v>
          </cell>
        </row>
      </sheetData>
      <sheetData sheetId="3022">
        <row r="15">
          <cell r="B15" t="str">
            <v>ROSY ARTEAGA ORTEGA</v>
          </cell>
        </row>
      </sheetData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/>
      <sheetData sheetId="3143"/>
      <sheetData sheetId="3144"/>
      <sheetData sheetId="3145" refreshError="1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 refreshError="1"/>
      <sheetData sheetId="3155" refreshError="1"/>
      <sheetData sheetId="3156"/>
      <sheetData sheetId="3157" refreshError="1"/>
      <sheetData sheetId="3158" refreshError="1"/>
      <sheetData sheetId="3159" refreshError="1"/>
      <sheetData sheetId="3160"/>
      <sheetData sheetId="3161" refreshError="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190"/>
      <sheetData sheetId="3191"/>
      <sheetData sheetId="3192"/>
      <sheetData sheetId="3193">
        <row r="2">
          <cell r="A2" t="str">
            <v>HOSPITAL HERNANDO MONCALEANO PERDOMO ETAPA 1</v>
          </cell>
        </row>
      </sheetData>
      <sheetData sheetId="3194"/>
      <sheetData sheetId="3195">
        <row r="2">
          <cell r="A2" t="str">
            <v>HOSPITAL HERNANDO MONCALEANO PERDOMO ETAPA 2 A</v>
          </cell>
        </row>
      </sheetData>
      <sheetData sheetId="3196">
        <row r="2">
          <cell r="A2" t="str">
            <v>HOSPITAL HERNANDO MONCALEANO PERDOMO ETAPA 2B</v>
          </cell>
        </row>
      </sheetData>
      <sheetData sheetId="3197"/>
      <sheetData sheetId="3198"/>
      <sheetData sheetId="3199" refreshError="1"/>
      <sheetData sheetId="3200"/>
      <sheetData sheetId="3201"/>
      <sheetData sheetId="3202"/>
      <sheetData sheetId="3203"/>
      <sheetData sheetId="3204" refreshError="1"/>
      <sheetData sheetId="3205"/>
      <sheetData sheetId="3206"/>
      <sheetData sheetId="3207"/>
      <sheetData sheetId="3208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209" refreshError="1"/>
      <sheetData sheetId="321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211"/>
      <sheetData sheetId="3212"/>
      <sheetData sheetId="3213"/>
      <sheetData sheetId="3214"/>
      <sheetData sheetId="3215"/>
      <sheetData sheetId="3216">
        <row r="34">
          <cell r="E34">
            <v>38196</v>
          </cell>
        </row>
      </sheetData>
      <sheetData sheetId="3217"/>
      <sheetData sheetId="3218"/>
      <sheetData sheetId="3219" refreshError="1"/>
      <sheetData sheetId="3220" refreshError="1"/>
      <sheetData sheetId="3221" refreshError="1"/>
      <sheetData sheetId="3222" refreshError="1"/>
      <sheetData sheetId="3223">
        <row r="4">
          <cell r="E4" t="str">
            <v>GUPCO</v>
          </cell>
        </row>
      </sheetData>
      <sheetData sheetId="3224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/>
      <sheetData sheetId="3252"/>
      <sheetData sheetId="3253">
        <row r="6">
          <cell r="A6" t="str">
            <v>CO-A1</v>
          </cell>
        </row>
      </sheetData>
      <sheetData sheetId="3254"/>
      <sheetData sheetId="3255">
        <row r="6">
          <cell r="A6" t="str">
            <v>CO-A1</v>
          </cell>
        </row>
      </sheetData>
      <sheetData sheetId="3256"/>
      <sheetData sheetId="3257" refreshError="1"/>
      <sheetData sheetId="3258"/>
      <sheetData sheetId="3259">
        <row r="4">
          <cell r="E4" t="str">
            <v>GUPCO</v>
          </cell>
        </row>
      </sheetData>
      <sheetData sheetId="3260"/>
      <sheetData sheetId="3261">
        <row r="4">
          <cell r="E4" t="str">
            <v>GUPCO</v>
          </cell>
        </row>
      </sheetData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 refreshError="1"/>
      <sheetData sheetId="3275"/>
      <sheetData sheetId="3276"/>
      <sheetData sheetId="3277"/>
      <sheetData sheetId="3278"/>
      <sheetData sheetId="3279"/>
      <sheetData sheetId="3280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>
        <row r="2">
          <cell r="A2" t="str">
            <v>(ºF)</v>
          </cell>
        </row>
      </sheetData>
      <sheetData sheetId="3289" refreshError="1"/>
      <sheetData sheetId="3290"/>
      <sheetData sheetId="3291" refreshError="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 refreshError="1"/>
      <sheetData sheetId="3303"/>
      <sheetData sheetId="3304"/>
      <sheetData sheetId="3305"/>
      <sheetData sheetId="3306"/>
      <sheetData sheetId="3307" refreshError="1"/>
      <sheetData sheetId="3308" refreshError="1"/>
      <sheetData sheetId="3309" refreshError="1"/>
      <sheetData sheetId="3310"/>
      <sheetData sheetId="3311" refreshError="1"/>
      <sheetData sheetId="3312" refreshError="1"/>
      <sheetData sheetId="3313"/>
      <sheetData sheetId="3314"/>
      <sheetData sheetId="3315" refreshError="1"/>
      <sheetData sheetId="3316" refreshError="1"/>
      <sheetData sheetId="3317"/>
      <sheetData sheetId="3318" refreshError="1"/>
      <sheetData sheetId="3319" refreshError="1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>
        <row r="4">
          <cell r="B4">
            <v>39886</v>
          </cell>
        </row>
      </sheetData>
      <sheetData sheetId="3357"/>
      <sheetData sheetId="3358"/>
      <sheetData sheetId="3359"/>
      <sheetData sheetId="3360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361"/>
      <sheetData sheetId="3362"/>
      <sheetData sheetId="3363"/>
      <sheetData sheetId="3364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/>
      <sheetData sheetId="3375"/>
      <sheetData sheetId="3376">
        <row r="1">
          <cell r="A1" t="str">
            <v>ITEM</v>
          </cell>
        </row>
      </sheetData>
      <sheetData sheetId="3377">
        <row r="1">
          <cell r="A1" t="str">
            <v>EQUIPO</v>
          </cell>
        </row>
      </sheetData>
      <sheetData sheetId="3378">
        <row r="1">
          <cell r="A1" t="str">
            <v>ADMINISTRACION</v>
          </cell>
        </row>
      </sheetData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>
        <row r="4">
          <cell r="A4">
            <v>0</v>
          </cell>
        </row>
      </sheetData>
      <sheetData sheetId="3391"/>
      <sheetData sheetId="3392">
        <row r="3">
          <cell r="A3">
            <v>5.0999999999999996</v>
          </cell>
        </row>
      </sheetData>
      <sheetData sheetId="3393"/>
      <sheetData sheetId="3394">
        <row r="3">
          <cell r="A3">
            <v>5.0999999999999996</v>
          </cell>
        </row>
      </sheetData>
      <sheetData sheetId="3395" refreshError="1"/>
      <sheetData sheetId="3396"/>
      <sheetData sheetId="3397" refreshError="1"/>
      <sheetData sheetId="3398" refreshError="1"/>
      <sheetData sheetId="3399">
        <row r="1">
          <cell r="A1" t="str">
            <v>ADMINISTRACION</v>
          </cell>
        </row>
      </sheetData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>
        <row r="2">
          <cell r="A2" t="str">
            <v>(ºF)</v>
          </cell>
        </row>
      </sheetData>
      <sheetData sheetId="3453"/>
      <sheetData sheetId="3454">
        <row r="2">
          <cell r="A2" t="str">
            <v>(ºF)</v>
          </cell>
        </row>
      </sheetData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>
        <row r="2">
          <cell r="A2" t="str">
            <v>HOSPITAL HERNANDO MONCALEANO PERDOMO ETAPA 1</v>
          </cell>
        </row>
      </sheetData>
      <sheetData sheetId="3494"/>
      <sheetData sheetId="3495">
        <row r="2">
          <cell r="A2" t="str">
            <v>HOSPITAL HERNANDO MONCALEANO PERDOMO ETAPA 2 A</v>
          </cell>
        </row>
      </sheetData>
      <sheetData sheetId="3496">
        <row r="2">
          <cell r="A2" t="str">
            <v>HOSPITAL HERNANDO MONCALEANO PERDOMO ETAPA 2B</v>
          </cell>
        </row>
      </sheetData>
      <sheetData sheetId="3497"/>
      <sheetData sheetId="3498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>
        <row r="4">
          <cell r="E4" t="str">
            <v>GUPCO</v>
          </cell>
        </row>
      </sheetData>
      <sheetData sheetId="3807"/>
      <sheetData sheetId="3808"/>
      <sheetData sheetId="3809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/>
      <sheetData sheetId="3817"/>
      <sheetData sheetId="3818"/>
      <sheetData sheetId="3819" refreshError="1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/>
      <sheetData sheetId="3839" refreshError="1"/>
      <sheetData sheetId="3840" refreshError="1"/>
      <sheetData sheetId="3841"/>
      <sheetData sheetId="3842" refreshError="1"/>
      <sheetData sheetId="3843"/>
      <sheetData sheetId="3844"/>
      <sheetData sheetId="3845"/>
      <sheetData sheetId="3846"/>
      <sheetData sheetId="3847"/>
      <sheetData sheetId="3848"/>
      <sheetData sheetId="3849" refreshError="1"/>
      <sheetData sheetId="3850"/>
      <sheetData sheetId="3851" refreshError="1"/>
      <sheetData sheetId="3852"/>
      <sheetData sheetId="3853" refreshError="1"/>
      <sheetData sheetId="3854" refreshError="1"/>
      <sheetData sheetId="3855" refreshError="1"/>
      <sheetData sheetId="3856"/>
      <sheetData sheetId="3857"/>
      <sheetData sheetId="3858"/>
      <sheetData sheetId="3859"/>
      <sheetData sheetId="3860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/>
      <sheetData sheetId="3939"/>
      <sheetData sheetId="3940" refreshError="1"/>
      <sheetData sheetId="3941"/>
      <sheetData sheetId="3942">
        <row r="4">
          <cell r="B4">
            <v>39886</v>
          </cell>
        </row>
      </sheetData>
      <sheetData sheetId="3943"/>
      <sheetData sheetId="3944"/>
      <sheetData sheetId="3945"/>
      <sheetData sheetId="3946"/>
      <sheetData sheetId="3947"/>
      <sheetData sheetId="3948"/>
      <sheetData sheetId="3949">
        <row r="4">
          <cell r="B4">
            <v>39886</v>
          </cell>
        </row>
      </sheetData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 refreshError="1"/>
      <sheetData sheetId="3976" refreshError="1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 refreshError="1"/>
      <sheetData sheetId="3997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/>
      <sheetData sheetId="4078"/>
      <sheetData sheetId="4079"/>
      <sheetData sheetId="4080"/>
      <sheetData sheetId="4081">
        <row r="4">
          <cell r="E4" t="str">
            <v>GUPCO</v>
          </cell>
        </row>
      </sheetData>
      <sheetData sheetId="4082"/>
      <sheetData sheetId="4083"/>
      <sheetData sheetId="4084"/>
      <sheetData sheetId="4085"/>
      <sheetData sheetId="4086"/>
      <sheetData sheetId="4087" refreshError="1"/>
      <sheetData sheetId="4088"/>
      <sheetData sheetId="4089" refreshError="1"/>
      <sheetData sheetId="4090"/>
      <sheetData sheetId="4091" refreshError="1"/>
      <sheetData sheetId="4092" refreshError="1"/>
      <sheetData sheetId="4093" refreshError="1"/>
      <sheetData sheetId="4094" refreshError="1"/>
      <sheetData sheetId="4095"/>
      <sheetData sheetId="4096"/>
      <sheetData sheetId="4097"/>
      <sheetData sheetId="4098"/>
      <sheetData sheetId="4099"/>
      <sheetData sheetId="4100" refreshError="1"/>
      <sheetData sheetId="4101" refreshError="1"/>
      <sheetData sheetId="4102" refreshError="1"/>
      <sheetData sheetId="4103" refreshError="1"/>
      <sheetData sheetId="4104"/>
      <sheetData sheetId="4105" refreshError="1"/>
      <sheetData sheetId="4106" refreshError="1"/>
      <sheetData sheetId="4107" refreshError="1"/>
      <sheetData sheetId="4108"/>
      <sheetData sheetId="4109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 refreshError="1"/>
      <sheetData sheetId="4165"/>
      <sheetData sheetId="4166"/>
      <sheetData sheetId="4167" refreshError="1"/>
      <sheetData sheetId="4168"/>
      <sheetData sheetId="4169" refreshError="1"/>
      <sheetData sheetId="4170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/>
      <sheetData sheetId="4186"/>
      <sheetData sheetId="4187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/>
      <sheetData sheetId="4242"/>
      <sheetData sheetId="4243">
        <row r="6">
          <cell r="AB6">
            <v>40179</v>
          </cell>
        </row>
      </sheetData>
      <sheetData sheetId="4244"/>
      <sheetData sheetId="4245"/>
      <sheetData sheetId="4246"/>
      <sheetData sheetId="4247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/>
      <sheetData sheetId="4313"/>
      <sheetData sheetId="4314"/>
      <sheetData sheetId="4315" refreshError="1"/>
      <sheetData sheetId="4316" refreshError="1"/>
      <sheetData sheetId="4317" refreshError="1"/>
      <sheetData sheetId="4318" refreshError="1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>
        <row r="8">
          <cell r="D8" t="str">
            <v>M3</v>
          </cell>
        </row>
      </sheetData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 refreshError="1"/>
      <sheetData sheetId="4644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/>
      <sheetData sheetId="468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DATOS"/>
      <sheetName val="INFORME SEMANAL"/>
      <sheetName val="AVANCE SEMANAL"/>
      <sheetName val="CLIMA mes"/>
      <sheetName val="REG FOTO"/>
      <sheetName val="SISOMA"/>
      <sheetName val="BASES"/>
      <sheetName val="CDItem"/>
      <sheetName val="otros"/>
      <sheetName val="\Users\USUARIO\Downloads\MANTEN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CONT_ADI"/>
      <sheetName val="[a  aaInformación]__cceficie_10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n_6"/>
      <sheetName val="[a  aaInformación]__cceficien_7"/>
      <sheetName val="[a  aaInformación]__cceficien_9"/>
      <sheetName val="[a  aaInformación]__cceficien_8"/>
      <sheetName val="[a  aaInformación]__cceficie_11"/>
      <sheetName val="[a  aaInformación]__cceficie_12"/>
      <sheetName val="[a  aaInformación]__cceficie_13"/>
      <sheetName val="[a  aaInformación]__cceficie_14"/>
      <sheetName val="[a  aaInformación]__cceficie_15"/>
      <sheetName val="M.O.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//cceficiente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aCCIDENTES_DE_1995_-_1996"/>
      <sheetName val="//cceficiente_sharepoint_com/MA"/>
      <sheetName val="Formulario N° 4"/>
      <sheetName val="MATERIALES"/>
      <sheetName val="EQUIPO"/>
      <sheetName val="Cuadrillas"/>
      <sheetName val="Jornal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ANEL"/>
      <sheetName val="CrudosA"/>
      <sheetName val="casosWTI"/>
      <sheetName val="AJIZAL 3335"/>
      <sheetName val="SABANETA 3335"/>
      <sheetName val="Datos Generales"/>
      <sheetName val="ITEMS"/>
      <sheetName val="PRECIOS"/>
      <sheetName val="PRESUP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AIU"/>
      <sheetName val="[a  aaInformación]__192_168__10"/>
      <sheetName val="a  aaInformaci%C3%B3n"/>
      <sheetName val="OCTUBRE"/>
      <sheetName val="CRA.MODI"/>
      <sheetName val="[a  aaInformación]__192_168_0_9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\G\MANTENIMIENTO RUTA 1001_MARZ"/>
      <sheetName val="Emboquillar"/>
      <sheetName val="Acometidacobrerígido"/>
      <sheetName val="Acometidatoma"/>
      <sheetName val="Acometidahasta1&quot;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46W9"/>
      <sheetName val="Presentacion"/>
      <sheetName val="\C\MANTENIMIENTO RUTA 1001_MARZ"/>
      <sheetName val="\C\C\MANTENIMIENTO RUTA 1001_MA"/>
      <sheetName val="[a  aaInformación]__192_168__15"/>
      <sheetName val="[a  aaInformación]__192_168__19"/>
      <sheetName val="[a  aaInformación]__192_168__16"/>
      <sheetName val="[a  aaInformación]__192_168__18"/>
      <sheetName val="[a  aaInformación]__192_168__17"/>
      <sheetName val="[a  aaInformación]__192_168__20"/>
      <sheetName val="[a  aaInformación]__192_168__21"/>
      <sheetName val="[a  aaInformación]__cceficie_41"/>
      <sheetName val="ESTADO RED"/>
      <sheetName val="CARRETERAS"/>
      <sheetName val="GENERALIDADES "/>
      <sheetName val="[a  aaInformación]__cceficie_42"/>
      <sheetName val="Res-Accide-10"/>
      <sheetName val="acero"/>
      <sheetName val="PROYECTO"/>
      <sheetName val="[a  aaInformación]__ccefici_100"/>
      <sheetName val="HER"/>
      <sheetName val="MAT"/>
      <sheetName val="PER"/>
      <sheetName val="TRANS"/>
      <sheetName val="[a  aaInformación]__cceficie_47"/>
      <sheetName val="[a  aaInformación]__cceficie_45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2"/>
      <sheetName val="[a  aaInformación]__ccefici_101"/>
      <sheetName val="[a  aaInformación]__ccefici_103"/>
      <sheetName val="Base Datos"/>
      <sheetName val="[a  aaInformación]__ccefici_105"/>
      <sheetName val="[a  aaInformación]__ccefici_104"/>
      <sheetName val="[a  aaInformación]__ccefici_106"/>
      <sheetName val="[a  aaInformación]__ccefici_108"/>
      <sheetName val="[a  aaInformación]__ccefici_107"/>
      <sheetName val="\MANTENIMIENTO%20RUTA%201001_MA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MANTENIMIENTO RUTA 1001_MARZO "/>
      <sheetName val="__SERVIDOR_Public2_MANTENIMIENT"/>
      <sheetName val="_I_MANTENIMIENTO RUTA 1001_MARZ"/>
      <sheetName val="_I_I_MANTENIMIENTO RUTA 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ELECTRICO"/>
      <sheetName val="Vuelta"/>
      <sheetName val="FIBRA ÓPTICA"/>
      <sheetName val="Análisis de precios"/>
      <sheetName val="2103mar%20.xls"/>
      <sheetName val="Formula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Itemes_Renovación"/>
      <sheetName val="FECHAS_DE_CORTE"/>
      <sheetName val="Informacion_General"/>
      <sheetName val="PR_112"/>
      <sheetName val="Itemes_Renovación1"/>
      <sheetName val="FECHAS_DE_CORTE1"/>
      <sheetName val="Informacion_General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3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Itemes_Renovación2"/>
      <sheetName val="2103mar_2"/>
      <sheetName val="FECHAS_DE_CORTE2"/>
      <sheetName val="Informacion_General2"/>
      <sheetName val="A__P__U_2"/>
      <sheetName val="TRAYECTO_12"/>
      <sheetName val="PR_03"/>
      <sheetName val="PR_114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5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Itemes_Renovación3"/>
      <sheetName val="2103mar_3"/>
      <sheetName val="FECHAS_DE_CORTE3"/>
      <sheetName val="Informacion_General3"/>
      <sheetName val="A__P__U_3"/>
      <sheetName val="TRAYECTO_13"/>
      <sheetName val="PR_04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UNITARIOS"/>
      <sheetName val="Actual Data (MAP)"/>
      <sheetName val="Actual Data (STX)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Distanc"/>
      <sheetName val="Cuadro de áreas y volmúmenes"/>
      <sheetName val="Generales"/>
      <sheetName val="MANTENIMIENTO"/>
      <sheetName val="PLAN DE INVERSION ANTICIPO"/>
      <sheetName val="inv mensual"/>
      <sheetName val="borrador flujo inv"/>
      <sheetName val="social-ambiental"/>
      <sheetName val="AU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TUBERIA"/>
      <sheetName val="PPTO ADICIONALES"/>
      <sheetName val="salarios"/>
      <sheetName val="ITE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>
        <row r="2">
          <cell r="A2" t="str">
            <v>INVÍAS - TERRITORIAL CORDOBA - GRUPO 3</v>
          </cell>
        </row>
      </sheetData>
      <sheetData sheetId="83"/>
      <sheetData sheetId="84"/>
      <sheetData sheetId="85"/>
      <sheetData sheetId="86"/>
      <sheetData sheetId="87"/>
      <sheetData sheetId="88">
        <row r="2">
          <cell r="A2" t="str">
            <v>INVÍAS - TERRITORIAL CORDOBA - GRUPO 3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>
        <row r="2">
          <cell r="A2" t="str">
            <v>INVÍAS - TERRITORIAL CORDOBA - GRUPO 3</v>
          </cell>
        </row>
      </sheetData>
      <sheetData sheetId="193">
        <row r="2">
          <cell r="A2" t="str">
            <v>INVÍAS - TERRITORIAL CORDOBA - GRUPO 3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>
        <row r="2">
          <cell r="A2" t="str">
            <v>INVÍAS - TERRITORIAL CORDOBA - GRUPO 3</v>
          </cell>
        </row>
      </sheetData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>
        <row r="2">
          <cell r="A2" t="str">
            <v>INVÍAS - TERRITORIAL CORDOBA - GRUPO 3</v>
          </cell>
        </row>
      </sheetData>
      <sheetData sheetId="248">
        <row r="2">
          <cell r="A2" t="str">
            <v>INVÍAS - TERRITORIAL CORDOBA - GRUPO 3</v>
          </cell>
        </row>
      </sheetData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>
        <row r="2">
          <cell r="A2" t="str">
            <v>INVÍAS - TERRITORIAL CORDOBA - GRUPO 3</v>
          </cell>
        </row>
      </sheetData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>
        <row r="2">
          <cell r="A2">
            <v>0</v>
          </cell>
        </row>
      </sheetData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ESTADO RED TEC"/>
      <sheetName val="PUNITARIOS PARA 241201 2S"/>
      <sheetName val="PR 1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SUB APU"/>
      <sheetName val="Listas"/>
      <sheetName val="PRESUPUESTO"/>
      <sheetName val="ESTADO VÍA-CRIT.TECNICO"/>
      <sheetName val="TRANSPORTE"/>
      <sheetName val="c2.5y2.6"/>
      <sheetName val="Equipo"/>
      <sheetName val="Excavación Mat. Común Estacione"/>
      <sheetName val="Demolición Pavimento"/>
      <sheetName val="Insum"/>
      <sheetName val="A. P. U."/>
      <sheetName val="PUNITARIOS%20PARA%20241201%202S"/>
      <sheetName val="RELACION MES"/>
      <sheetName val="Bajadas"/>
      <sheetName val="NARIÑO"/>
      <sheetName val="PUNITARIOS_PARA_241201_2S"/>
      <sheetName val="PR_1"/>
      <sheetName val="ESTADO_RED_TEC"/>
      <sheetName val="PREACTA_10"/>
      <sheetName val="PREACTA_9"/>
      <sheetName val="CLASIFICACION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2,2,6,1 Pilotes 0,30"/>
      <sheetName val="OBRAS SES"/>
      <sheetName val="LISTA DE PRECIOS"/>
      <sheetName val="062"/>
      <sheetName val="Listado"/>
      <sheetName val="Lp"/>
      <sheetName val=" Liquidacion de Obra por Tramos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ALARIOS"/>
      <sheetName val="FINANC"/>
      <sheetName val="TODAS"/>
      <sheetName val="APU NO PREVISTO"/>
      <sheetName val="PPTA (3)"/>
      <sheetName val="PPTA (2)"/>
      <sheetName val="PPTA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Requisición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5. ELECTRICO"/>
      <sheetName val="DEST. MEDIOS"/>
      <sheetName val="COMBUASF"/>
      <sheetName val="BALCRUDO"/>
      <sheetName val="CARGASPROC."/>
      <sheetName val="G L P  FINAL"/>
      <sheetName val="PERSONAL"/>
      <sheetName val="Tarifa MT"/>
      <sheetName val="CURVA"/>
      <sheetName val="OCTUBRE"/>
      <sheetName val="Summary"/>
      <sheetName val="CODCONST"/>
      <sheetName val="TABLA_2008"/>
      <sheetName val="PREACTA_61"/>
      <sheetName val="A_P_U1"/>
      <sheetName val="A_P_U"/>
      <sheetName val="c2_5y2_613"/>
      <sheetName val="PREACTA_62"/>
      <sheetName val="TABLA_20082"/>
      <sheetName val="c2_5y2_612"/>
      <sheetName val="TABLA_20081"/>
      <sheetName val="c2_5y2_611"/>
      <sheetName val="BALANCE"/>
      <sheetName val="ITEMS NO REVISTOS"/>
      <sheetName val="APU ELECTRICOS"/>
      <sheetName val="costos oficina"/>
      <sheetName val="costos campamento"/>
      <sheetName val="días habiles 2015"/>
      <sheetName val="7.1.8.1.1"/>
      <sheetName val="Proveedores y acreedores"/>
      <sheetName val="mdo"/>
      <sheetName val="equip"/>
      <sheetName val="mat"/>
      <sheetName val="CIRCUITOS CODENSA"/>
      <sheetName val="Cuadr."/>
      <sheetName val="PUNITARIOS PARA 241201 2S.xls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DATOS CONTRATO"/>
      <sheetName val="otros"/>
      <sheetName val="for 6"/>
      <sheetName val="glvc"/>
      <sheetName val="materiales"/>
      <sheetName val="PPTO"/>
      <sheetName val="PREACTA Y CONTRATISTAS"/>
      <sheetName val="Hoja2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OYECTO"/>
      <sheetName val="BASE"/>
      <sheetName val="EW Summary"/>
      <sheetName val="TARIF2002"/>
      <sheetName val="Poblacion"/>
      <sheetName val="INDICE"/>
      <sheetName val="ACTA MODIFICACIÓN CIVIL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Bases 2A"/>
      <sheetName val="PRECIOS ACTUALIZADOS FERRASA"/>
      <sheetName val="CHINCHINA FINAL . A CEROS"/>
      <sheetName val="Memoria de calculo"/>
      <sheetName val="base ctos"/>
      <sheetName val="AP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>
        <row r="48">
          <cell r="E48">
            <v>0</v>
          </cell>
        </row>
      </sheetData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/>
      <sheetData sheetId="127">
        <row r="48">
          <cell r="E48">
            <v>0</v>
          </cell>
        </row>
      </sheetData>
      <sheetData sheetId="128"/>
      <sheetData sheetId="129"/>
      <sheetData sheetId="130"/>
      <sheetData sheetId="131" refreshError="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>
        <row r="48">
          <cell r="E48">
            <v>0</v>
          </cell>
        </row>
      </sheetData>
      <sheetData sheetId="183"/>
      <sheetData sheetId="184"/>
      <sheetData sheetId="185"/>
      <sheetData sheetId="186"/>
      <sheetData sheetId="187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>
        <row r="48">
          <cell r="E48">
            <v>0</v>
          </cell>
        </row>
      </sheetData>
      <sheetData sheetId="339" refreshError="1"/>
      <sheetData sheetId="34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9CBC7-80C3-4E35-B48A-C1131476CE6B}">
  <sheetPr>
    <tabColor rgb="FF00B050"/>
  </sheetPr>
  <dimension ref="A1:GN371"/>
  <sheetViews>
    <sheetView showGridLines="0" view="pageBreakPreview" topLeftCell="A14" zoomScale="70" zoomScaleNormal="70" zoomScaleSheetLayoutView="70" workbookViewId="0">
      <selection activeCell="H35" sqref="H35"/>
    </sheetView>
  </sheetViews>
  <sheetFormatPr baseColWidth="10" defaultColWidth="13.85546875" defaultRowHeight="16.5" x14ac:dyDescent="0.3"/>
  <cols>
    <col min="1" max="1" width="1.140625" style="2" customWidth="1"/>
    <col min="2" max="2" width="1.42578125" style="2" customWidth="1"/>
    <col min="3" max="3" width="10.85546875" style="8" customWidth="1"/>
    <col min="4" max="4" width="28.140625" style="10" customWidth="1"/>
    <col min="5" max="5" width="18.5703125" style="10" customWidth="1"/>
    <col min="6" max="6" width="19.42578125" style="11" customWidth="1"/>
    <col min="7" max="7" width="25.140625" style="1" customWidth="1"/>
    <col min="8" max="8" width="25" style="1" customWidth="1"/>
    <col min="9" max="9" width="1.7109375" style="12" customWidth="1"/>
    <col min="10" max="10" width="2.140625" style="1" customWidth="1"/>
    <col min="11" max="12" width="5.140625" style="1" customWidth="1"/>
    <col min="13" max="13" width="26" style="1" customWidth="1"/>
    <col min="14" max="14" width="5.140625" style="1" customWidth="1"/>
    <col min="15" max="16" width="4.140625" style="1" customWidth="1"/>
    <col min="17" max="196" width="12.85546875" style="1" customWidth="1"/>
    <col min="197" max="236" width="13.85546875" style="2"/>
    <col min="237" max="237" width="2" style="2" customWidth="1"/>
    <col min="238" max="238" width="10.85546875" style="2" customWidth="1"/>
    <col min="239" max="239" width="53.42578125" style="2" customWidth="1"/>
    <col min="240" max="240" width="26.5703125" style="2" bestFit="1" customWidth="1"/>
    <col min="241" max="241" width="17.42578125" style="2" customWidth="1"/>
    <col min="242" max="242" width="25.140625" style="2" customWidth="1"/>
    <col min="243" max="243" width="23.140625" style="2" customWidth="1"/>
    <col min="244" max="244" width="26.140625" style="2" customWidth="1"/>
    <col min="245" max="250" width="5.140625" style="2" customWidth="1"/>
    <col min="251" max="252" width="4.140625" style="2" customWidth="1"/>
    <col min="253" max="260" width="5.140625" style="2" customWidth="1"/>
    <col min="261" max="452" width="12.85546875" style="2" customWidth="1"/>
    <col min="453" max="492" width="13.85546875" style="2"/>
    <col min="493" max="493" width="2" style="2" customWidth="1"/>
    <col min="494" max="494" width="10.85546875" style="2" customWidth="1"/>
    <col min="495" max="495" width="53.42578125" style="2" customWidth="1"/>
    <col min="496" max="496" width="26.5703125" style="2" bestFit="1" customWidth="1"/>
    <col min="497" max="497" width="17.42578125" style="2" customWidth="1"/>
    <col min="498" max="498" width="25.140625" style="2" customWidth="1"/>
    <col min="499" max="499" width="23.140625" style="2" customWidth="1"/>
    <col min="500" max="500" width="26.140625" style="2" customWidth="1"/>
    <col min="501" max="506" width="5.140625" style="2" customWidth="1"/>
    <col min="507" max="508" width="4.140625" style="2" customWidth="1"/>
    <col min="509" max="516" width="5.140625" style="2" customWidth="1"/>
    <col min="517" max="708" width="12.85546875" style="2" customWidth="1"/>
    <col min="709" max="748" width="13.85546875" style="2"/>
    <col min="749" max="749" width="2" style="2" customWidth="1"/>
    <col min="750" max="750" width="10.85546875" style="2" customWidth="1"/>
    <col min="751" max="751" width="53.42578125" style="2" customWidth="1"/>
    <col min="752" max="752" width="26.5703125" style="2" bestFit="1" customWidth="1"/>
    <col min="753" max="753" width="17.42578125" style="2" customWidth="1"/>
    <col min="754" max="754" width="25.140625" style="2" customWidth="1"/>
    <col min="755" max="755" width="23.140625" style="2" customWidth="1"/>
    <col min="756" max="756" width="26.140625" style="2" customWidth="1"/>
    <col min="757" max="762" width="5.140625" style="2" customWidth="1"/>
    <col min="763" max="764" width="4.140625" style="2" customWidth="1"/>
    <col min="765" max="772" width="5.140625" style="2" customWidth="1"/>
    <col min="773" max="964" width="12.85546875" style="2" customWidth="1"/>
    <col min="965" max="1004" width="13.85546875" style="2"/>
    <col min="1005" max="1005" width="2" style="2" customWidth="1"/>
    <col min="1006" max="1006" width="10.85546875" style="2" customWidth="1"/>
    <col min="1007" max="1007" width="53.42578125" style="2" customWidth="1"/>
    <col min="1008" max="1008" width="26.5703125" style="2" bestFit="1" customWidth="1"/>
    <col min="1009" max="1009" width="17.42578125" style="2" customWidth="1"/>
    <col min="1010" max="1010" width="25.140625" style="2" customWidth="1"/>
    <col min="1011" max="1011" width="23.140625" style="2" customWidth="1"/>
    <col min="1012" max="1012" width="26.140625" style="2" customWidth="1"/>
    <col min="1013" max="1018" width="5.140625" style="2" customWidth="1"/>
    <col min="1019" max="1020" width="4.140625" style="2" customWidth="1"/>
    <col min="1021" max="1028" width="5.140625" style="2" customWidth="1"/>
    <col min="1029" max="1220" width="12.85546875" style="2" customWidth="1"/>
    <col min="1221" max="1260" width="13.85546875" style="2"/>
    <col min="1261" max="1261" width="2" style="2" customWidth="1"/>
    <col min="1262" max="1262" width="10.85546875" style="2" customWidth="1"/>
    <col min="1263" max="1263" width="53.42578125" style="2" customWidth="1"/>
    <col min="1264" max="1264" width="26.5703125" style="2" bestFit="1" customWidth="1"/>
    <col min="1265" max="1265" width="17.42578125" style="2" customWidth="1"/>
    <col min="1266" max="1266" width="25.140625" style="2" customWidth="1"/>
    <col min="1267" max="1267" width="23.140625" style="2" customWidth="1"/>
    <col min="1268" max="1268" width="26.140625" style="2" customWidth="1"/>
    <col min="1269" max="1274" width="5.140625" style="2" customWidth="1"/>
    <col min="1275" max="1276" width="4.140625" style="2" customWidth="1"/>
    <col min="1277" max="1284" width="5.140625" style="2" customWidth="1"/>
    <col min="1285" max="1476" width="12.85546875" style="2" customWidth="1"/>
    <col min="1477" max="1516" width="13.85546875" style="2"/>
    <col min="1517" max="1517" width="2" style="2" customWidth="1"/>
    <col min="1518" max="1518" width="10.85546875" style="2" customWidth="1"/>
    <col min="1519" max="1519" width="53.42578125" style="2" customWidth="1"/>
    <col min="1520" max="1520" width="26.5703125" style="2" bestFit="1" customWidth="1"/>
    <col min="1521" max="1521" width="17.42578125" style="2" customWidth="1"/>
    <col min="1522" max="1522" width="25.140625" style="2" customWidth="1"/>
    <col min="1523" max="1523" width="23.140625" style="2" customWidth="1"/>
    <col min="1524" max="1524" width="26.140625" style="2" customWidth="1"/>
    <col min="1525" max="1530" width="5.140625" style="2" customWidth="1"/>
    <col min="1531" max="1532" width="4.140625" style="2" customWidth="1"/>
    <col min="1533" max="1540" width="5.140625" style="2" customWidth="1"/>
    <col min="1541" max="1732" width="12.85546875" style="2" customWidth="1"/>
    <col min="1733" max="1772" width="13.85546875" style="2"/>
    <col min="1773" max="1773" width="2" style="2" customWidth="1"/>
    <col min="1774" max="1774" width="10.85546875" style="2" customWidth="1"/>
    <col min="1775" max="1775" width="53.42578125" style="2" customWidth="1"/>
    <col min="1776" max="1776" width="26.5703125" style="2" bestFit="1" customWidth="1"/>
    <col min="1777" max="1777" width="17.42578125" style="2" customWidth="1"/>
    <col min="1778" max="1778" width="25.140625" style="2" customWidth="1"/>
    <col min="1779" max="1779" width="23.140625" style="2" customWidth="1"/>
    <col min="1780" max="1780" width="26.140625" style="2" customWidth="1"/>
    <col min="1781" max="1786" width="5.140625" style="2" customWidth="1"/>
    <col min="1787" max="1788" width="4.140625" style="2" customWidth="1"/>
    <col min="1789" max="1796" width="5.140625" style="2" customWidth="1"/>
    <col min="1797" max="1988" width="12.85546875" style="2" customWidth="1"/>
    <col min="1989" max="2028" width="13.85546875" style="2"/>
    <col min="2029" max="2029" width="2" style="2" customWidth="1"/>
    <col min="2030" max="2030" width="10.85546875" style="2" customWidth="1"/>
    <col min="2031" max="2031" width="53.42578125" style="2" customWidth="1"/>
    <col min="2032" max="2032" width="26.5703125" style="2" bestFit="1" customWidth="1"/>
    <col min="2033" max="2033" width="17.42578125" style="2" customWidth="1"/>
    <col min="2034" max="2034" width="25.140625" style="2" customWidth="1"/>
    <col min="2035" max="2035" width="23.140625" style="2" customWidth="1"/>
    <col min="2036" max="2036" width="26.140625" style="2" customWidth="1"/>
    <col min="2037" max="2042" width="5.140625" style="2" customWidth="1"/>
    <col min="2043" max="2044" width="4.140625" style="2" customWidth="1"/>
    <col min="2045" max="2052" width="5.140625" style="2" customWidth="1"/>
    <col min="2053" max="2244" width="12.85546875" style="2" customWidth="1"/>
    <col min="2245" max="2284" width="13.85546875" style="2"/>
    <col min="2285" max="2285" width="2" style="2" customWidth="1"/>
    <col min="2286" max="2286" width="10.85546875" style="2" customWidth="1"/>
    <col min="2287" max="2287" width="53.42578125" style="2" customWidth="1"/>
    <col min="2288" max="2288" width="26.5703125" style="2" bestFit="1" customWidth="1"/>
    <col min="2289" max="2289" width="17.42578125" style="2" customWidth="1"/>
    <col min="2290" max="2290" width="25.140625" style="2" customWidth="1"/>
    <col min="2291" max="2291" width="23.140625" style="2" customWidth="1"/>
    <col min="2292" max="2292" width="26.140625" style="2" customWidth="1"/>
    <col min="2293" max="2298" width="5.140625" style="2" customWidth="1"/>
    <col min="2299" max="2300" width="4.140625" style="2" customWidth="1"/>
    <col min="2301" max="2308" width="5.140625" style="2" customWidth="1"/>
    <col min="2309" max="2500" width="12.85546875" style="2" customWidth="1"/>
    <col min="2501" max="2540" width="13.85546875" style="2"/>
    <col min="2541" max="2541" width="2" style="2" customWidth="1"/>
    <col min="2542" max="2542" width="10.85546875" style="2" customWidth="1"/>
    <col min="2543" max="2543" width="53.42578125" style="2" customWidth="1"/>
    <col min="2544" max="2544" width="26.5703125" style="2" bestFit="1" customWidth="1"/>
    <col min="2545" max="2545" width="17.42578125" style="2" customWidth="1"/>
    <col min="2546" max="2546" width="25.140625" style="2" customWidth="1"/>
    <col min="2547" max="2547" width="23.140625" style="2" customWidth="1"/>
    <col min="2548" max="2548" width="26.140625" style="2" customWidth="1"/>
    <col min="2549" max="2554" width="5.140625" style="2" customWidth="1"/>
    <col min="2555" max="2556" width="4.140625" style="2" customWidth="1"/>
    <col min="2557" max="2564" width="5.140625" style="2" customWidth="1"/>
    <col min="2565" max="2756" width="12.85546875" style="2" customWidth="1"/>
    <col min="2757" max="2796" width="13.85546875" style="2"/>
    <col min="2797" max="2797" width="2" style="2" customWidth="1"/>
    <col min="2798" max="2798" width="10.85546875" style="2" customWidth="1"/>
    <col min="2799" max="2799" width="53.42578125" style="2" customWidth="1"/>
    <col min="2800" max="2800" width="26.5703125" style="2" bestFit="1" customWidth="1"/>
    <col min="2801" max="2801" width="17.42578125" style="2" customWidth="1"/>
    <col min="2802" max="2802" width="25.140625" style="2" customWidth="1"/>
    <col min="2803" max="2803" width="23.140625" style="2" customWidth="1"/>
    <col min="2804" max="2804" width="26.140625" style="2" customWidth="1"/>
    <col min="2805" max="2810" width="5.140625" style="2" customWidth="1"/>
    <col min="2811" max="2812" width="4.140625" style="2" customWidth="1"/>
    <col min="2813" max="2820" width="5.140625" style="2" customWidth="1"/>
    <col min="2821" max="3012" width="12.85546875" style="2" customWidth="1"/>
    <col min="3013" max="3052" width="13.85546875" style="2"/>
    <col min="3053" max="3053" width="2" style="2" customWidth="1"/>
    <col min="3054" max="3054" width="10.85546875" style="2" customWidth="1"/>
    <col min="3055" max="3055" width="53.42578125" style="2" customWidth="1"/>
    <col min="3056" max="3056" width="26.5703125" style="2" bestFit="1" customWidth="1"/>
    <col min="3057" max="3057" width="17.42578125" style="2" customWidth="1"/>
    <col min="3058" max="3058" width="25.140625" style="2" customWidth="1"/>
    <col min="3059" max="3059" width="23.140625" style="2" customWidth="1"/>
    <col min="3060" max="3060" width="26.140625" style="2" customWidth="1"/>
    <col min="3061" max="3066" width="5.140625" style="2" customWidth="1"/>
    <col min="3067" max="3068" width="4.140625" style="2" customWidth="1"/>
    <col min="3069" max="3076" width="5.140625" style="2" customWidth="1"/>
    <col min="3077" max="3268" width="12.85546875" style="2" customWidth="1"/>
    <col min="3269" max="3308" width="13.85546875" style="2"/>
    <col min="3309" max="3309" width="2" style="2" customWidth="1"/>
    <col min="3310" max="3310" width="10.85546875" style="2" customWidth="1"/>
    <col min="3311" max="3311" width="53.42578125" style="2" customWidth="1"/>
    <col min="3312" max="3312" width="26.5703125" style="2" bestFit="1" customWidth="1"/>
    <col min="3313" max="3313" width="17.42578125" style="2" customWidth="1"/>
    <col min="3314" max="3314" width="25.140625" style="2" customWidth="1"/>
    <col min="3315" max="3315" width="23.140625" style="2" customWidth="1"/>
    <col min="3316" max="3316" width="26.140625" style="2" customWidth="1"/>
    <col min="3317" max="3322" width="5.140625" style="2" customWidth="1"/>
    <col min="3323" max="3324" width="4.140625" style="2" customWidth="1"/>
    <col min="3325" max="3332" width="5.140625" style="2" customWidth="1"/>
    <col min="3333" max="3524" width="12.85546875" style="2" customWidth="1"/>
    <col min="3525" max="3564" width="13.85546875" style="2"/>
    <col min="3565" max="3565" width="2" style="2" customWidth="1"/>
    <col min="3566" max="3566" width="10.85546875" style="2" customWidth="1"/>
    <col min="3567" max="3567" width="53.42578125" style="2" customWidth="1"/>
    <col min="3568" max="3568" width="26.5703125" style="2" bestFit="1" customWidth="1"/>
    <col min="3569" max="3569" width="17.42578125" style="2" customWidth="1"/>
    <col min="3570" max="3570" width="25.140625" style="2" customWidth="1"/>
    <col min="3571" max="3571" width="23.140625" style="2" customWidth="1"/>
    <col min="3572" max="3572" width="26.140625" style="2" customWidth="1"/>
    <col min="3573" max="3578" width="5.140625" style="2" customWidth="1"/>
    <col min="3579" max="3580" width="4.140625" style="2" customWidth="1"/>
    <col min="3581" max="3588" width="5.140625" style="2" customWidth="1"/>
    <col min="3589" max="3780" width="12.85546875" style="2" customWidth="1"/>
    <col min="3781" max="3820" width="13.85546875" style="2"/>
    <col min="3821" max="3821" width="2" style="2" customWidth="1"/>
    <col min="3822" max="3822" width="10.85546875" style="2" customWidth="1"/>
    <col min="3823" max="3823" width="53.42578125" style="2" customWidth="1"/>
    <col min="3824" max="3824" width="26.5703125" style="2" bestFit="1" customWidth="1"/>
    <col min="3825" max="3825" width="17.42578125" style="2" customWidth="1"/>
    <col min="3826" max="3826" width="25.140625" style="2" customWidth="1"/>
    <col min="3827" max="3827" width="23.140625" style="2" customWidth="1"/>
    <col min="3828" max="3828" width="26.140625" style="2" customWidth="1"/>
    <col min="3829" max="3834" width="5.140625" style="2" customWidth="1"/>
    <col min="3835" max="3836" width="4.140625" style="2" customWidth="1"/>
    <col min="3837" max="3844" width="5.140625" style="2" customWidth="1"/>
    <col min="3845" max="4036" width="12.85546875" style="2" customWidth="1"/>
    <col min="4037" max="4076" width="13.85546875" style="2"/>
    <col min="4077" max="4077" width="2" style="2" customWidth="1"/>
    <col min="4078" max="4078" width="10.85546875" style="2" customWidth="1"/>
    <col min="4079" max="4079" width="53.42578125" style="2" customWidth="1"/>
    <col min="4080" max="4080" width="26.5703125" style="2" bestFit="1" customWidth="1"/>
    <col min="4081" max="4081" width="17.42578125" style="2" customWidth="1"/>
    <col min="4082" max="4082" width="25.140625" style="2" customWidth="1"/>
    <col min="4083" max="4083" width="23.140625" style="2" customWidth="1"/>
    <col min="4084" max="4084" width="26.140625" style="2" customWidth="1"/>
    <col min="4085" max="4090" width="5.140625" style="2" customWidth="1"/>
    <col min="4091" max="4092" width="4.140625" style="2" customWidth="1"/>
    <col min="4093" max="4100" width="5.140625" style="2" customWidth="1"/>
    <col min="4101" max="4292" width="12.85546875" style="2" customWidth="1"/>
    <col min="4293" max="4332" width="13.85546875" style="2"/>
    <col min="4333" max="4333" width="2" style="2" customWidth="1"/>
    <col min="4334" max="4334" width="10.85546875" style="2" customWidth="1"/>
    <col min="4335" max="4335" width="53.42578125" style="2" customWidth="1"/>
    <col min="4336" max="4336" width="26.5703125" style="2" bestFit="1" customWidth="1"/>
    <col min="4337" max="4337" width="17.42578125" style="2" customWidth="1"/>
    <col min="4338" max="4338" width="25.140625" style="2" customWidth="1"/>
    <col min="4339" max="4339" width="23.140625" style="2" customWidth="1"/>
    <col min="4340" max="4340" width="26.140625" style="2" customWidth="1"/>
    <col min="4341" max="4346" width="5.140625" style="2" customWidth="1"/>
    <col min="4347" max="4348" width="4.140625" style="2" customWidth="1"/>
    <col min="4349" max="4356" width="5.140625" style="2" customWidth="1"/>
    <col min="4357" max="4548" width="12.85546875" style="2" customWidth="1"/>
    <col min="4549" max="4588" width="13.85546875" style="2"/>
    <col min="4589" max="4589" width="2" style="2" customWidth="1"/>
    <col min="4590" max="4590" width="10.85546875" style="2" customWidth="1"/>
    <col min="4591" max="4591" width="53.42578125" style="2" customWidth="1"/>
    <col min="4592" max="4592" width="26.5703125" style="2" bestFit="1" customWidth="1"/>
    <col min="4593" max="4593" width="17.42578125" style="2" customWidth="1"/>
    <col min="4594" max="4594" width="25.140625" style="2" customWidth="1"/>
    <col min="4595" max="4595" width="23.140625" style="2" customWidth="1"/>
    <col min="4596" max="4596" width="26.140625" style="2" customWidth="1"/>
    <col min="4597" max="4602" width="5.140625" style="2" customWidth="1"/>
    <col min="4603" max="4604" width="4.140625" style="2" customWidth="1"/>
    <col min="4605" max="4612" width="5.140625" style="2" customWidth="1"/>
    <col min="4613" max="4804" width="12.85546875" style="2" customWidth="1"/>
    <col min="4805" max="4844" width="13.85546875" style="2"/>
    <col min="4845" max="4845" width="2" style="2" customWidth="1"/>
    <col min="4846" max="4846" width="10.85546875" style="2" customWidth="1"/>
    <col min="4847" max="4847" width="53.42578125" style="2" customWidth="1"/>
    <col min="4848" max="4848" width="26.5703125" style="2" bestFit="1" customWidth="1"/>
    <col min="4849" max="4849" width="17.42578125" style="2" customWidth="1"/>
    <col min="4850" max="4850" width="25.140625" style="2" customWidth="1"/>
    <col min="4851" max="4851" width="23.140625" style="2" customWidth="1"/>
    <col min="4852" max="4852" width="26.140625" style="2" customWidth="1"/>
    <col min="4853" max="4858" width="5.140625" style="2" customWidth="1"/>
    <col min="4859" max="4860" width="4.140625" style="2" customWidth="1"/>
    <col min="4861" max="4868" width="5.140625" style="2" customWidth="1"/>
    <col min="4869" max="5060" width="12.85546875" style="2" customWidth="1"/>
    <col min="5061" max="5100" width="13.85546875" style="2"/>
    <col min="5101" max="5101" width="2" style="2" customWidth="1"/>
    <col min="5102" max="5102" width="10.85546875" style="2" customWidth="1"/>
    <col min="5103" max="5103" width="53.42578125" style="2" customWidth="1"/>
    <col min="5104" max="5104" width="26.5703125" style="2" bestFit="1" customWidth="1"/>
    <col min="5105" max="5105" width="17.42578125" style="2" customWidth="1"/>
    <col min="5106" max="5106" width="25.140625" style="2" customWidth="1"/>
    <col min="5107" max="5107" width="23.140625" style="2" customWidth="1"/>
    <col min="5108" max="5108" width="26.140625" style="2" customWidth="1"/>
    <col min="5109" max="5114" width="5.140625" style="2" customWidth="1"/>
    <col min="5115" max="5116" width="4.140625" style="2" customWidth="1"/>
    <col min="5117" max="5124" width="5.140625" style="2" customWidth="1"/>
    <col min="5125" max="5316" width="12.85546875" style="2" customWidth="1"/>
    <col min="5317" max="5356" width="13.85546875" style="2"/>
    <col min="5357" max="5357" width="2" style="2" customWidth="1"/>
    <col min="5358" max="5358" width="10.85546875" style="2" customWidth="1"/>
    <col min="5359" max="5359" width="53.42578125" style="2" customWidth="1"/>
    <col min="5360" max="5360" width="26.5703125" style="2" bestFit="1" customWidth="1"/>
    <col min="5361" max="5361" width="17.42578125" style="2" customWidth="1"/>
    <col min="5362" max="5362" width="25.140625" style="2" customWidth="1"/>
    <col min="5363" max="5363" width="23.140625" style="2" customWidth="1"/>
    <col min="5364" max="5364" width="26.140625" style="2" customWidth="1"/>
    <col min="5365" max="5370" width="5.140625" style="2" customWidth="1"/>
    <col min="5371" max="5372" width="4.140625" style="2" customWidth="1"/>
    <col min="5373" max="5380" width="5.140625" style="2" customWidth="1"/>
    <col min="5381" max="5572" width="12.85546875" style="2" customWidth="1"/>
    <col min="5573" max="5612" width="13.85546875" style="2"/>
    <col min="5613" max="5613" width="2" style="2" customWidth="1"/>
    <col min="5614" max="5614" width="10.85546875" style="2" customWidth="1"/>
    <col min="5615" max="5615" width="53.42578125" style="2" customWidth="1"/>
    <col min="5616" max="5616" width="26.5703125" style="2" bestFit="1" customWidth="1"/>
    <col min="5617" max="5617" width="17.42578125" style="2" customWidth="1"/>
    <col min="5618" max="5618" width="25.140625" style="2" customWidth="1"/>
    <col min="5619" max="5619" width="23.140625" style="2" customWidth="1"/>
    <col min="5620" max="5620" width="26.140625" style="2" customWidth="1"/>
    <col min="5621" max="5626" width="5.140625" style="2" customWidth="1"/>
    <col min="5627" max="5628" width="4.140625" style="2" customWidth="1"/>
    <col min="5629" max="5636" width="5.140625" style="2" customWidth="1"/>
    <col min="5637" max="5828" width="12.85546875" style="2" customWidth="1"/>
    <col min="5829" max="5868" width="13.85546875" style="2"/>
    <col min="5869" max="5869" width="2" style="2" customWidth="1"/>
    <col min="5870" max="5870" width="10.85546875" style="2" customWidth="1"/>
    <col min="5871" max="5871" width="53.42578125" style="2" customWidth="1"/>
    <col min="5872" max="5872" width="26.5703125" style="2" bestFit="1" customWidth="1"/>
    <col min="5873" max="5873" width="17.42578125" style="2" customWidth="1"/>
    <col min="5874" max="5874" width="25.140625" style="2" customWidth="1"/>
    <col min="5875" max="5875" width="23.140625" style="2" customWidth="1"/>
    <col min="5876" max="5876" width="26.140625" style="2" customWidth="1"/>
    <col min="5877" max="5882" width="5.140625" style="2" customWidth="1"/>
    <col min="5883" max="5884" width="4.140625" style="2" customWidth="1"/>
    <col min="5885" max="5892" width="5.140625" style="2" customWidth="1"/>
    <col min="5893" max="6084" width="12.85546875" style="2" customWidth="1"/>
    <col min="6085" max="6124" width="13.85546875" style="2"/>
    <col min="6125" max="6125" width="2" style="2" customWidth="1"/>
    <col min="6126" max="6126" width="10.85546875" style="2" customWidth="1"/>
    <col min="6127" max="6127" width="53.42578125" style="2" customWidth="1"/>
    <col min="6128" max="6128" width="26.5703125" style="2" bestFit="1" customWidth="1"/>
    <col min="6129" max="6129" width="17.42578125" style="2" customWidth="1"/>
    <col min="6130" max="6130" width="25.140625" style="2" customWidth="1"/>
    <col min="6131" max="6131" width="23.140625" style="2" customWidth="1"/>
    <col min="6132" max="6132" width="26.140625" style="2" customWidth="1"/>
    <col min="6133" max="6138" width="5.140625" style="2" customWidth="1"/>
    <col min="6139" max="6140" width="4.140625" style="2" customWidth="1"/>
    <col min="6141" max="6148" width="5.140625" style="2" customWidth="1"/>
    <col min="6149" max="6340" width="12.85546875" style="2" customWidth="1"/>
    <col min="6341" max="6380" width="13.85546875" style="2"/>
    <col min="6381" max="6381" width="2" style="2" customWidth="1"/>
    <col min="6382" max="6382" width="10.85546875" style="2" customWidth="1"/>
    <col min="6383" max="6383" width="53.42578125" style="2" customWidth="1"/>
    <col min="6384" max="6384" width="26.5703125" style="2" bestFit="1" customWidth="1"/>
    <col min="6385" max="6385" width="17.42578125" style="2" customWidth="1"/>
    <col min="6386" max="6386" width="25.140625" style="2" customWidth="1"/>
    <col min="6387" max="6387" width="23.140625" style="2" customWidth="1"/>
    <col min="6388" max="6388" width="26.140625" style="2" customWidth="1"/>
    <col min="6389" max="6394" width="5.140625" style="2" customWidth="1"/>
    <col min="6395" max="6396" width="4.140625" style="2" customWidth="1"/>
    <col min="6397" max="6404" width="5.140625" style="2" customWidth="1"/>
    <col min="6405" max="6596" width="12.85546875" style="2" customWidth="1"/>
    <col min="6597" max="6636" width="13.85546875" style="2"/>
    <col min="6637" max="6637" width="2" style="2" customWidth="1"/>
    <col min="6638" max="6638" width="10.85546875" style="2" customWidth="1"/>
    <col min="6639" max="6639" width="53.42578125" style="2" customWidth="1"/>
    <col min="6640" max="6640" width="26.5703125" style="2" bestFit="1" customWidth="1"/>
    <col min="6641" max="6641" width="17.42578125" style="2" customWidth="1"/>
    <col min="6642" max="6642" width="25.140625" style="2" customWidth="1"/>
    <col min="6643" max="6643" width="23.140625" style="2" customWidth="1"/>
    <col min="6644" max="6644" width="26.140625" style="2" customWidth="1"/>
    <col min="6645" max="6650" width="5.140625" style="2" customWidth="1"/>
    <col min="6651" max="6652" width="4.140625" style="2" customWidth="1"/>
    <col min="6653" max="6660" width="5.140625" style="2" customWidth="1"/>
    <col min="6661" max="6852" width="12.85546875" style="2" customWidth="1"/>
    <col min="6853" max="6892" width="13.85546875" style="2"/>
    <col min="6893" max="6893" width="2" style="2" customWidth="1"/>
    <col min="6894" max="6894" width="10.85546875" style="2" customWidth="1"/>
    <col min="6895" max="6895" width="53.42578125" style="2" customWidth="1"/>
    <col min="6896" max="6896" width="26.5703125" style="2" bestFit="1" customWidth="1"/>
    <col min="6897" max="6897" width="17.42578125" style="2" customWidth="1"/>
    <col min="6898" max="6898" width="25.140625" style="2" customWidth="1"/>
    <col min="6899" max="6899" width="23.140625" style="2" customWidth="1"/>
    <col min="6900" max="6900" width="26.140625" style="2" customWidth="1"/>
    <col min="6901" max="6906" width="5.140625" style="2" customWidth="1"/>
    <col min="6907" max="6908" width="4.140625" style="2" customWidth="1"/>
    <col min="6909" max="6916" width="5.140625" style="2" customWidth="1"/>
    <col min="6917" max="7108" width="12.85546875" style="2" customWidth="1"/>
    <col min="7109" max="7148" width="13.85546875" style="2"/>
    <col min="7149" max="7149" width="2" style="2" customWidth="1"/>
    <col min="7150" max="7150" width="10.85546875" style="2" customWidth="1"/>
    <col min="7151" max="7151" width="53.42578125" style="2" customWidth="1"/>
    <col min="7152" max="7152" width="26.5703125" style="2" bestFit="1" customWidth="1"/>
    <col min="7153" max="7153" width="17.42578125" style="2" customWidth="1"/>
    <col min="7154" max="7154" width="25.140625" style="2" customWidth="1"/>
    <col min="7155" max="7155" width="23.140625" style="2" customWidth="1"/>
    <col min="7156" max="7156" width="26.140625" style="2" customWidth="1"/>
    <col min="7157" max="7162" width="5.140625" style="2" customWidth="1"/>
    <col min="7163" max="7164" width="4.140625" style="2" customWidth="1"/>
    <col min="7165" max="7172" width="5.140625" style="2" customWidth="1"/>
    <col min="7173" max="7364" width="12.85546875" style="2" customWidth="1"/>
    <col min="7365" max="7404" width="13.85546875" style="2"/>
    <col min="7405" max="7405" width="2" style="2" customWidth="1"/>
    <col min="7406" max="7406" width="10.85546875" style="2" customWidth="1"/>
    <col min="7407" max="7407" width="53.42578125" style="2" customWidth="1"/>
    <col min="7408" max="7408" width="26.5703125" style="2" bestFit="1" customWidth="1"/>
    <col min="7409" max="7409" width="17.42578125" style="2" customWidth="1"/>
    <col min="7410" max="7410" width="25.140625" style="2" customWidth="1"/>
    <col min="7411" max="7411" width="23.140625" style="2" customWidth="1"/>
    <col min="7412" max="7412" width="26.140625" style="2" customWidth="1"/>
    <col min="7413" max="7418" width="5.140625" style="2" customWidth="1"/>
    <col min="7419" max="7420" width="4.140625" style="2" customWidth="1"/>
    <col min="7421" max="7428" width="5.140625" style="2" customWidth="1"/>
    <col min="7429" max="7620" width="12.85546875" style="2" customWidth="1"/>
    <col min="7621" max="7660" width="13.85546875" style="2"/>
    <col min="7661" max="7661" width="2" style="2" customWidth="1"/>
    <col min="7662" max="7662" width="10.85546875" style="2" customWidth="1"/>
    <col min="7663" max="7663" width="53.42578125" style="2" customWidth="1"/>
    <col min="7664" max="7664" width="26.5703125" style="2" bestFit="1" customWidth="1"/>
    <col min="7665" max="7665" width="17.42578125" style="2" customWidth="1"/>
    <col min="7666" max="7666" width="25.140625" style="2" customWidth="1"/>
    <col min="7667" max="7667" width="23.140625" style="2" customWidth="1"/>
    <col min="7668" max="7668" width="26.140625" style="2" customWidth="1"/>
    <col min="7669" max="7674" width="5.140625" style="2" customWidth="1"/>
    <col min="7675" max="7676" width="4.140625" style="2" customWidth="1"/>
    <col min="7677" max="7684" width="5.140625" style="2" customWidth="1"/>
    <col min="7685" max="7876" width="12.85546875" style="2" customWidth="1"/>
    <col min="7877" max="7916" width="13.85546875" style="2"/>
    <col min="7917" max="7917" width="2" style="2" customWidth="1"/>
    <col min="7918" max="7918" width="10.85546875" style="2" customWidth="1"/>
    <col min="7919" max="7919" width="53.42578125" style="2" customWidth="1"/>
    <col min="7920" max="7920" width="26.5703125" style="2" bestFit="1" customWidth="1"/>
    <col min="7921" max="7921" width="17.42578125" style="2" customWidth="1"/>
    <col min="7922" max="7922" width="25.140625" style="2" customWidth="1"/>
    <col min="7923" max="7923" width="23.140625" style="2" customWidth="1"/>
    <col min="7924" max="7924" width="26.140625" style="2" customWidth="1"/>
    <col min="7925" max="7930" width="5.140625" style="2" customWidth="1"/>
    <col min="7931" max="7932" width="4.140625" style="2" customWidth="1"/>
    <col min="7933" max="7940" width="5.140625" style="2" customWidth="1"/>
    <col min="7941" max="8132" width="12.85546875" style="2" customWidth="1"/>
    <col min="8133" max="8172" width="13.85546875" style="2"/>
    <col min="8173" max="8173" width="2" style="2" customWidth="1"/>
    <col min="8174" max="8174" width="10.85546875" style="2" customWidth="1"/>
    <col min="8175" max="8175" width="53.42578125" style="2" customWidth="1"/>
    <col min="8176" max="8176" width="26.5703125" style="2" bestFit="1" customWidth="1"/>
    <col min="8177" max="8177" width="17.42578125" style="2" customWidth="1"/>
    <col min="8178" max="8178" width="25.140625" style="2" customWidth="1"/>
    <col min="8179" max="8179" width="23.140625" style="2" customWidth="1"/>
    <col min="8180" max="8180" width="26.140625" style="2" customWidth="1"/>
    <col min="8181" max="8186" width="5.140625" style="2" customWidth="1"/>
    <col min="8187" max="8188" width="4.140625" style="2" customWidth="1"/>
    <col min="8189" max="8196" width="5.140625" style="2" customWidth="1"/>
    <col min="8197" max="8388" width="12.85546875" style="2" customWidth="1"/>
    <col min="8389" max="8428" width="13.85546875" style="2"/>
    <col min="8429" max="8429" width="2" style="2" customWidth="1"/>
    <col min="8430" max="8430" width="10.85546875" style="2" customWidth="1"/>
    <col min="8431" max="8431" width="53.42578125" style="2" customWidth="1"/>
    <col min="8432" max="8432" width="26.5703125" style="2" bestFit="1" customWidth="1"/>
    <col min="8433" max="8433" width="17.42578125" style="2" customWidth="1"/>
    <col min="8434" max="8434" width="25.140625" style="2" customWidth="1"/>
    <col min="8435" max="8435" width="23.140625" style="2" customWidth="1"/>
    <col min="8436" max="8436" width="26.140625" style="2" customWidth="1"/>
    <col min="8437" max="8442" width="5.140625" style="2" customWidth="1"/>
    <col min="8443" max="8444" width="4.140625" style="2" customWidth="1"/>
    <col min="8445" max="8452" width="5.140625" style="2" customWidth="1"/>
    <col min="8453" max="8644" width="12.85546875" style="2" customWidth="1"/>
    <col min="8645" max="8684" width="13.85546875" style="2"/>
    <col min="8685" max="8685" width="2" style="2" customWidth="1"/>
    <col min="8686" max="8686" width="10.85546875" style="2" customWidth="1"/>
    <col min="8687" max="8687" width="53.42578125" style="2" customWidth="1"/>
    <col min="8688" max="8688" width="26.5703125" style="2" bestFit="1" customWidth="1"/>
    <col min="8689" max="8689" width="17.42578125" style="2" customWidth="1"/>
    <col min="8690" max="8690" width="25.140625" style="2" customWidth="1"/>
    <col min="8691" max="8691" width="23.140625" style="2" customWidth="1"/>
    <col min="8692" max="8692" width="26.140625" style="2" customWidth="1"/>
    <col min="8693" max="8698" width="5.140625" style="2" customWidth="1"/>
    <col min="8699" max="8700" width="4.140625" style="2" customWidth="1"/>
    <col min="8701" max="8708" width="5.140625" style="2" customWidth="1"/>
    <col min="8709" max="8900" width="12.85546875" style="2" customWidth="1"/>
    <col min="8901" max="8940" width="13.85546875" style="2"/>
    <col min="8941" max="8941" width="2" style="2" customWidth="1"/>
    <col min="8942" max="8942" width="10.85546875" style="2" customWidth="1"/>
    <col min="8943" max="8943" width="53.42578125" style="2" customWidth="1"/>
    <col min="8944" max="8944" width="26.5703125" style="2" bestFit="1" customWidth="1"/>
    <col min="8945" max="8945" width="17.42578125" style="2" customWidth="1"/>
    <col min="8946" max="8946" width="25.140625" style="2" customWidth="1"/>
    <col min="8947" max="8947" width="23.140625" style="2" customWidth="1"/>
    <col min="8948" max="8948" width="26.140625" style="2" customWidth="1"/>
    <col min="8949" max="8954" width="5.140625" style="2" customWidth="1"/>
    <col min="8955" max="8956" width="4.140625" style="2" customWidth="1"/>
    <col min="8957" max="8964" width="5.140625" style="2" customWidth="1"/>
    <col min="8965" max="9156" width="12.85546875" style="2" customWidth="1"/>
    <col min="9157" max="9196" width="13.85546875" style="2"/>
    <col min="9197" max="9197" width="2" style="2" customWidth="1"/>
    <col min="9198" max="9198" width="10.85546875" style="2" customWidth="1"/>
    <col min="9199" max="9199" width="53.42578125" style="2" customWidth="1"/>
    <col min="9200" max="9200" width="26.5703125" style="2" bestFit="1" customWidth="1"/>
    <col min="9201" max="9201" width="17.42578125" style="2" customWidth="1"/>
    <col min="9202" max="9202" width="25.140625" style="2" customWidth="1"/>
    <col min="9203" max="9203" width="23.140625" style="2" customWidth="1"/>
    <col min="9204" max="9204" width="26.140625" style="2" customWidth="1"/>
    <col min="9205" max="9210" width="5.140625" style="2" customWidth="1"/>
    <col min="9211" max="9212" width="4.140625" style="2" customWidth="1"/>
    <col min="9213" max="9220" width="5.140625" style="2" customWidth="1"/>
    <col min="9221" max="9412" width="12.85546875" style="2" customWidth="1"/>
    <col min="9413" max="9452" width="13.85546875" style="2"/>
    <col min="9453" max="9453" width="2" style="2" customWidth="1"/>
    <col min="9454" max="9454" width="10.85546875" style="2" customWidth="1"/>
    <col min="9455" max="9455" width="53.42578125" style="2" customWidth="1"/>
    <col min="9456" max="9456" width="26.5703125" style="2" bestFit="1" customWidth="1"/>
    <col min="9457" max="9457" width="17.42578125" style="2" customWidth="1"/>
    <col min="9458" max="9458" width="25.140625" style="2" customWidth="1"/>
    <col min="9459" max="9459" width="23.140625" style="2" customWidth="1"/>
    <col min="9460" max="9460" width="26.140625" style="2" customWidth="1"/>
    <col min="9461" max="9466" width="5.140625" style="2" customWidth="1"/>
    <col min="9467" max="9468" width="4.140625" style="2" customWidth="1"/>
    <col min="9469" max="9476" width="5.140625" style="2" customWidth="1"/>
    <col min="9477" max="9668" width="12.85546875" style="2" customWidth="1"/>
    <col min="9669" max="9708" width="13.85546875" style="2"/>
    <col min="9709" max="9709" width="2" style="2" customWidth="1"/>
    <col min="9710" max="9710" width="10.85546875" style="2" customWidth="1"/>
    <col min="9711" max="9711" width="53.42578125" style="2" customWidth="1"/>
    <col min="9712" max="9712" width="26.5703125" style="2" bestFit="1" customWidth="1"/>
    <col min="9713" max="9713" width="17.42578125" style="2" customWidth="1"/>
    <col min="9714" max="9714" width="25.140625" style="2" customWidth="1"/>
    <col min="9715" max="9715" width="23.140625" style="2" customWidth="1"/>
    <col min="9716" max="9716" width="26.140625" style="2" customWidth="1"/>
    <col min="9717" max="9722" width="5.140625" style="2" customWidth="1"/>
    <col min="9723" max="9724" width="4.140625" style="2" customWidth="1"/>
    <col min="9725" max="9732" width="5.140625" style="2" customWidth="1"/>
    <col min="9733" max="9924" width="12.85546875" style="2" customWidth="1"/>
    <col min="9925" max="9964" width="13.85546875" style="2"/>
    <col min="9965" max="9965" width="2" style="2" customWidth="1"/>
    <col min="9966" max="9966" width="10.85546875" style="2" customWidth="1"/>
    <col min="9967" max="9967" width="53.42578125" style="2" customWidth="1"/>
    <col min="9968" max="9968" width="26.5703125" style="2" bestFit="1" customWidth="1"/>
    <col min="9969" max="9969" width="17.42578125" style="2" customWidth="1"/>
    <col min="9970" max="9970" width="25.140625" style="2" customWidth="1"/>
    <col min="9971" max="9971" width="23.140625" style="2" customWidth="1"/>
    <col min="9972" max="9972" width="26.140625" style="2" customWidth="1"/>
    <col min="9973" max="9978" width="5.140625" style="2" customWidth="1"/>
    <col min="9979" max="9980" width="4.140625" style="2" customWidth="1"/>
    <col min="9981" max="9988" width="5.140625" style="2" customWidth="1"/>
    <col min="9989" max="10180" width="12.85546875" style="2" customWidth="1"/>
    <col min="10181" max="10220" width="13.85546875" style="2"/>
    <col min="10221" max="10221" width="2" style="2" customWidth="1"/>
    <col min="10222" max="10222" width="10.85546875" style="2" customWidth="1"/>
    <col min="10223" max="10223" width="53.42578125" style="2" customWidth="1"/>
    <col min="10224" max="10224" width="26.5703125" style="2" bestFit="1" customWidth="1"/>
    <col min="10225" max="10225" width="17.42578125" style="2" customWidth="1"/>
    <col min="10226" max="10226" width="25.140625" style="2" customWidth="1"/>
    <col min="10227" max="10227" width="23.140625" style="2" customWidth="1"/>
    <col min="10228" max="10228" width="26.140625" style="2" customWidth="1"/>
    <col min="10229" max="10234" width="5.140625" style="2" customWidth="1"/>
    <col min="10235" max="10236" width="4.140625" style="2" customWidth="1"/>
    <col min="10237" max="10244" width="5.140625" style="2" customWidth="1"/>
    <col min="10245" max="10436" width="12.85546875" style="2" customWidth="1"/>
    <col min="10437" max="10476" width="13.85546875" style="2"/>
    <col min="10477" max="10477" width="2" style="2" customWidth="1"/>
    <col min="10478" max="10478" width="10.85546875" style="2" customWidth="1"/>
    <col min="10479" max="10479" width="53.42578125" style="2" customWidth="1"/>
    <col min="10480" max="10480" width="26.5703125" style="2" bestFit="1" customWidth="1"/>
    <col min="10481" max="10481" width="17.42578125" style="2" customWidth="1"/>
    <col min="10482" max="10482" width="25.140625" style="2" customWidth="1"/>
    <col min="10483" max="10483" width="23.140625" style="2" customWidth="1"/>
    <col min="10484" max="10484" width="26.140625" style="2" customWidth="1"/>
    <col min="10485" max="10490" width="5.140625" style="2" customWidth="1"/>
    <col min="10491" max="10492" width="4.140625" style="2" customWidth="1"/>
    <col min="10493" max="10500" width="5.140625" style="2" customWidth="1"/>
    <col min="10501" max="10692" width="12.85546875" style="2" customWidth="1"/>
    <col min="10693" max="10732" width="13.85546875" style="2"/>
    <col min="10733" max="10733" width="2" style="2" customWidth="1"/>
    <col min="10734" max="10734" width="10.85546875" style="2" customWidth="1"/>
    <col min="10735" max="10735" width="53.42578125" style="2" customWidth="1"/>
    <col min="10736" max="10736" width="26.5703125" style="2" bestFit="1" customWidth="1"/>
    <col min="10737" max="10737" width="17.42578125" style="2" customWidth="1"/>
    <col min="10738" max="10738" width="25.140625" style="2" customWidth="1"/>
    <col min="10739" max="10739" width="23.140625" style="2" customWidth="1"/>
    <col min="10740" max="10740" width="26.140625" style="2" customWidth="1"/>
    <col min="10741" max="10746" width="5.140625" style="2" customWidth="1"/>
    <col min="10747" max="10748" width="4.140625" style="2" customWidth="1"/>
    <col min="10749" max="10756" width="5.140625" style="2" customWidth="1"/>
    <col min="10757" max="10948" width="12.85546875" style="2" customWidth="1"/>
    <col min="10949" max="10988" width="13.85546875" style="2"/>
    <col min="10989" max="10989" width="2" style="2" customWidth="1"/>
    <col min="10990" max="10990" width="10.85546875" style="2" customWidth="1"/>
    <col min="10991" max="10991" width="53.42578125" style="2" customWidth="1"/>
    <col min="10992" max="10992" width="26.5703125" style="2" bestFit="1" customWidth="1"/>
    <col min="10993" max="10993" width="17.42578125" style="2" customWidth="1"/>
    <col min="10994" max="10994" width="25.140625" style="2" customWidth="1"/>
    <col min="10995" max="10995" width="23.140625" style="2" customWidth="1"/>
    <col min="10996" max="10996" width="26.140625" style="2" customWidth="1"/>
    <col min="10997" max="11002" width="5.140625" style="2" customWidth="1"/>
    <col min="11003" max="11004" width="4.140625" style="2" customWidth="1"/>
    <col min="11005" max="11012" width="5.140625" style="2" customWidth="1"/>
    <col min="11013" max="11204" width="12.85546875" style="2" customWidth="1"/>
    <col min="11205" max="11244" width="13.85546875" style="2"/>
    <col min="11245" max="11245" width="2" style="2" customWidth="1"/>
    <col min="11246" max="11246" width="10.85546875" style="2" customWidth="1"/>
    <col min="11247" max="11247" width="53.42578125" style="2" customWidth="1"/>
    <col min="11248" max="11248" width="26.5703125" style="2" bestFit="1" customWidth="1"/>
    <col min="11249" max="11249" width="17.42578125" style="2" customWidth="1"/>
    <col min="11250" max="11250" width="25.140625" style="2" customWidth="1"/>
    <col min="11251" max="11251" width="23.140625" style="2" customWidth="1"/>
    <col min="11252" max="11252" width="26.140625" style="2" customWidth="1"/>
    <col min="11253" max="11258" width="5.140625" style="2" customWidth="1"/>
    <col min="11259" max="11260" width="4.140625" style="2" customWidth="1"/>
    <col min="11261" max="11268" width="5.140625" style="2" customWidth="1"/>
    <col min="11269" max="11460" width="12.85546875" style="2" customWidth="1"/>
    <col min="11461" max="11500" width="13.85546875" style="2"/>
    <col min="11501" max="11501" width="2" style="2" customWidth="1"/>
    <col min="11502" max="11502" width="10.85546875" style="2" customWidth="1"/>
    <col min="11503" max="11503" width="53.42578125" style="2" customWidth="1"/>
    <col min="11504" max="11504" width="26.5703125" style="2" bestFit="1" customWidth="1"/>
    <col min="11505" max="11505" width="17.42578125" style="2" customWidth="1"/>
    <col min="11506" max="11506" width="25.140625" style="2" customWidth="1"/>
    <col min="11507" max="11507" width="23.140625" style="2" customWidth="1"/>
    <col min="11508" max="11508" width="26.140625" style="2" customWidth="1"/>
    <col min="11509" max="11514" width="5.140625" style="2" customWidth="1"/>
    <col min="11515" max="11516" width="4.140625" style="2" customWidth="1"/>
    <col min="11517" max="11524" width="5.140625" style="2" customWidth="1"/>
    <col min="11525" max="11716" width="12.85546875" style="2" customWidth="1"/>
    <col min="11717" max="11756" width="13.85546875" style="2"/>
    <col min="11757" max="11757" width="2" style="2" customWidth="1"/>
    <col min="11758" max="11758" width="10.85546875" style="2" customWidth="1"/>
    <col min="11759" max="11759" width="53.42578125" style="2" customWidth="1"/>
    <col min="11760" max="11760" width="26.5703125" style="2" bestFit="1" customWidth="1"/>
    <col min="11761" max="11761" width="17.42578125" style="2" customWidth="1"/>
    <col min="11762" max="11762" width="25.140625" style="2" customWidth="1"/>
    <col min="11763" max="11763" width="23.140625" style="2" customWidth="1"/>
    <col min="11764" max="11764" width="26.140625" style="2" customWidth="1"/>
    <col min="11765" max="11770" width="5.140625" style="2" customWidth="1"/>
    <col min="11771" max="11772" width="4.140625" style="2" customWidth="1"/>
    <col min="11773" max="11780" width="5.140625" style="2" customWidth="1"/>
    <col min="11781" max="11972" width="12.85546875" style="2" customWidth="1"/>
    <col min="11973" max="12012" width="13.85546875" style="2"/>
    <col min="12013" max="12013" width="2" style="2" customWidth="1"/>
    <col min="12014" max="12014" width="10.85546875" style="2" customWidth="1"/>
    <col min="12015" max="12015" width="53.42578125" style="2" customWidth="1"/>
    <col min="12016" max="12016" width="26.5703125" style="2" bestFit="1" customWidth="1"/>
    <col min="12017" max="12017" width="17.42578125" style="2" customWidth="1"/>
    <col min="12018" max="12018" width="25.140625" style="2" customWidth="1"/>
    <col min="12019" max="12019" width="23.140625" style="2" customWidth="1"/>
    <col min="12020" max="12020" width="26.140625" style="2" customWidth="1"/>
    <col min="12021" max="12026" width="5.140625" style="2" customWidth="1"/>
    <col min="12027" max="12028" width="4.140625" style="2" customWidth="1"/>
    <col min="12029" max="12036" width="5.140625" style="2" customWidth="1"/>
    <col min="12037" max="12228" width="12.85546875" style="2" customWidth="1"/>
    <col min="12229" max="12268" width="13.85546875" style="2"/>
    <col min="12269" max="12269" width="2" style="2" customWidth="1"/>
    <col min="12270" max="12270" width="10.85546875" style="2" customWidth="1"/>
    <col min="12271" max="12271" width="53.42578125" style="2" customWidth="1"/>
    <col min="12272" max="12272" width="26.5703125" style="2" bestFit="1" customWidth="1"/>
    <col min="12273" max="12273" width="17.42578125" style="2" customWidth="1"/>
    <col min="12274" max="12274" width="25.140625" style="2" customWidth="1"/>
    <col min="12275" max="12275" width="23.140625" style="2" customWidth="1"/>
    <col min="12276" max="12276" width="26.140625" style="2" customWidth="1"/>
    <col min="12277" max="12282" width="5.140625" style="2" customWidth="1"/>
    <col min="12283" max="12284" width="4.140625" style="2" customWidth="1"/>
    <col min="12285" max="12292" width="5.140625" style="2" customWidth="1"/>
    <col min="12293" max="12484" width="12.85546875" style="2" customWidth="1"/>
    <col min="12485" max="12524" width="13.85546875" style="2"/>
    <col min="12525" max="12525" width="2" style="2" customWidth="1"/>
    <col min="12526" max="12526" width="10.85546875" style="2" customWidth="1"/>
    <col min="12527" max="12527" width="53.42578125" style="2" customWidth="1"/>
    <col min="12528" max="12528" width="26.5703125" style="2" bestFit="1" customWidth="1"/>
    <col min="12529" max="12529" width="17.42578125" style="2" customWidth="1"/>
    <col min="12530" max="12530" width="25.140625" style="2" customWidth="1"/>
    <col min="12531" max="12531" width="23.140625" style="2" customWidth="1"/>
    <col min="12532" max="12532" width="26.140625" style="2" customWidth="1"/>
    <col min="12533" max="12538" width="5.140625" style="2" customWidth="1"/>
    <col min="12539" max="12540" width="4.140625" style="2" customWidth="1"/>
    <col min="12541" max="12548" width="5.140625" style="2" customWidth="1"/>
    <col min="12549" max="12740" width="12.85546875" style="2" customWidth="1"/>
    <col min="12741" max="12780" width="13.85546875" style="2"/>
    <col min="12781" max="12781" width="2" style="2" customWidth="1"/>
    <col min="12782" max="12782" width="10.85546875" style="2" customWidth="1"/>
    <col min="12783" max="12783" width="53.42578125" style="2" customWidth="1"/>
    <col min="12784" max="12784" width="26.5703125" style="2" bestFit="1" customWidth="1"/>
    <col min="12785" max="12785" width="17.42578125" style="2" customWidth="1"/>
    <col min="12786" max="12786" width="25.140625" style="2" customWidth="1"/>
    <col min="12787" max="12787" width="23.140625" style="2" customWidth="1"/>
    <col min="12788" max="12788" width="26.140625" style="2" customWidth="1"/>
    <col min="12789" max="12794" width="5.140625" style="2" customWidth="1"/>
    <col min="12795" max="12796" width="4.140625" style="2" customWidth="1"/>
    <col min="12797" max="12804" width="5.140625" style="2" customWidth="1"/>
    <col min="12805" max="12996" width="12.85546875" style="2" customWidth="1"/>
    <col min="12997" max="13036" width="13.85546875" style="2"/>
    <col min="13037" max="13037" width="2" style="2" customWidth="1"/>
    <col min="13038" max="13038" width="10.85546875" style="2" customWidth="1"/>
    <col min="13039" max="13039" width="53.42578125" style="2" customWidth="1"/>
    <col min="13040" max="13040" width="26.5703125" style="2" bestFit="1" customWidth="1"/>
    <col min="13041" max="13041" width="17.42578125" style="2" customWidth="1"/>
    <col min="13042" max="13042" width="25.140625" style="2" customWidth="1"/>
    <col min="13043" max="13043" width="23.140625" style="2" customWidth="1"/>
    <col min="13044" max="13044" width="26.140625" style="2" customWidth="1"/>
    <col min="13045" max="13050" width="5.140625" style="2" customWidth="1"/>
    <col min="13051" max="13052" width="4.140625" style="2" customWidth="1"/>
    <col min="13053" max="13060" width="5.140625" style="2" customWidth="1"/>
    <col min="13061" max="13252" width="12.85546875" style="2" customWidth="1"/>
    <col min="13253" max="13292" width="13.85546875" style="2"/>
    <col min="13293" max="13293" width="2" style="2" customWidth="1"/>
    <col min="13294" max="13294" width="10.85546875" style="2" customWidth="1"/>
    <col min="13295" max="13295" width="53.42578125" style="2" customWidth="1"/>
    <col min="13296" max="13296" width="26.5703125" style="2" bestFit="1" customWidth="1"/>
    <col min="13297" max="13297" width="17.42578125" style="2" customWidth="1"/>
    <col min="13298" max="13298" width="25.140625" style="2" customWidth="1"/>
    <col min="13299" max="13299" width="23.140625" style="2" customWidth="1"/>
    <col min="13300" max="13300" width="26.140625" style="2" customWidth="1"/>
    <col min="13301" max="13306" width="5.140625" style="2" customWidth="1"/>
    <col min="13307" max="13308" width="4.140625" style="2" customWidth="1"/>
    <col min="13309" max="13316" width="5.140625" style="2" customWidth="1"/>
    <col min="13317" max="13508" width="12.85546875" style="2" customWidth="1"/>
    <col min="13509" max="13548" width="13.85546875" style="2"/>
    <col min="13549" max="13549" width="2" style="2" customWidth="1"/>
    <col min="13550" max="13550" width="10.85546875" style="2" customWidth="1"/>
    <col min="13551" max="13551" width="53.42578125" style="2" customWidth="1"/>
    <col min="13552" max="13552" width="26.5703125" style="2" bestFit="1" customWidth="1"/>
    <col min="13553" max="13553" width="17.42578125" style="2" customWidth="1"/>
    <col min="13554" max="13554" width="25.140625" style="2" customWidth="1"/>
    <col min="13555" max="13555" width="23.140625" style="2" customWidth="1"/>
    <col min="13556" max="13556" width="26.140625" style="2" customWidth="1"/>
    <col min="13557" max="13562" width="5.140625" style="2" customWidth="1"/>
    <col min="13563" max="13564" width="4.140625" style="2" customWidth="1"/>
    <col min="13565" max="13572" width="5.140625" style="2" customWidth="1"/>
    <col min="13573" max="13764" width="12.85546875" style="2" customWidth="1"/>
    <col min="13765" max="13804" width="13.85546875" style="2"/>
    <col min="13805" max="13805" width="2" style="2" customWidth="1"/>
    <col min="13806" max="13806" width="10.85546875" style="2" customWidth="1"/>
    <col min="13807" max="13807" width="53.42578125" style="2" customWidth="1"/>
    <col min="13808" max="13808" width="26.5703125" style="2" bestFit="1" customWidth="1"/>
    <col min="13809" max="13809" width="17.42578125" style="2" customWidth="1"/>
    <col min="13810" max="13810" width="25.140625" style="2" customWidth="1"/>
    <col min="13811" max="13811" width="23.140625" style="2" customWidth="1"/>
    <col min="13812" max="13812" width="26.140625" style="2" customWidth="1"/>
    <col min="13813" max="13818" width="5.140625" style="2" customWidth="1"/>
    <col min="13819" max="13820" width="4.140625" style="2" customWidth="1"/>
    <col min="13821" max="13828" width="5.140625" style="2" customWidth="1"/>
    <col min="13829" max="14020" width="12.85546875" style="2" customWidth="1"/>
    <col min="14021" max="14060" width="13.85546875" style="2"/>
    <col min="14061" max="14061" width="2" style="2" customWidth="1"/>
    <col min="14062" max="14062" width="10.85546875" style="2" customWidth="1"/>
    <col min="14063" max="14063" width="53.42578125" style="2" customWidth="1"/>
    <col min="14064" max="14064" width="26.5703125" style="2" bestFit="1" customWidth="1"/>
    <col min="14065" max="14065" width="17.42578125" style="2" customWidth="1"/>
    <col min="14066" max="14066" width="25.140625" style="2" customWidth="1"/>
    <col min="14067" max="14067" width="23.140625" style="2" customWidth="1"/>
    <col min="14068" max="14068" width="26.140625" style="2" customWidth="1"/>
    <col min="14069" max="14074" width="5.140625" style="2" customWidth="1"/>
    <col min="14075" max="14076" width="4.140625" style="2" customWidth="1"/>
    <col min="14077" max="14084" width="5.140625" style="2" customWidth="1"/>
    <col min="14085" max="14276" width="12.85546875" style="2" customWidth="1"/>
    <col min="14277" max="14316" width="13.85546875" style="2"/>
    <col min="14317" max="14317" width="2" style="2" customWidth="1"/>
    <col min="14318" max="14318" width="10.85546875" style="2" customWidth="1"/>
    <col min="14319" max="14319" width="53.42578125" style="2" customWidth="1"/>
    <col min="14320" max="14320" width="26.5703125" style="2" bestFit="1" customWidth="1"/>
    <col min="14321" max="14321" width="17.42578125" style="2" customWidth="1"/>
    <col min="14322" max="14322" width="25.140625" style="2" customWidth="1"/>
    <col min="14323" max="14323" width="23.140625" style="2" customWidth="1"/>
    <col min="14324" max="14324" width="26.140625" style="2" customWidth="1"/>
    <col min="14325" max="14330" width="5.140625" style="2" customWidth="1"/>
    <col min="14331" max="14332" width="4.140625" style="2" customWidth="1"/>
    <col min="14333" max="14340" width="5.140625" style="2" customWidth="1"/>
    <col min="14341" max="14532" width="12.85546875" style="2" customWidth="1"/>
    <col min="14533" max="14572" width="13.85546875" style="2"/>
    <col min="14573" max="14573" width="2" style="2" customWidth="1"/>
    <col min="14574" max="14574" width="10.85546875" style="2" customWidth="1"/>
    <col min="14575" max="14575" width="53.42578125" style="2" customWidth="1"/>
    <col min="14576" max="14576" width="26.5703125" style="2" bestFit="1" customWidth="1"/>
    <col min="14577" max="14577" width="17.42578125" style="2" customWidth="1"/>
    <col min="14578" max="14578" width="25.140625" style="2" customWidth="1"/>
    <col min="14579" max="14579" width="23.140625" style="2" customWidth="1"/>
    <col min="14580" max="14580" width="26.140625" style="2" customWidth="1"/>
    <col min="14581" max="14586" width="5.140625" style="2" customWidth="1"/>
    <col min="14587" max="14588" width="4.140625" style="2" customWidth="1"/>
    <col min="14589" max="14596" width="5.140625" style="2" customWidth="1"/>
    <col min="14597" max="14788" width="12.85546875" style="2" customWidth="1"/>
    <col min="14789" max="14828" width="13.85546875" style="2"/>
    <col min="14829" max="14829" width="2" style="2" customWidth="1"/>
    <col min="14830" max="14830" width="10.85546875" style="2" customWidth="1"/>
    <col min="14831" max="14831" width="53.42578125" style="2" customWidth="1"/>
    <col min="14832" max="14832" width="26.5703125" style="2" bestFit="1" customWidth="1"/>
    <col min="14833" max="14833" width="17.42578125" style="2" customWidth="1"/>
    <col min="14834" max="14834" width="25.140625" style="2" customWidth="1"/>
    <col min="14835" max="14835" width="23.140625" style="2" customWidth="1"/>
    <col min="14836" max="14836" width="26.140625" style="2" customWidth="1"/>
    <col min="14837" max="14842" width="5.140625" style="2" customWidth="1"/>
    <col min="14843" max="14844" width="4.140625" style="2" customWidth="1"/>
    <col min="14845" max="14852" width="5.140625" style="2" customWidth="1"/>
    <col min="14853" max="15044" width="12.85546875" style="2" customWidth="1"/>
    <col min="15045" max="15084" width="13.85546875" style="2"/>
    <col min="15085" max="15085" width="2" style="2" customWidth="1"/>
    <col min="15086" max="15086" width="10.85546875" style="2" customWidth="1"/>
    <col min="15087" max="15087" width="53.42578125" style="2" customWidth="1"/>
    <col min="15088" max="15088" width="26.5703125" style="2" bestFit="1" customWidth="1"/>
    <col min="15089" max="15089" width="17.42578125" style="2" customWidth="1"/>
    <col min="15090" max="15090" width="25.140625" style="2" customWidth="1"/>
    <col min="15091" max="15091" width="23.140625" style="2" customWidth="1"/>
    <col min="15092" max="15092" width="26.140625" style="2" customWidth="1"/>
    <col min="15093" max="15098" width="5.140625" style="2" customWidth="1"/>
    <col min="15099" max="15100" width="4.140625" style="2" customWidth="1"/>
    <col min="15101" max="15108" width="5.140625" style="2" customWidth="1"/>
    <col min="15109" max="15300" width="12.85546875" style="2" customWidth="1"/>
    <col min="15301" max="15340" width="13.85546875" style="2"/>
    <col min="15341" max="15341" width="2" style="2" customWidth="1"/>
    <col min="15342" max="15342" width="10.85546875" style="2" customWidth="1"/>
    <col min="15343" max="15343" width="53.42578125" style="2" customWidth="1"/>
    <col min="15344" max="15344" width="26.5703125" style="2" bestFit="1" customWidth="1"/>
    <col min="15345" max="15345" width="17.42578125" style="2" customWidth="1"/>
    <col min="15346" max="15346" width="25.140625" style="2" customWidth="1"/>
    <col min="15347" max="15347" width="23.140625" style="2" customWidth="1"/>
    <col min="15348" max="15348" width="26.140625" style="2" customWidth="1"/>
    <col min="15349" max="15354" width="5.140625" style="2" customWidth="1"/>
    <col min="15355" max="15356" width="4.140625" style="2" customWidth="1"/>
    <col min="15357" max="15364" width="5.140625" style="2" customWidth="1"/>
    <col min="15365" max="15556" width="12.85546875" style="2" customWidth="1"/>
    <col min="15557" max="15596" width="13.85546875" style="2"/>
    <col min="15597" max="15597" width="2" style="2" customWidth="1"/>
    <col min="15598" max="15598" width="10.85546875" style="2" customWidth="1"/>
    <col min="15599" max="15599" width="53.42578125" style="2" customWidth="1"/>
    <col min="15600" max="15600" width="26.5703125" style="2" bestFit="1" customWidth="1"/>
    <col min="15601" max="15601" width="17.42578125" style="2" customWidth="1"/>
    <col min="15602" max="15602" width="25.140625" style="2" customWidth="1"/>
    <col min="15603" max="15603" width="23.140625" style="2" customWidth="1"/>
    <col min="15604" max="15604" width="26.140625" style="2" customWidth="1"/>
    <col min="15605" max="15610" width="5.140625" style="2" customWidth="1"/>
    <col min="15611" max="15612" width="4.140625" style="2" customWidth="1"/>
    <col min="15613" max="15620" width="5.140625" style="2" customWidth="1"/>
    <col min="15621" max="15812" width="12.85546875" style="2" customWidth="1"/>
    <col min="15813" max="15852" width="13.85546875" style="2"/>
    <col min="15853" max="15853" width="2" style="2" customWidth="1"/>
    <col min="15854" max="15854" width="10.85546875" style="2" customWidth="1"/>
    <col min="15855" max="15855" width="53.42578125" style="2" customWidth="1"/>
    <col min="15856" max="15856" width="26.5703125" style="2" bestFit="1" customWidth="1"/>
    <col min="15857" max="15857" width="17.42578125" style="2" customWidth="1"/>
    <col min="15858" max="15858" width="25.140625" style="2" customWidth="1"/>
    <col min="15859" max="15859" width="23.140625" style="2" customWidth="1"/>
    <col min="15860" max="15860" width="26.140625" style="2" customWidth="1"/>
    <col min="15861" max="15866" width="5.140625" style="2" customWidth="1"/>
    <col min="15867" max="15868" width="4.140625" style="2" customWidth="1"/>
    <col min="15869" max="15876" width="5.140625" style="2" customWidth="1"/>
    <col min="15877" max="16068" width="12.85546875" style="2" customWidth="1"/>
    <col min="16069" max="16108" width="13.85546875" style="2"/>
    <col min="16109" max="16109" width="2" style="2" customWidth="1"/>
    <col min="16110" max="16110" width="10.85546875" style="2" customWidth="1"/>
    <col min="16111" max="16111" width="53.42578125" style="2" customWidth="1"/>
    <col min="16112" max="16112" width="26.5703125" style="2" bestFit="1" customWidth="1"/>
    <col min="16113" max="16113" width="17.42578125" style="2" customWidth="1"/>
    <col min="16114" max="16114" width="25.140625" style="2" customWidth="1"/>
    <col min="16115" max="16115" width="23.140625" style="2" customWidth="1"/>
    <col min="16116" max="16116" width="26.140625" style="2" customWidth="1"/>
    <col min="16117" max="16122" width="5.140625" style="2" customWidth="1"/>
    <col min="16123" max="16124" width="4.140625" style="2" customWidth="1"/>
    <col min="16125" max="16132" width="5.140625" style="2" customWidth="1"/>
    <col min="16133" max="16324" width="12.85546875" style="2" customWidth="1"/>
    <col min="16325" max="16384" width="13.85546875" style="2"/>
  </cols>
  <sheetData>
    <row r="1" spans="1:196" x14ac:dyDescent="0.3">
      <c r="A1" s="57"/>
      <c r="B1" s="58"/>
      <c r="C1" s="59"/>
      <c r="D1" s="60"/>
      <c r="E1" s="60"/>
      <c r="F1" s="61"/>
      <c r="G1" s="62"/>
      <c r="H1" s="62"/>
      <c r="I1" s="63"/>
      <c r="J1" s="64"/>
    </row>
    <row r="2" spans="1:196" ht="23.25" customHeight="1" x14ac:dyDescent="0.3">
      <c r="A2" s="65"/>
      <c r="B2" s="163" t="s">
        <v>0</v>
      </c>
      <c r="C2" s="164"/>
      <c r="D2" s="164"/>
      <c r="E2" s="164"/>
      <c r="F2" s="165"/>
      <c r="J2" s="66"/>
    </row>
    <row r="3" spans="1:196" ht="18" customHeight="1" x14ac:dyDescent="0.3">
      <c r="A3" s="65"/>
      <c r="B3" s="179" t="s">
        <v>1</v>
      </c>
      <c r="C3" s="180"/>
      <c r="D3" s="110" t="s">
        <v>2</v>
      </c>
      <c r="E3" s="14" t="s">
        <v>3</v>
      </c>
      <c r="F3" s="15">
        <v>1</v>
      </c>
      <c r="J3" s="66"/>
    </row>
    <row r="4" spans="1:196" ht="17.25" thickBot="1" x14ac:dyDescent="0.35">
      <c r="A4" s="65"/>
      <c r="C4" s="71"/>
      <c r="D4" s="72"/>
      <c r="E4" s="72"/>
      <c r="H4" s="69"/>
      <c r="J4" s="66"/>
    </row>
    <row r="5" spans="1:196" ht="48" customHeight="1" thickBot="1" x14ac:dyDescent="0.35">
      <c r="A5" s="65"/>
      <c r="B5" s="57"/>
      <c r="C5" s="166" t="s">
        <v>70</v>
      </c>
      <c r="D5" s="166"/>
      <c r="E5" s="166"/>
      <c r="F5" s="166"/>
      <c r="G5" s="166"/>
      <c r="H5" s="166"/>
      <c r="I5" s="91"/>
      <c r="J5" s="66"/>
    </row>
    <row r="6" spans="1:196" ht="16.5" customHeight="1" thickBot="1" x14ac:dyDescent="0.35">
      <c r="A6" s="65"/>
      <c r="B6" s="65"/>
      <c r="C6" s="167" t="s">
        <v>4</v>
      </c>
      <c r="D6" s="168"/>
      <c r="E6" s="168"/>
      <c r="F6" s="168"/>
      <c r="G6" s="168"/>
      <c r="H6" s="169"/>
      <c r="I6" s="94"/>
      <c r="J6" s="66"/>
    </row>
    <row r="7" spans="1:196" ht="24.75" customHeight="1" x14ac:dyDescent="0.3">
      <c r="A7" s="65"/>
      <c r="B7" s="65"/>
      <c r="C7" s="170" t="s">
        <v>5</v>
      </c>
      <c r="D7" s="171"/>
      <c r="E7" s="171"/>
      <c r="F7" s="171"/>
      <c r="G7" s="171"/>
      <c r="H7" s="172"/>
      <c r="I7" s="66"/>
      <c r="J7" s="66"/>
    </row>
    <row r="8" spans="1:196" ht="26.25" customHeight="1" thickBot="1" x14ac:dyDescent="0.35">
      <c r="A8" s="65"/>
      <c r="B8" s="65"/>
      <c r="C8" s="173"/>
      <c r="D8" s="174"/>
      <c r="E8" s="174"/>
      <c r="F8" s="174"/>
      <c r="G8" s="174"/>
      <c r="H8" s="175"/>
      <c r="I8" s="66"/>
      <c r="J8" s="66"/>
    </row>
    <row r="9" spans="1:196" s="3" customFormat="1" x14ac:dyDescent="0.3">
      <c r="A9" s="65"/>
      <c r="B9" s="65"/>
      <c r="C9" s="176" t="s">
        <v>6</v>
      </c>
      <c r="D9" s="177" t="s">
        <v>7</v>
      </c>
      <c r="E9" s="177" t="s">
        <v>8</v>
      </c>
      <c r="F9" s="177" t="s">
        <v>9</v>
      </c>
      <c r="G9" s="30" t="s">
        <v>10</v>
      </c>
      <c r="H9" s="31" t="s">
        <v>11</v>
      </c>
      <c r="I9" s="66"/>
      <c r="J9" s="66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</row>
    <row r="10" spans="1:196" s="3" customFormat="1" ht="48.75" customHeight="1" x14ac:dyDescent="0.3">
      <c r="A10" s="65"/>
      <c r="B10" s="65"/>
      <c r="C10" s="135"/>
      <c r="D10" s="138"/>
      <c r="E10" s="178"/>
      <c r="F10" s="178"/>
      <c r="G10" s="32" t="s">
        <v>12</v>
      </c>
      <c r="H10" s="33" t="s">
        <v>13</v>
      </c>
      <c r="I10" s="66"/>
      <c r="J10" s="6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</row>
    <row r="11" spans="1:196" s="3" customFormat="1" ht="28.5" customHeight="1" thickBot="1" x14ac:dyDescent="0.35">
      <c r="A11" s="65"/>
      <c r="B11" s="65"/>
      <c r="C11" s="34" t="s">
        <v>14</v>
      </c>
      <c r="D11" s="139"/>
      <c r="E11" s="35" t="s">
        <v>15</v>
      </c>
      <c r="F11" s="35" t="s">
        <v>16</v>
      </c>
      <c r="G11" s="35" t="s">
        <v>17</v>
      </c>
      <c r="H11" s="36" t="s">
        <v>18</v>
      </c>
      <c r="I11" s="66"/>
      <c r="J11" s="6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</row>
    <row r="12" spans="1:196" s="3" customFormat="1" ht="27.75" customHeight="1" x14ac:dyDescent="0.3">
      <c r="A12" s="65"/>
      <c r="B12" s="65"/>
      <c r="C12" s="146" t="s">
        <v>19</v>
      </c>
      <c r="D12" s="147"/>
      <c r="E12" s="147"/>
      <c r="F12" s="147"/>
      <c r="G12" s="147"/>
      <c r="H12" s="148"/>
      <c r="I12" s="66"/>
      <c r="J12" s="6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</row>
    <row r="13" spans="1:196" s="3" customFormat="1" ht="19.5" customHeight="1" x14ac:dyDescent="0.25">
      <c r="A13" s="65"/>
      <c r="B13" s="65"/>
      <c r="C13" s="149" t="s">
        <v>20</v>
      </c>
      <c r="D13" s="150"/>
      <c r="E13" s="150"/>
      <c r="F13" s="150"/>
      <c r="G13" s="150"/>
      <c r="H13" s="151"/>
      <c r="I13" s="66"/>
      <c r="J13" s="66"/>
      <c r="K13" s="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</row>
    <row r="14" spans="1:196" s="3" customFormat="1" ht="45" customHeight="1" x14ac:dyDescent="0.3">
      <c r="A14" s="65"/>
      <c r="B14" s="65"/>
      <c r="C14" s="123">
        <v>1</v>
      </c>
      <c r="D14" s="121" t="s">
        <v>88</v>
      </c>
      <c r="E14" s="39">
        <f>8541000*4</f>
        <v>34164000</v>
      </c>
      <c r="F14" s="76"/>
      <c r="G14" s="78">
        <v>0.35</v>
      </c>
      <c r="H14" s="38">
        <f>(C14*(E14+F14)*G14)</f>
        <v>11957400</v>
      </c>
      <c r="I14" s="66"/>
      <c r="J14" s="6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</row>
    <row r="15" spans="1:196" s="3" customFormat="1" ht="33.75" customHeight="1" x14ac:dyDescent="0.3">
      <c r="A15" s="65"/>
      <c r="B15" s="65"/>
      <c r="C15" s="123">
        <v>1</v>
      </c>
      <c r="D15" s="121" t="s">
        <v>89</v>
      </c>
      <c r="E15" s="39">
        <f>7117500*3</f>
        <v>21352500</v>
      </c>
      <c r="F15" s="76"/>
      <c r="G15" s="78">
        <v>0.5</v>
      </c>
      <c r="H15" s="38">
        <f>(C15*(E15+F15)*G15)</f>
        <v>10676250</v>
      </c>
      <c r="I15" s="66"/>
      <c r="J15" s="66"/>
      <c r="M15" s="124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</row>
    <row r="16" spans="1:196" s="3" customFormat="1" ht="37.5" customHeight="1" x14ac:dyDescent="0.3">
      <c r="A16" s="65"/>
      <c r="B16" s="65"/>
      <c r="C16" s="123">
        <v>1</v>
      </c>
      <c r="D16" s="121" t="s">
        <v>90</v>
      </c>
      <c r="E16" s="39">
        <f>7117500*3</f>
        <v>21352500</v>
      </c>
      <c r="F16" s="76"/>
      <c r="G16" s="78">
        <v>0.4</v>
      </c>
      <c r="H16" s="38">
        <f t="shared" ref="H16:H19" si="0">(C16*(E16+F16)*G16)</f>
        <v>8541000</v>
      </c>
      <c r="I16" s="66"/>
      <c r="J16" s="6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</row>
    <row r="17" spans="1:196" s="3" customFormat="1" ht="28.5" x14ac:dyDescent="0.3">
      <c r="A17" s="65"/>
      <c r="B17" s="65"/>
      <c r="C17" s="123">
        <v>1</v>
      </c>
      <c r="D17" s="17" t="s">
        <v>71</v>
      </c>
      <c r="E17" s="39">
        <f>4270500*3</f>
        <v>12811500</v>
      </c>
      <c r="F17" s="76"/>
      <c r="G17" s="78">
        <v>1</v>
      </c>
      <c r="H17" s="38">
        <f t="shared" si="0"/>
        <v>12811500</v>
      </c>
      <c r="I17" s="66"/>
      <c r="J17" s="6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</row>
    <row r="18" spans="1:196" s="3" customFormat="1" ht="28.5" x14ac:dyDescent="0.3">
      <c r="A18" s="65"/>
      <c r="B18" s="65"/>
      <c r="C18" s="123">
        <v>1</v>
      </c>
      <c r="D18" s="17" t="s">
        <v>72</v>
      </c>
      <c r="E18" s="39">
        <f>4270500*3</f>
        <v>12811500</v>
      </c>
      <c r="F18" s="76"/>
      <c r="G18" s="78">
        <v>0.4</v>
      </c>
      <c r="H18" s="38">
        <f t="shared" si="0"/>
        <v>5124600</v>
      </c>
      <c r="I18" s="66"/>
      <c r="J18" s="66"/>
      <c r="K18" s="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</row>
    <row r="19" spans="1:196" s="3" customFormat="1" ht="28.5" x14ac:dyDescent="0.3">
      <c r="A19" s="65"/>
      <c r="B19" s="65"/>
      <c r="C19" s="123">
        <v>1</v>
      </c>
      <c r="D19" s="17" t="s">
        <v>58</v>
      </c>
      <c r="E19" s="39">
        <f>2847000*3</f>
        <v>8541000</v>
      </c>
      <c r="F19" s="76"/>
      <c r="G19" s="78">
        <v>0.75</v>
      </c>
      <c r="H19" s="38">
        <f t="shared" si="0"/>
        <v>6405750</v>
      </c>
      <c r="I19" s="66"/>
      <c r="J19" s="6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</row>
    <row r="20" spans="1:196" s="3" customFormat="1" ht="28.5" x14ac:dyDescent="0.3">
      <c r="A20" s="65"/>
      <c r="B20" s="65"/>
      <c r="C20" s="123">
        <v>1</v>
      </c>
      <c r="D20" s="17" t="s">
        <v>69</v>
      </c>
      <c r="E20" s="39">
        <f>7117500*3</f>
        <v>21352500</v>
      </c>
      <c r="F20" s="76"/>
      <c r="G20" s="78">
        <v>0.4</v>
      </c>
      <c r="H20" s="38">
        <f t="shared" ref="H20" si="1">(C20*(E20+F20)*G20)</f>
        <v>8541000</v>
      </c>
      <c r="I20" s="66"/>
      <c r="J20" s="6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</row>
    <row r="21" spans="1:196" s="3" customFormat="1" x14ac:dyDescent="0.3">
      <c r="A21" s="65"/>
      <c r="B21" s="65"/>
      <c r="C21" s="149" t="s">
        <v>21</v>
      </c>
      <c r="D21" s="150"/>
      <c r="E21" s="150"/>
      <c r="F21" s="150"/>
      <c r="G21" s="150"/>
      <c r="H21" s="151"/>
      <c r="I21" s="66"/>
      <c r="J21" s="6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</row>
    <row r="22" spans="1:196" s="3" customFormat="1" x14ac:dyDescent="0.3">
      <c r="A22" s="65"/>
      <c r="B22" s="65"/>
      <c r="C22" s="99"/>
      <c r="D22" s="75"/>
      <c r="E22" s="75"/>
      <c r="F22" s="18"/>
      <c r="G22" s="19"/>
      <c r="H22" s="38"/>
      <c r="I22" s="66"/>
      <c r="J22" s="66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</row>
    <row r="23" spans="1:196" s="3" customFormat="1" x14ac:dyDescent="0.3">
      <c r="A23" s="65"/>
      <c r="B23" s="65"/>
      <c r="C23" s="37"/>
      <c r="D23" s="40"/>
      <c r="E23" s="39"/>
      <c r="F23" s="18"/>
      <c r="G23" s="19"/>
      <c r="H23" s="38"/>
      <c r="I23" s="66"/>
      <c r="J23" s="6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</row>
    <row r="24" spans="1:196" s="3" customFormat="1" x14ac:dyDescent="0.3">
      <c r="A24" s="65"/>
      <c r="B24" s="65"/>
      <c r="C24" s="149" t="s">
        <v>22</v>
      </c>
      <c r="D24" s="150"/>
      <c r="E24" s="150"/>
      <c r="F24" s="150"/>
      <c r="G24" s="150"/>
      <c r="H24" s="151"/>
      <c r="I24" s="66"/>
      <c r="J24" s="6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</row>
    <row r="25" spans="1:196" s="3" customFormat="1" x14ac:dyDescent="0.3">
      <c r="A25" s="65"/>
      <c r="B25" s="65"/>
      <c r="C25" s="37">
        <v>1</v>
      </c>
      <c r="D25" s="86" t="s">
        <v>64</v>
      </c>
      <c r="E25" s="85">
        <f>2000000*5</f>
        <v>10000000</v>
      </c>
      <c r="F25" s="18"/>
      <c r="G25" s="78">
        <v>0</v>
      </c>
      <c r="H25" s="38"/>
      <c r="I25" s="66"/>
      <c r="J25" s="6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</row>
    <row r="26" spans="1:196" s="3" customFormat="1" x14ac:dyDescent="0.3">
      <c r="A26" s="65"/>
      <c r="B26" s="65"/>
      <c r="C26" s="37"/>
      <c r="D26" s="40"/>
      <c r="E26" s="39"/>
      <c r="F26" s="18"/>
      <c r="G26" s="19"/>
      <c r="H26" s="38"/>
      <c r="I26" s="66"/>
      <c r="J26" s="6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</row>
    <row r="27" spans="1:196" s="3" customFormat="1" x14ac:dyDescent="0.3">
      <c r="A27" s="65"/>
      <c r="B27" s="65"/>
      <c r="C27" s="149" t="s">
        <v>23</v>
      </c>
      <c r="D27" s="150"/>
      <c r="E27" s="150"/>
      <c r="F27" s="150"/>
      <c r="G27" s="150"/>
      <c r="H27" s="151"/>
      <c r="I27" s="66"/>
      <c r="J27" s="6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</row>
    <row r="28" spans="1:196" s="3" customFormat="1" x14ac:dyDescent="0.3">
      <c r="A28" s="65"/>
      <c r="B28" s="65"/>
      <c r="C28" s="37"/>
      <c r="D28" s="40"/>
      <c r="E28" s="39"/>
      <c r="F28" s="18"/>
      <c r="G28" s="19"/>
      <c r="H28" s="38"/>
      <c r="I28" s="66"/>
      <c r="J28" s="6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</row>
    <row r="29" spans="1:196" s="3" customFormat="1" x14ac:dyDescent="0.3">
      <c r="A29" s="65"/>
      <c r="B29" s="65"/>
      <c r="C29" s="37"/>
      <c r="D29" s="40"/>
      <c r="E29" s="39"/>
      <c r="F29" s="18"/>
      <c r="G29" s="19"/>
      <c r="H29" s="38"/>
      <c r="I29" s="66"/>
      <c r="J29" s="7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</row>
    <row r="30" spans="1:196" s="3" customFormat="1" x14ac:dyDescent="0.3">
      <c r="A30" s="65"/>
      <c r="B30" s="65"/>
      <c r="C30" s="149" t="s">
        <v>24</v>
      </c>
      <c r="D30" s="150"/>
      <c r="E30" s="150"/>
      <c r="F30" s="150"/>
      <c r="G30" s="150"/>
      <c r="H30" s="151"/>
      <c r="I30" s="66"/>
      <c r="J30" s="7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</row>
    <row r="31" spans="1:196" s="3" customFormat="1" ht="16.5" customHeight="1" x14ac:dyDescent="0.25">
      <c r="A31" s="65"/>
      <c r="B31" s="65"/>
      <c r="C31" s="16"/>
      <c r="D31" s="17"/>
      <c r="E31" s="18"/>
      <c r="F31" s="18"/>
      <c r="G31" s="19"/>
      <c r="H31" s="20"/>
      <c r="I31" s="95"/>
      <c r="J31" s="6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</row>
    <row r="32" spans="1:196" s="3" customFormat="1" x14ac:dyDescent="0.3">
      <c r="A32" s="65"/>
      <c r="B32" s="65"/>
      <c r="C32" s="37"/>
      <c r="D32" s="40"/>
      <c r="E32" s="39"/>
      <c r="F32" s="18"/>
      <c r="G32" s="19"/>
      <c r="H32" s="38"/>
      <c r="I32" s="66"/>
      <c r="J32" s="6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</row>
    <row r="33" spans="1:196" s="3" customFormat="1" x14ac:dyDescent="0.3">
      <c r="A33" s="65"/>
      <c r="B33" s="65"/>
      <c r="C33" s="128" t="s">
        <v>25</v>
      </c>
      <c r="D33" s="129"/>
      <c r="E33" s="129"/>
      <c r="F33" s="129"/>
      <c r="G33" s="130"/>
      <c r="H33" s="100">
        <f>H14+H15+H16+H17+H18+H20+H19+H25</f>
        <v>64057500</v>
      </c>
      <c r="I33" s="66"/>
      <c r="J33" s="6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</row>
    <row r="34" spans="1:196" s="3" customFormat="1" x14ac:dyDescent="0.3">
      <c r="A34" s="65"/>
      <c r="B34" s="65"/>
      <c r="C34" s="128" t="s">
        <v>26</v>
      </c>
      <c r="D34" s="129"/>
      <c r="E34" s="129"/>
      <c r="F34" s="129"/>
      <c r="G34" s="130"/>
      <c r="H34" s="77">
        <v>2.2000000000000002</v>
      </c>
      <c r="I34" s="66"/>
      <c r="J34" s="6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</row>
    <row r="35" spans="1:196" s="3" customFormat="1" ht="30" customHeight="1" thickBot="1" x14ac:dyDescent="0.35">
      <c r="A35" s="65"/>
      <c r="B35" s="65"/>
      <c r="C35" s="131" t="s">
        <v>27</v>
      </c>
      <c r="D35" s="132"/>
      <c r="E35" s="132"/>
      <c r="F35" s="132"/>
      <c r="G35" s="133"/>
      <c r="H35" s="101">
        <f>H33*H34</f>
        <v>140926500</v>
      </c>
      <c r="I35" s="66"/>
      <c r="J35" s="73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</row>
    <row r="36" spans="1:196" s="3" customFormat="1" x14ac:dyDescent="0.3">
      <c r="A36" s="65"/>
      <c r="B36" s="65"/>
      <c r="C36" s="134" t="s">
        <v>6</v>
      </c>
      <c r="D36" s="136" t="s">
        <v>28</v>
      </c>
      <c r="E36" s="138" t="s">
        <v>29</v>
      </c>
      <c r="F36" s="41" t="s">
        <v>30</v>
      </c>
      <c r="G36" s="140" t="s">
        <v>31</v>
      </c>
      <c r="H36" s="42" t="s">
        <v>11</v>
      </c>
      <c r="I36" s="66"/>
      <c r="J36" s="6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</row>
    <row r="37" spans="1:196" s="3" customFormat="1" x14ac:dyDescent="0.3">
      <c r="A37" s="65"/>
      <c r="B37" s="65"/>
      <c r="C37" s="135"/>
      <c r="D37" s="136"/>
      <c r="E37" s="138"/>
      <c r="F37" s="32" t="s">
        <v>32</v>
      </c>
      <c r="G37" s="141"/>
      <c r="H37" s="33" t="s">
        <v>13</v>
      </c>
      <c r="I37" s="66"/>
      <c r="J37" s="6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</row>
    <row r="38" spans="1:196" s="3" customFormat="1" ht="17.25" thickBot="1" x14ac:dyDescent="0.35">
      <c r="A38" s="65"/>
      <c r="B38" s="65"/>
      <c r="C38" s="34" t="s">
        <v>33</v>
      </c>
      <c r="D38" s="137"/>
      <c r="E38" s="139"/>
      <c r="F38" s="35" t="s">
        <v>34</v>
      </c>
      <c r="G38" s="35" t="s">
        <v>35</v>
      </c>
      <c r="H38" s="36" t="s">
        <v>36</v>
      </c>
      <c r="I38" s="66"/>
      <c r="J38" s="7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</row>
    <row r="39" spans="1:196" s="3" customFormat="1" x14ac:dyDescent="0.3">
      <c r="A39" s="65"/>
      <c r="B39" s="65"/>
      <c r="C39" s="146" t="s">
        <v>37</v>
      </c>
      <c r="D39" s="147"/>
      <c r="E39" s="147"/>
      <c r="F39" s="147"/>
      <c r="G39" s="147"/>
      <c r="H39" s="148"/>
      <c r="I39" s="66"/>
      <c r="J39" s="73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</row>
    <row r="40" spans="1:196" s="3" customFormat="1" x14ac:dyDescent="0.3">
      <c r="A40" s="65"/>
      <c r="B40" s="65"/>
      <c r="C40" s="149" t="s">
        <v>38</v>
      </c>
      <c r="D40" s="150"/>
      <c r="E40" s="150"/>
      <c r="F40" s="150"/>
      <c r="G40" s="150"/>
      <c r="H40" s="151"/>
      <c r="I40" s="66"/>
      <c r="J40" s="66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</row>
    <row r="41" spans="1:196" s="3" customFormat="1" x14ac:dyDescent="0.3">
      <c r="A41" s="65"/>
      <c r="B41" s="65"/>
      <c r="C41" s="37"/>
      <c r="D41" s="17"/>
      <c r="E41" s="43"/>
      <c r="F41" s="39"/>
      <c r="G41" s="44"/>
      <c r="H41" s="38"/>
      <c r="I41" s="66"/>
      <c r="J41" s="6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</row>
    <row r="42" spans="1:196" s="3" customFormat="1" x14ac:dyDescent="0.3">
      <c r="A42" s="65"/>
      <c r="B42" s="65"/>
      <c r="C42" s="37"/>
      <c r="D42" s="17"/>
      <c r="E42" s="43"/>
      <c r="F42" s="39"/>
      <c r="G42" s="44"/>
      <c r="H42" s="38"/>
      <c r="I42" s="66"/>
      <c r="J42" s="6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</row>
    <row r="43" spans="1:196" s="3" customFormat="1" x14ac:dyDescent="0.3">
      <c r="A43" s="65"/>
      <c r="B43" s="65"/>
      <c r="C43" s="152" t="s">
        <v>39</v>
      </c>
      <c r="D43" s="153"/>
      <c r="E43" s="153"/>
      <c r="F43" s="153"/>
      <c r="G43" s="153"/>
      <c r="H43" s="154"/>
      <c r="I43" s="66"/>
      <c r="J43" s="6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</row>
    <row r="44" spans="1:196" s="3" customFormat="1" x14ac:dyDescent="0.3">
      <c r="A44" s="65"/>
      <c r="B44" s="65"/>
      <c r="C44" s="37"/>
      <c r="D44" s="45"/>
      <c r="E44" s="43"/>
      <c r="F44" s="46"/>
      <c r="G44" s="44"/>
      <c r="H44" s="38"/>
      <c r="I44" s="66"/>
      <c r="J44" s="66"/>
      <c r="K44" s="1"/>
      <c r="L44" s="1"/>
      <c r="M44" s="1"/>
      <c r="N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</row>
    <row r="45" spans="1:196" s="3" customFormat="1" x14ac:dyDescent="0.3">
      <c r="A45" s="65"/>
      <c r="B45" s="65"/>
      <c r="C45" s="37"/>
      <c r="D45" s="17"/>
      <c r="E45" s="43"/>
      <c r="F45" s="39"/>
      <c r="G45" s="44"/>
      <c r="H45" s="38"/>
      <c r="I45" s="66"/>
      <c r="J45" s="66"/>
      <c r="K45" s="1"/>
      <c r="L45" s="1"/>
      <c r="M45" s="1"/>
      <c r="N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</row>
    <row r="46" spans="1:196" s="3" customFormat="1" x14ac:dyDescent="0.3">
      <c r="A46" s="65"/>
      <c r="B46" s="65"/>
      <c r="C46" s="149" t="s">
        <v>40</v>
      </c>
      <c r="D46" s="150"/>
      <c r="E46" s="150"/>
      <c r="F46" s="150"/>
      <c r="G46" s="150"/>
      <c r="H46" s="151"/>
      <c r="I46" s="66"/>
      <c r="J46" s="66"/>
      <c r="K46" s="1"/>
      <c r="L46" s="1"/>
      <c r="M46" s="1"/>
      <c r="N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</row>
    <row r="47" spans="1:196" s="3" customFormat="1" x14ac:dyDescent="0.3">
      <c r="A47" s="65"/>
      <c r="B47" s="65"/>
      <c r="C47" s="102">
        <v>4</v>
      </c>
      <c r="D47" s="79" t="s">
        <v>75</v>
      </c>
      <c r="E47" s="82" t="s">
        <v>51</v>
      </c>
      <c r="F47" s="80">
        <v>1024357.72</v>
      </c>
      <c r="G47" s="81">
        <v>1</v>
      </c>
      <c r="H47" s="103">
        <f>C47*F47*G47</f>
        <v>4097430.88</v>
      </c>
      <c r="I47" s="66"/>
      <c r="J47" s="66"/>
      <c r="K47" s="1"/>
      <c r="L47" s="1"/>
      <c r="M47" s="1"/>
      <c r="N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</row>
    <row r="48" spans="1:196" s="3" customFormat="1" x14ac:dyDescent="0.3">
      <c r="A48" s="65"/>
      <c r="B48" s="65"/>
      <c r="C48" s="102">
        <v>4</v>
      </c>
      <c r="D48" s="79" t="s">
        <v>76</v>
      </c>
      <c r="E48" s="82" t="s">
        <v>51</v>
      </c>
      <c r="F48" s="80">
        <v>1450000</v>
      </c>
      <c r="G48" s="81">
        <v>1</v>
      </c>
      <c r="H48" s="103">
        <f>C48*F48*G48</f>
        <v>5800000</v>
      </c>
      <c r="I48" s="66"/>
      <c r="J48" s="66"/>
      <c r="K48" s="1"/>
      <c r="L48" s="1"/>
      <c r="M48" s="1"/>
      <c r="N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</row>
    <row r="49" spans="1:196" s="3" customFormat="1" x14ac:dyDescent="0.3">
      <c r="A49" s="65"/>
      <c r="B49" s="65"/>
      <c r="C49" s="102">
        <v>3</v>
      </c>
      <c r="D49" s="79" t="s">
        <v>55</v>
      </c>
      <c r="E49" s="82" t="s">
        <v>51</v>
      </c>
      <c r="F49" s="80">
        <v>7950000</v>
      </c>
      <c r="G49" s="81">
        <v>1</v>
      </c>
      <c r="H49" s="103">
        <f>C49*F49*G49</f>
        <v>23850000</v>
      </c>
      <c r="I49" s="66"/>
      <c r="J49" s="6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</row>
    <row r="50" spans="1:196" s="3" customFormat="1" ht="59.25" customHeight="1" x14ac:dyDescent="0.3">
      <c r="A50" s="65"/>
      <c r="B50" s="65"/>
      <c r="C50" s="102">
        <v>3</v>
      </c>
      <c r="D50" s="79" t="s">
        <v>57</v>
      </c>
      <c r="E50" s="82" t="s">
        <v>51</v>
      </c>
      <c r="F50" s="80">
        <v>3000000</v>
      </c>
      <c r="G50" s="81">
        <v>1</v>
      </c>
      <c r="H50" s="103">
        <f t="shared" ref="H50:H51" si="2">C50*F50*G50</f>
        <v>9000000</v>
      </c>
      <c r="I50" s="92"/>
      <c r="J50" s="73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</row>
    <row r="51" spans="1:196" s="3" customFormat="1" ht="44.25" customHeight="1" x14ac:dyDescent="0.25">
      <c r="A51" s="65"/>
      <c r="B51" s="65"/>
      <c r="C51" s="102">
        <v>3</v>
      </c>
      <c r="D51" s="79" t="s">
        <v>52</v>
      </c>
      <c r="E51" s="82" t="s">
        <v>51</v>
      </c>
      <c r="F51" s="80">
        <v>2500000</v>
      </c>
      <c r="G51" s="81">
        <v>0.5</v>
      </c>
      <c r="H51" s="103">
        <f t="shared" si="2"/>
        <v>3750000</v>
      </c>
      <c r="I51" s="93"/>
      <c r="J51" s="66"/>
      <c r="K51" s="6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</row>
    <row r="52" spans="1:196" s="3" customFormat="1" x14ac:dyDescent="0.25">
      <c r="A52" s="65"/>
      <c r="B52" s="65"/>
      <c r="C52" s="155"/>
      <c r="D52" s="156"/>
      <c r="E52" s="156"/>
      <c r="F52" s="156"/>
      <c r="G52" s="156"/>
      <c r="H52" s="87"/>
      <c r="I52" s="96"/>
      <c r="J52" s="66"/>
      <c r="K52" s="6"/>
      <c r="M52" s="11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</row>
    <row r="53" spans="1:196" s="3" customFormat="1" ht="17.25" thickBot="1" x14ac:dyDescent="0.3">
      <c r="A53" s="65"/>
      <c r="B53" s="65"/>
      <c r="C53" s="37"/>
      <c r="D53" s="45"/>
      <c r="E53" s="43"/>
      <c r="F53" s="46"/>
      <c r="G53" s="44"/>
      <c r="H53" s="38"/>
      <c r="I53" s="93"/>
      <c r="J53" s="73"/>
      <c r="K53" s="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</row>
    <row r="54" spans="1:196" s="3" customFormat="1" x14ac:dyDescent="0.3">
      <c r="A54" s="65"/>
      <c r="B54" s="65"/>
      <c r="C54" s="157" t="s">
        <v>41</v>
      </c>
      <c r="D54" s="158"/>
      <c r="E54" s="158"/>
      <c r="F54" s="158"/>
      <c r="G54" s="159"/>
      <c r="H54" s="47">
        <f>ROUND(+H49+H50+H51+H47+H48,0)</f>
        <v>46497431</v>
      </c>
      <c r="I54" s="97"/>
      <c r="J54" s="73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</row>
    <row r="55" spans="1:196" s="3" customFormat="1" x14ac:dyDescent="0.3">
      <c r="A55" s="65"/>
      <c r="B55" s="65"/>
      <c r="C55" s="128" t="s">
        <v>42</v>
      </c>
      <c r="D55" s="129"/>
      <c r="E55" s="129"/>
      <c r="F55" s="129"/>
      <c r="G55" s="130"/>
      <c r="H55" s="48">
        <f>H35</f>
        <v>140926500</v>
      </c>
      <c r="I55" s="98"/>
      <c r="J55" s="66"/>
      <c r="K55" s="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</row>
    <row r="56" spans="1:196" x14ac:dyDescent="0.3">
      <c r="A56" s="65"/>
      <c r="B56" s="65"/>
      <c r="C56" s="128" t="s">
        <v>43</v>
      </c>
      <c r="D56" s="129"/>
      <c r="E56" s="129"/>
      <c r="F56" s="129"/>
      <c r="G56" s="130"/>
      <c r="H56" s="77">
        <v>0</v>
      </c>
      <c r="I56" s="66"/>
      <c r="J56" s="66"/>
    </row>
    <row r="57" spans="1:196" x14ac:dyDescent="0.3">
      <c r="A57" s="65"/>
      <c r="B57" s="65"/>
      <c r="C57" s="128" t="s">
        <v>44</v>
      </c>
      <c r="D57" s="129"/>
      <c r="E57" s="129"/>
      <c r="F57" s="129"/>
      <c r="G57" s="130"/>
      <c r="H57" s="48">
        <f>H54+H55</f>
        <v>187423931</v>
      </c>
      <c r="I57" s="66"/>
      <c r="J57" s="74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</row>
    <row r="58" spans="1:196" x14ac:dyDescent="0.3">
      <c r="A58" s="65"/>
      <c r="B58" s="65"/>
      <c r="C58" s="128" t="s">
        <v>45</v>
      </c>
      <c r="D58" s="129"/>
      <c r="E58" s="129"/>
      <c r="F58" s="129"/>
      <c r="G58" s="130"/>
      <c r="H58" s="49">
        <f>ROUND(H57*19%,0)</f>
        <v>35610547</v>
      </c>
      <c r="I58" s="66"/>
      <c r="J58" s="74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</row>
    <row r="59" spans="1:196" ht="17.25" thickBot="1" x14ac:dyDescent="0.35">
      <c r="A59" s="65"/>
      <c r="B59" s="65"/>
      <c r="C59" s="131" t="s">
        <v>46</v>
      </c>
      <c r="D59" s="132"/>
      <c r="E59" s="132"/>
      <c r="F59" s="132"/>
      <c r="G59" s="133"/>
      <c r="H59" s="50">
        <f>ROUND(H57+H58,0)</f>
        <v>223034478</v>
      </c>
      <c r="I59" s="66"/>
      <c r="J59" s="67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</row>
    <row r="60" spans="1:196" ht="17.25" thickBot="1" x14ac:dyDescent="0.35">
      <c r="A60" s="65"/>
      <c r="B60" s="65"/>
      <c r="C60" s="51"/>
      <c r="D60" s="52"/>
      <c r="E60" s="52"/>
      <c r="F60" s="52"/>
      <c r="G60" s="52"/>
      <c r="H60" s="89"/>
      <c r="I60" s="66"/>
      <c r="J60" s="67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</row>
    <row r="61" spans="1:196" ht="42.75" customHeight="1" thickBot="1" x14ac:dyDescent="0.35">
      <c r="A61" s="65"/>
      <c r="B61" s="65"/>
      <c r="C61" s="160" t="s">
        <v>59</v>
      </c>
      <c r="D61" s="161"/>
      <c r="E61" s="161"/>
      <c r="F61" s="161"/>
      <c r="G61" s="161"/>
      <c r="H61" s="162"/>
      <c r="I61" s="66"/>
      <c r="J61" s="67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</row>
    <row r="62" spans="1:196" x14ac:dyDescent="0.3">
      <c r="A62" s="65"/>
      <c r="B62" s="65"/>
      <c r="C62" s="53"/>
      <c r="D62" s="54"/>
      <c r="E62" s="54"/>
      <c r="F62" s="55"/>
      <c r="G62" s="56"/>
      <c r="H62" s="88"/>
      <c r="I62" s="66"/>
      <c r="J62" s="67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</row>
    <row r="63" spans="1:196" x14ac:dyDescent="0.3">
      <c r="A63" s="65"/>
      <c r="B63" s="65"/>
      <c r="C63" s="53"/>
      <c r="D63" s="54"/>
      <c r="E63" s="54"/>
      <c r="F63" s="55"/>
      <c r="G63" s="56"/>
      <c r="H63" s="88"/>
      <c r="I63" s="66"/>
      <c r="J63" s="67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</row>
    <row r="64" spans="1:196" x14ac:dyDescent="0.3">
      <c r="A64" s="65"/>
      <c r="B64" s="65"/>
      <c r="C64" s="53" t="s">
        <v>47</v>
      </c>
      <c r="D64" s="22"/>
      <c r="E64" s="22"/>
      <c r="F64" s="23"/>
      <c r="G64" s="24"/>
      <c r="H64" s="90"/>
      <c r="I64" s="66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</row>
    <row r="65" spans="1:196" x14ac:dyDescent="0.3">
      <c r="A65" s="65"/>
      <c r="B65" s="65"/>
      <c r="C65" s="21"/>
      <c r="D65" s="22"/>
      <c r="E65" s="22"/>
      <c r="F65" s="23"/>
      <c r="G65" s="24"/>
      <c r="H65" s="90"/>
      <c r="I65" s="66"/>
      <c r="J65" s="13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</row>
    <row r="66" spans="1:196" ht="16.5" customHeight="1" thickBot="1" x14ac:dyDescent="0.35">
      <c r="A66" s="65"/>
      <c r="B66" s="65"/>
      <c r="C66" s="105"/>
      <c r="D66" s="106"/>
      <c r="E66" s="106"/>
      <c r="F66" s="107"/>
      <c r="G66" s="108"/>
      <c r="H66" s="109"/>
      <c r="I66" s="66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</row>
    <row r="67" spans="1:196" ht="17.25" thickBot="1" x14ac:dyDescent="0.35">
      <c r="A67" s="68"/>
      <c r="B67" s="83"/>
      <c r="C67" s="142" t="s">
        <v>48</v>
      </c>
      <c r="D67" s="143"/>
      <c r="E67" s="143"/>
      <c r="F67" s="144" t="s">
        <v>49</v>
      </c>
      <c r="G67" s="144"/>
      <c r="H67" s="145"/>
      <c r="I67" s="84"/>
      <c r="J67" s="70"/>
    </row>
    <row r="68" spans="1:196" s="1" customFormat="1" x14ac:dyDescent="0.3">
      <c r="A68" s="2"/>
      <c r="B68" s="2"/>
      <c r="C68" s="8"/>
      <c r="D68" s="10"/>
      <c r="E68" s="10"/>
      <c r="F68" s="11"/>
    </row>
    <row r="69" spans="1:196" s="1" customFormat="1" x14ac:dyDescent="0.3">
      <c r="A69" s="2"/>
      <c r="B69" s="2"/>
      <c r="C69" s="8"/>
      <c r="D69" s="10"/>
      <c r="E69" s="10"/>
      <c r="F69" s="11"/>
      <c r="H69" s="126">
        <v>268951343</v>
      </c>
    </row>
    <row r="70" spans="1:196" s="1" customFormat="1" x14ac:dyDescent="0.3">
      <c r="A70" s="2"/>
      <c r="B70" s="2"/>
      <c r="C70" s="8"/>
      <c r="D70" s="10"/>
      <c r="E70" s="10"/>
      <c r="F70" s="11"/>
      <c r="H70" s="112" t="str">
        <f>IF(H59 &lt;= H69, "Cumple", "No cumple, es mayor")</f>
        <v>Cumple</v>
      </c>
    </row>
    <row r="71" spans="1:196" s="1" customFormat="1" x14ac:dyDescent="0.3">
      <c r="A71" s="2"/>
      <c r="B71" s="2"/>
      <c r="C71" s="8"/>
      <c r="D71" s="10"/>
      <c r="E71" s="10"/>
      <c r="F71" s="11"/>
      <c r="H71" s="117">
        <f>H59/1750905</f>
        <v>127.38239824547877</v>
      </c>
    </row>
    <row r="72" spans="1:196" s="1" customFormat="1" x14ac:dyDescent="0.3">
      <c r="A72" s="2"/>
      <c r="B72" s="2"/>
      <c r="C72" s="8"/>
      <c r="D72" s="10"/>
      <c r="E72" s="10"/>
      <c r="F72" s="11"/>
      <c r="H72" s="117"/>
    </row>
    <row r="73" spans="1:196" s="1" customFormat="1" x14ac:dyDescent="0.3">
      <c r="B73" s="2"/>
      <c r="C73" s="8"/>
      <c r="D73" s="10"/>
      <c r="E73" s="10"/>
      <c r="F73" s="11"/>
      <c r="H73" s="1">
        <f>+H59/1750905</f>
        <v>127.38239824547877</v>
      </c>
    </row>
    <row r="74" spans="1:196" s="1" customFormat="1" x14ac:dyDescent="0.3">
      <c r="C74" s="8"/>
      <c r="D74" s="10"/>
      <c r="E74" s="10"/>
      <c r="F74" s="11"/>
    </row>
    <row r="75" spans="1:196" s="1" customFormat="1" x14ac:dyDescent="0.3">
      <c r="C75" s="8"/>
      <c r="D75" s="10"/>
      <c r="E75" s="10"/>
      <c r="F75" s="127">
        <f>+H59+'FORMULARIO 1 - idolos '!H60+'FORMULARIO 1-Bruselas '!H60</f>
        <v>892348168</v>
      </c>
    </row>
    <row r="76" spans="1:196" s="1" customFormat="1" x14ac:dyDescent="0.3">
      <c r="C76" s="8"/>
      <c r="D76" s="10"/>
      <c r="E76" s="10"/>
      <c r="F76" s="11"/>
    </row>
    <row r="77" spans="1:196" s="1" customFormat="1" x14ac:dyDescent="0.3">
      <c r="C77" s="8"/>
      <c r="D77" s="10"/>
      <c r="E77" s="10"/>
      <c r="F77" s="11"/>
    </row>
    <row r="78" spans="1:196" s="1" customFormat="1" x14ac:dyDescent="0.3">
      <c r="C78" s="8"/>
      <c r="D78" s="10"/>
      <c r="E78" s="10"/>
      <c r="F78" s="11"/>
    </row>
    <row r="79" spans="1:196" s="1" customFormat="1" x14ac:dyDescent="0.3">
      <c r="C79" s="8"/>
      <c r="D79" s="10"/>
      <c r="E79" s="10"/>
      <c r="F79" s="11"/>
    </row>
    <row r="80" spans="1:196" s="1" customFormat="1" x14ac:dyDescent="0.3">
      <c r="C80" s="8"/>
      <c r="D80" s="10"/>
      <c r="E80" s="10"/>
      <c r="F80" s="11"/>
    </row>
    <row r="81" spans="3:6" s="1" customFormat="1" x14ac:dyDescent="0.3">
      <c r="C81" s="8"/>
      <c r="D81" s="10"/>
      <c r="E81" s="10"/>
      <c r="F81" s="11"/>
    </row>
    <row r="82" spans="3:6" s="1" customFormat="1" x14ac:dyDescent="0.3">
      <c r="C82" s="8"/>
      <c r="D82" s="10"/>
      <c r="E82" s="10"/>
      <c r="F82" s="11"/>
    </row>
    <row r="83" spans="3:6" s="1" customFormat="1" x14ac:dyDescent="0.3">
      <c r="C83" s="8"/>
      <c r="D83" s="10"/>
      <c r="E83" s="10"/>
      <c r="F83" s="11"/>
    </row>
    <row r="84" spans="3:6" s="1" customFormat="1" x14ac:dyDescent="0.3">
      <c r="C84" s="8"/>
      <c r="D84" s="10"/>
      <c r="E84" s="10"/>
      <c r="F84" s="11"/>
    </row>
    <row r="85" spans="3:6" s="1" customFormat="1" x14ac:dyDescent="0.3">
      <c r="C85" s="8"/>
      <c r="D85" s="10"/>
      <c r="E85" s="10"/>
      <c r="F85" s="11"/>
    </row>
    <row r="86" spans="3:6" s="1" customFormat="1" x14ac:dyDescent="0.3">
      <c r="C86" s="8"/>
      <c r="D86" s="10"/>
      <c r="E86" s="10"/>
      <c r="F86" s="11"/>
    </row>
    <row r="87" spans="3:6" s="1" customFormat="1" x14ac:dyDescent="0.3">
      <c r="C87" s="8"/>
      <c r="D87" s="10"/>
      <c r="E87" s="10"/>
      <c r="F87" s="11"/>
    </row>
    <row r="88" spans="3:6" s="1" customFormat="1" x14ac:dyDescent="0.3">
      <c r="C88" s="8"/>
      <c r="D88" s="10"/>
      <c r="E88" s="10"/>
      <c r="F88" s="11"/>
    </row>
    <row r="89" spans="3:6" s="1" customFormat="1" x14ac:dyDescent="0.3">
      <c r="C89" s="8"/>
      <c r="D89" s="10"/>
      <c r="E89" s="10"/>
      <c r="F89" s="11"/>
    </row>
    <row r="90" spans="3:6" s="1" customFormat="1" x14ac:dyDescent="0.3">
      <c r="C90" s="8"/>
      <c r="D90" s="10"/>
      <c r="E90" s="10"/>
      <c r="F90" s="11"/>
    </row>
    <row r="91" spans="3:6" s="1" customFormat="1" x14ac:dyDescent="0.3">
      <c r="C91" s="8"/>
      <c r="D91" s="10"/>
      <c r="E91" s="10"/>
      <c r="F91" s="11"/>
    </row>
    <row r="92" spans="3:6" s="1" customFormat="1" x14ac:dyDescent="0.3">
      <c r="C92" s="8"/>
      <c r="D92" s="10"/>
      <c r="E92" s="10"/>
      <c r="F92" s="11"/>
    </row>
    <row r="93" spans="3:6" s="1" customFormat="1" x14ac:dyDescent="0.3">
      <c r="C93" s="8"/>
      <c r="D93" s="10"/>
      <c r="E93" s="10"/>
      <c r="F93" s="11"/>
    </row>
    <row r="94" spans="3:6" s="1" customFormat="1" x14ac:dyDescent="0.3">
      <c r="C94" s="8"/>
      <c r="D94" s="10"/>
      <c r="E94" s="10"/>
      <c r="F94" s="11"/>
    </row>
    <row r="95" spans="3:6" s="1" customFormat="1" x14ac:dyDescent="0.3">
      <c r="C95" s="8"/>
      <c r="D95" s="10"/>
      <c r="E95" s="10"/>
      <c r="F95" s="11"/>
    </row>
    <row r="96" spans="3:6" s="1" customFormat="1" x14ac:dyDescent="0.3">
      <c r="C96" s="8"/>
      <c r="D96" s="10"/>
      <c r="E96" s="10"/>
      <c r="F96" s="11"/>
    </row>
    <row r="97" spans="3:6" s="1" customFormat="1" x14ac:dyDescent="0.3">
      <c r="C97" s="8"/>
      <c r="D97" s="10"/>
      <c r="E97" s="10"/>
      <c r="F97" s="11"/>
    </row>
    <row r="98" spans="3:6" s="1" customFormat="1" x14ac:dyDescent="0.3">
      <c r="C98" s="8"/>
      <c r="D98" s="10"/>
      <c r="E98" s="10"/>
      <c r="F98" s="11"/>
    </row>
    <row r="99" spans="3:6" s="1" customFormat="1" x14ac:dyDescent="0.3">
      <c r="C99" s="8"/>
      <c r="D99" s="10"/>
      <c r="E99" s="10"/>
      <c r="F99" s="11"/>
    </row>
    <row r="100" spans="3:6" s="1" customFormat="1" x14ac:dyDescent="0.3">
      <c r="C100" s="8"/>
      <c r="D100" s="10"/>
      <c r="E100" s="10"/>
      <c r="F100" s="11"/>
    </row>
    <row r="101" spans="3:6" s="1" customFormat="1" x14ac:dyDescent="0.3">
      <c r="C101" s="8"/>
      <c r="D101" s="10"/>
      <c r="E101" s="10"/>
      <c r="F101" s="11"/>
    </row>
    <row r="102" spans="3:6" s="1" customFormat="1" x14ac:dyDescent="0.3">
      <c r="C102" s="8"/>
      <c r="D102" s="10"/>
      <c r="E102" s="10"/>
      <c r="F102" s="11"/>
    </row>
    <row r="103" spans="3:6" s="1" customFormat="1" x14ac:dyDescent="0.3">
      <c r="C103" s="8"/>
      <c r="D103" s="10"/>
      <c r="E103" s="10"/>
      <c r="F103" s="11"/>
    </row>
    <row r="104" spans="3:6" s="1" customFormat="1" x14ac:dyDescent="0.3">
      <c r="C104" s="8"/>
      <c r="D104" s="10"/>
      <c r="E104" s="10"/>
      <c r="F104" s="11"/>
    </row>
    <row r="105" spans="3:6" s="1" customFormat="1" x14ac:dyDescent="0.3">
      <c r="C105" s="8"/>
      <c r="D105" s="10"/>
      <c r="E105" s="10"/>
      <c r="F105" s="11"/>
    </row>
    <row r="106" spans="3:6" s="1" customFormat="1" x14ac:dyDescent="0.3">
      <c r="C106" s="8"/>
      <c r="D106" s="10"/>
      <c r="E106" s="10"/>
      <c r="F106" s="11"/>
    </row>
    <row r="107" spans="3:6" s="1" customFormat="1" x14ac:dyDescent="0.3">
      <c r="C107" s="8"/>
      <c r="D107" s="10"/>
      <c r="E107" s="10"/>
      <c r="F107" s="11"/>
    </row>
    <row r="108" spans="3:6" s="1" customFormat="1" x14ac:dyDescent="0.3">
      <c r="C108" s="8"/>
      <c r="D108" s="10"/>
      <c r="E108" s="10"/>
      <c r="F108" s="11"/>
    </row>
    <row r="109" spans="3:6" s="1" customFormat="1" x14ac:dyDescent="0.3">
      <c r="C109" s="8"/>
      <c r="D109" s="10"/>
      <c r="E109" s="10"/>
      <c r="F109" s="11"/>
    </row>
    <row r="110" spans="3:6" s="1" customFormat="1" x14ac:dyDescent="0.3">
      <c r="C110" s="8"/>
      <c r="D110" s="10"/>
      <c r="E110" s="10"/>
      <c r="F110" s="11"/>
    </row>
    <row r="111" spans="3:6" s="1" customFormat="1" x14ac:dyDescent="0.3">
      <c r="C111" s="8"/>
      <c r="D111" s="10"/>
      <c r="E111" s="10"/>
      <c r="F111" s="11"/>
    </row>
    <row r="112" spans="3:6" s="1" customFormat="1" x14ac:dyDescent="0.3">
      <c r="C112" s="8"/>
      <c r="D112" s="10"/>
      <c r="E112" s="10"/>
      <c r="F112" s="11"/>
    </row>
    <row r="113" spans="3:6" s="1" customFormat="1" x14ac:dyDescent="0.3">
      <c r="C113" s="8"/>
      <c r="D113" s="10"/>
      <c r="E113" s="10"/>
      <c r="F113" s="11"/>
    </row>
    <row r="114" spans="3:6" s="1" customFormat="1" x14ac:dyDescent="0.3">
      <c r="C114" s="8"/>
      <c r="D114" s="10"/>
      <c r="E114" s="10"/>
      <c r="F114" s="11"/>
    </row>
    <row r="115" spans="3:6" s="1" customFormat="1" x14ac:dyDescent="0.3">
      <c r="C115" s="8"/>
      <c r="D115" s="10"/>
      <c r="E115" s="10"/>
      <c r="F115" s="11"/>
    </row>
    <row r="116" spans="3:6" s="1" customFormat="1" x14ac:dyDescent="0.3">
      <c r="C116" s="8"/>
      <c r="D116" s="10"/>
      <c r="E116" s="10"/>
      <c r="F116" s="11"/>
    </row>
    <row r="117" spans="3:6" s="1" customFormat="1" x14ac:dyDescent="0.3">
      <c r="C117" s="8"/>
      <c r="D117" s="10"/>
      <c r="E117" s="10"/>
      <c r="F117" s="11"/>
    </row>
    <row r="118" spans="3:6" s="1" customFormat="1" x14ac:dyDescent="0.3">
      <c r="C118" s="8"/>
      <c r="D118" s="10"/>
      <c r="E118" s="10"/>
      <c r="F118" s="11"/>
    </row>
    <row r="119" spans="3:6" s="1" customFormat="1" x14ac:dyDescent="0.3">
      <c r="C119" s="8"/>
      <c r="D119" s="10"/>
      <c r="E119" s="10"/>
      <c r="F119" s="11"/>
    </row>
    <row r="120" spans="3:6" s="1" customFormat="1" x14ac:dyDescent="0.3">
      <c r="C120" s="8"/>
      <c r="D120" s="10"/>
      <c r="E120" s="10"/>
      <c r="F120" s="11"/>
    </row>
    <row r="121" spans="3:6" s="1" customFormat="1" x14ac:dyDescent="0.3">
      <c r="C121" s="8"/>
      <c r="D121" s="10"/>
      <c r="E121" s="10"/>
      <c r="F121" s="11"/>
    </row>
    <row r="122" spans="3:6" s="1" customFormat="1" x14ac:dyDescent="0.3">
      <c r="C122" s="8"/>
      <c r="D122" s="10"/>
      <c r="E122" s="10"/>
      <c r="F122" s="11"/>
    </row>
    <row r="123" spans="3:6" s="1" customFormat="1" x14ac:dyDescent="0.3">
      <c r="C123" s="8"/>
      <c r="D123" s="10"/>
      <c r="E123" s="10"/>
      <c r="F123" s="11"/>
    </row>
    <row r="124" spans="3:6" s="1" customFormat="1" x14ac:dyDescent="0.3">
      <c r="C124" s="8"/>
      <c r="D124" s="10"/>
      <c r="E124" s="10"/>
      <c r="F124" s="11"/>
    </row>
    <row r="125" spans="3:6" s="1" customFormat="1" x14ac:dyDescent="0.3">
      <c r="C125" s="8"/>
      <c r="D125" s="10"/>
      <c r="E125" s="10"/>
      <c r="F125" s="11"/>
    </row>
    <row r="126" spans="3:6" s="1" customFormat="1" x14ac:dyDescent="0.3">
      <c r="C126" s="8"/>
      <c r="D126" s="10"/>
      <c r="E126" s="10"/>
      <c r="F126" s="11"/>
    </row>
    <row r="127" spans="3:6" s="1" customFormat="1" x14ac:dyDescent="0.3">
      <c r="C127" s="8"/>
      <c r="D127" s="10"/>
      <c r="E127" s="10"/>
      <c r="F127" s="11"/>
    </row>
    <row r="128" spans="3:6" s="1" customFormat="1" x14ac:dyDescent="0.3">
      <c r="C128" s="8"/>
      <c r="D128" s="10"/>
      <c r="E128" s="10"/>
      <c r="F128" s="11"/>
    </row>
    <row r="129" spans="3:6" s="1" customFormat="1" x14ac:dyDescent="0.3">
      <c r="C129" s="8"/>
      <c r="D129" s="10"/>
      <c r="E129" s="10"/>
      <c r="F129" s="11"/>
    </row>
    <row r="130" spans="3:6" s="1" customFormat="1" x14ac:dyDescent="0.3">
      <c r="C130" s="8"/>
      <c r="D130" s="10"/>
      <c r="E130" s="10"/>
      <c r="F130" s="11"/>
    </row>
    <row r="131" spans="3:6" s="1" customFormat="1" x14ac:dyDescent="0.3">
      <c r="C131" s="8"/>
      <c r="D131" s="10"/>
      <c r="E131" s="10"/>
      <c r="F131" s="11"/>
    </row>
    <row r="132" spans="3:6" s="1" customFormat="1" x14ac:dyDescent="0.3">
      <c r="C132" s="8"/>
      <c r="D132" s="10"/>
      <c r="E132" s="10"/>
      <c r="F132" s="11"/>
    </row>
    <row r="133" spans="3:6" s="1" customFormat="1" x14ac:dyDescent="0.3">
      <c r="C133" s="8"/>
      <c r="D133" s="10"/>
      <c r="E133" s="10"/>
      <c r="F133" s="11"/>
    </row>
    <row r="134" spans="3:6" s="1" customFormat="1" x14ac:dyDescent="0.3">
      <c r="C134" s="8"/>
      <c r="D134" s="10"/>
      <c r="E134" s="10"/>
      <c r="F134" s="11"/>
    </row>
    <row r="135" spans="3:6" s="1" customFormat="1" x14ac:dyDescent="0.3">
      <c r="C135" s="8"/>
      <c r="D135" s="10"/>
      <c r="E135" s="10"/>
      <c r="F135" s="11"/>
    </row>
    <row r="136" spans="3:6" s="1" customFormat="1" x14ac:dyDescent="0.3">
      <c r="C136" s="8"/>
      <c r="D136" s="10"/>
      <c r="E136" s="10"/>
      <c r="F136" s="11"/>
    </row>
    <row r="137" spans="3:6" s="1" customFormat="1" x14ac:dyDescent="0.3">
      <c r="C137" s="8"/>
      <c r="D137" s="10"/>
      <c r="E137" s="10"/>
      <c r="F137" s="11"/>
    </row>
    <row r="138" spans="3:6" s="1" customFormat="1" x14ac:dyDescent="0.3">
      <c r="C138" s="8"/>
      <c r="D138" s="10"/>
      <c r="E138" s="10"/>
      <c r="F138" s="11"/>
    </row>
    <row r="139" spans="3:6" s="1" customFormat="1" x14ac:dyDescent="0.3">
      <c r="C139" s="8"/>
      <c r="D139" s="10"/>
      <c r="E139" s="10"/>
      <c r="F139" s="11"/>
    </row>
    <row r="140" spans="3:6" s="1" customFormat="1" x14ac:dyDescent="0.3">
      <c r="C140" s="8"/>
      <c r="D140" s="10"/>
      <c r="E140" s="10"/>
      <c r="F140" s="11"/>
    </row>
    <row r="141" spans="3:6" s="1" customFormat="1" x14ac:dyDescent="0.3">
      <c r="C141" s="8"/>
      <c r="D141" s="10"/>
      <c r="E141" s="10"/>
      <c r="F141" s="11"/>
    </row>
    <row r="142" spans="3:6" s="1" customFormat="1" x14ac:dyDescent="0.3">
      <c r="C142" s="8"/>
      <c r="D142" s="10"/>
      <c r="E142" s="10"/>
      <c r="F142" s="11"/>
    </row>
    <row r="143" spans="3:6" s="1" customFormat="1" x14ac:dyDescent="0.3">
      <c r="C143" s="8"/>
      <c r="D143" s="10"/>
      <c r="E143" s="10"/>
      <c r="F143" s="11"/>
    </row>
    <row r="144" spans="3:6" s="1" customFormat="1" x14ac:dyDescent="0.3">
      <c r="C144" s="8"/>
      <c r="D144" s="10"/>
      <c r="E144" s="10"/>
      <c r="F144" s="11"/>
    </row>
    <row r="145" spans="3:6" s="1" customFormat="1" x14ac:dyDescent="0.3">
      <c r="C145" s="8"/>
      <c r="D145" s="10"/>
      <c r="E145" s="10"/>
      <c r="F145" s="11"/>
    </row>
    <row r="146" spans="3:6" s="1" customFormat="1" x14ac:dyDescent="0.3">
      <c r="C146" s="8"/>
      <c r="D146" s="10"/>
      <c r="E146" s="10"/>
      <c r="F146" s="11"/>
    </row>
    <row r="147" spans="3:6" s="1" customFormat="1" x14ac:dyDescent="0.3">
      <c r="C147" s="8"/>
      <c r="D147" s="10"/>
      <c r="E147" s="10"/>
      <c r="F147" s="11"/>
    </row>
    <row r="148" spans="3:6" s="1" customFormat="1" x14ac:dyDescent="0.3">
      <c r="C148" s="8"/>
      <c r="D148" s="10"/>
      <c r="E148" s="10"/>
      <c r="F148" s="11"/>
    </row>
    <row r="149" spans="3:6" s="1" customFormat="1" x14ac:dyDescent="0.3">
      <c r="C149" s="8"/>
      <c r="D149" s="10"/>
      <c r="E149" s="10"/>
      <c r="F149" s="11"/>
    </row>
    <row r="150" spans="3:6" s="1" customFormat="1" x14ac:dyDescent="0.3">
      <c r="C150" s="8"/>
      <c r="D150" s="10"/>
      <c r="E150" s="10"/>
      <c r="F150" s="11"/>
    </row>
    <row r="151" spans="3:6" s="1" customFormat="1" x14ac:dyDescent="0.3">
      <c r="C151" s="8"/>
      <c r="D151" s="10"/>
      <c r="E151" s="10"/>
      <c r="F151" s="11"/>
    </row>
    <row r="152" spans="3:6" s="1" customFormat="1" x14ac:dyDescent="0.3">
      <c r="C152" s="8"/>
      <c r="D152" s="10"/>
      <c r="E152" s="10"/>
      <c r="F152" s="11"/>
    </row>
    <row r="153" spans="3:6" s="1" customFormat="1" x14ac:dyDescent="0.3">
      <c r="C153" s="8"/>
      <c r="D153" s="10"/>
      <c r="E153" s="10"/>
      <c r="F153" s="11"/>
    </row>
    <row r="154" spans="3:6" s="1" customFormat="1" x14ac:dyDescent="0.3">
      <c r="C154" s="8"/>
      <c r="D154" s="10"/>
      <c r="E154" s="10"/>
      <c r="F154" s="11"/>
    </row>
    <row r="155" spans="3:6" s="1" customFormat="1" x14ac:dyDescent="0.3">
      <c r="C155" s="8"/>
      <c r="D155" s="10"/>
      <c r="E155" s="10"/>
      <c r="F155" s="11"/>
    </row>
    <row r="156" spans="3:6" s="1" customFormat="1" x14ac:dyDescent="0.3">
      <c r="C156" s="8"/>
      <c r="D156" s="10"/>
      <c r="E156" s="10"/>
      <c r="F156" s="11"/>
    </row>
    <row r="157" spans="3:6" s="1" customFormat="1" x14ac:dyDescent="0.3">
      <c r="C157" s="8"/>
      <c r="D157" s="10"/>
      <c r="E157" s="10"/>
      <c r="F157" s="11"/>
    </row>
    <row r="158" spans="3:6" s="1" customFormat="1" x14ac:dyDescent="0.3">
      <c r="C158" s="8"/>
      <c r="D158" s="10"/>
      <c r="E158" s="10"/>
      <c r="F158" s="11"/>
    </row>
    <row r="159" spans="3:6" s="1" customFormat="1" x14ac:dyDescent="0.3">
      <c r="C159" s="8"/>
      <c r="D159" s="10"/>
      <c r="E159" s="10"/>
      <c r="F159" s="11"/>
    </row>
    <row r="160" spans="3:6" s="1" customFormat="1" x14ac:dyDescent="0.3">
      <c r="C160" s="8"/>
      <c r="D160" s="10"/>
      <c r="E160" s="10"/>
      <c r="F160" s="11"/>
    </row>
    <row r="161" spans="3:6" s="1" customFormat="1" x14ac:dyDescent="0.3">
      <c r="C161" s="8"/>
      <c r="D161" s="10"/>
      <c r="E161" s="10"/>
      <c r="F161" s="11"/>
    </row>
    <row r="162" spans="3:6" s="1" customFormat="1" x14ac:dyDescent="0.3">
      <c r="C162" s="8"/>
      <c r="D162" s="10"/>
      <c r="E162" s="10"/>
      <c r="F162" s="11"/>
    </row>
    <row r="163" spans="3:6" s="1" customFormat="1" x14ac:dyDescent="0.3">
      <c r="C163" s="8"/>
      <c r="D163" s="10"/>
      <c r="E163" s="10"/>
      <c r="F163" s="11"/>
    </row>
    <row r="164" spans="3:6" s="1" customFormat="1" x14ac:dyDescent="0.3">
      <c r="C164" s="8"/>
      <c r="D164" s="10"/>
      <c r="E164" s="10"/>
      <c r="F164" s="11"/>
    </row>
    <row r="165" spans="3:6" s="1" customFormat="1" x14ac:dyDescent="0.3">
      <c r="C165" s="8"/>
      <c r="D165" s="10"/>
      <c r="E165" s="10"/>
      <c r="F165" s="11"/>
    </row>
    <row r="166" spans="3:6" s="1" customFormat="1" x14ac:dyDescent="0.3">
      <c r="C166" s="8"/>
      <c r="D166" s="10"/>
      <c r="E166" s="10"/>
      <c r="F166" s="11"/>
    </row>
    <row r="167" spans="3:6" s="1" customFormat="1" x14ac:dyDescent="0.3">
      <c r="C167" s="8"/>
      <c r="D167" s="10"/>
      <c r="E167" s="10"/>
      <c r="F167" s="11"/>
    </row>
    <row r="168" spans="3:6" s="1" customFormat="1" x14ac:dyDescent="0.3">
      <c r="C168" s="8"/>
      <c r="D168" s="10"/>
      <c r="E168" s="10"/>
      <c r="F168" s="11"/>
    </row>
    <row r="169" spans="3:6" s="1" customFormat="1" x14ac:dyDescent="0.3">
      <c r="C169" s="8"/>
      <c r="D169" s="10"/>
      <c r="E169" s="10"/>
      <c r="F169" s="11"/>
    </row>
    <row r="170" spans="3:6" s="1" customFormat="1" x14ac:dyDescent="0.3">
      <c r="C170" s="8"/>
      <c r="D170" s="10"/>
      <c r="E170" s="10"/>
      <c r="F170" s="11"/>
    </row>
    <row r="171" spans="3:6" s="1" customFormat="1" x14ac:dyDescent="0.3">
      <c r="C171" s="8"/>
      <c r="D171" s="10"/>
      <c r="E171" s="10"/>
      <c r="F171" s="11"/>
    </row>
    <row r="172" spans="3:6" s="1" customFormat="1" x14ac:dyDescent="0.3">
      <c r="C172" s="8"/>
      <c r="D172" s="10"/>
      <c r="E172" s="10"/>
      <c r="F172" s="11"/>
    </row>
    <row r="173" spans="3:6" s="1" customFormat="1" x14ac:dyDescent="0.3">
      <c r="C173" s="8"/>
      <c r="D173" s="10"/>
      <c r="E173" s="10"/>
      <c r="F173" s="11"/>
    </row>
    <row r="174" spans="3:6" s="1" customFormat="1" x14ac:dyDescent="0.3">
      <c r="C174" s="8"/>
      <c r="D174" s="10"/>
      <c r="E174" s="10"/>
      <c r="F174" s="11"/>
    </row>
    <row r="175" spans="3:6" s="1" customFormat="1" x14ac:dyDescent="0.3">
      <c r="C175" s="8"/>
      <c r="D175" s="10"/>
      <c r="E175" s="10"/>
      <c r="F175" s="11"/>
    </row>
    <row r="176" spans="3:6" s="1" customFormat="1" x14ac:dyDescent="0.3">
      <c r="C176" s="8"/>
      <c r="D176" s="10"/>
      <c r="E176" s="10"/>
      <c r="F176" s="11"/>
    </row>
    <row r="177" spans="3:6" s="1" customFormat="1" x14ac:dyDescent="0.3">
      <c r="C177" s="8"/>
      <c r="D177" s="10"/>
      <c r="E177" s="10"/>
      <c r="F177" s="11"/>
    </row>
    <row r="178" spans="3:6" s="1" customFormat="1" x14ac:dyDescent="0.3">
      <c r="C178" s="8"/>
      <c r="D178" s="10"/>
      <c r="E178" s="10"/>
      <c r="F178" s="11"/>
    </row>
    <row r="179" spans="3:6" s="1" customFormat="1" x14ac:dyDescent="0.3">
      <c r="C179" s="8"/>
      <c r="D179" s="10"/>
      <c r="E179" s="10"/>
      <c r="F179" s="11"/>
    </row>
    <row r="180" spans="3:6" s="1" customFormat="1" x14ac:dyDescent="0.3">
      <c r="C180" s="8"/>
      <c r="D180" s="10"/>
      <c r="E180" s="10"/>
      <c r="F180" s="11"/>
    </row>
    <row r="181" spans="3:6" s="1" customFormat="1" x14ac:dyDescent="0.3">
      <c r="C181" s="8"/>
      <c r="D181" s="10"/>
      <c r="E181" s="10"/>
      <c r="F181" s="11"/>
    </row>
    <row r="182" spans="3:6" s="1" customFormat="1" x14ac:dyDescent="0.3">
      <c r="C182" s="8"/>
      <c r="D182" s="10"/>
      <c r="E182" s="10"/>
      <c r="F182" s="11"/>
    </row>
    <row r="183" spans="3:6" s="1" customFormat="1" x14ac:dyDescent="0.3">
      <c r="C183" s="8"/>
      <c r="D183" s="10"/>
      <c r="E183" s="10"/>
      <c r="F183" s="11"/>
    </row>
    <row r="184" spans="3:6" s="1" customFormat="1" x14ac:dyDescent="0.3">
      <c r="C184" s="8"/>
      <c r="D184" s="10"/>
      <c r="E184" s="10"/>
      <c r="F184" s="11"/>
    </row>
    <row r="185" spans="3:6" s="1" customFormat="1" x14ac:dyDescent="0.3">
      <c r="C185" s="8"/>
      <c r="D185" s="10"/>
      <c r="E185" s="10"/>
      <c r="F185" s="11"/>
    </row>
    <row r="186" spans="3:6" s="1" customFormat="1" x14ac:dyDescent="0.3">
      <c r="C186" s="8"/>
      <c r="D186" s="10"/>
      <c r="E186" s="10"/>
      <c r="F186" s="11"/>
    </row>
    <row r="187" spans="3:6" s="1" customFormat="1" x14ac:dyDescent="0.3">
      <c r="C187" s="8"/>
      <c r="D187" s="10"/>
      <c r="E187" s="10"/>
      <c r="F187" s="11"/>
    </row>
    <row r="188" spans="3:6" s="1" customFormat="1" x14ac:dyDescent="0.3">
      <c r="C188" s="8"/>
      <c r="D188" s="10"/>
      <c r="E188" s="10"/>
      <c r="F188" s="11"/>
    </row>
    <row r="189" spans="3:6" s="1" customFormat="1" x14ac:dyDescent="0.3">
      <c r="C189" s="8"/>
      <c r="D189" s="10"/>
      <c r="E189" s="10"/>
      <c r="F189" s="11"/>
    </row>
    <row r="190" spans="3:6" s="1" customFormat="1" x14ac:dyDescent="0.3">
      <c r="C190" s="8"/>
      <c r="D190" s="10"/>
      <c r="E190" s="10"/>
      <c r="F190" s="11"/>
    </row>
    <row r="191" spans="3:6" s="1" customFormat="1" x14ac:dyDescent="0.3">
      <c r="C191" s="8"/>
      <c r="D191" s="10"/>
      <c r="E191" s="10"/>
      <c r="F191" s="11"/>
    </row>
    <row r="192" spans="3:6" s="1" customFormat="1" x14ac:dyDescent="0.3">
      <c r="C192" s="8"/>
      <c r="D192" s="10"/>
      <c r="E192" s="10"/>
      <c r="F192" s="11"/>
    </row>
    <row r="193" spans="3:6" s="1" customFormat="1" x14ac:dyDescent="0.3">
      <c r="C193" s="8"/>
      <c r="D193" s="10"/>
      <c r="E193" s="10"/>
      <c r="F193" s="11"/>
    </row>
    <row r="194" spans="3:6" s="1" customFormat="1" x14ac:dyDescent="0.3">
      <c r="C194" s="8"/>
      <c r="D194" s="10"/>
      <c r="E194" s="10"/>
      <c r="F194" s="11"/>
    </row>
    <row r="195" spans="3:6" s="1" customFormat="1" x14ac:dyDescent="0.3">
      <c r="C195" s="8"/>
      <c r="D195" s="10"/>
      <c r="E195" s="10"/>
      <c r="F195" s="11"/>
    </row>
    <row r="196" spans="3:6" s="1" customFormat="1" x14ac:dyDescent="0.3">
      <c r="C196" s="8"/>
      <c r="D196" s="10"/>
      <c r="E196" s="10"/>
      <c r="F196" s="11"/>
    </row>
    <row r="197" spans="3:6" s="1" customFormat="1" x14ac:dyDescent="0.3">
      <c r="C197" s="8"/>
      <c r="D197" s="10"/>
      <c r="E197" s="10"/>
      <c r="F197" s="11"/>
    </row>
    <row r="198" spans="3:6" s="1" customFormat="1" x14ac:dyDescent="0.3">
      <c r="C198" s="8"/>
      <c r="D198" s="10"/>
      <c r="E198" s="10"/>
      <c r="F198" s="11"/>
    </row>
    <row r="199" spans="3:6" s="1" customFormat="1" x14ac:dyDescent="0.3">
      <c r="C199" s="8"/>
      <c r="D199" s="10"/>
      <c r="E199" s="10"/>
      <c r="F199" s="11"/>
    </row>
    <row r="200" spans="3:6" s="1" customFormat="1" x14ac:dyDescent="0.3">
      <c r="C200" s="8"/>
      <c r="D200" s="10"/>
      <c r="E200" s="10"/>
      <c r="F200" s="11"/>
    </row>
    <row r="201" spans="3:6" s="1" customFormat="1" x14ac:dyDescent="0.3">
      <c r="C201" s="8"/>
      <c r="D201" s="10"/>
      <c r="E201" s="10"/>
      <c r="F201" s="11"/>
    </row>
    <row r="202" spans="3:6" s="1" customFormat="1" x14ac:dyDescent="0.3">
      <c r="C202" s="8"/>
      <c r="D202" s="10"/>
      <c r="E202" s="10"/>
      <c r="F202" s="11"/>
    </row>
    <row r="203" spans="3:6" s="1" customFormat="1" x14ac:dyDescent="0.3">
      <c r="C203" s="8"/>
      <c r="D203" s="10"/>
      <c r="E203" s="10"/>
      <c r="F203" s="11"/>
    </row>
    <row r="204" spans="3:6" s="1" customFormat="1" x14ac:dyDescent="0.3">
      <c r="C204" s="8"/>
      <c r="D204" s="10"/>
      <c r="E204" s="10"/>
      <c r="F204" s="11"/>
    </row>
    <row r="205" spans="3:6" s="1" customFormat="1" x14ac:dyDescent="0.3">
      <c r="C205" s="8"/>
      <c r="D205" s="10"/>
      <c r="E205" s="10"/>
      <c r="F205" s="11"/>
    </row>
    <row r="206" spans="3:6" s="1" customFormat="1" x14ac:dyDescent="0.3">
      <c r="C206" s="8"/>
      <c r="D206" s="10"/>
      <c r="E206" s="10"/>
      <c r="F206" s="11"/>
    </row>
    <row r="207" spans="3:6" s="1" customFormat="1" x14ac:dyDescent="0.3">
      <c r="C207" s="8"/>
      <c r="D207" s="10"/>
      <c r="E207" s="10"/>
      <c r="F207" s="11"/>
    </row>
    <row r="208" spans="3:6" s="1" customFormat="1" x14ac:dyDescent="0.3">
      <c r="C208" s="8"/>
      <c r="D208" s="10"/>
      <c r="E208" s="10"/>
      <c r="F208" s="11"/>
    </row>
    <row r="209" spans="3:6" s="1" customFormat="1" x14ac:dyDescent="0.3">
      <c r="C209" s="8"/>
      <c r="D209" s="10"/>
      <c r="E209" s="10"/>
      <c r="F209" s="11"/>
    </row>
    <row r="210" spans="3:6" s="1" customFormat="1" x14ac:dyDescent="0.3">
      <c r="C210" s="8"/>
      <c r="D210" s="10"/>
      <c r="E210" s="10"/>
      <c r="F210" s="11"/>
    </row>
    <row r="211" spans="3:6" s="1" customFormat="1" x14ac:dyDescent="0.3">
      <c r="C211" s="8"/>
      <c r="D211" s="10"/>
      <c r="E211" s="10"/>
      <c r="F211" s="11"/>
    </row>
    <row r="212" spans="3:6" s="1" customFormat="1" x14ac:dyDescent="0.3">
      <c r="C212" s="8"/>
      <c r="D212" s="10"/>
      <c r="E212" s="10"/>
      <c r="F212" s="11"/>
    </row>
    <row r="213" spans="3:6" s="1" customFormat="1" x14ac:dyDescent="0.3">
      <c r="C213" s="8"/>
      <c r="D213" s="10"/>
      <c r="E213" s="10"/>
      <c r="F213" s="11"/>
    </row>
    <row r="214" spans="3:6" s="1" customFormat="1" x14ac:dyDescent="0.3">
      <c r="C214" s="8"/>
      <c r="D214" s="10"/>
      <c r="E214" s="10"/>
      <c r="F214" s="11"/>
    </row>
    <row r="215" spans="3:6" s="1" customFormat="1" x14ac:dyDescent="0.3">
      <c r="C215" s="8"/>
      <c r="D215" s="10"/>
      <c r="E215" s="10"/>
      <c r="F215" s="11"/>
    </row>
    <row r="216" spans="3:6" s="1" customFormat="1" x14ac:dyDescent="0.3">
      <c r="C216" s="8"/>
      <c r="D216" s="10"/>
      <c r="E216" s="10"/>
      <c r="F216" s="11"/>
    </row>
    <row r="217" spans="3:6" s="1" customFormat="1" x14ac:dyDescent="0.3">
      <c r="C217" s="8"/>
      <c r="D217" s="10"/>
      <c r="E217" s="10"/>
      <c r="F217" s="11"/>
    </row>
    <row r="218" spans="3:6" s="1" customFormat="1" x14ac:dyDescent="0.3">
      <c r="C218" s="8"/>
      <c r="D218" s="10"/>
      <c r="E218" s="10"/>
      <c r="F218" s="11"/>
    </row>
    <row r="219" spans="3:6" s="1" customFormat="1" x14ac:dyDescent="0.3">
      <c r="C219" s="8"/>
      <c r="D219" s="10"/>
      <c r="E219" s="10"/>
      <c r="F219" s="11"/>
    </row>
    <row r="220" spans="3:6" s="1" customFormat="1" x14ac:dyDescent="0.3">
      <c r="C220" s="8"/>
      <c r="D220" s="10"/>
      <c r="E220" s="10"/>
      <c r="F220" s="11"/>
    </row>
    <row r="221" spans="3:6" s="1" customFormat="1" x14ac:dyDescent="0.3">
      <c r="C221" s="8"/>
      <c r="D221" s="10"/>
      <c r="E221" s="10"/>
      <c r="F221" s="11"/>
    </row>
    <row r="222" spans="3:6" s="1" customFormat="1" x14ac:dyDescent="0.3">
      <c r="C222" s="8"/>
      <c r="D222" s="10"/>
      <c r="E222" s="10"/>
      <c r="F222" s="11"/>
    </row>
    <row r="223" spans="3:6" s="1" customFormat="1" x14ac:dyDescent="0.3">
      <c r="C223" s="8"/>
      <c r="D223" s="10"/>
      <c r="E223" s="10"/>
      <c r="F223" s="11"/>
    </row>
    <row r="224" spans="3:6" s="1" customFormat="1" x14ac:dyDescent="0.3">
      <c r="C224" s="8"/>
      <c r="D224" s="10"/>
      <c r="E224" s="10"/>
      <c r="F224" s="11"/>
    </row>
    <row r="225" spans="3:6" s="1" customFormat="1" x14ac:dyDescent="0.3">
      <c r="C225" s="8"/>
      <c r="D225" s="10"/>
      <c r="E225" s="10"/>
      <c r="F225" s="11"/>
    </row>
    <row r="226" spans="3:6" s="1" customFormat="1" x14ac:dyDescent="0.3">
      <c r="C226" s="8"/>
      <c r="D226" s="10"/>
      <c r="E226" s="10"/>
      <c r="F226" s="11"/>
    </row>
    <row r="227" spans="3:6" s="1" customFormat="1" x14ac:dyDescent="0.3">
      <c r="C227" s="8"/>
      <c r="D227" s="10"/>
      <c r="E227" s="10"/>
      <c r="F227" s="11"/>
    </row>
    <row r="228" spans="3:6" s="1" customFormat="1" x14ac:dyDescent="0.3">
      <c r="C228" s="8"/>
      <c r="D228" s="10"/>
      <c r="E228" s="10"/>
      <c r="F228" s="11"/>
    </row>
    <row r="229" spans="3:6" s="1" customFormat="1" x14ac:dyDescent="0.3">
      <c r="C229" s="8"/>
      <c r="D229" s="10"/>
      <c r="E229" s="10"/>
      <c r="F229" s="11"/>
    </row>
    <row r="230" spans="3:6" s="1" customFormat="1" x14ac:dyDescent="0.3">
      <c r="C230" s="8"/>
      <c r="D230" s="10"/>
      <c r="E230" s="10"/>
      <c r="F230" s="11"/>
    </row>
    <row r="231" spans="3:6" s="1" customFormat="1" x14ac:dyDescent="0.3">
      <c r="C231" s="8"/>
      <c r="D231" s="10"/>
      <c r="E231" s="10"/>
      <c r="F231" s="11"/>
    </row>
    <row r="232" spans="3:6" s="1" customFormat="1" x14ac:dyDescent="0.3">
      <c r="C232" s="8"/>
      <c r="D232" s="10"/>
      <c r="E232" s="10"/>
      <c r="F232" s="11"/>
    </row>
    <row r="233" spans="3:6" s="1" customFormat="1" x14ac:dyDescent="0.3">
      <c r="C233" s="8"/>
      <c r="D233" s="10"/>
      <c r="E233" s="10"/>
      <c r="F233" s="11"/>
    </row>
    <row r="234" spans="3:6" s="1" customFormat="1" x14ac:dyDescent="0.3">
      <c r="C234" s="8"/>
      <c r="D234" s="10"/>
      <c r="E234" s="10"/>
      <c r="F234" s="11"/>
    </row>
    <row r="235" spans="3:6" s="1" customFormat="1" x14ac:dyDescent="0.3">
      <c r="C235" s="8"/>
      <c r="D235" s="10"/>
      <c r="E235" s="10"/>
      <c r="F235" s="11"/>
    </row>
    <row r="236" spans="3:6" s="1" customFormat="1" x14ac:dyDescent="0.3">
      <c r="C236" s="8"/>
      <c r="D236" s="10"/>
      <c r="E236" s="10"/>
      <c r="F236" s="11"/>
    </row>
    <row r="237" spans="3:6" s="1" customFormat="1" x14ac:dyDescent="0.3">
      <c r="C237" s="8"/>
      <c r="D237" s="10"/>
      <c r="E237" s="10"/>
      <c r="F237" s="11"/>
    </row>
    <row r="238" spans="3:6" s="1" customFormat="1" x14ac:dyDescent="0.3">
      <c r="C238" s="8"/>
      <c r="D238" s="10"/>
      <c r="E238" s="10"/>
      <c r="F238" s="11"/>
    </row>
    <row r="239" spans="3:6" s="1" customFormat="1" x14ac:dyDescent="0.3">
      <c r="C239" s="8"/>
      <c r="D239" s="10"/>
      <c r="E239" s="10"/>
      <c r="F239" s="11"/>
    </row>
    <row r="240" spans="3:6" s="1" customFormat="1" x14ac:dyDescent="0.3">
      <c r="C240" s="8"/>
      <c r="D240" s="10"/>
      <c r="E240" s="10"/>
      <c r="F240" s="11"/>
    </row>
    <row r="241" spans="3:6" s="1" customFormat="1" x14ac:dyDescent="0.3">
      <c r="C241" s="8"/>
      <c r="D241" s="10"/>
      <c r="E241" s="10"/>
      <c r="F241" s="11"/>
    </row>
    <row r="242" spans="3:6" s="1" customFormat="1" x14ac:dyDescent="0.3">
      <c r="C242" s="8"/>
      <c r="D242" s="10"/>
      <c r="E242" s="10"/>
      <c r="F242" s="11"/>
    </row>
    <row r="243" spans="3:6" s="1" customFormat="1" x14ac:dyDescent="0.3">
      <c r="C243" s="8"/>
      <c r="D243" s="10"/>
      <c r="E243" s="10"/>
      <c r="F243" s="11"/>
    </row>
    <row r="244" spans="3:6" s="1" customFormat="1" x14ac:dyDescent="0.3">
      <c r="C244" s="8"/>
      <c r="D244" s="10"/>
      <c r="E244" s="10"/>
      <c r="F244" s="11"/>
    </row>
    <row r="245" spans="3:6" s="1" customFormat="1" x14ac:dyDescent="0.3">
      <c r="C245" s="8"/>
      <c r="D245" s="10"/>
      <c r="E245" s="10"/>
      <c r="F245" s="11"/>
    </row>
    <row r="246" spans="3:6" s="1" customFormat="1" x14ac:dyDescent="0.3">
      <c r="C246" s="8"/>
      <c r="D246" s="10"/>
      <c r="E246" s="10"/>
      <c r="F246" s="11"/>
    </row>
    <row r="247" spans="3:6" s="1" customFormat="1" x14ac:dyDescent="0.3">
      <c r="C247" s="8"/>
      <c r="D247" s="10"/>
      <c r="E247" s="10"/>
      <c r="F247" s="11"/>
    </row>
    <row r="248" spans="3:6" s="1" customFormat="1" x14ac:dyDescent="0.3">
      <c r="C248" s="8"/>
      <c r="D248" s="10"/>
      <c r="E248" s="10"/>
      <c r="F248" s="11"/>
    </row>
    <row r="249" spans="3:6" s="1" customFormat="1" x14ac:dyDescent="0.3">
      <c r="C249" s="8"/>
      <c r="D249" s="10"/>
      <c r="E249" s="10"/>
      <c r="F249" s="11"/>
    </row>
    <row r="250" spans="3:6" s="1" customFormat="1" x14ac:dyDescent="0.3">
      <c r="C250" s="8"/>
      <c r="D250" s="10"/>
      <c r="E250" s="10"/>
      <c r="F250" s="11"/>
    </row>
    <row r="251" spans="3:6" s="1" customFormat="1" x14ac:dyDescent="0.3">
      <c r="C251" s="8"/>
      <c r="D251" s="10"/>
      <c r="E251" s="10"/>
      <c r="F251" s="11"/>
    </row>
    <row r="252" spans="3:6" s="1" customFormat="1" x14ac:dyDescent="0.3">
      <c r="C252" s="8"/>
      <c r="D252" s="10"/>
      <c r="E252" s="10"/>
      <c r="F252" s="11"/>
    </row>
    <row r="253" spans="3:6" s="1" customFormat="1" x14ac:dyDescent="0.3">
      <c r="C253" s="8"/>
      <c r="D253" s="10"/>
      <c r="E253" s="10"/>
      <c r="F253" s="11"/>
    </row>
    <row r="254" spans="3:6" s="1" customFormat="1" x14ac:dyDescent="0.3">
      <c r="C254" s="8"/>
      <c r="D254" s="10"/>
      <c r="E254" s="10"/>
      <c r="F254" s="11"/>
    </row>
    <row r="255" spans="3:6" s="1" customFormat="1" x14ac:dyDescent="0.3">
      <c r="C255" s="8"/>
      <c r="D255" s="10"/>
      <c r="E255" s="10"/>
      <c r="F255" s="11"/>
    </row>
    <row r="256" spans="3:6" s="1" customFormat="1" x14ac:dyDescent="0.3">
      <c r="C256" s="8"/>
      <c r="D256" s="10"/>
      <c r="E256" s="10"/>
      <c r="F256" s="11"/>
    </row>
    <row r="257" spans="3:6" s="1" customFormat="1" x14ac:dyDescent="0.3">
      <c r="C257" s="8"/>
      <c r="D257" s="10"/>
      <c r="E257" s="10"/>
      <c r="F257" s="11"/>
    </row>
    <row r="258" spans="3:6" s="1" customFormat="1" x14ac:dyDescent="0.3">
      <c r="C258" s="8"/>
      <c r="D258" s="10"/>
      <c r="E258" s="10"/>
      <c r="F258" s="11"/>
    </row>
    <row r="259" spans="3:6" s="1" customFormat="1" x14ac:dyDescent="0.3">
      <c r="C259" s="8"/>
      <c r="D259" s="10"/>
      <c r="E259" s="10"/>
      <c r="F259" s="11"/>
    </row>
    <row r="260" spans="3:6" s="1" customFormat="1" x14ac:dyDescent="0.3">
      <c r="C260" s="8"/>
      <c r="D260" s="10"/>
      <c r="E260" s="10"/>
      <c r="F260" s="11"/>
    </row>
    <row r="261" spans="3:6" s="1" customFormat="1" x14ac:dyDescent="0.3">
      <c r="C261" s="8"/>
      <c r="D261" s="10"/>
      <c r="E261" s="10"/>
      <c r="F261" s="11"/>
    </row>
    <row r="262" spans="3:6" s="1" customFormat="1" x14ac:dyDescent="0.3">
      <c r="C262" s="8"/>
      <c r="D262" s="10"/>
      <c r="E262" s="10"/>
      <c r="F262" s="11"/>
    </row>
    <row r="263" spans="3:6" s="1" customFormat="1" x14ac:dyDescent="0.3">
      <c r="C263" s="8"/>
      <c r="D263" s="10"/>
      <c r="E263" s="10"/>
      <c r="F263" s="11"/>
    </row>
    <row r="264" spans="3:6" s="1" customFormat="1" x14ac:dyDescent="0.3">
      <c r="C264" s="8"/>
      <c r="D264" s="10"/>
      <c r="E264" s="10"/>
      <c r="F264" s="11"/>
    </row>
    <row r="265" spans="3:6" s="1" customFormat="1" x14ac:dyDescent="0.3">
      <c r="C265" s="8"/>
      <c r="D265" s="10"/>
      <c r="E265" s="10"/>
      <c r="F265" s="11"/>
    </row>
    <row r="266" spans="3:6" s="1" customFormat="1" x14ac:dyDescent="0.3">
      <c r="C266" s="8"/>
      <c r="D266" s="10"/>
      <c r="E266" s="10"/>
      <c r="F266" s="11"/>
    </row>
    <row r="267" spans="3:6" s="1" customFormat="1" x14ac:dyDescent="0.3">
      <c r="C267" s="8"/>
      <c r="D267" s="10"/>
      <c r="E267" s="10"/>
      <c r="F267" s="11"/>
    </row>
    <row r="268" spans="3:6" s="1" customFormat="1" x14ac:dyDescent="0.3">
      <c r="C268" s="8"/>
      <c r="D268" s="10"/>
      <c r="E268" s="10"/>
      <c r="F268" s="11"/>
    </row>
    <row r="269" spans="3:6" s="1" customFormat="1" x14ac:dyDescent="0.3">
      <c r="C269" s="8"/>
      <c r="D269" s="10"/>
      <c r="E269" s="10"/>
      <c r="F269" s="11"/>
    </row>
    <row r="270" spans="3:6" s="1" customFormat="1" x14ac:dyDescent="0.3">
      <c r="C270" s="8"/>
      <c r="D270" s="10"/>
      <c r="E270" s="10"/>
      <c r="F270" s="11"/>
    </row>
    <row r="271" spans="3:6" s="1" customFormat="1" x14ac:dyDescent="0.3">
      <c r="C271" s="8"/>
      <c r="D271" s="10"/>
      <c r="E271" s="10"/>
      <c r="F271" s="11"/>
    </row>
    <row r="272" spans="3:6" s="1" customFormat="1" x14ac:dyDescent="0.3">
      <c r="C272" s="8"/>
      <c r="D272" s="10"/>
      <c r="E272" s="10"/>
      <c r="F272" s="11"/>
    </row>
    <row r="273" spans="3:6" s="1" customFormat="1" x14ac:dyDescent="0.3">
      <c r="C273" s="8"/>
      <c r="D273" s="10"/>
      <c r="E273" s="10"/>
      <c r="F273" s="11"/>
    </row>
    <row r="274" spans="3:6" s="1" customFormat="1" x14ac:dyDescent="0.3">
      <c r="C274" s="8"/>
      <c r="D274" s="10"/>
      <c r="E274" s="10"/>
      <c r="F274" s="11"/>
    </row>
    <row r="275" spans="3:6" s="1" customFormat="1" x14ac:dyDescent="0.3">
      <c r="C275" s="8"/>
      <c r="D275" s="10"/>
      <c r="E275" s="10"/>
      <c r="F275" s="11"/>
    </row>
    <row r="276" spans="3:6" s="1" customFormat="1" x14ac:dyDescent="0.3">
      <c r="C276" s="8"/>
      <c r="D276" s="10"/>
      <c r="E276" s="10"/>
      <c r="F276" s="11"/>
    </row>
    <row r="277" spans="3:6" s="1" customFormat="1" x14ac:dyDescent="0.3">
      <c r="C277" s="8"/>
      <c r="D277" s="10"/>
      <c r="E277" s="10"/>
      <c r="F277" s="11"/>
    </row>
    <row r="278" spans="3:6" s="1" customFormat="1" x14ac:dyDescent="0.3">
      <c r="C278" s="8"/>
      <c r="D278" s="10"/>
      <c r="E278" s="10"/>
      <c r="F278" s="11"/>
    </row>
    <row r="279" spans="3:6" s="1" customFormat="1" x14ac:dyDescent="0.3">
      <c r="C279" s="8"/>
      <c r="D279" s="10"/>
      <c r="E279" s="10"/>
      <c r="F279" s="11"/>
    </row>
    <row r="280" spans="3:6" s="1" customFormat="1" x14ac:dyDescent="0.3">
      <c r="C280" s="8"/>
      <c r="D280" s="10"/>
      <c r="E280" s="10"/>
      <c r="F280" s="11"/>
    </row>
    <row r="281" spans="3:6" s="1" customFormat="1" x14ac:dyDescent="0.3">
      <c r="C281" s="8"/>
      <c r="D281" s="10"/>
      <c r="E281" s="10"/>
      <c r="F281" s="11"/>
    </row>
    <row r="282" spans="3:6" s="1" customFormat="1" x14ac:dyDescent="0.3">
      <c r="C282" s="8"/>
      <c r="D282" s="10"/>
      <c r="E282" s="10"/>
      <c r="F282" s="11"/>
    </row>
    <row r="283" spans="3:6" s="1" customFormat="1" x14ac:dyDescent="0.3">
      <c r="C283" s="8"/>
      <c r="D283" s="10"/>
      <c r="E283" s="10"/>
      <c r="F283" s="11"/>
    </row>
    <row r="284" spans="3:6" s="1" customFormat="1" x14ac:dyDescent="0.3">
      <c r="C284" s="8"/>
      <c r="D284" s="10"/>
      <c r="E284" s="10"/>
      <c r="F284" s="11"/>
    </row>
    <row r="285" spans="3:6" s="1" customFormat="1" x14ac:dyDescent="0.3">
      <c r="C285" s="8"/>
      <c r="D285" s="10"/>
      <c r="E285" s="10"/>
      <c r="F285" s="11"/>
    </row>
    <row r="286" spans="3:6" s="1" customFormat="1" x14ac:dyDescent="0.3">
      <c r="C286" s="8"/>
      <c r="D286" s="10"/>
      <c r="E286" s="10"/>
      <c r="F286" s="11"/>
    </row>
    <row r="287" spans="3:6" s="1" customFormat="1" x14ac:dyDescent="0.3">
      <c r="C287" s="8"/>
      <c r="D287" s="10"/>
      <c r="E287" s="10"/>
      <c r="F287" s="11"/>
    </row>
    <row r="288" spans="3:6" s="1" customFormat="1" x14ac:dyDescent="0.3">
      <c r="C288" s="8"/>
      <c r="D288" s="10"/>
      <c r="E288" s="10"/>
      <c r="F288" s="11"/>
    </row>
    <row r="289" spans="3:6" s="1" customFormat="1" x14ac:dyDescent="0.3">
      <c r="C289" s="8"/>
      <c r="D289" s="10"/>
      <c r="E289" s="10"/>
      <c r="F289" s="11"/>
    </row>
    <row r="290" spans="3:6" s="1" customFormat="1" x14ac:dyDescent="0.3">
      <c r="C290" s="8"/>
      <c r="D290" s="10"/>
      <c r="E290" s="10"/>
      <c r="F290" s="11"/>
    </row>
    <row r="291" spans="3:6" s="1" customFormat="1" x14ac:dyDescent="0.3">
      <c r="C291" s="8"/>
      <c r="D291" s="10"/>
      <c r="E291" s="10"/>
      <c r="F291" s="11"/>
    </row>
    <row r="292" spans="3:6" s="1" customFormat="1" x14ac:dyDescent="0.3">
      <c r="C292" s="8"/>
      <c r="D292" s="10"/>
      <c r="E292" s="10"/>
      <c r="F292" s="11"/>
    </row>
    <row r="293" spans="3:6" s="1" customFormat="1" x14ac:dyDescent="0.3">
      <c r="C293" s="8"/>
      <c r="D293" s="10"/>
      <c r="E293" s="10"/>
      <c r="F293" s="11"/>
    </row>
    <row r="294" spans="3:6" s="1" customFormat="1" x14ac:dyDescent="0.3">
      <c r="C294" s="8"/>
      <c r="D294" s="10"/>
      <c r="E294" s="10"/>
      <c r="F294" s="11"/>
    </row>
    <row r="295" spans="3:6" s="1" customFormat="1" x14ac:dyDescent="0.3">
      <c r="C295" s="8"/>
      <c r="D295" s="10"/>
      <c r="E295" s="10"/>
      <c r="F295" s="11"/>
    </row>
    <row r="296" spans="3:6" s="1" customFormat="1" x14ac:dyDescent="0.3">
      <c r="C296" s="8"/>
      <c r="D296" s="10"/>
      <c r="E296" s="10"/>
      <c r="F296" s="11"/>
    </row>
    <row r="297" spans="3:6" s="1" customFormat="1" x14ac:dyDescent="0.3">
      <c r="C297" s="8"/>
      <c r="D297" s="10"/>
      <c r="E297" s="10"/>
      <c r="F297" s="11"/>
    </row>
    <row r="298" spans="3:6" s="1" customFormat="1" x14ac:dyDescent="0.3">
      <c r="C298" s="8"/>
      <c r="D298" s="10"/>
      <c r="E298" s="10"/>
      <c r="F298" s="11"/>
    </row>
    <row r="299" spans="3:6" s="1" customFormat="1" x14ac:dyDescent="0.3">
      <c r="C299" s="8"/>
      <c r="D299" s="10"/>
      <c r="E299" s="10"/>
      <c r="F299" s="11"/>
    </row>
    <row r="300" spans="3:6" s="1" customFormat="1" x14ac:dyDescent="0.3">
      <c r="C300" s="8"/>
      <c r="D300" s="10"/>
      <c r="E300" s="10"/>
      <c r="F300" s="11"/>
    </row>
    <row r="301" spans="3:6" s="1" customFormat="1" x14ac:dyDescent="0.3">
      <c r="C301" s="8"/>
      <c r="D301" s="10"/>
      <c r="E301" s="10"/>
      <c r="F301" s="11"/>
    </row>
    <row r="302" spans="3:6" s="1" customFormat="1" x14ac:dyDescent="0.3">
      <c r="C302" s="8"/>
      <c r="D302" s="10"/>
      <c r="E302" s="10"/>
      <c r="F302" s="11"/>
    </row>
    <row r="303" spans="3:6" s="1" customFormat="1" x14ac:dyDescent="0.3">
      <c r="C303" s="8"/>
      <c r="D303" s="10"/>
      <c r="E303" s="10"/>
      <c r="F303" s="11"/>
    </row>
    <row r="304" spans="3:6" s="1" customFormat="1" x14ac:dyDescent="0.3">
      <c r="C304" s="8"/>
      <c r="D304" s="10"/>
      <c r="E304" s="10"/>
      <c r="F304" s="11"/>
    </row>
    <row r="305" spans="3:6" s="1" customFormat="1" x14ac:dyDescent="0.3">
      <c r="C305" s="8"/>
      <c r="D305" s="10"/>
      <c r="E305" s="10"/>
      <c r="F305" s="11"/>
    </row>
    <row r="306" spans="3:6" s="1" customFormat="1" x14ac:dyDescent="0.3">
      <c r="C306" s="8"/>
      <c r="D306" s="10"/>
      <c r="E306" s="10"/>
      <c r="F306" s="11"/>
    </row>
    <row r="307" spans="3:6" s="1" customFormat="1" x14ac:dyDescent="0.3">
      <c r="C307" s="8"/>
      <c r="D307" s="10"/>
      <c r="E307" s="10"/>
      <c r="F307" s="11"/>
    </row>
    <row r="308" spans="3:6" s="1" customFormat="1" x14ac:dyDescent="0.3">
      <c r="C308" s="8"/>
      <c r="D308" s="10"/>
      <c r="E308" s="10"/>
      <c r="F308" s="11"/>
    </row>
    <row r="309" spans="3:6" s="1" customFormat="1" x14ac:dyDescent="0.3">
      <c r="C309" s="8"/>
      <c r="D309" s="10"/>
      <c r="E309" s="10"/>
      <c r="F309" s="11"/>
    </row>
    <row r="310" spans="3:6" s="1" customFormat="1" x14ac:dyDescent="0.3">
      <c r="C310" s="8"/>
      <c r="D310" s="10"/>
      <c r="E310" s="10"/>
      <c r="F310" s="11"/>
    </row>
    <row r="311" spans="3:6" s="1" customFormat="1" x14ac:dyDescent="0.3">
      <c r="C311" s="8"/>
      <c r="D311" s="10"/>
      <c r="E311" s="10"/>
      <c r="F311" s="11"/>
    </row>
    <row r="312" spans="3:6" s="1" customFormat="1" x14ac:dyDescent="0.3">
      <c r="C312" s="8"/>
      <c r="D312" s="10"/>
      <c r="E312" s="10"/>
      <c r="F312" s="11"/>
    </row>
    <row r="313" spans="3:6" s="1" customFormat="1" x14ac:dyDescent="0.3">
      <c r="C313" s="8"/>
      <c r="D313" s="10"/>
      <c r="E313" s="10"/>
      <c r="F313" s="11"/>
    </row>
    <row r="314" spans="3:6" s="1" customFormat="1" x14ac:dyDescent="0.3">
      <c r="C314" s="8"/>
      <c r="D314" s="10"/>
      <c r="E314" s="10"/>
      <c r="F314" s="11"/>
    </row>
    <row r="315" spans="3:6" s="1" customFormat="1" x14ac:dyDescent="0.3">
      <c r="C315" s="8"/>
      <c r="D315" s="10"/>
      <c r="E315" s="10"/>
      <c r="F315" s="11"/>
    </row>
    <row r="316" spans="3:6" s="1" customFormat="1" x14ac:dyDescent="0.3">
      <c r="C316" s="8"/>
      <c r="D316" s="10"/>
      <c r="E316" s="10"/>
      <c r="F316" s="11"/>
    </row>
    <row r="317" spans="3:6" s="1" customFormat="1" x14ac:dyDescent="0.3">
      <c r="C317" s="8"/>
      <c r="D317" s="10"/>
      <c r="E317" s="10"/>
      <c r="F317" s="11"/>
    </row>
    <row r="318" spans="3:6" s="1" customFormat="1" x14ac:dyDescent="0.3">
      <c r="C318" s="8"/>
      <c r="D318" s="10"/>
      <c r="E318" s="10"/>
      <c r="F318" s="11"/>
    </row>
    <row r="319" spans="3:6" s="1" customFormat="1" x14ac:dyDescent="0.3">
      <c r="C319" s="8"/>
      <c r="D319" s="10"/>
      <c r="E319" s="10"/>
      <c r="F319" s="11"/>
    </row>
    <row r="320" spans="3:6" s="1" customFormat="1" x14ac:dyDescent="0.3">
      <c r="C320" s="8"/>
      <c r="D320" s="10"/>
      <c r="E320" s="10"/>
      <c r="F320" s="11"/>
    </row>
    <row r="321" spans="3:6" s="1" customFormat="1" x14ac:dyDescent="0.3">
      <c r="C321" s="8"/>
      <c r="D321" s="10"/>
      <c r="E321" s="10"/>
      <c r="F321" s="11"/>
    </row>
    <row r="322" spans="3:6" s="1" customFormat="1" x14ac:dyDescent="0.3">
      <c r="C322" s="8"/>
      <c r="D322" s="10"/>
      <c r="E322" s="10"/>
      <c r="F322" s="11"/>
    </row>
    <row r="323" spans="3:6" s="1" customFormat="1" x14ac:dyDescent="0.3">
      <c r="C323" s="8"/>
      <c r="D323" s="10"/>
      <c r="E323" s="10"/>
      <c r="F323" s="11"/>
    </row>
    <row r="324" spans="3:6" s="1" customFormat="1" x14ac:dyDescent="0.3">
      <c r="C324" s="8"/>
      <c r="D324" s="10"/>
      <c r="E324" s="10"/>
      <c r="F324" s="11"/>
    </row>
    <row r="325" spans="3:6" s="1" customFormat="1" x14ac:dyDescent="0.3">
      <c r="C325" s="8"/>
      <c r="D325" s="10"/>
      <c r="E325" s="10"/>
      <c r="F325" s="11"/>
    </row>
    <row r="326" spans="3:6" s="1" customFormat="1" x14ac:dyDescent="0.3">
      <c r="C326" s="8"/>
      <c r="D326" s="10"/>
      <c r="E326" s="10"/>
      <c r="F326" s="11"/>
    </row>
    <row r="327" spans="3:6" s="1" customFormat="1" x14ac:dyDescent="0.3">
      <c r="C327" s="8"/>
      <c r="D327" s="10"/>
      <c r="E327" s="10"/>
      <c r="F327" s="11"/>
    </row>
    <row r="328" spans="3:6" s="1" customFormat="1" x14ac:dyDescent="0.3">
      <c r="C328" s="8"/>
      <c r="D328" s="10"/>
      <c r="E328" s="10"/>
      <c r="F328" s="11"/>
    </row>
    <row r="329" spans="3:6" s="1" customFormat="1" x14ac:dyDescent="0.3">
      <c r="C329" s="8"/>
      <c r="D329" s="10"/>
      <c r="E329" s="10"/>
      <c r="F329" s="11"/>
    </row>
    <row r="330" spans="3:6" s="1" customFormat="1" x14ac:dyDescent="0.3">
      <c r="C330" s="8"/>
      <c r="D330" s="10"/>
      <c r="E330" s="10"/>
      <c r="F330" s="11"/>
    </row>
    <row r="331" spans="3:6" s="1" customFormat="1" x14ac:dyDescent="0.3">
      <c r="C331" s="8"/>
      <c r="D331" s="10"/>
      <c r="E331" s="10"/>
      <c r="F331" s="11"/>
    </row>
    <row r="332" spans="3:6" s="1" customFormat="1" x14ac:dyDescent="0.3">
      <c r="C332" s="8"/>
      <c r="D332" s="10"/>
      <c r="E332" s="10"/>
      <c r="F332" s="11"/>
    </row>
    <row r="333" spans="3:6" s="1" customFormat="1" x14ac:dyDescent="0.3">
      <c r="C333" s="8"/>
      <c r="D333" s="10"/>
      <c r="E333" s="10"/>
      <c r="F333" s="11"/>
    </row>
    <row r="334" spans="3:6" s="1" customFormat="1" x14ac:dyDescent="0.3">
      <c r="C334" s="8"/>
      <c r="D334" s="10"/>
      <c r="E334" s="10"/>
      <c r="F334" s="11"/>
    </row>
    <row r="335" spans="3:6" s="1" customFormat="1" x14ac:dyDescent="0.3">
      <c r="C335" s="8"/>
      <c r="D335" s="10"/>
      <c r="E335" s="10"/>
      <c r="F335" s="11"/>
    </row>
    <row r="336" spans="3:6" s="1" customFormat="1" x14ac:dyDescent="0.3">
      <c r="C336" s="8"/>
      <c r="D336" s="10"/>
      <c r="E336" s="10"/>
      <c r="F336" s="11"/>
    </row>
    <row r="337" spans="3:6" s="1" customFormat="1" x14ac:dyDescent="0.3">
      <c r="C337" s="8"/>
      <c r="D337" s="10"/>
      <c r="E337" s="10"/>
      <c r="F337" s="11"/>
    </row>
    <row r="338" spans="3:6" s="1" customFormat="1" x14ac:dyDescent="0.3">
      <c r="C338" s="8"/>
      <c r="D338" s="10"/>
      <c r="E338" s="10"/>
      <c r="F338" s="11"/>
    </row>
    <row r="339" spans="3:6" s="1" customFormat="1" x14ac:dyDescent="0.3">
      <c r="C339" s="8"/>
      <c r="D339" s="10"/>
      <c r="E339" s="10"/>
      <c r="F339" s="11"/>
    </row>
    <row r="340" spans="3:6" s="1" customFormat="1" x14ac:dyDescent="0.3">
      <c r="C340" s="8"/>
      <c r="D340" s="10"/>
      <c r="E340" s="10"/>
      <c r="F340" s="11"/>
    </row>
    <row r="341" spans="3:6" s="1" customFormat="1" x14ac:dyDescent="0.3">
      <c r="C341" s="8"/>
      <c r="D341" s="10"/>
      <c r="E341" s="10"/>
      <c r="F341" s="11"/>
    </row>
    <row r="342" spans="3:6" s="1" customFormat="1" x14ac:dyDescent="0.3">
      <c r="C342" s="8"/>
      <c r="D342" s="10"/>
      <c r="E342" s="10"/>
      <c r="F342" s="11"/>
    </row>
    <row r="343" spans="3:6" s="1" customFormat="1" x14ac:dyDescent="0.3">
      <c r="C343" s="8"/>
      <c r="D343" s="10"/>
      <c r="E343" s="10"/>
      <c r="F343" s="11"/>
    </row>
    <row r="344" spans="3:6" s="1" customFormat="1" x14ac:dyDescent="0.3">
      <c r="C344" s="8"/>
      <c r="D344" s="10"/>
      <c r="E344" s="10"/>
      <c r="F344" s="11"/>
    </row>
    <row r="345" spans="3:6" s="1" customFormat="1" x14ac:dyDescent="0.3">
      <c r="C345" s="8"/>
      <c r="D345" s="10"/>
      <c r="E345" s="10"/>
      <c r="F345" s="11"/>
    </row>
    <row r="346" spans="3:6" s="1" customFormat="1" x14ac:dyDescent="0.3">
      <c r="C346" s="8"/>
      <c r="D346" s="10"/>
      <c r="E346" s="10"/>
      <c r="F346" s="11"/>
    </row>
    <row r="347" spans="3:6" s="1" customFormat="1" x14ac:dyDescent="0.3">
      <c r="C347" s="8"/>
      <c r="D347" s="10"/>
      <c r="E347" s="10"/>
      <c r="F347" s="11"/>
    </row>
    <row r="348" spans="3:6" s="1" customFormat="1" x14ac:dyDescent="0.3">
      <c r="C348" s="8"/>
      <c r="D348" s="10"/>
      <c r="E348" s="10"/>
      <c r="F348" s="11"/>
    </row>
    <row r="349" spans="3:6" s="1" customFormat="1" x14ac:dyDescent="0.3">
      <c r="C349" s="8"/>
      <c r="D349" s="10"/>
      <c r="E349" s="10"/>
      <c r="F349" s="11"/>
    </row>
    <row r="350" spans="3:6" s="1" customFormat="1" x14ac:dyDescent="0.3">
      <c r="C350" s="8"/>
      <c r="D350" s="10"/>
      <c r="E350" s="10"/>
      <c r="F350" s="11"/>
    </row>
    <row r="351" spans="3:6" s="1" customFormat="1" x14ac:dyDescent="0.3">
      <c r="C351" s="8"/>
      <c r="D351" s="10"/>
      <c r="E351" s="10"/>
      <c r="F351" s="11"/>
    </row>
    <row r="352" spans="3:6" s="1" customFormat="1" x14ac:dyDescent="0.3">
      <c r="C352" s="8"/>
      <c r="D352" s="10"/>
      <c r="E352" s="10"/>
      <c r="F352" s="11"/>
    </row>
    <row r="353" spans="3:6" s="1" customFormat="1" x14ac:dyDescent="0.3">
      <c r="C353" s="8"/>
      <c r="D353" s="10"/>
      <c r="E353" s="10"/>
      <c r="F353" s="11"/>
    </row>
    <row r="354" spans="3:6" s="1" customFormat="1" x14ac:dyDescent="0.3">
      <c r="C354" s="8"/>
      <c r="D354" s="10"/>
      <c r="E354" s="10"/>
      <c r="F354" s="11"/>
    </row>
    <row r="355" spans="3:6" s="1" customFormat="1" x14ac:dyDescent="0.3">
      <c r="C355" s="8"/>
      <c r="D355" s="10"/>
      <c r="E355" s="10"/>
      <c r="F355" s="11"/>
    </row>
    <row r="356" spans="3:6" s="1" customFormat="1" x14ac:dyDescent="0.3">
      <c r="C356" s="8"/>
      <c r="D356" s="10"/>
      <c r="E356" s="10"/>
      <c r="F356" s="11"/>
    </row>
    <row r="357" spans="3:6" s="1" customFormat="1" x14ac:dyDescent="0.3">
      <c r="C357" s="8"/>
      <c r="D357" s="10"/>
      <c r="E357" s="10"/>
      <c r="F357" s="11"/>
    </row>
    <row r="358" spans="3:6" s="1" customFormat="1" x14ac:dyDescent="0.3">
      <c r="C358" s="8"/>
      <c r="D358" s="10"/>
      <c r="E358" s="10"/>
      <c r="F358" s="11"/>
    </row>
    <row r="359" spans="3:6" s="1" customFormat="1" x14ac:dyDescent="0.3">
      <c r="C359" s="8"/>
      <c r="D359" s="10"/>
      <c r="E359" s="10"/>
      <c r="F359" s="11"/>
    </row>
    <row r="360" spans="3:6" s="1" customFormat="1" x14ac:dyDescent="0.3">
      <c r="C360" s="8"/>
      <c r="D360" s="10"/>
      <c r="E360" s="10"/>
      <c r="F360" s="11"/>
    </row>
    <row r="361" spans="3:6" s="1" customFormat="1" x14ac:dyDescent="0.3">
      <c r="C361" s="8"/>
      <c r="D361" s="10"/>
      <c r="E361" s="10"/>
      <c r="F361" s="11"/>
    </row>
    <row r="362" spans="3:6" s="1" customFormat="1" x14ac:dyDescent="0.3">
      <c r="C362" s="8"/>
      <c r="D362" s="10"/>
      <c r="E362" s="10"/>
      <c r="F362" s="11"/>
    </row>
    <row r="363" spans="3:6" s="1" customFormat="1" x14ac:dyDescent="0.3">
      <c r="C363" s="8"/>
      <c r="D363" s="10"/>
      <c r="E363" s="10"/>
      <c r="F363" s="11"/>
    </row>
    <row r="364" spans="3:6" s="1" customFormat="1" x14ac:dyDescent="0.3">
      <c r="C364" s="8"/>
      <c r="D364" s="10"/>
      <c r="E364" s="10"/>
      <c r="F364" s="11"/>
    </row>
    <row r="365" spans="3:6" s="1" customFormat="1" x14ac:dyDescent="0.3">
      <c r="C365" s="8"/>
      <c r="D365" s="10"/>
      <c r="E365" s="10"/>
      <c r="F365" s="11"/>
    </row>
    <row r="366" spans="3:6" s="1" customFormat="1" x14ac:dyDescent="0.3">
      <c r="C366" s="8"/>
      <c r="D366" s="10"/>
      <c r="E366" s="10"/>
      <c r="F366" s="11"/>
    </row>
    <row r="367" spans="3:6" s="1" customFormat="1" x14ac:dyDescent="0.3">
      <c r="C367" s="8"/>
      <c r="D367" s="10"/>
      <c r="E367" s="10"/>
      <c r="F367" s="11"/>
    </row>
    <row r="368" spans="3:6" s="1" customFormat="1" x14ac:dyDescent="0.3">
      <c r="C368" s="8"/>
      <c r="D368" s="10"/>
      <c r="E368" s="10"/>
      <c r="F368" s="11"/>
    </row>
    <row r="369" spans="1:9" s="1" customFormat="1" x14ac:dyDescent="0.3">
      <c r="C369" s="8"/>
      <c r="D369" s="10"/>
      <c r="E369" s="10"/>
      <c r="F369" s="11"/>
    </row>
    <row r="370" spans="1:9" s="1" customFormat="1" x14ac:dyDescent="0.3">
      <c r="C370" s="8"/>
      <c r="D370" s="10"/>
      <c r="E370" s="10"/>
      <c r="F370" s="11"/>
    </row>
    <row r="371" spans="1:9" s="1" customFormat="1" x14ac:dyDescent="0.3">
      <c r="A371" s="2"/>
      <c r="C371" s="8"/>
      <c r="D371" s="10"/>
      <c r="E371" s="10"/>
      <c r="F371" s="11"/>
      <c r="I371" s="12"/>
    </row>
  </sheetData>
  <mergeCells count="36">
    <mergeCell ref="C27:H27"/>
    <mergeCell ref="C30:H30"/>
    <mergeCell ref="B2:F2"/>
    <mergeCell ref="C5:H5"/>
    <mergeCell ref="C6:H6"/>
    <mergeCell ref="C7:H8"/>
    <mergeCell ref="C9:C10"/>
    <mergeCell ref="D9:D11"/>
    <mergeCell ref="E9:E10"/>
    <mergeCell ref="F9:F10"/>
    <mergeCell ref="B3:C3"/>
    <mergeCell ref="C12:H12"/>
    <mergeCell ref="C13:H13"/>
    <mergeCell ref="C21:H21"/>
    <mergeCell ref="C24:H24"/>
    <mergeCell ref="C59:G59"/>
    <mergeCell ref="C67:E67"/>
    <mergeCell ref="F67:H67"/>
    <mergeCell ref="C39:H39"/>
    <mergeCell ref="C40:H40"/>
    <mergeCell ref="C43:H43"/>
    <mergeCell ref="C46:H46"/>
    <mergeCell ref="C52:G52"/>
    <mergeCell ref="C54:G54"/>
    <mergeCell ref="C55:G55"/>
    <mergeCell ref="C56:G56"/>
    <mergeCell ref="C57:G57"/>
    <mergeCell ref="C58:G58"/>
    <mergeCell ref="C61:H61"/>
    <mergeCell ref="C33:G33"/>
    <mergeCell ref="C34:G34"/>
    <mergeCell ref="C35:G35"/>
    <mergeCell ref="C36:C37"/>
    <mergeCell ref="D36:D38"/>
    <mergeCell ref="E36:E38"/>
    <mergeCell ref="G36:G37"/>
  </mergeCells>
  <printOptions horizontalCentered="1" verticalCentered="1"/>
  <pageMargins left="0" right="0.11811023622047245" top="0" bottom="0" header="0" footer="0"/>
  <pageSetup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2E2B1-6A00-4804-BB32-85D33A42CA28}">
  <sheetPr>
    <tabColor rgb="FF00B050"/>
  </sheetPr>
  <dimension ref="A1:GN372"/>
  <sheetViews>
    <sheetView showGridLines="0" view="pageBreakPreview" topLeftCell="A43" zoomScale="70" zoomScaleNormal="70" zoomScaleSheetLayoutView="70" workbookViewId="0">
      <selection activeCell="L66" sqref="L66"/>
    </sheetView>
  </sheetViews>
  <sheetFormatPr baseColWidth="10" defaultColWidth="13.85546875" defaultRowHeight="16.5" x14ac:dyDescent="0.3"/>
  <cols>
    <col min="1" max="1" width="1.5703125" style="2" customWidth="1"/>
    <col min="2" max="2" width="2.7109375" style="2" customWidth="1"/>
    <col min="3" max="3" width="10.85546875" style="8" customWidth="1"/>
    <col min="4" max="4" width="28.140625" style="10" customWidth="1"/>
    <col min="5" max="5" width="18.5703125" style="10" customWidth="1"/>
    <col min="6" max="6" width="19.42578125" style="11" customWidth="1"/>
    <col min="7" max="7" width="25.140625" style="1" customWidth="1"/>
    <col min="8" max="8" width="25.42578125" style="1" customWidth="1"/>
    <col min="9" max="9" width="2.28515625" style="12" customWidth="1"/>
    <col min="10" max="10" width="2.28515625" style="1" customWidth="1"/>
    <col min="11" max="11" width="5.140625" style="1" customWidth="1"/>
    <col min="12" max="12" width="23.140625" style="1" customWidth="1"/>
    <col min="13" max="13" width="26" style="1" customWidth="1"/>
    <col min="14" max="14" width="5.140625" style="1" customWidth="1"/>
    <col min="15" max="16" width="4.140625" style="1" customWidth="1"/>
    <col min="17" max="196" width="12.85546875" style="1" customWidth="1"/>
    <col min="197" max="236" width="13.85546875" style="2"/>
    <col min="237" max="237" width="2" style="2" customWidth="1"/>
    <col min="238" max="238" width="10.85546875" style="2" customWidth="1"/>
    <col min="239" max="239" width="53.42578125" style="2" customWidth="1"/>
    <col min="240" max="240" width="26.5703125" style="2" bestFit="1" customWidth="1"/>
    <col min="241" max="241" width="17.42578125" style="2" customWidth="1"/>
    <col min="242" max="242" width="25.140625" style="2" customWidth="1"/>
    <col min="243" max="243" width="23.140625" style="2" customWidth="1"/>
    <col min="244" max="244" width="26.140625" style="2" customWidth="1"/>
    <col min="245" max="250" width="5.140625" style="2" customWidth="1"/>
    <col min="251" max="252" width="4.140625" style="2" customWidth="1"/>
    <col min="253" max="260" width="5.140625" style="2" customWidth="1"/>
    <col min="261" max="452" width="12.85546875" style="2" customWidth="1"/>
    <col min="453" max="492" width="13.85546875" style="2"/>
    <col min="493" max="493" width="2" style="2" customWidth="1"/>
    <col min="494" max="494" width="10.85546875" style="2" customWidth="1"/>
    <col min="495" max="495" width="53.42578125" style="2" customWidth="1"/>
    <col min="496" max="496" width="26.5703125" style="2" bestFit="1" customWidth="1"/>
    <col min="497" max="497" width="17.42578125" style="2" customWidth="1"/>
    <col min="498" max="498" width="25.140625" style="2" customWidth="1"/>
    <col min="499" max="499" width="23.140625" style="2" customWidth="1"/>
    <col min="500" max="500" width="26.140625" style="2" customWidth="1"/>
    <col min="501" max="506" width="5.140625" style="2" customWidth="1"/>
    <col min="507" max="508" width="4.140625" style="2" customWidth="1"/>
    <col min="509" max="516" width="5.140625" style="2" customWidth="1"/>
    <col min="517" max="708" width="12.85546875" style="2" customWidth="1"/>
    <col min="709" max="748" width="13.85546875" style="2"/>
    <col min="749" max="749" width="2" style="2" customWidth="1"/>
    <col min="750" max="750" width="10.85546875" style="2" customWidth="1"/>
    <col min="751" max="751" width="53.42578125" style="2" customWidth="1"/>
    <col min="752" max="752" width="26.5703125" style="2" bestFit="1" customWidth="1"/>
    <col min="753" max="753" width="17.42578125" style="2" customWidth="1"/>
    <col min="754" max="754" width="25.140625" style="2" customWidth="1"/>
    <col min="755" max="755" width="23.140625" style="2" customWidth="1"/>
    <col min="756" max="756" width="26.140625" style="2" customWidth="1"/>
    <col min="757" max="762" width="5.140625" style="2" customWidth="1"/>
    <col min="763" max="764" width="4.140625" style="2" customWidth="1"/>
    <col min="765" max="772" width="5.140625" style="2" customWidth="1"/>
    <col min="773" max="964" width="12.85546875" style="2" customWidth="1"/>
    <col min="965" max="1004" width="13.85546875" style="2"/>
    <col min="1005" max="1005" width="2" style="2" customWidth="1"/>
    <col min="1006" max="1006" width="10.85546875" style="2" customWidth="1"/>
    <col min="1007" max="1007" width="53.42578125" style="2" customWidth="1"/>
    <col min="1008" max="1008" width="26.5703125" style="2" bestFit="1" customWidth="1"/>
    <col min="1009" max="1009" width="17.42578125" style="2" customWidth="1"/>
    <col min="1010" max="1010" width="25.140625" style="2" customWidth="1"/>
    <col min="1011" max="1011" width="23.140625" style="2" customWidth="1"/>
    <col min="1012" max="1012" width="26.140625" style="2" customWidth="1"/>
    <col min="1013" max="1018" width="5.140625" style="2" customWidth="1"/>
    <col min="1019" max="1020" width="4.140625" style="2" customWidth="1"/>
    <col min="1021" max="1028" width="5.140625" style="2" customWidth="1"/>
    <col min="1029" max="1220" width="12.85546875" style="2" customWidth="1"/>
    <col min="1221" max="1260" width="13.85546875" style="2"/>
    <col min="1261" max="1261" width="2" style="2" customWidth="1"/>
    <col min="1262" max="1262" width="10.85546875" style="2" customWidth="1"/>
    <col min="1263" max="1263" width="53.42578125" style="2" customWidth="1"/>
    <col min="1264" max="1264" width="26.5703125" style="2" bestFit="1" customWidth="1"/>
    <col min="1265" max="1265" width="17.42578125" style="2" customWidth="1"/>
    <col min="1266" max="1266" width="25.140625" style="2" customWidth="1"/>
    <col min="1267" max="1267" width="23.140625" style="2" customWidth="1"/>
    <col min="1268" max="1268" width="26.140625" style="2" customWidth="1"/>
    <col min="1269" max="1274" width="5.140625" style="2" customWidth="1"/>
    <col min="1275" max="1276" width="4.140625" style="2" customWidth="1"/>
    <col min="1277" max="1284" width="5.140625" style="2" customWidth="1"/>
    <col min="1285" max="1476" width="12.85546875" style="2" customWidth="1"/>
    <col min="1477" max="1516" width="13.85546875" style="2"/>
    <col min="1517" max="1517" width="2" style="2" customWidth="1"/>
    <col min="1518" max="1518" width="10.85546875" style="2" customWidth="1"/>
    <col min="1519" max="1519" width="53.42578125" style="2" customWidth="1"/>
    <col min="1520" max="1520" width="26.5703125" style="2" bestFit="1" customWidth="1"/>
    <col min="1521" max="1521" width="17.42578125" style="2" customWidth="1"/>
    <col min="1522" max="1522" width="25.140625" style="2" customWidth="1"/>
    <col min="1523" max="1523" width="23.140625" style="2" customWidth="1"/>
    <col min="1524" max="1524" width="26.140625" style="2" customWidth="1"/>
    <col min="1525" max="1530" width="5.140625" style="2" customWidth="1"/>
    <col min="1531" max="1532" width="4.140625" style="2" customWidth="1"/>
    <col min="1533" max="1540" width="5.140625" style="2" customWidth="1"/>
    <col min="1541" max="1732" width="12.85546875" style="2" customWidth="1"/>
    <col min="1733" max="1772" width="13.85546875" style="2"/>
    <col min="1773" max="1773" width="2" style="2" customWidth="1"/>
    <col min="1774" max="1774" width="10.85546875" style="2" customWidth="1"/>
    <col min="1775" max="1775" width="53.42578125" style="2" customWidth="1"/>
    <col min="1776" max="1776" width="26.5703125" style="2" bestFit="1" customWidth="1"/>
    <col min="1777" max="1777" width="17.42578125" style="2" customWidth="1"/>
    <col min="1778" max="1778" width="25.140625" style="2" customWidth="1"/>
    <col min="1779" max="1779" width="23.140625" style="2" customWidth="1"/>
    <col min="1780" max="1780" width="26.140625" style="2" customWidth="1"/>
    <col min="1781" max="1786" width="5.140625" style="2" customWidth="1"/>
    <col min="1787" max="1788" width="4.140625" style="2" customWidth="1"/>
    <col min="1789" max="1796" width="5.140625" style="2" customWidth="1"/>
    <col min="1797" max="1988" width="12.85546875" style="2" customWidth="1"/>
    <col min="1989" max="2028" width="13.85546875" style="2"/>
    <col min="2029" max="2029" width="2" style="2" customWidth="1"/>
    <col min="2030" max="2030" width="10.85546875" style="2" customWidth="1"/>
    <col min="2031" max="2031" width="53.42578125" style="2" customWidth="1"/>
    <col min="2032" max="2032" width="26.5703125" style="2" bestFit="1" customWidth="1"/>
    <col min="2033" max="2033" width="17.42578125" style="2" customWidth="1"/>
    <col min="2034" max="2034" width="25.140625" style="2" customWidth="1"/>
    <col min="2035" max="2035" width="23.140625" style="2" customWidth="1"/>
    <col min="2036" max="2036" width="26.140625" style="2" customWidth="1"/>
    <col min="2037" max="2042" width="5.140625" style="2" customWidth="1"/>
    <col min="2043" max="2044" width="4.140625" style="2" customWidth="1"/>
    <col min="2045" max="2052" width="5.140625" style="2" customWidth="1"/>
    <col min="2053" max="2244" width="12.85546875" style="2" customWidth="1"/>
    <col min="2245" max="2284" width="13.85546875" style="2"/>
    <col min="2285" max="2285" width="2" style="2" customWidth="1"/>
    <col min="2286" max="2286" width="10.85546875" style="2" customWidth="1"/>
    <col min="2287" max="2287" width="53.42578125" style="2" customWidth="1"/>
    <col min="2288" max="2288" width="26.5703125" style="2" bestFit="1" customWidth="1"/>
    <col min="2289" max="2289" width="17.42578125" style="2" customWidth="1"/>
    <col min="2290" max="2290" width="25.140625" style="2" customWidth="1"/>
    <col min="2291" max="2291" width="23.140625" style="2" customWidth="1"/>
    <col min="2292" max="2292" width="26.140625" style="2" customWidth="1"/>
    <col min="2293" max="2298" width="5.140625" style="2" customWidth="1"/>
    <col min="2299" max="2300" width="4.140625" style="2" customWidth="1"/>
    <col min="2301" max="2308" width="5.140625" style="2" customWidth="1"/>
    <col min="2309" max="2500" width="12.85546875" style="2" customWidth="1"/>
    <col min="2501" max="2540" width="13.85546875" style="2"/>
    <col min="2541" max="2541" width="2" style="2" customWidth="1"/>
    <col min="2542" max="2542" width="10.85546875" style="2" customWidth="1"/>
    <col min="2543" max="2543" width="53.42578125" style="2" customWidth="1"/>
    <col min="2544" max="2544" width="26.5703125" style="2" bestFit="1" customWidth="1"/>
    <col min="2545" max="2545" width="17.42578125" style="2" customWidth="1"/>
    <col min="2546" max="2546" width="25.140625" style="2" customWidth="1"/>
    <col min="2547" max="2547" width="23.140625" style="2" customWidth="1"/>
    <col min="2548" max="2548" width="26.140625" style="2" customWidth="1"/>
    <col min="2549" max="2554" width="5.140625" style="2" customWidth="1"/>
    <col min="2555" max="2556" width="4.140625" style="2" customWidth="1"/>
    <col min="2557" max="2564" width="5.140625" style="2" customWidth="1"/>
    <col min="2565" max="2756" width="12.85546875" style="2" customWidth="1"/>
    <col min="2757" max="2796" width="13.85546875" style="2"/>
    <col min="2797" max="2797" width="2" style="2" customWidth="1"/>
    <col min="2798" max="2798" width="10.85546875" style="2" customWidth="1"/>
    <col min="2799" max="2799" width="53.42578125" style="2" customWidth="1"/>
    <col min="2800" max="2800" width="26.5703125" style="2" bestFit="1" customWidth="1"/>
    <col min="2801" max="2801" width="17.42578125" style="2" customWidth="1"/>
    <col min="2802" max="2802" width="25.140625" style="2" customWidth="1"/>
    <col min="2803" max="2803" width="23.140625" style="2" customWidth="1"/>
    <col min="2804" max="2804" width="26.140625" style="2" customWidth="1"/>
    <col min="2805" max="2810" width="5.140625" style="2" customWidth="1"/>
    <col min="2811" max="2812" width="4.140625" style="2" customWidth="1"/>
    <col min="2813" max="2820" width="5.140625" style="2" customWidth="1"/>
    <col min="2821" max="3012" width="12.85546875" style="2" customWidth="1"/>
    <col min="3013" max="3052" width="13.85546875" style="2"/>
    <col min="3053" max="3053" width="2" style="2" customWidth="1"/>
    <col min="3054" max="3054" width="10.85546875" style="2" customWidth="1"/>
    <col min="3055" max="3055" width="53.42578125" style="2" customWidth="1"/>
    <col min="3056" max="3056" width="26.5703125" style="2" bestFit="1" customWidth="1"/>
    <col min="3057" max="3057" width="17.42578125" style="2" customWidth="1"/>
    <col min="3058" max="3058" width="25.140625" style="2" customWidth="1"/>
    <col min="3059" max="3059" width="23.140625" style="2" customWidth="1"/>
    <col min="3060" max="3060" width="26.140625" style="2" customWidth="1"/>
    <col min="3061" max="3066" width="5.140625" style="2" customWidth="1"/>
    <col min="3067" max="3068" width="4.140625" style="2" customWidth="1"/>
    <col min="3069" max="3076" width="5.140625" style="2" customWidth="1"/>
    <col min="3077" max="3268" width="12.85546875" style="2" customWidth="1"/>
    <col min="3269" max="3308" width="13.85546875" style="2"/>
    <col min="3309" max="3309" width="2" style="2" customWidth="1"/>
    <col min="3310" max="3310" width="10.85546875" style="2" customWidth="1"/>
    <col min="3311" max="3311" width="53.42578125" style="2" customWidth="1"/>
    <col min="3312" max="3312" width="26.5703125" style="2" bestFit="1" customWidth="1"/>
    <col min="3313" max="3313" width="17.42578125" style="2" customWidth="1"/>
    <col min="3314" max="3314" width="25.140625" style="2" customWidth="1"/>
    <col min="3315" max="3315" width="23.140625" style="2" customWidth="1"/>
    <col min="3316" max="3316" width="26.140625" style="2" customWidth="1"/>
    <col min="3317" max="3322" width="5.140625" style="2" customWidth="1"/>
    <col min="3323" max="3324" width="4.140625" style="2" customWidth="1"/>
    <col min="3325" max="3332" width="5.140625" style="2" customWidth="1"/>
    <col min="3333" max="3524" width="12.85546875" style="2" customWidth="1"/>
    <col min="3525" max="3564" width="13.85546875" style="2"/>
    <col min="3565" max="3565" width="2" style="2" customWidth="1"/>
    <col min="3566" max="3566" width="10.85546875" style="2" customWidth="1"/>
    <col min="3567" max="3567" width="53.42578125" style="2" customWidth="1"/>
    <col min="3568" max="3568" width="26.5703125" style="2" bestFit="1" customWidth="1"/>
    <col min="3569" max="3569" width="17.42578125" style="2" customWidth="1"/>
    <col min="3570" max="3570" width="25.140625" style="2" customWidth="1"/>
    <col min="3571" max="3571" width="23.140625" style="2" customWidth="1"/>
    <col min="3572" max="3572" width="26.140625" style="2" customWidth="1"/>
    <col min="3573" max="3578" width="5.140625" style="2" customWidth="1"/>
    <col min="3579" max="3580" width="4.140625" style="2" customWidth="1"/>
    <col min="3581" max="3588" width="5.140625" style="2" customWidth="1"/>
    <col min="3589" max="3780" width="12.85546875" style="2" customWidth="1"/>
    <col min="3781" max="3820" width="13.85546875" style="2"/>
    <col min="3821" max="3821" width="2" style="2" customWidth="1"/>
    <col min="3822" max="3822" width="10.85546875" style="2" customWidth="1"/>
    <col min="3823" max="3823" width="53.42578125" style="2" customWidth="1"/>
    <col min="3824" max="3824" width="26.5703125" style="2" bestFit="1" customWidth="1"/>
    <col min="3825" max="3825" width="17.42578125" style="2" customWidth="1"/>
    <col min="3826" max="3826" width="25.140625" style="2" customWidth="1"/>
    <col min="3827" max="3827" width="23.140625" style="2" customWidth="1"/>
    <col min="3828" max="3828" width="26.140625" style="2" customWidth="1"/>
    <col min="3829" max="3834" width="5.140625" style="2" customWidth="1"/>
    <col min="3835" max="3836" width="4.140625" style="2" customWidth="1"/>
    <col min="3837" max="3844" width="5.140625" style="2" customWidth="1"/>
    <col min="3845" max="4036" width="12.85546875" style="2" customWidth="1"/>
    <col min="4037" max="4076" width="13.85546875" style="2"/>
    <col min="4077" max="4077" width="2" style="2" customWidth="1"/>
    <col min="4078" max="4078" width="10.85546875" style="2" customWidth="1"/>
    <col min="4079" max="4079" width="53.42578125" style="2" customWidth="1"/>
    <col min="4080" max="4080" width="26.5703125" style="2" bestFit="1" customWidth="1"/>
    <col min="4081" max="4081" width="17.42578125" style="2" customWidth="1"/>
    <col min="4082" max="4082" width="25.140625" style="2" customWidth="1"/>
    <col min="4083" max="4083" width="23.140625" style="2" customWidth="1"/>
    <col min="4084" max="4084" width="26.140625" style="2" customWidth="1"/>
    <col min="4085" max="4090" width="5.140625" style="2" customWidth="1"/>
    <col min="4091" max="4092" width="4.140625" style="2" customWidth="1"/>
    <col min="4093" max="4100" width="5.140625" style="2" customWidth="1"/>
    <col min="4101" max="4292" width="12.85546875" style="2" customWidth="1"/>
    <col min="4293" max="4332" width="13.85546875" style="2"/>
    <col min="4333" max="4333" width="2" style="2" customWidth="1"/>
    <col min="4334" max="4334" width="10.85546875" style="2" customWidth="1"/>
    <col min="4335" max="4335" width="53.42578125" style="2" customWidth="1"/>
    <col min="4336" max="4336" width="26.5703125" style="2" bestFit="1" customWidth="1"/>
    <col min="4337" max="4337" width="17.42578125" style="2" customWidth="1"/>
    <col min="4338" max="4338" width="25.140625" style="2" customWidth="1"/>
    <col min="4339" max="4339" width="23.140625" style="2" customWidth="1"/>
    <col min="4340" max="4340" width="26.140625" style="2" customWidth="1"/>
    <col min="4341" max="4346" width="5.140625" style="2" customWidth="1"/>
    <col min="4347" max="4348" width="4.140625" style="2" customWidth="1"/>
    <col min="4349" max="4356" width="5.140625" style="2" customWidth="1"/>
    <col min="4357" max="4548" width="12.85546875" style="2" customWidth="1"/>
    <col min="4549" max="4588" width="13.85546875" style="2"/>
    <col min="4589" max="4589" width="2" style="2" customWidth="1"/>
    <col min="4590" max="4590" width="10.85546875" style="2" customWidth="1"/>
    <col min="4591" max="4591" width="53.42578125" style="2" customWidth="1"/>
    <col min="4592" max="4592" width="26.5703125" style="2" bestFit="1" customWidth="1"/>
    <col min="4593" max="4593" width="17.42578125" style="2" customWidth="1"/>
    <col min="4594" max="4594" width="25.140625" style="2" customWidth="1"/>
    <col min="4595" max="4595" width="23.140625" style="2" customWidth="1"/>
    <col min="4596" max="4596" width="26.140625" style="2" customWidth="1"/>
    <col min="4597" max="4602" width="5.140625" style="2" customWidth="1"/>
    <col min="4603" max="4604" width="4.140625" style="2" customWidth="1"/>
    <col min="4605" max="4612" width="5.140625" style="2" customWidth="1"/>
    <col min="4613" max="4804" width="12.85546875" style="2" customWidth="1"/>
    <col min="4805" max="4844" width="13.85546875" style="2"/>
    <col min="4845" max="4845" width="2" style="2" customWidth="1"/>
    <col min="4846" max="4846" width="10.85546875" style="2" customWidth="1"/>
    <col min="4847" max="4847" width="53.42578125" style="2" customWidth="1"/>
    <col min="4848" max="4848" width="26.5703125" style="2" bestFit="1" customWidth="1"/>
    <col min="4849" max="4849" width="17.42578125" style="2" customWidth="1"/>
    <col min="4850" max="4850" width="25.140625" style="2" customWidth="1"/>
    <col min="4851" max="4851" width="23.140625" style="2" customWidth="1"/>
    <col min="4852" max="4852" width="26.140625" style="2" customWidth="1"/>
    <col min="4853" max="4858" width="5.140625" style="2" customWidth="1"/>
    <col min="4859" max="4860" width="4.140625" style="2" customWidth="1"/>
    <col min="4861" max="4868" width="5.140625" style="2" customWidth="1"/>
    <col min="4869" max="5060" width="12.85546875" style="2" customWidth="1"/>
    <col min="5061" max="5100" width="13.85546875" style="2"/>
    <col min="5101" max="5101" width="2" style="2" customWidth="1"/>
    <col min="5102" max="5102" width="10.85546875" style="2" customWidth="1"/>
    <col min="5103" max="5103" width="53.42578125" style="2" customWidth="1"/>
    <col min="5104" max="5104" width="26.5703125" style="2" bestFit="1" customWidth="1"/>
    <col min="5105" max="5105" width="17.42578125" style="2" customWidth="1"/>
    <col min="5106" max="5106" width="25.140625" style="2" customWidth="1"/>
    <col min="5107" max="5107" width="23.140625" style="2" customWidth="1"/>
    <col min="5108" max="5108" width="26.140625" style="2" customWidth="1"/>
    <col min="5109" max="5114" width="5.140625" style="2" customWidth="1"/>
    <col min="5115" max="5116" width="4.140625" style="2" customWidth="1"/>
    <col min="5117" max="5124" width="5.140625" style="2" customWidth="1"/>
    <col min="5125" max="5316" width="12.85546875" style="2" customWidth="1"/>
    <col min="5317" max="5356" width="13.85546875" style="2"/>
    <col min="5357" max="5357" width="2" style="2" customWidth="1"/>
    <col min="5358" max="5358" width="10.85546875" style="2" customWidth="1"/>
    <col min="5359" max="5359" width="53.42578125" style="2" customWidth="1"/>
    <col min="5360" max="5360" width="26.5703125" style="2" bestFit="1" customWidth="1"/>
    <col min="5361" max="5361" width="17.42578125" style="2" customWidth="1"/>
    <col min="5362" max="5362" width="25.140625" style="2" customWidth="1"/>
    <col min="5363" max="5363" width="23.140625" style="2" customWidth="1"/>
    <col min="5364" max="5364" width="26.140625" style="2" customWidth="1"/>
    <col min="5365" max="5370" width="5.140625" style="2" customWidth="1"/>
    <col min="5371" max="5372" width="4.140625" style="2" customWidth="1"/>
    <col min="5373" max="5380" width="5.140625" style="2" customWidth="1"/>
    <col min="5381" max="5572" width="12.85546875" style="2" customWidth="1"/>
    <col min="5573" max="5612" width="13.85546875" style="2"/>
    <col min="5613" max="5613" width="2" style="2" customWidth="1"/>
    <col min="5614" max="5614" width="10.85546875" style="2" customWidth="1"/>
    <col min="5615" max="5615" width="53.42578125" style="2" customWidth="1"/>
    <col min="5616" max="5616" width="26.5703125" style="2" bestFit="1" customWidth="1"/>
    <col min="5617" max="5617" width="17.42578125" style="2" customWidth="1"/>
    <col min="5618" max="5618" width="25.140625" style="2" customWidth="1"/>
    <col min="5619" max="5619" width="23.140625" style="2" customWidth="1"/>
    <col min="5620" max="5620" width="26.140625" style="2" customWidth="1"/>
    <col min="5621" max="5626" width="5.140625" style="2" customWidth="1"/>
    <col min="5627" max="5628" width="4.140625" style="2" customWidth="1"/>
    <col min="5629" max="5636" width="5.140625" style="2" customWidth="1"/>
    <col min="5637" max="5828" width="12.85546875" style="2" customWidth="1"/>
    <col min="5829" max="5868" width="13.85546875" style="2"/>
    <col min="5869" max="5869" width="2" style="2" customWidth="1"/>
    <col min="5870" max="5870" width="10.85546875" style="2" customWidth="1"/>
    <col min="5871" max="5871" width="53.42578125" style="2" customWidth="1"/>
    <col min="5872" max="5872" width="26.5703125" style="2" bestFit="1" customWidth="1"/>
    <col min="5873" max="5873" width="17.42578125" style="2" customWidth="1"/>
    <col min="5874" max="5874" width="25.140625" style="2" customWidth="1"/>
    <col min="5875" max="5875" width="23.140625" style="2" customWidth="1"/>
    <col min="5876" max="5876" width="26.140625" style="2" customWidth="1"/>
    <col min="5877" max="5882" width="5.140625" style="2" customWidth="1"/>
    <col min="5883" max="5884" width="4.140625" style="2" customWidth="1"/>
    <col min="5885" max="5892" width="5.140625" style="2" customWidth="1"/>
    <col min="5893" max="6084" width="12.85546875" style="2" customWidth="1"/>
    <col min="6085" max="6124" width="13.85546875" style="2"/>
    <col min="6125" max="6125" width="2" style="2" customWidth="1"/>
    <col min="6126" max="6126" width="10.85546875" style="2" customWidth="1"/>
    <col min="6127" max="6127" width="53.42578125" style="2" customWidth="1"/>
    <col min="6128" max="6128" width="26.5703125" style="2" bestFit="1" customWidth="1"/>
    <col min="6129" max="6129" width="17.42578125" style="2" customWidth="1"/>
    <col min="6130" max="6130" width="25.140625" style="2" customWidth="1"/>
    <col min="6131" max="6131" width="23.140625" style="2" customWidth="1"/>
    <col min="6132" max="6132" width="26.140625" style="2" customWidth="1"/>
    <col min="6133" max="6138" width="5.140625" style="2" customWidth="1"/>
    <col min="6139" max="6140" width="4.140625" style="2" customWidth="1"/>
    <col min="6141" max="6148" width="5.140625" style="2" customWidth="1"/>
    <col min="6149" max="6340" width="12.85546875" style="2" customWidth="1"/>
    <col min="6341" max="6380" width="13.85546875" style="2"/>
    <col min="6381" max="6381" width="2" style="2" customWidth="1"/>
    <col min="6382" max="6382" width="10.85546875" style="2" customWidth="1"/>
    <col min="6383" max="6383" width="53.42578125" style="2" customWidth="1"/>
    <col min="6384" max="6384" width="26.5703125" style="2" bestFit="1" customWidth="1"/>
    <col min="6385" max="6385" width="17.42578125" style="2" customWidth="1"/>
    <col min="6386" max="6386" width="25.140625" style="2" customWidth="1"/>
    <col min="6387" max="6387" width="23.140625" style="2" customWidth="1"/>
    <col min="6388" max="6388" width="26.140625" style="2" customWidth="1"/>
    <col min="6389" max="6394" width="5.140625" style="2" customWidth="1"/>
    <col min="6395" max="6396" width="4.140625" style="2" customWidth="1"/>
    <col min="6397" max="6404" width="5.140625" style="2" customWidth="1"/>
    <col min="6405" max="6596" width="12.85546875" style="2" customWidth="1"/>
    <col min="6597" max="6636" width="13.85546875" style="2"/>
    <col min="6637" max="6637" width="2" style="2" customWidth="1"/>
    <col min="6638" max="6638" width="10.85546875" style="2" customWidth="1"/>
    <col min="6639" max="6639" width="53.42578125" style="2" customWidth="1"/>
    <col min="6640" max="6640" width="26.5703125" style="2" bestFit="1" customWidth="1"/>
    <col min="6641" max="6641" width="17.42578125" style="2" customWidth="1"/>
    <col min="6642" max="6642" width="25.140625" style="2" customWidth="1"/>
    <col min="6643" max="6643" width="23.140625" style="2" customWidth="1"/>
    <col min="6644" max="6644" width="26.140625" style="2" customWidth="1"/>
    <col min="6645" max="6650" width="5.140625" style="2" customWidth="1"/>
    <col min="6651" max="6652" width="4.140625" style="2" customWidth="1"/>
    <col min="6653" max="6660" width="5.140625" style="2" customWidth="1"/>
    <col min="6661" max="6852" width="12.85546875" style="2" customWidth="1"/>
    <col min="6853" max="6892" width="13.85546875" style="2"/>
    <col min="6893" max="6893" width="2" style="2" customWidth="1"/>
    <col min="6894" max="6894" width="10.85546875" style="2" customWidth="1"/>
    <col min="6895" max="6895" width="53.42578125" style="2" customWidth="1"/>
    <col min="6896" max="6896" width="26.5703125" style="2" bestFit="1" customWidth="1"/>
    <col min="6897" max="6897" width="17.42578125" style="2" customWidth="1"/>
    <col min="6898" max="6898" width="25.140625" style="2" customWidth="1"/>
    <col min="6899" max="6899" width="23.140625" style="2" customWidth="1"/>
    <col min="6900" max="6900" width="26.140625" style="2" customWidth="1"/>
    <col min="6901" max="6906" width="5.140625" style="2" customWidth="1"/>
    <col min="6907" max="6908" width="4.140625" style="2" customWidth="1"/>
    <col min="6909" max="6916" width="5.140625" style="2" customWidth="1"/>
    <col min="6917" max="7108" width="12.85546875" style="2" customWidth="1"/>
    <col min="7109" max="7148" width="13.85546875" style="2"/>
    <col min="7149" max="7149" width="2" style="2" customWidth="1"/>
    <col min="7150" max="7150" width="10.85546875" style="2" customWidth="1"/>
    <col min="7151" max="7151" width="53.42578125" style="2" customWidth="1"/>
    <col min="7152" max="7152" width="26.5703125" style="2" bestFit="1" customWidth="1"/>
    <col min="7153" max="7153" width="17.42578125" style="2" customWidth="1"/>
    <col min="7154" max="7154" width="25.140625" style="2" customWidth="1"/>
    <col min="7155" max="7155" width="23.140625" style="2" customWidth="1"/>
    <col min="7156" max="7156" width="26.140625" style="2" customWidth="1"/>
    <col min="7157" max="7162" width="5.140625" style="2" customWidth="1"/>
    <col min="7163" max="7164" width="4.140625" style="2" customWidth="1"/>
    <col min="7165" max="7172" width="5.140625" style="2" customWidth="1"/>
    <col min="7173" max="7364" width="12.85546875" style="2" customWidth="1"/>
    <col min="7365" max="7404" width="13.85546875" style="2"/>
    <col min="7405" max="7405" width="2" style="2" customWidth="1"/>
    <col min="7406" max="7406" width="10.85546875" style="2" customWidth="1"/>
    <col min="7407" max="7407" width="53.42578125" style="2" customWidth="1"/>
    <col min="7408" max="7408" width="26.5703125" style="2" bestFit="1" customWidth="1"/>
    <col min="7409" max="7409" width="17.42578125" style="2" customWidth="1"/>
    <col min="7410" max="7410" width="25.140625" style="2" customWidth="1"/>
    <col min="7411" max="7411" width="23.140625" style="2" customWidth="1"/>
    <col min="7412" max="7412" width="26.140625" style="2" customWidth="1"/>
    <col min="7413" max="7418" width="5.140625" style="2" customWidth="1"/>
    <col min="7419" max="7420" width="4.140625" style="2" customWidth="1"/>
    <col min="7421" max="7428" width="5.140625" style="2" customWidth="1"/>
    <col min="7429" max="7620" width="12.85546875" style="2" customWidth="1"/>
    <col min="7621" max="7660" width="13.85546875" style="2"/>
    <col min="7661" max="7661" width="2" style="2" customWidth="1"/>
    <col min="7662" max="7662" width="10.85546875" style="2" customWidth="1"/>
    <col min="7663" max="7663" width="53.42578125" style="2" customWidth="1"/>
    <col min="7664" max="7664" width="26.5703125" style="2" bestFit="1" customWidth="1"/>
    <col min="7665" max="7665" width="17.42578125" style="2" customWidth="1"/>
    <col min="7666" max="7666" width="25.140625" style="2" customWidth="1"/>
    <col min="7667" max="7667" width="23.140625" style="2" customWidth="1"/>
    <col min="7668" max="7668" width="26.140625" style="2" customWidth="1"/>
    <col min="7669" max="7674" width="5.140625" style="2" customWidth="1"/>
    <col min="7675" max="7676" width="4.140625" style="2" customWidth="1"/>
    <col min="7677" max="7684" width="5.140625" style="2" customWidth="1"/>
    <col min="7685" max="7876" width="12.85546875" style="2" customWidth="1"/>
    <col min="7877" max="7916" width="13.85546875" style="2"/>
    <col min="7917" max="7917" width="2" style="2" customWidth="1"/>
    <col min="7918" max="7918" width="10.85546875" style="2" customWidth="1"/>
    <col min="7919" max="7919" width="53.42578125" style="2" customWidth="1"/>
    <col min="7920" max="7920" width="26.5703125" style="2" bestFit="1" customWidth="1"/>
    <col min="7921" max="7921" width="17.42578125" style="2" customWidth="1"/>
    <col min="7922" max="7922" width="25.140625" style="2" customWidth="1"/>
    <col min="7923" max="7923" width="23.140625" style="2" customWidth="1"/>
    <col min="7924" max="7924" width="26.140625" style="2" customWidth="1"/>
    <col min="7925" max="7930" width="5.140625" style="2" customWidth="1"/>
    <col min="7931" max="7932" width="4.140625" style="2" customWidth="1"/>
    <col min="7933" max="7940" width="5.140625" style="2" customWidth="1"/>
    <col min="7941" max="8132" width="12.85546875" style="2" customWidth="1"/>
    <col min="8133" max="8172" width="13.85546875" style="2"/>
    <col min="8173" max="8173" width="2" style="2" customWidth="1"/>
    <col min="8174" max="8174" width="10.85546875" style="2" customWidth="1"/>
    <col min="8175" max="8175" width="53.42578125" style="2" customWidth="1"/>
    <col min="8176" max="8176" width="26.5703125" style="2" bestFit="1" customWidth="1"/>
    <col min="8177" max="8177" width="17.42578125" style="2" customWidth="1"/>
    <col min="8178" max="8178" width="25.140625" style="2" customWidth="1"/>
    <col min="8179" max="8179" width="23.140625" style="2" customWidth="1"/>
    <col min="8180" max="8180" width="26.140625" style="2" customWidth="1"/>
    <col min="8181" max="8186" width="5.140625" style="2" customWidth="1"/>
    <col min="8187" max="8188" width="4.140625" style="2" customWidth="1"/>
    <col min="8189" max="8196" width="5.140625" style="2" customWidth="1"/>
    <col min="8197" max="8388" width="12.85546875" style="2" customWidth="1"/>
    <col min="8389" max="8428" width="13.85546875" style="2"/>
    <col min="8429" max="8429" width="2" style="2" customWidth="1"/>
    <col min="8430" max="8430" width="10.85546875" style="2" customWidth="1"/>
    <col min="8431" max="8431" width="53.42578125" style="2" customWidth="1"/>
    <col min="8432" max="8432" width="26.5703125" style="2" bestFit="1" customWidth="1"/>
    <col min="8433" max="8433" width="17.42578125" style="2" customWidth="1"/>
    <col min="8434" max="8434" width="25.140625" style="2" customWidth="1"/>
    <col min="8435" max="8435" width="23.140625" style="2" customWidth="1"/>
    <col min="8436" max="8436" width="26.140625" style="2" customWidth="1"/>
    <col min="8437" max="8442" width="5.140625" style="2" customWidth="1"/>
    <col min="8443" max="8444" width="4.140625" style="2" customWidth="1"/>
    <col min="8445" max="8452" width="5.140625" style="2" customWidth="1"/>
    <col min="8453" max="8644" width="12.85546875" style="2" customWidth="1"/>
    <col min="8645" max="8684" width="13.85546875" style="2"/>
    <col min="8685" max="8685" width="2" style="2" customWidth="1"/>
    <col min="8686" max="8686" width="10.85546875" style="2" customWidth="1"/>
    <col min="8687" max="8687" width="53.42578125" style="2" customWidth="1"/>
    <col min="8688" max="8688" width="26.5703125" style="2" bestFit="1" customWidth="1"/>
    <col min="8689" max="8689" width="17.42578125" style="2" customWidth="1"/>
    <col min="8690" max="8690" width="25.140625" style="2" customWidth="1"/>
    <col min="8691" max="8691" width="23.140625" style="2" customWidth="1"/>
    <col min="8692" max="8692" width="26.140625" style="2" customWidth="1"/>
    <col min="8693" max="8698" width="5.140625" style="2" customWidth="1"/>
    <col min="8699" max="8700" width="4.140625" style="2" customWidth="1"/>
    <col min="8701" max="8708" width="5.140625" style="2" customWidth="1"/>
    <col min="8709" max="8900" width="12.85546875" style="2" customWidth="1"/>
    <col min="8901" max="8940" width="13.85546875" style="2"/>
    <col min="8941" max="8941" width="2" style="2" customWidth="1"/>
    <col min="8942" max="8942" width="10.85546875" style="2" customWidth="1"/>
    <col min="8943" max="8943" width="53.42578125" style="2" customWidth="1"/>
    <col min="8944" max="8944" width="26.5703125" style="2" bestFit="1" customWidth="1"/>
    <col min="8945" max="8945" width="17.42578125" style="2" customWidth="1"/>
    <col min="8946" max="8946" width="25.140625" style="2" customWidth="1"/>
    <col min="8947" max="8947" width="23.140625" style="2" customWidth="1"/>
    <col min="8948" max="8948" width="26.140625" style="2" customWidth="1"/>
    <col min="8949" max="8954" width="5.140625" style="2" customWidth="1"/>
    <col min="8955" max="8956" width="4.140625" style="2" customWidth="1"/>
    <col min="8957" max="8964" width="5.140625" style="2" customWidth="1"/>
    <col min="8965" max="9156" width="12.85546875" style="2" customWidth="1"/>
    <col min="9157" max="9196" width="13.85546875" style="2"/>
    <col min="9197" max="9197" width="2" style="2" customWidth="1"/>
    <col min="9198" max="9198" width="10.85546875" style="2" customWidth="1"/>
    <col min="9199" max="9199" width="53.42578125" style="2" customWidth="1"/>
    <col min="9200" max="9200" width="26.5703125" style="2" bestFit="1" customWidth="1"/>
    <col min="9201" max="9201" width="17.42578125" style="2" customWidth="1"/>
    <col min="9202" max="9202" width="25.140625" style="2" customWidth="1"/>
    <col min="9203" max="9203" width="23.140625" style="2" customWidth="1"/>
    <col min="9204" max="9204" width="26.140625" style="2" customWidth="1"/>
    <col min="9205" max="9210" width="5.140625" style="2" customWidth="1"/>
    <col min="9211" max="9212" width="4.140625" style="2" customWidth="1"/>
    <col min="9213" max="9220" width="5.140625" style="2" customWidth="1"/>
    <col min="9221" max="9412" width="12.85546875" style="2" customWidth="1"/>
    <col min="9413" max="9452" width="13.85546875" style="2"/>
    <col min="9453" max="9453" width="2" style="2" customWidth="1"/>
    <col min="9454" max="9454" width="10.85546875" style="2" customWidth="1"/>
    <col min="9455" max="9455" width="53.42578125" style="2" customWidth="1"/>
    <col min="9456" max="9456" width="26.5703125" style="2" bestFit="1" customWidth="1"/>
    <col min="9457" max="9457" width="17.42578125" style="2" customWidth="1"/>
    <col min="9458" max="9458" width="25.140625" style="2" customWidth="1"/>
    <col min="9459" max="9459" width="23.140625" style="2" customWidth="1"/>
    <col min="9460" max="9460" width="26.140625" style="2" customWidth="1"/>
    <col min="9461" max="9466" width="5.140625" style="2" customWidth="1"/>
    <col min="9467" max="9468" width="4.140625" style="2" customWidth="1"/>
    <col min="9469" max="9476" width="5.140625" style="2" customWidth="1"/>
    <col min="9477" max="9668" width="12.85546875" style="2" customWidth="1"/>
    <col min="9669" max="9708" width="13.85546875" style="2"/>
    <col min="9709" max="9709" width="2" style="2" customWidth="1"/>
    <col min="9710" max="9710" width="10.85546875" style="2" customWidth="1"/>
    <col min="9711" max="9711" width="53.42578125" style="2" customWidth="1"/>
    <col min="9712" max="9712" width="26.5703125" style="2" bestFit="1" customWidth="1"/>
    <col min="9713" max="9713" width="17.42578125" style="2" customWidth="1"/>
    <col min="9714" max="9714" width="25.140625" style="2" customWidth="1"/>
    <col min="9715" max="9715" width="23.140625" style="2" customWidth="1"/>
    <col min="9716" max="9716" width="26.140625" style="2" customWidth="1"/>
    <col min="9717" max="9722" width="5.140625" style="2" customWidth="1"/>
    <col min="9723" max="9724" width="4.140625" style="2" customWidth="1"/>
    <col min="9725" max="9732" width="5.140625" style="2" customWidth="1"/>
    <col min="9733" max="9924" width="12.85546875" style="2" customWidth="1"/>
    <col min="9925" max="9964" width="13.85546875" style="2"/>
    <col min="9965" max="9965" width="2" style="2" customWidth="1"/>
    <col min="9966" max="9966" width="10.85546875" style="2" customWidth="1"/>
    <col min="9967" max="9967" width="53.42578125" style="2" customWidth="1"/>
    <col min="9968" max="9968" width="26.5703125" style="2" bestFit="1" customWidth="1"/>
    <col min="9969" max="9969" width="17.42578125" style="2" customWidth="1"/>
    <col min="9970" max="9970" width="25.140625" style="2" customWidth="1"/>
    <col min="9971" max="9971" width="23.140625" style="2" customWidth="1"/>
    <col min="9972" max="9972" width="26.140625" style="2" customWidth="1"/>
    <col min="9973" max="9978" width="5.140625" style="2" customWidth="1"/>
    <col min="9979" max="9980" width="4.140625" style="2" customWidth="1"/>
    <col min="9981" max="9988" width="5.140625" style="2" customWidth="1"/>
    <col min="9989" max="10180" width="12.85546875" style="2" customWidth="1"/>
    <col min="10181" max="10220" width="13.85546875" style="2"/>
    <col min="10221" max="10221" width="2" style="2" customWidth="1"/>
    <col min="10222" max="10222" width="10.85546875" style="2" customWidth="1"/>
    <col min="10223" max="10223" width="53.42578125" style="2" customWidth="1"/>
    <col min="10224" max="10224" width="26.5703125" style="2" bestFit="1" customWidth="1"/>
    <col min="10225" max="10225" width="17.42578125" style="2" customWidth="1"/>
    <col min="10226" max="10226" width="25.140625" style="2" customWidth="1"/>
    <col min="10227" max="10227" width="23.140625" style="2" customWidth="1"/>
    <col min="10228" max="10228" width="26.140625" style="2" customWidth="1"/>
    <col min="10229" max="10234" width="5.140625" style="2" customWidth="1"/>
    <col min="10235" max="10236" width="4.140625" style="2" customWidth="1"/>
    <col min="10237" max="10244" width="5.140625" style="2" customWidth="1"/>
    <col min="10245" max="10436" width="12.85546875" style="2" customWidth="1"/>
    <col min="10437" max="10476" width="13.85546875" style="2"/>
    <col min="10477" max="10477" width="2" style="2" customWidth="1"/>
    <col min="10478" max="10478" width="10.85546875" style="2" customWidth="1"/>
    <col min="10479" max="10479" width="53.42578125" style="2" customWidth="1"/>
    <col min="10480" max="10480" width="26.5703125" style="2" bestFit="1" customWidth="1"/>
    <col min="10481" max="10481" width="17.42578125" style="2" customWidth="1"/>
    <col min="10482" max="10482" width="25.140625" style="2" customWidth="1"/>
    <col min="10483" max="10483" width="23.140625" style="2" customWidth="1"/>
    <col min="10484" max="10484" width="26.140625" style="2" customWidth="1"/>
    <col min="10485" max="10490" width="5.140625" style="2" customWidth="1"/>
    <col min="10491" max="10492" width="4.140625" style="2" customWidth="1"/>
    <col min="10493" max="10500" width="5.140625" style="2" customWidth="1"/>
    <col min="10501" max="10692" width="12.85546875" style="2" customWidth="1"/>
    <col min="10693" max="10732" width="13.85546875" style="2"/>
    <col min="10733" max="10733" width="2" style="2" customWidth="1"/>
    <col min="10734" max="10734" width="10.85546875" style="2" customWidth="1"/>
    <col min="10735" max="10735" width="53.42578125" style="2" customWidth="1"/>
    <col min="10736" max="10736" width="26.5703125" style="2" bestFit="1" customWidth="1"/>
    <col min="10737" max="10737" width="17.42578125" style="2" customWidth="1"/>
    <col min="10738" max="10738" width="25.140625" style="2" customWidth="1"/>
    <col min="10739" max="10739" width="23.140625" style="2" customWidth="1"/>
    <col min="10740" max="10740" width="26.140625" style="2" customWidth="1"/>
    <col min="10741" max="10746" width="5.140625" style="2" customWidth="1"/>
    <col min="10747" max="10748" width="4.140625" style="2" customWidth="1"/>
    <col min="10749" max="10756" width="5.140625" style="2" customWidth="1"/>
    <col min="10757" max="10948" width="12.85546875" style="2" customWidth="1"/>
    <col min="10949" max="10988" width="13.85546875" style="2"/>
    <col min="10989" max="10989" width="2" style="2" customWidth="1"/>
    <col min="10990" max="10990" width="10.85546875" style="2" customWidth="1"/>
    <col min="10991" max="10991" width="53.42578125" style="2" customWidth="1"/>
    <col min="10992" max="10992" width="26.5703125" style="2" bestFit="1" customWidth="1"/>
    <col min="10993" max="10993" width="17.42578125" style="2" customWidth="1"/>
    <col min="10994" max="10994" width="25.140625" style="2" customWidth="1"/>
    <col min="10995" max="10995" width="23.140625" style="2" customWidth="1"/>
    <col min="10996" max="10996" width="26.140625" style="2" customWidth="1"/>
    <col min="10997" max="11002" width="5.140625" style="2" customWidth="1"/>
    <col min="11003" max="11004" width="4.140625" style="2" customWidth="1"/>
    <col min="11005" max="11012" width="5.140625" style="2" customWidth="1"/>
    <col min="11013" max="11204" width="12.85546875" style="2" customWidth="1"/>
    <col min="11205" max="11244" width="13.85546875" style="2"/>
    <col min="11245" max="11245" width="2" style="2" customWidth="1"/>
    <col min="11246" max="11246" width="10.85546875" style="2" customWidth="1"/>
    <col min="11247" max="11247" width="53.42578125" style="2" customWidth="1"/>
    <col min="11248" max="11248" width="26.5703125" style="2" bestFit="1" customWidth="1"/>
    <col min="11249" max="11249" width="17.42578125" style="2" customWidth="1"/>
    <col min="11250" max="11250" width="25.140625" style="2" customWidth="1"/>
    <col min="11251" max="11251" width="23.140625" style="2" customWidth="1"/>
    <col min="11252" max="11252" width="26.140625" style="2" customWidth="1"/>
    <col min="11253" max="11258" width="5.140625" style="2" customWidth="1"/>
    <col min="11259" max="11260" width="4.140625" style="2" customWidth="1"/>
    <col min="11261" max="11268" width="5.140625" style="2" customWidth="1"/>
    <col min="11269" max="11460" width="12.85546875" style="2" customWidth="1"/>
    <col min="11461" max="11500" width="13.85546875" style="2"/>
    <col min="11501" max="11501" width="2" style="2" customWidth="1"/>
    <col min="11502" max="11502" width="10.85546875" style="2" customWidth="1"/>
    <col min="11503" max="11503" width="53.42578125" style="2" customWidth="1"/>
    <col min="11504" max="11504" width="26.5703125" style="2" bestFit="1" customWidth="1"/>
    <col min="11505" max="11505" width="17.42578125" style="2" customWidth="1"/>
    <col min="11506" max="11506" width="25.140625" style="2" customWidth="1"/>
    <col min="11507" max="11507" width="23.140625" style="2" customWidth="1"/>
    <col min="11508" max="11508" width="26.140625" style="2" customWidth="1"/>
    <col min="11509" max="11514" width="5.140625" style="2" customWidth="1"/>
    <col min="11515" max="11516" width="4.140625" style="2" customWidth="1"/>
    <col min="11517" max="11524" width="5.140625" style="2" customWidth="1"/>
    <col min="11525" max="11716" width="12.85546875" style="2" customWidth="1"/>
    <col min="11717" max="11756" width="13.85546875" style="2"/>
    <col min="11757" max="11757" width="2" style="2" customWidth="1"/>
    <col min="11758" max="11758" width="10.85546875" style="2" customWidth="1"/>
    <col min="11759" max="11759" width="53.42578125" style="2" customWidth="1"/>
    <col min="11760" max="11760" width="26.5703125" style="2" bestFit="1" customWidth="1"/>
    <col min="11761" max="11761" width="17.42578125" style="2" customWidth="1"/>
    <col min="11762" max="11762" width="25.140625" style="2" customWidth="1"/>
    <col min="11763" max="11763" width="23.140625" style="2" customWidth="1"/>
    <col min="11764" max="11764" width="26.140625" style="2" customWidth="1"/>
    <col min="11765" max="11770" width="5.140625" style="2" customWidth="1"/>
    <col min="11771" max="11772" width="4.140625" style="2" customWidth="1"/>
    <col min="11773" max="11780" width="5.140625" style="2" customWidth="1"/>
    <col min="11781" max="11972" width="12.85546875" style="2" customWidth="1"/>
    <col min="11973" max="12012" width="13.85546875" style="2"/>
    <col min="12013" max="12013" width="2" style="2" customWidth="1"/>
    <col min="12014" max="12014" width="10.85546875" style="2" customWidth="1"/>
    <col min="12015" max="12015" width="53.42578125" style="2" customWidth="1"/>
    <col min="12016" max="12016" width="26.5703125" style="2" bestFit="1" customWidth="1"/>
    <col min="12017" max="12017" width="17.42578125" style="2" customWidth="1"/>
    <col min="12018" max="12018" width="25.140625" style="2" customWidth="1"/>
    <col min="12019" max="12019" width="23.140625" style="2" customWidth="1"/>
    <col min="12020" max="12020" width="26.140625" style="2" customWidth="1"/>
    <col min="12021" max="12026" width="5.140625" style="2" customWidth="1"/>
    <col min="12027" max="12028" width="4.140625" style="2" customWidth="1"/>
    <col min="12029" max="12036" width="5.140625" style="2" customWidth="1"/>
    <col min="12037" max="12228" width="12.85546875" style="2" customWidth="1"/>
    <col min="12229" max="12268" width="13.85546875" style="2"/>
    <col min="12269" max="12269" width="2" style="2" customWidth="1"/>
    <col min="12270" max="12270" width="10.85546875" style="2" customWidth="1"/>
    <col min="12271" max="12271" width="53.42578125" style="2" customWidth="1"/>
    <col min="12272" max="12272" width="26.5703125" style="2" bestFit="1" customWidth="1"/>
    <col min="12273" max="12273" width="17.42578125" style="2" customWidth="1"/>
    <col min="12274" max="12274" width="25.140625" style="2" customWidth="1"/>
    <col min="12275" max="12275" width="23.140625" style="2" customWidth="1"/>
    <col min="12276" max="12276" width="26.140625" style="2" customWidth="1"/>
    <col min="12277" max="12282" width="5.140625" style="2" customWidth="1"/>
    <col min="12283" max="12284" width="4.140625" style="2" customWidth="1"/>
    <col min="12285" max="12292" width="5.140625" style="2" customWidth="1"/>
    <col min="12293" max="12484" width="12.85546875" style="2" customWidth="1"/>
    <col min="12485" max="12524" width="13.85546875" style="2"/>
    <col min="12525" max="12525" width="2" style="2" customWidth="1"/>
    <col min="12526" max="12526" width="10.85546875" style="2" customWidth="1"/>
    <col min="12527" max="12527" width="53.42578125" style="2" customWidth="1"/>
    <col min="12528" max="12528" width="26.5703125" style="2" bestFit="1" customWidth="1"/>
    <col min="12529" max="12529" width="17.42578125" style="2" customWidth="1"/>
    <col min="12530" max="12530" width="25.140625" style="2" customWidth="1"/>
    <col min="12531" max="12531" width="23.140625" style="2" customWidth="1"/>
    <col min="12532" max="12532" width="26.140625" style="2" customWidth="1"/>
    <col min="12533" max="12538" width="5.140625" style="2" customWidth="1"/>
    <col min="12539" max="12540" width="4.140625" style="2" customWidth="1"/>
    <col min="12541" max="12548" width="5.140625" style="2" customWidth="1"/>
    <col min="12549" max="12740" width="12.85546875" style="2" customWidth="1"/>
    <col min="12741" max="12780" width="13.85546875" style="2"/>
    <col min="12781" max="12781" width="2" style="2" customWidth="1"/>
    <col min="12782" max="12782" width="10.85546875" style="2" customWidth="1"/>
    <col min="12783" max="12783" width="53.42578125" style="2" customWidth="1"/>
    <col min="12784" max="12784" width="26.5703125" style="2" bestFit="1" customWidth="1"/>
    <col min="12785" max="12785" width="17.42578125" style="2" customWidth="1"/>
    <col min="12786" max="12786" width="25.140625" style="2" customWidth="1"/>
    <col min="12787" max="12787" width="23.140625" style="2" customWidth="1"/>
    <col min="12788" max="12788" width="26.140625" style="2" customWidth="1"/>
    <col min="12789" max="12794" width="5.140625" style="2" customWidth="1"/>
    <col min="12795" max="12796" width="4.140625" style="2" customWidth="1"/>
    <col min="12797" max="12804" width="5.140625" style="2" customWidth="1"/>
    <col min="12805" max="12996" width="12.85546875" style="2" customWidth="1"/>
    <col min="12997" max="13036" width="13.85546875" style="2"/>
    <col min="13037" max="13037" width="2" style="2" customWidth="1"/>
    <col min="13038" max="13038" width="10.85546875" style="2" customWidth="1"/>
    <col min="13039" max="13039" width="53.42578125" style="2" customWidth="1"/>
    <col min="13040" max="13040" width="26.5703125" style="2" bestFit="1" customWidth="1"/>
    <col min="13041" max="13041" width="17.42578125" style="2" customWidth="1"/>
    <col min="13042" max="13042" width="25.140625" style="2" customWidth="1"/>
    <col min="13043" max="13043" width="23.140625" style="2" customWidth="1"/>
    <col min="13044" max="13044" width="26.140625" style="2" customWidth="1"/>
    <col min="13045" max="13050" width="5.140625" style="2" customWidth="1"/>
    <col min="13051" max="13052" width="4.140625" style="2" customWidth="1"/>
    <col min="13053" max="13060" width="5.140625" style="2" customWidth="1"/>
    <col min="13061" max="13252" width="12.85546875" style="2" customWidth="1"/>
    <col min="13253" max="13292" width="13.85546875" style="2"/>
    <col min="13293" max="13293" width="2" style="2" customWidth="1"/>
    <col min="13294" max="13294" width="10.85546875" style="2" customWidth="1"/>
    <col min="13295" max="13295" width="53.42578125" style="2" customWidth="1"/>
    <col min="13296" max="13296" width="26.5703125" style="2" bestFit="1" customWidth="1"/>
    <col min="13297" max="13297" width="17.42578125" style="2" customWidth="1"/>
    <col min="13298" max="13298" width="25.140625" style="2" customWidth="1"/>
    <col min="13299" max="13299" width="23.140625" style="2" customWidth="1"/>
    <col min="13300" max="13300" width="26.140625" style="2" customWidth="1"/>
    <col min="13301" max="13306" width="5.140625" style="2" customWidth="1"/>
    <col min="13307" max="13308" width="4.140625" style="2" customWidth="1"/>
    <col min="13309" max="13316" width="5.140625" style="2" customWidth="1"/>
    <col min="13317" max="13508" width="12.85546875" style="2" customWidth="1"/>
    <col min="13509" max="13548" width="13.85546875" style="2"/>
    <col min="13549" max="13549" width="2" style="2" customWidth="1"/>
    <col min="13550" max="13550" width="10.85546875" style="2" customWidth="1"/>
    <col min="13551" max="13551" width="53.42578125" style="2" customWidth="1"/>
    <col min="13552" max="13552" width="26.5703125" style="2" bestFit="1" customWidth="1"/>
    <col min="13553" max="13553" width="17.42578125" style="2" customWidth="1"/>
    <col min="13554" max="13554" width="25.140625" style="2" customWidth="1"/>
    <col min="13555" max="13555" width="23.140625" style="2" customWidth="1"/>
    <col min="13556" max="13556" width="26.140625" style="2" customWidth="1"/>
    <col min="13557" max="13562" width="5.140625" style="2" customWidth="1"/>
    <col min="13563" max="13564" width="4.140625" style="2" customWidth="1"/>
    <col min="13565" max="13572" width="5.140625" style="2" customWidth="1"/>
    <col min="13573" max="13764" width="12.85546875" style="2" customWidth="1"/>
    <col min="13765" max="13804" width="13.85546875" style="2"/>
    <col min="13805" max="13805" width="2" style="2" customWidth="1"/>
    <col min="13806" max="13806" width="10.85546875" style="2" customWidth="1"/>
    <col min="13807" max="13807" width="53.42578125" style="2" customWidth="1"/>
    <col min="13808" max="13808" width="26.5703125" style="2" bestFit="1" customWidth="1"/>
    <col min="13809" max="13809" width="17.42578125" style="2" customWidth="1"/>
    <col min="13810" max="13810" width="25.140625" style="2" customWidth="1"/>
    <col min="13811" max="13811" width="23.140625" style="2" customWidth="1"/>
    <col min="13812" max="13812" width="26.140625" style="2" customWidth="1"/>
    <col min="13813" max="13818" width="5.140625" style="2" customWidth="1"/>
    <col min="13819" max="13820" width="4.140625" style="2" customWidth="1"/>
    <col min="13821" max="13828" width="5.140625" style="2" customWidth="1"/>
    <col min="13829" max="14020" width="12.85546875" style="2" customWidth="1"/>
    <col min="14021" max="14060" width="13.85546875" style="2"/>
    <col min="14061" max="14061" width="2" style="2" customWidth="1"/>
    <col min="14062" max="14062" width="10.85546875" style="2" customWidth="1"/>
    <col min="14063" max="14063" width="53.42578125" style="2" customWidth="1"/>
    <col min="14064" max="14064" width="26.5703125" style="2" bestFit="1" customWidth="1"/>
    <col min="14065" max="14065" width="17.42578125" style="2" customWidth="1"/>
    <col min="14066" max="14066" width="25.140625" style="2" customWidth="1"/>
    <col min="14067" max="14067" width="23.140625" style="2" customWidth="1"/>
    <col min="14068" max="14068" width="26.140625" style="2" customWidth="1"/>
    <col min="14069" max="14074" width="5.140625" style="2" customWidth="1"/>
    <col min="14075" max="14076" width="4.140625" style="2" customWidth="1"/>
    <col min="14077" max="14084" width="5.140625" style="2" customWidth="1"/>
    <col min="14085" max="14276" width="12.85546875" style="2" customWidth="1"/>
    <col min="14277" max="14316" width="13.85546875" style="2"/>
    <col min="14317" max="14317" width="2" style="2" customWidth="1"/>
    <col min="14318" max="14318" width="10.85546875" style="2" customWidth="1"/>
    <col min="14319" max="14319" width="53.42578125" style="2" customWidth="1"/>
    <col min="14320" max="14320" width="26.5703125" style="2" bestFit="1" customWidth="1"/>
    <col min="14321" max="14321" width="17.42578125" style="2" customWidth="1"/>
    <col min="14322" max="14322" width="25.140625" style="2" customWidth="1"/>
    <col min="14323" max="14323" width="23.140625" style="2" customWidth="1"/>
    <col min="14324" max="14324" width="26.140625" style="2" customWidth="1"/>
    <col min="14325" max="14330" width="5.140625" style="2" customWidth="1"/>
    <col min="14331" max="14332" width="4.140625" style="2" customWidth="1"/>
    <col min="14333" max="14340" width="5.140625" style="2" customWidth="1"/>
    <col min="14341" max="14532" width="12.85546875" style="2" customWidth="1"/>
    <col min="14533" max="14572" width="13.85546875" style="2"/>
    <col min="14573" max="14573" width="2" style="2" customWidth="1"/>
    <col min="14574" max="14574" width="10.85546875" style="2" customWidth="1"/>
    <col min="14575" max="14575" width="53.42578125" style="2" customWidth="1"/>
    <col min="14576" max="14576" width="26.5703125" style="2" bestFit="1" customWidth="1"/>
    <col min="14577" max="14577" width="17.42578125" style="2" customWidth="1"/>
    <col min="14578" max="14578" width="25.140625" style="2" customWidth="1"/>
    <col min="14579" max="14579" width="23.140625" style="2" customWidth="1"/>
    <col min="14580" max="14580" width="26.140625" style="2" customWidth="1"/>
    <col min="14581" max="14586" width="5.140625" style="2" customWidth="1"/>
    <col min="14587" max="14588" width="4.140625" style="2" customWidth="1"/>
    <col min="14589" max="14596" width="5.140625" style="2" customWidth="1"/>
    <col min="14597" max="14788" width="12.85546875" style="2" customWidth="1"/>
    <col min="14789" max="14828" width="13.85546875" style="2"/>
    <col min="14829" max="14829" width="2" style="2" customWidth="1"/>
    <col min="14830" max="14830" width="10.85546875" style="2" customWidth="1"/>
    <col min="14831" max="14831" width="53.42578125" style="2" customWidth="1"/>
    <col min="14832" max="14832" width="26.5703125" style="2" bestFit="1" customWidth="1"/>
    <col min="14833" max="14833" width="17.42578125" style="2" customWidth="1"/>
    <col min="14834" max="14834" width="25.140625" style="2" customWidth="1"/>
    <col min="14835" max="14835" width="23.140625" style="2" customWidth="1"/>
    <col min="14836" max="14836" width="26.140625" style="2" customWidth="1"/>
    <col min="14837" max="14842" width="5.140625" style="2" customWidth="1"/>
    <col min="14843" max="14844" width="4.140625" style="2" customWidth="1"/>
    <col min="14845" max="14852" width="5.140625" style="2" customWidth="1"/>
    <col min="14853" max="15044" width="12.85546875" style="2" customWidth="1"/>
    <col min="15045" max="15084" width="13.85546875" style="2"/>
    <col min="15085" max="15085" width="2" style="2" customWidth="1"/>
    <col min="15086" max="15086" width="10.85546875" style="2" customWidth="1"/>
    <col min="15087" max="15087" width="53.42578125" style="2" customWidth="1"/>
    <col min="15088" max="15088" width="26.5703125" style="2" bestFit="1" customWidth="1"/>
    <col min="15089" max="15089" width="17.42578125" style="2" customWidth="1"/>
    <col min="15090" max="15090" width="25.140625" style="2" customWidth="1"/>
    <col min="15091" max="15091" width="23.140625" style="2" customWidth="1"/>
    <col min="15092" max="15092" width="26.140625" style="2" customWidth="1"/>
    <col min="15093" max="15098" width="5.140625" style="2" customWidth="1"/>
    <col min="15099" max="15100" width="4.140625" style="2" customWidth="1"/>
    <col min="15101" max="15108" width="5.140625" style="2" customWidth="1"/>
    <col min="15109" max="15300" width="12.85546875" style="2" customWidth="1"/>
    <col min="15301" max="15340" width="13.85546875" style="2"/>
    <col min="15341" max="15341" width="2" style="2" customWidth="1"/>
    <col min="15342" max="15342" width="10.85546875" style="2" customWidth="1"/>
    <col min="15343" max="15343" width="53.42578125" style="2" customWidth="1"/>
    <col min="15344" max="15344" width="26.5703125" style="2" bestFit="1" customWidth="1"/>
    <col min="15345" max="15345" width="17.42578125" style="2" customWidth="1"/>
    <col min="15346" max="15346" width="25.140625" style="2" customWidth="1"/>
    <col min="15347" max="15347" width="23.140625" style="2" customWidth="1"/>
    <col min="15348" max="15348" width="26.140625" style="2" customWidth="1"/>
    <col min="15349" max="15354" width="5.140625" style="2" customWidth="1"/>
    <col min="15355" max="15356" width="4.140625" style="2" customWidth="1"/>
    <col min="15357" max="15364" width="5.140625" style="2" customWidth="1"/>
    <col min="15365" max="15556" width="12.85546875" style="2" customWidth="1"/>
    <col min="15557" max="15596" width="13.85546875" style="2"/>
    <col min="15597" max="15597" width="2" style="2" customWidth="1"/>
    <col min="15598" max="15598" width="10.85546875" style="2" customWidth="1"/>
    <col min="15599" max="15599" width="53.42578125" style="2" customWidth="1"/>
    <col min="15600" max="15600" width="26.5703125" style="2" bestFit="1" customWidth="1"/>
    <col min="15601" max="15601" width="17.42578125" style="2" customWidth="1"/>
    <col min="15602" max="15602" width="25.140625" style="2" customWidth="1"/>
    <col min="15603" max="15603" width="23.140625" style="2" customWidth="1"/>
    <col min="15604" max="15604" width="26.140625" style="2" customWidth="1"/>
    <col min="15605" max="15610" width="5.140625" style="2" customWidth="1"/>
    <col min="15611" max="15612" width="4.140625" style="2" customWidth="1"/>
    <col min="15613" max="15620" width="5.140625" style="2" customWidth="1"/>
    <col min="15621" max="15812" width="12.85546875" style="2" customWidth="1"/>
    <col min="15813" max="15852" width="13.85546875" style="2"/>
    <col min="15853" max="15853" width="2" style="2" customWidth="1"/>
    <col min="15854" max="15854" width="10.85546875" style="2" customWidth="1"/>
    <col min="15855" max="15855" width="53.42578125" style="2" customWidth="1"/>
    <col min="15856" max="15856" width="26.5703125" style="2" bestFit="1" customWidth="1"/>
    <col min="15857" max="15857" width="17.42578125" style="2" customWidth="1"/>
    <col min="15858" max="15858" width="25.140625" style="2" customWidth="1"/>
    <col min="15859" max="15859" width="23.140625" style="2" customWidth="1"/>
    <col min="15860" max="15860" width="26.140625" style="2" customWidth="1"/>
    <col min="15861" max="15866" width="5.140625" style="2" customWidth="1"/>
    <col min="15867" max="15868" width="4.140625" style="2" customWidth="1"/>
    <col min="15869" max="15876" width="5.140625" style="2" customWidth="1"/>
    <col min="15877" max="16068" width="12.85546875" style="2" customWidth="1"/>
    <col min="16069" max="16108" width="13.85546875" style="2"/>
    <col min="16109" max="16109" width="2" style="2" customWidth="1"/>
    <col min="16110" max="16110" width="10.85546875" style="2" customWidth="1"/>
    <col min="16111" max="16111" width="53.42578125" style="2" customWidth="1"/>
    <col min="16112" max="16112" width="26.5703125" style="2" bestFit="1" customWidth="1"/>
    <col min="16113" max="16113" width="17.42578125" style="2" customWidth="1"/>
    <col min="16114" max="16114" width="25.140625" style="2" customWidth="1"/>
    <col min="16115" max="16115" width="23.140625" style="2" customWidth="1"/>
    <col min="16116" max="16116" width="26.140625" style="2" customWidth="1"/>
    <col min="16117" max="16122" width="5.140625" style="2" customWidth="1"/>
    <col min="16123" max="16124" width="4.140625" style="2" customWidth="1"/>
    <col min="16125" max="16132" width="5.140625" style="2" customWidth="1"/>
    <col min="16133" max="16324" width="12.85546875" style="2" customWidth="1"/>
    <col min="16325" max="16384" width="13.85546875" style="2"/>
  </cols>
  <sheetData>
    <row r="1" spans="1:196" x14ac:dyDescent="0.3">
      <c r="A1" s="57"/>
      <c r="B1" s="58"/>
      <c r="C1" s="59"/>
      <c r="D1" s="60"/>
      <c r="E1" s="60"/>
      <c r="F1" s="61"/>
      <c r="G1" s="62"/>
      <c r="H1" s="62"/>
      <c r="I1" s="63"/>
      <c r="J1" s="64"/>
    </row>
    <row r="2" spans="1:196" ht="23.25" customHeight="1" x14ac:dyDescent="0.3">
      <c r="A2" s="65"/>
      <c r="B2" s="163" t="s">
        <v>0</v>
      </c>
      <c r="C2" s="164"/>
      <c r="D2" s="164"/>
      <c r="E2" s="164"/>
      <c r="F2" s="165"/>
      <c r="J2" s="66"/>
    </row>
    <row r="3" spans="1:196" ht="18" customHeight="1" x14ac:dyDescent="0.3">
      <c r="A3" s="65"/>
      <c r="B3" s="179" t="s">
        <v>1</v>
      </c>
      <c r="C3" s="180"/>
      <c r="D3" s="110" t="s">
        <v>2</v>
      </c>
      <c r="E3" s="14" t="s">
        <v>3</v>
      </c>
      <c r="F3" s="15">
        <v>1</v>
      </c>
      <c r="J3" s="66"/>
    </row>
    <row r="4" spans="1:196" ht="17.25" thickBot="1" x14ac:dyDescent="0.35">
      <c r="A4" s="65"/>
      <c r="C4" s="71"/>
      <c r="D4" s="72"/>
      <c r="E4" s="72"/>
      <c r="H4" s="69"/>
      <c r="J4" s="66"/>
    </row>
    <row r="5" spans="1:196" ht="48" customHeight="1" thickBot="1" x14ac:dyDescent="0.35">
      <c r="A5" s="65"/>
      <c r="B5" s="57"/>
      <c r="C5" s="166" t="s">
        <v>73</v>
      </c>
      <c r="D5" s="166"/>
      <c r="E5" s="166"/>
      <c r="F5" s="166"/>
      <c r="G5" s="166"/>
      <c r="H5" s="166"/>
      <c r="I5" s="91"/>
      <c r="J5" s="66"/>
    </row>
    <row r="6" spans="1:196" ht="16.5" customHeight="1" thickBot="1" x14ac:dyDescent="0.35">
      <c r="A6" s="65"/>
      <c r="B6" s="65"/>
      <c r="C6" s="167" t="s">
        <v>4</v>
      </c>
      <c r="D6" s="168"/>
      <c r="E6" s="168"/>
      <c r="F6" s="168"/>
      <c r="G6" s="168"/>
      <c r="H6" s="169"/>
      <c r="I6" s="94"/>
      <c r="J6" s="66"/>
    </row>
    <row r="7" spans="1:196" ht="24.75" customHeight="1" x14ac:dyDescent="0.3">
      <c r="A7" s="65"/>
      <c r="B7" s="65"/>
      <c r="C7" s="170" t="s">
        <v>5</v>
      </c>
      <c r="D7" s="171"/>
      <c r="E7" s="171"/>
      <c r="F7" s="171"/>
      <c r="G7" s="171"/>
      <c r="H7" s="172"/>
      <c r="I7" s="66"/>
      <c r="J7" s="66"/>
    </row>
    <row r="8" spans="1:196" ht="26.25" customHeight="1" thickBot="1" x14ac:dyDescent="0.35">
      <c r="A8" s="65"/>
      <c r="B8" s="65"/>
      <c r="C8" s="173"/>
      <c r="D8" s="174"/>
      <c r="E8" s="174"/>
      <c r="F8" s="174"/>
      <c r="G8" s="174"/>
      <c r="H8" s="175"/>
      <c r="I8" s="66"/>
      <c r="J8" s="66"/>
    </row>
    <row r="9" spans="1:196" ht="26.25" customHeight="1" thickBot="1" x14ac:dyDescent="0.35">
      <c r="A9" s="65"/>
      <c r="B9" s="65"/>
      <c r="C9" s="188" t="s">
        <v>86</v>
      </c>
      <c r="D9" s="189"/>
      <c r="E9" s="189"/>
      <c r="F9" s="189"/>
      <c r="G9" s="189"/>
      <c r="H9" s="190"/>
      <c r="I9" s="66"/>
      <c r="J9" s="66"/>
    </row>
    <row r="10" spans="1:196" s="3" customFormat="1" x14ac:dyDescent="0.3">
      <c r="A10" s="65"/>
      <c r="B10" s="65"/>
      <c r="C10" s="176" t="s">
        <v>6</v>
      </c>
      <c r="D10" s="177" t="s">
        <v>7</v>
      </c>
      <c r="E10" s="177" t="s">
        <v>8</v>
      </c>
      <c r="F10" s="177" t="s">
        <v>9</v>
      </c>
      <c r="G10" s="30" t="s">
        <v>10</v>
      </c>
      <c r="H10" s="31" t="s">
        <v>11</v>
      </c>
      <c r="I10" s="66"/>
      <c r="J10" s="6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</row>
    <row r="11" spans="1:196" s="3" customFormat="1" ht="48.75" customHeight="1" x14ac:dyDescent="0.3">
      <c r="A11" s="65"/>
      <c r="B11" s="65"/>
      <c r="C11" s="135"/>
      <c r="D11" s="138"/>
      <c r="E11" s="178"/>
      <c r="F11" s="178"/>
      <c r="G11" s="32" t="s">
        <v>12</v>
      </c>
      <c r="H11" s="33" t="s">
        <v>13</v>
      </c>
      <c r="I11" s="66"/>
      <c r="J11" s="6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</row>
    <row r="12" spans="1:196" s="3" customFormat="1" ht="28.5" customHeight="1" thickBot="1" x14ac:dyDescent="0.35">
      <c r="A12" s="65"/>
      <c r="B12" s="65"/>
      <c r="C12" s="34" t="s">
        <v>14</v>
      </c>
      <c r="D12" s="139"/>
      <c r="E12" s="35" t="s">
        <v>15</v>
      </c>
      <c r="F12" s="35" t="s">
        <v>16</v>
      </c>
      <c r="G12" s="35" t="s">
        <v>17</v>
      </c>
      <c r="H12" s="36" t="s">
        <v>18</v>
      </c>
      <c r="I12" s="66"/>
      <c r="J12" s="6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</row>
    <row r="13" spans="1:196" s="3" customFormat="1" ht="27.75" customHeight="1" x14ac:dyDescent="0.3">
      <c r="A13" s="65"/>
      <c r="B13" s="65"/>
      <c r="C13" s="146" t="s">
        <v>19</v>
      </c>
      <c r="D13" s="147"/>
      <c r="E13" s="147"/>
      <c r="F13" s="147"/>
      <c r="G13" s="147"/>
      <c r="H13" s="148"/>
      <c r="I13" s="66"/>
      <c r="J13" s="6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</row>
    <row r="14" spans="1:196" s="3" customFormat="1" ht="19.5" customHeight="1" x14ac:dyDescent="0.25">
      <c r="A14" s="65"/>
      <c r="B14" s="65"/>
      <c r="C14" s="149" t="s">
        <v>20</v>
      </c>
      <c r="D14" s="150"/>
      <c r="E14" s="150"/>
      <c r="F14" s="150"/>
      <c r="G14" s="150"/>
      <c r="H14" s="151"/>
      <c r="I14" s="66"/>
      <c r="J14" s="66"/>
      <c r="K14" s="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</row>
    <row r="15" spans="1:196" s="3" customFormat="1" ht="45" customHeight="1" x14ac:dyDescent="0.3">
      <c r="A15" s="65"/>
      <c r="B15" s="65"/>
      <c r="C15" s="125">
        <v>1</v>
      </c>
      <c r="D15" s="121" t="s">
        <v>60</v>
      </c>
      <c r="E15" s="39">
        <f>12256355*6</f>
        <v>73538130</v>
      </c>
      <c r="F15" s="76"/>
      <c r="G15" s="78">
        <v>0.15</v>
      </c>
      <c r="H15" s="38">
        <f t="shared" ref="H15:H20" si="0">(C15*((E15)+(F15))*G15)</f>
        <v>11030719.5</v>
      </c>
      <c r="I15" s="66"/>
      <c r="J15" s="6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</row>
    <row r="16" spans="1:196" s="3" customFormat="1" ht="33.75" customHeight="1" x14ac:dyDescent="0.3">
      <c r="A16" s="65"/>
      <c r="B16" s="65"/>
      <c r="C16" s="125">
        <v>1</v>
      </c>
      <c r="D16" s="121" t="s">
        <v>61</v>
      </c>
      <c r="E16" s="39">
        <f>7003620*5</f>
        <v>35018100</v>
      </c>
      <c r="F16" s="76"/>
      <c r="G16" s="78">
        <v>1</v>
      </c>
      <c r="H16" s="38">
        <f t="shared" si="0"/>
        <v>35018100</v>
      </c>
      <c r="I16" s="66"/>
      <c r="J16" s="6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</row>
    <row r="17" spans="1:196" s="3" customFormat="1" ht="33.75" customHeight="1" x14ac:dyDescent="0.3">
      <c r="A17" s="65"/>
      <c r="B17" s="65"/>
      <c r="C17" s="125">
        <v>1</v>
      </c>
      <c r="D17" s="121" t="s">
        <v>80</v>
      </c>
      <c r="E17" s="18">
        <f>10505430*5</f>
        <v>52527150</v>
      </c>
      <c r="F17" s="76"/>
      <c r="G17" s="78">
        <v>0.2</v>
      </c>
      <c r="H17" s="38">
        <f t="shared" si="0"/>
        <v>10505430</v>
      </c>
      <c r="I17" s="66"/>
      <c r="J17" s="6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</row>
    <row r="18" spans="1:196" s="3" customFormat="1" ht="37.5" customHeight="1" x14ac:dyDescent="0.3">
      <c r="A18" s="65"/>
      <c r="B18" s="65"/>
      <c r="C18" s="125">
        <v>1</v>
      </c>
      <c r="D18" s="17" t="s">
        <v>78</v>
      </c>
      <c r="E18" s="39">
        <f>8754525*5</f>
        <v>43772625</v>
      </c>
      <c r="F18" s="76"/>
      <c r="G18" s="78">
        <v>0.2</v>
      </c>
      <c r="H18" s="38">
        <f t="shared" si="0"/>
        <v>8754525</v>
      </c>
      <c r="I18" s="66"/>
      <c r="J18" s="6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</row>
    <row r="19" spans="1:196" s="3" customFormat="1" ht="28.5" x14ac:dyDescent="0.3">
      <c r="A19" s="65"/>
      <c r="B19" s="65"/>
      <c r="C19" s="125">
        <v>1</v>
      </c>
      <c r="D19" s="17" t="s">
        <v>62</v>
      </c>
      <c r="E19" s="39">
        <f>7003620*5</f>
        <v>35018100</v>
      </c>
      <c r="F19" s="76"/>
      <c r="G19" s="78">
        <v>0.5</v>
      </c>
      <c r="H19" s="38">
        <f t="shared" si="0"/>
        <v>17509050</v>
      </c>
      <c r="I19" s="66"/>
      <c r="J19" s="6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</row>
    <row r="20" spans="1:196" s="3" customFormat="1" ht="28.5" x14ac:dyDescent="0.3">
      <c r="A20" s="65"/>
      <c r="B20" s="65"/>
      <c r="C20" s="125">
        <v>1</v>
      </c>
      <c r="D20" s="17" t="s">
        <v>63</v>
      </c>
      <c r="E20" s="39">
        <f>6225534.83*5</f>
        <v>31127674.149999999</v>
      </c>
      <c r="F20" s="76"/>
      <c r="G20" s="78">
        <v>0.33125256669388509</v>
      </c>
      <c r="H20" s="38">
        <f t="shared" si="0"/>
        <v>10311121.957398398</v>
      </c>
      <c r="I20" s="66"/>
      <c r="J20" s="6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</row>
    <row r="21" spans="1:196" s="3" customFormat="1" ht="28.5" x14ac:dyDescent="0.3">
      <c r="A21" s="65"/>
      <c r="B21" s="65"/>
      <c r="C21" s="125">
        <v>1</v>
      </c>
      <c r="D21" s="17" t="s">
        <v>79</v>
      </c>
      <c r="E21" s="39">
        <f>8754525*5</f>
        <v>43772625</v>
      </c>
      <c r="F21" s="76"/>
      <c r="G21" s="78">
        <v>0.2</v>
      </c>
      <c r="H21" s="38">
        <f t="shared" ref="H21" si="1">(C21*((E21)+(F21))*G21)</f>
        <v>8754525</v>
      </c>
      <c r="I21" s="66"/>
      <c r="J21" s="6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</row>
    <row r="22" spans="1:196" s="3" customFormat="1" x14ac:dyDescent="0.3">
      <c r="A22" s="65"/>
      <c r="B22" s="65"/>
      <c r="C22" s="149" t="s">
        <v>21</v>
      </c>
      <c r="D22" s="150"/>
      <c r="E22" s="150"/>
      <c r="F22" s="150"/>
      <c r="G22" s="150"/>
      <c r="H22" s="151"/>
      <c r="I22" s="66"/>
      <c r="J22" s="6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</row>
    <row r="23" spans="1:196" s="3" customFormat="1" x14ac:dyDescent="0.3">
      <c r="A23" s="65"/>
      <c r="B23" s="65"/>
      <c r="C23" s="99"/>
      <c r="D23" s="75"/>
      <c r="E23" s="75"/>
      <c r="F23" s="18"/>
      <c r="G23" s="19"/>
      <c r="H23" s="38"/>
      <c r="I23" s="66"/>
      <c r="J23" s="6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</row>
    <row r="24" spans="1:196" s="3" customFormat="1" x14ac:dyDescent="0.3">
      <c r="A24" s="65"/>
      <c r="B24" s="65"/>
      <c r="C24" s="37"/>
      <c r="D24" s="40"/>
      <c r="E24" s="39"/>
      <c r="F24" s="18"/>
      <c r="G24" s="19"/>
      <c r="H24" s="38"/>
      <c r="I24" s="66"/>
      <c r="J24" s="6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</row>
    <row r="25" spans="1:196" s="3" customFormat="1" x14ac:dyDescent="0.3">
      <c r="A25" s="65"/>
      <c r="B25" s="65"/>
      <c r="C25" s="149" t="s">
        <v>22</v>
      </c>
      <c r="D25" s="150"/>
      <c r="E25" s="150"/>
      <c r="F25" s="150"/>
      <c r="G25" s="150"/>
      <c r="H25" s="151"/>
      <c r="I25" s="66"/>
      <c r="J25" s="6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</row>
    <row r="26" spans="1:196" s="3" customFormat="1" x14ac:dyDescent="0.3">
      <c r="A26" s="65"/>
      <c r="B26" s="65"/>
      <c r="C26" s="37"/>
      <c r="D26" s="86"/>
      <c r="E26" s="85"/>
      <c r="F26" s="18"/>
      <c r="G26" s="78"/>
      <c r="H26" s="38"/>
      <c r="I26" s="66"/>
      <c r="J26" s="6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</row>
    <row r="27" spans="1:196" s="3" customFormat="1" x14ac:dyDescent="0.3">
      <c r="A27" s="65"/>
      <c r="B27" s="65"/>
      <c r="C27" s="37"/>
      <c r="D27" s="40"/>
      <c r="E27" s="39"/>
      <c r="F27" s="18"/>
      <c r="G27" s="19"/>
      <c r="H27" s="38"/>
      <c r="I27" s="66"/>
      <c r="J27" s="6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</row>
    <row r="28" spans="1:196" s="3" customFormat="1" x14ac:dyDescent="0.3">
      <c r="A28" s="65"/>
      <c r="B28" s="65"/>
      <c r="C28" s="149" t="s">
        <v>23</v>
      </c>
      <c r="D28" s="150"/>
      <c r="E28" s="150"/>
      <c r="F28" s="150"/>
      <c r="G28" s="150"/>
      <c r="H28" s="151"/>
      <c r="I28" s="66"/>
      <c r="J28" s="6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</row>
    <row r="29" spans="1:196" s="3" customFormat="1" x14ac:dyDescent="0.3">
      <c r="A29" s="65"/>
      <c r="B29" s="65"/>
      <c r="C29" s="37"/>
      <c r="D29" s="40"/>
      <c r="E29" s="39"/>
      <c r="F29" s="18"/>
      <c r="G29" s="19"/>
      <c r="H29" s="38"/>
      <c r="I29" s="66"/>
      <c r="J29" s="6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</row>
    <row r="30" spans="1:196" s="3" customFormat="1" x14ac:dyDescent="0.3">
      <c r="A30" s="65"/>
      <c r="B30" s="65"/>
      <c r="C30" s="37"/>
      <c r="D30" s="40"/>
      <c r="E30" s="39"/>
      <c r="F30" s="18"/>
      <c r="G30" s="19"/>
      <c r="H30" s="38"/>
      <c r="I30" s="66"/>
      <c r="J30" s="7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</row>
    <row r="31" spans="1:196" s="3" customFormat="1" x14ac:dyDescent="0.3">
      <c r="A31" s="65"/>
      <c r="B31" s="65"/>
      <c r="C31" s="149" t="s">
        <v>24</v>
      </c>
      <c r="D31" s="150"/>
      <c r="E31" s="150"/>
      <c r="F31" s="150"/>
      <c r="G31" s="150"/>
      <c r="H31" s="151"/>
      <c r="I31" s="66"/>
      <c r="J31" s="7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</row>
    <row r="32" spans="1:196" s="3" customFormat="1" ht="16.5" customHeight="1" x14ac:dyDescent="0.25">
      <c r="A32" s="65"/>
      <c r="B32" s="65"/>
      <c r="C32" s="16"/>
      <c r="D32" s="17"/>
      <c r="E32" s="18"/>
      <c r="F32" s="18"/>
      <c r="G32" s="19"/>
      <c r="H32" s="20"/>
      <c r="I32" s="95"/>
      <c r="J32" s="6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</row>
    <row r="33" spans="1:196" s="3" customFormat="1" x14ac:dyDescent="0.3">
      <c r="A33" s="65"/>
      <c r="B33" s="65"/>
      <c r="C33" s="37"/>
      <c r="D33" s="40"/>
      <c r="E33" s="39"/>
      <c r="F33" s="18"/>
      <c r="G33" s="19"/>
      <c r="H33" s="38"/>
      <c r="I33" s="66"/>
      <c r="J33" s="6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</row>
    <row r="34" spans="1:196" s="3" customFormat="1" x14ac:dyDescent="0.3">
      <c r="A34" s="65"/>
      <c r="B34" s="65"/>
      <c r="C34" s="128" t="s">
        <v>25</v>
      </c>
      <c r="D34" s="129"/>
      <c r="E34" s="129"/>
      <c r="F34" s="129"/>
      <c r="G34" s="130"/>
      <c r="H34" s="100">
        <f>H15+H16+H17+H18+H19+H20+H26+H21</f>
        <v>101883471.4573984</v>
      </c>
      <c r="I34" s="66"/>
      <c r="J34" s="6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</row>
    <row r="35" spans="1:196" s="3" customFormat="1" x14ac:dyDescent="0.3">
      <c r="A35" s="65"/>
      <c r="B35" s="65"/>
      <c r="C35" s="128" t="s">
        <v>26</v>
      </c>
      <c r="D35" s="129"/>
      <c r="E35" s="129"/>
      <c r="F35" s="129"/>
      <c r="G35" s="130"/>
      <c r="H35" s="77">
        <v>2.2000000000000002</v>
      </c>
      <c r="I35" s="66"/>
      <c r="J35" s="6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</row>
    <row r="36" spans="1:196" s="3" customFormat="1" ht="30" customHeight="1" thickBot="1" x14ac:dyDescent="0.35">
      <c r="A36" s="65"/>
      <c r="B36" s="65"/>
      <c r="C36" s="131" t="s">
        <v>27</v>
      </c>
      <c r="D36" s="132"/>
      <c r="E36" s="132"/>
      <c r="F36" s="132"/>
      <c r="G36" s="133"/>
      <c r="H36" s="101">
        <f>H34*H35</f>
        <v>224143637.20627651</v>
      </c>
      <c r="I36" s="66"/>
      <c r="J36" s="73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</row>
    <row r="37" spans="1:196" s="3" customFormat="1" x14ac:dyDescent="0.3">
      <c r="A37" s="65"/>
      <c r="B37" s="65"/>
      <c r="C37" s="134" t="s">
        <v>6</v>
      </c>
      <c r="D37" s="136" t="s">
        <v>28</v>
      </c>
      <c r="E37" s="138" t="s">
        <v>29</v>
      </c>
      <c r="F37" s="41" t="s">
        <v>30</v>
      </c>
      <c r="G37" s="140" t="s">
        <v>31</v>
      </c>
      <c r="H37" s="42" t="s">
        <v>11</v>
      </c>
      <c r="I37" s="66"/>
      <c r="J37" s="6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</row>
    <row r="38" spans="1:196" s="3" customFormat="1" x14ac:dyDescent="0.3">
      <c r="A38" s="65"/>
      <c r="B38" s="65"/>
      <c r="C38" s="135"/>
      <c r="D38" s="136"/>
      <c r="E38" s="138"/>
      <c r="F38" s="32" t="s">
        <v>32</v>
      </c>
      <c r="G38" s="141"/>
      <c r="H38" s="33" t="s">
        <v>13</v>
      </c>
      <c r="I38" s="66"/>
      <c r="J38" s="6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</row>
    <row r="39" spans="1:196" s="3" customFormat="1" ht="17.25" thickBot="1" x14ac:dyDescent="0.35">
      <c r="A39" s="65"/>
      <c r="B39" s="65"/>
      <c r="C39" s="34" t="s">
        <v>33</v>
      </c>
      <c r="D39" s="137"/>
      <c r="E39" s="139"/>
      <c r="F39" s="35" t="s">
        <v>34</v>
      </c>
      <c r="G39" s="35" t="s">
        <v>35</v>
      </c>
      <c r="H39" s="36" t="s">
        <v>36</v>
      </c>
      <c r="I39" s="66"/>
      <c r="J39" s="73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</row>
    <row r="40" spans="1:196" s="3" customFormat="1" x14ac:dyDescent="0.3">
      <c r="A40" s="65"/>
      <c r="B40" s="65"/>
      <c r="C40" s="146" t="s">
        <v>37</v>
      </c>
      <c r="D40" s="147"/>
      <c r="E40" s="147"/>
      <c r="F40" s="147"/>
      <c r="G40" s="147"/>
      <c r="H40" s="148"/>
      <c r="I40" s="66"/>
      <c r="J40" s="7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</row>
    <row r="41" spans="1:196" s="3" customFormat="1" x14ac:dyDescent="0.3">
      <c r="A41" s="65"/>
      <c r="B41" s="65"/>
      <c r="C41" s="149" t="s">
        <v>38</v>
      </c>
      <c r="D41" s="150"/>
      <c r="E41" s="150"/>
      <c r="F41" s="150"/>
      <c r="G41" s="150"/>
      <c r="H41" s="151"/>
      <c r="I41" s="66"/>
      <c r="J41" s="6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</row>
    <row r="42" spans="1:196" s="3" customFormat="1" x14ac:dyDescent="0.3">
      <c r="A42" s="65"/>
      <c r="B42" s="65"/>
      <c r="C42" s="37"/>
      <c r="D42" s="17"/>
      <c r="E42" s="43"/>
      <c r="F42" s="39"/>
      <c r="G42" s="44"/>
      <c r="H42" s="38"/>
      <c r="I42" s="66"/>
      <c r="J42" s="6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</row>
    <row r="43" spans="1:196" s="3" customFormat="1" x14ac:dyDescent="0.3">
      <c r="A43" s="65"/>
      <c r="B43" s="65"/>
      <c r="C43" s="37"/>
      <c r="D43" s="17"/>
      <c r="E43" s="43"/>
      <c r="F43" s="39"/>
      <c r="G43" s="44"/>
      <c r="H43" s="38"/>
      <c r="I43" s="66"/>
      <c r="J43" s="6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</row>
    <row r="44" spans="1:196" s="3" customFormat="1" x14ac:dyDescent="0.3">
      <c r="A44" s="65"/>
      <c r="B44" s="65"/>
      <c r="C44" s="152" t="s">
        <v>39</v>
      </c>
      <c r="D44" s="153"/>
      <c r="E44" s="153"/>
      <c r="F44" s="153"/>
      <c r="G44" s="153"/>
      <c r="H44" s="154"/>
      <c r="I44" s="66"/>
      <c r="J44" s="6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</row>
    <row r="45" spans="1:196" s="3" customFormat="1" x14ac:dyDescent="0.3">
      <c r="A45" s="65"/>
      <c r="B45" s="65"/>
      <c r="C45" s="37"/>
      <c r="D45" s="45"/>
      <c r="E45" s="43"/>
      <c r="F45" s="46"/>
      <c r="G45" s="44"/>
      <c r="H45" s="38"/>
      <c r="I45" s="66"/>
      <c r="J45" s="66"/>
      <c r="K45" s="1"/>
      <c r="L45" s="1"/>
      <c r="M45" s="1"/>
      <c r="N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</row>
    <row r="46" spans="1:196" s="3" customFormat="1" x14ac:dyDescent="0.3">
      <c r="A46" s="65"/>
      <c r="B46" s="65"/>
      <c r="C46" s="37"/>
      <c r="D46" s="17"/>
      <c r="E46" s="43"/>
      <c r="F46" s="39"/>
      <c r="G46" s="44"/>
      <c r="H46" s="38"/>
      <c r="I46" s="66"/>
      <c r="J46" s="66"/>
      <c r="K46" s="1"/>
      <c r="L46" s="1"/>
      <c r="M46" s="1"/>
      <c r="N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</row>
    <row r="47" spans="1:196" s="3" customFormat="1" x14ac:dyDescent="0.3">
      <c r="A47" s="65"/>
      <c r="B47" s="65"/>
      <c r="C47" s="149" t="s">
        <v>40</v>
      </c>
      <c r="D47" s="150"/>
      <c r="E47" s="150"/>
      <c r="F47" s="150"/>
      <c r="G47" s="150"/>
      <c r="H47" s="151"/>
      <c r="I47" s="66"/>
      <c r="J47" s="66"/>
      <c r="K47" s="1"/>
      <c r="L47" s="1"/>
      <c r="M47" s="1"/>
      <c r="N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</row>
    <row r="48" spans="1:196" s="3" customFormat="1" x14ac:dyDescent="0.3">
      <c r="A48" s="65"/>
      <c r="B48" s="65"/>
      <c r="C48" s="125">
        <v>5</v>
      </c>
      <c r="D48" s="79" t="s">
        <v>75</v>
      </c>
      <c r="E48" s="82" t="s">
        <v>50</v>
      </c>
      <c r="F48" s="80">
        <v>600000</v>
      </c>
      <c r="G48" s="81">
        <v>1</v>
      </c>
      <c r="H48" s="104">
        <f>+F48*G48*C48</f>
        <v>3000000</v>
      </c>
      <c r="I48" s="66"/>
      <c r="J48" s="66"/>
      <c r="K48" s="1"/>
      <c r="L48" s="113"/>
      <c r="M48" s="1"/>
      <c r="N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</row>
    <row r="49" spans="1:196" s="3" customFormat="1" x14ac:dyDescent="0.3">
      <c r="A49" s="65"/>
      <c r="B49" s="65"/>
      <c r="C49" s="125">
        <v>5</v>
      </c>
      <c r="D49" s="79" t="s">
        <v>77</v>
      </c>
      <c r="E49" s="82" t="s">
        <v>50</v>
      </c>
      <c r="F49" s="80">
        <v>400000</v>
      </c>
      <c r="G49" s="81">
        <v>1</v>
      </c>
      <c r="H49" s="104">
        <f>+F49*G49*C49</f>
        <v>2000000</v>
      </c>
      <c r="I49" s="66"/>
      <c r="J49" s="66"/>
      <c r="K49" s="1"/>
      <c r="L49" s="113"/>
      <c r="M49" s="1"/>
      <c r="N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</row>
    <row r="50" spans="1:196" s="3" customFormat="1" ht="57" x14ac:dyDescent="0.3">
      <c r="A50" s="65"/>
      <c r="B50" s="65"/>
      <c r="C50" s="125">
        <v>4</v>
      </c>
      <c r="D50" s="79" t="s">
        <v>57</v>
      </c>
      <c r="E50" s="82" t="s">
        <v>51</v>
      </c>
      <c r="F50" s="80">
        <v>3000000</v>
      </c>
      <c r="G50" s="81">
        <v>0.5</v>
      </c>
      <c r="H50" s="104">
        <f>+F50*G50*C50</f>
        <v>6000000</v>
      </c>
      <c r="I50" s="66"/>
      <c r="J50" s="66"/>
      <c r="K50" s="1"/>
      <c r="L50" s="113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</row>
    <row r="51" spans="1:196" s="3" customFormat="1" ht="16.5" customHeight="1" x14ac:dyDescent="0.3">
      <c r="A51" s="65"/>
      <c r="B51" s="65"/>
      <c r="C51" s="125">
        <v>5</v>
      </c>
      <c r="D51" s="79" t="s">
        <v>56</v>
      </c>
      <c r="E51" s="82" t="s">
        <v>50</v>
      </c>
      <c r="F51" s="80">
        <v>2000000</v>
      </c>
      <c r="G51" s="81">
        <v>0.5</v>
      </c>
      <c r="H51" s="104">
        <f>+F51*G51*C51</f>
        <v>5000000</v>
      </c>
      <c r="I51" s="92"/>
      <c r="J51" s="73"/>
      <c r="K51" s="1"/>
      <c r="L51" s="113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</row>
    <row r="52" spans="1:196" s="3" customFormat="1" ht="44.25" customHeight="1" x14ac:dyDescent="0.25">
      <c r="A52" s="65"/>
      <c r="B52" s="65"/>
      <c r="C52" s="125">
        <v>5</v>
      </c>
      <c r="D52" s="79" t="s">
        <v>52</v>
      </c>
      <c r="E52" s="82" t="s">
        <v>50</v>
      </c>
      <c r="F52" s="114">
        <v>3000000</v>
      </c>
      <c r="G52" s="81">
        <v>0.5</v>
      </c>
      <c r="H52" s="104">
        <f>+F52*G52*C52</f>
        <v>7500000</v>
      </c>
      <c r="I52" s="93"/>
      <c r="J52" s="66"/>
      <c r="K52" s="6"/>
      <c r="L52" s="113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</row>
    <row r="53" spans="1:196" s="3" customFormat="1" x14ac:dyDescent="0.25">
      <c r="A53" s="65"/>
      <c r="B53" s="65"/>
      <c r="C53" s="155"/>
      <c r="D53" s="156"/>
      <c r="E53" s="156"/>
      <c r="F53" s="156"/>
      <c r="G53" s="156"/>
      <c r="H53" s="87"/>
      <c r="I53" s="96"/>
      <c r="J53" s="66"/>
      <c r="K53" s="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</row>
    <row r="54" spans="1:196" s="3" customFormat="1" ht="17.25" thickBot="1" x14ac:dyDescent="0.3">
      <c r="A54" s="65"/>
      <c r="B54" s="65"/>
      <c r="C54" s="37"/>
      <c r="D54" s="45"/>
      <c r="E54" s="43"/>
      <c r="F54" s="46"/>
      <c r="G54" s="44"/>
      <c r="H54" s="38"/>
      <c r="I54" s="93"/>
      <c r="J54" s="73"/>
      <c r="K54" s="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</row>
    <row r="55" spans="1:196" s="3" customFormat="1" x14ac:dyDescent="0.3">
      <c r="A55" s="65"/>
      <c r="B55" s="65"/>
      <c r="C55" s="157" t="s">
        <v>41</v>
      </c>
      <c r="D55" s="158"/>
      <c r="E55" s="158"/>
      <c r="F55" s="158"/>
      <c r="G55" s="159"/>
      <c r="H55" s="47">
        <f>ROUND(+H50+H51+H52+H48+H49,2)</f>
        <v>23500000</v>
      </c>
      <c r="I55" s="97"/>
      <c r="J55" s="73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</row>
    <row r="56" spans="1:196" s="3" customFormat="1" x14ac:dyDescent="0.3">
      <c r="A56" s="65"/>
      <c r="B56" s="65"/>
      <c r="C56" s="128" t="s">
        <v>42</v>
      </c>
      <c r="D56" s="129"/>
      <c r="E56" s="129"/>
      <c r="F56" s="129"/>
      <c r="G56" s="130"/>
      <c r="H56" s="48">
        <f>H36</f>
        <v>224143637.20627651</v>
      </c>
      <c r="I56" s="98"/>
      <c r="J56" s="66"/>
      <c r="K56" s="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</row>
    <row r="57" spans="1:196" x14ac:dyDescent="0.3">
      <c r="A57" s="65"/>
      <c r="B57" s="65"/>
      <c r="C57" s="128" t="s">
        <v>43</v>
      </c>
      <c r="D57" s="129"/>
      <c r="E57" s="129"/>
      <c r="F57" s="129"/>
      <c r="G57" s="130"/>
      <c r="H57" s="77">
        <v>0</v>
      </c>
      <c r="I57" s="66"/>
      <c r="J57" s="66"/>
    </row>
    <row r="58" spans="1:196" x14ac:dyDescent="0.3">
      <c r="A58" s="65"/>
      <c r="B58" s="65"/>
      <c r="C58" s="128" t="s">
        <v>44</v>
      </c>
      <c r="D58" s="129"/>
      <c r="E58" s="129"/>
      <c r="F58" s="129"/>
      <c r="G58" s="130"/>
      <c r="H58" s="48">
        <f>H55+H56</f>
        <v>247643637.20627651</v>
      </c>
      <c r="I58" s="66"/>
      <c r="J58" s="74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</row>
    <row r="59" spans="1:196" x14ac:dyDescent="0.3">
      <c r="A59" s="65"/>
      <c r="B59" s="65"/>
      <c r="C59" s="128" t="s">
        <v>45</v>
      </c>
      <c r="D59" s="129"/>
      <c r="E59" s="129"/>
      <c r="F59" s="129"/>
      <c r="G59" s="130"/>
      <c r="H59" s="49">
        <f>ROUND(H58*19%,0)</f>
        <v>47052291</v>
      </c>
      <c r="I59" s="66"/>
      <c r="J59" s="74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</row>
    <row r="60" spans="1:196" ht="17.25" thickBot="1" x14ac:dyDescent="0.35">
      <c r="A60" s="65"/>
      <c r="B60" s="65"/>
      <c r="C60" s="131" t="s">
        <v>46</v>
      </c>
      <c r="D60" s="132"/>
      <c r="E60" s="132"/>
      <c r="F60" s="132"/>
      <c r="G60" s="133"/>
      <c r="H60" s="50">
        <f>ROUNDDOWN(H58+H59,0)</f>
        <v>294695928</v>
      </c>
      <c r="I60" s="66"/>
      <c r="J60" s="67"/>
      <c r="K60" s="9"/>
      <c r="L60" s="50">
        <v>294695928</v>
      </c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</row>
    <row r="61" spans="1:196" ht="17.25" thickBot="1" x14ac:dyDescent="0.35">
      <c r="A61" s="65"/>
      <c r="B61" s="65"/>
      <c r="C61" s="118"/>
      <c r="D61" s="119"/>
      <c r="E61" s="119"/>
      <c r="F61" s="119"/>
      <c r="G61" s="119"/>
      <c r="H61" s="120"/>
      <c r="I61" s="66"/>
      <c r="J61" s="67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</row>
    <row r="62" spans="1:196" ht="45" customHeight="1" thickBot="1" x14ac:dyDescent="0.35">
      <c r="A62" s="65"/>
      <c r="B62" s="65"/>
      <c r="C62" s="185" t="s">
        <v>67</v>
      </c>
      <c r="D62" s="186"/>
      <c r="E62" s="186"/>
      <c r="F62" s="186"/>
      <c r="G62" s="186"/>
      <c r="H62" s="187"/>
      <c r="I62" s="66"/>
      <c r="J62" s="67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</row>
    <row r="63" spans="1:196" ht="17.25" thickBot="1" x14ac:dyDescent="0.35">
      <c r="A63" s="65"/>
      <c r="B63" s="65"/>
      <c r="C63" s="118"/>
      <c r="D63" s="119"/>
      <c r="E63" s="119"/>
      <c r="F63" s="119"/>
      <c r="G63" s="119"/>
      <c r="H63" s="120"/>
      <c r="I63" s="66"/>
      <c r="J63" s="67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</row>
    <row r="64" spans="1:196" x14ac:dyDescent="0.3">
      <c r="A64" s="65"/>
      <c r="B64" s="65"/>
      <c r="C64" s="51"/>
      <c r="D64" s="52"/>
      <c r="E64" s="52"/>
      <c r="F64" s="52"/>
      <c r="G64" s="52"/>
      <c r="H64" s="89"/>
      <c r="I64" s="66"/>
      <c r="J64" s="67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</row>
    <row r="65" spans="1:196" x14ac:dyDescent="0.3">
      <c r="A65" s="65"/>
      <c r="B65" s="65"/>
      <c r="C65" s="183" t="s">
        <v>47</v>
      </c>
      <c r="D65" s="184"/>
      <c r="E65" s="54"/>
      <c r="F65" s="55"/>
      <c r="G65" s="56"/>
      <c r="H65" s="88"/>
      <c r="I65" s="66"/>
      <c r="J65" s="67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</row>
    <row r="66" spans="1:196" x14ac:dyDescent="0.3">
      <c r="A66" s="65"/>
      <c r="B66" s="65"/>
      <c r="C66" s="21"/>
      <c r="D66" s="22"/>
      <c r="E66" s="22"/>
      <c r="F66" s="23"/>
      <c r="G66" s="24"/>
      <c r="H66" s="90"/>
      <c r="I66" s="66"/>
      <c r="J66" s="13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</row>
    <row r="67" spans="1:196" ht="16.5" customHeight="1" x14ac:dyDescent="0.3">
      <c r="A67" s="65"/>
      <c r="B67" s="65"/>
      <c r="C67" s="25"/>
      <c r="D67" s="26"/>
      <c r="E67" s="22"/>
      <c r="F67" s="27"/>
      <c r="G67" s="28"/>
      <c r="H67" s="29"/>
      <c r="I67" s="66"/>
      <c r="J67" s="13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</row>
    <row r="68" spans="1:196" ht="17.25" thickBot="1" x14ac:dyDescent="0.35">
      <c r="A68" s="68"/>
      <c r="B68" s="68"/>
      <c r="C68" s="142" t="s">
        <v>48</v>
      </c>
      <c r="D68" s="143"/>
      <c r="E68" s="143"/>
      <c r="F68" s="181" t="s">
        <v>49</v>
      </c>
      <c r="G68" s="181"/>
      <c r="H68" s="182"/>
      <c r="I68" s="70"/>
      <c r="J68" s="70"/>
    </row>
    <row r="69" spans="1:196" x14ac:dyDescent="0.3">
      <c r="I69" s="1"/>
    </row>
    <row r="70" spans="1:196" x14ac:dyDescent="0.3">
      <c r="H70" s="122">
        <v>331774515</v>
      </c>
      <c r="I70" s="1"/>
    </row>
    <row r="71" spans="1:196" x14ac:dyDescent="0.3">
      <c r="H71" s="112" t="str">
        <f>IF(H60 &lt;= H70, "Cumple", "No cumple, es mayor")</f>
        <v>Cumple</v>
      </c>
      <c r="I71" s="1"/>
    </row>
    <row r="72" spans="1:196" x14ac:dyDescent="0.3">
      <c r="H72" s="117">
        <f>H60/1750905</f>
        <v>168.31063250147781</v>
      </c>
      <c r="I72" s="1"/>
    </row>
    <row r="73" spans="1:196" x14ac:dyDescent="0.3">
      <c r="I73" s="1"/>
    </row>
    <row r="74" spans="1:196" s="1" customFormat="1" x14ac:dyDescent="0.3">
      <c r="B74" s="2"/>
      <c r="C74" s="8"/>
      <c r="D74" s="10"/>
      <c r="E74" s="10"/>
      <c r="F74" s="11"/>
      <c r="H74" s="1">
        <f>+H60/1750905</f>
        <v>168.31063250147781</v>
      </c>
    </row>
    <row r="75" spans="1:196" s="1" customFormat="1" x14ac:dyDescent="0.3">
      <c r="C75" s="8"/>
      <c r="D75" s="10"/>
      <c r="E75" s="10"/>
      <c r="F75" s="11"/>
    </row>
    <row r="76" spans="1:196" s="1" customFormat="1" x14ac:dyDescent="0.3">
      <c r="C76" s="8"/>
      <c r="D76" s="10"/>
      <c r="E76" s="10"/>
      <c r="F76" s="11"/>
    </row>
    <row r="77" spans="1:196" s="1" customFormat="1" x14ac:dyDescent="0.3">
      <c r="C77" s="8"/>
      <c r="D77" s="10"/>
      <c r="E77" s="10"/>
      <c r="F77" s="11"/>
    </row>
    <row r="78" spans="1:196" s="1" customFormat="1" x14ac:dyDescent="0.3">
      <c r="C78" s="8"/>
      <c r="D78" s="10"/>
      <c r="E78" s="10"/>
      <c r="F78" s="11"/>
    </row>
    <row r="79" spans="1:196" s="1" customFormat="1" x14ac:dyDescent="0.3">
      <c r="C79" s="8"/>
      <c r="D79" s="10"/>
      <c r="E79" s="10"/>
      <c r="F79" s="11"/>
    </row>
    <row r="80" spans="1:196" s="1" customFormat="1" x14ac:dyDescent="0.3">
      <c r="C80" s="8"/>
      <c r="D80" s="10"/>
      <c r="E80" s="10"/>
      <c r="F80" s="11"/>
    </row>
    <row r="81" spans="3:6" s="1" customFormat="1" x14ac:dyDescent="0.3">
      <c r="C81" s="8"/>
      <c r="D81" s="10"/>
      <c r="E81" s="10"/>
      <c r="F81" s="11"/>
    </row>
    <row r="82" spans="3:6" s="1" customFormat="1" x14ac:dyDescent="0.3">
      <c r="C82" s="8"/>
      <c r="D82" s="10"/>
      <c r="E82" s="10"/>
      <c r="F82" s="11"/>
    </row>
    <row r="83" spans="3:6" s="1" customFormat="1" x14ac:dyDescent="0.3">
      <c r="C83" s="8"/>
      <c r="D83" s="10"/>
      <c r="E83" s="10"/>
      <c r="F83" s="11"/>
    </row>
    <row r="84" spans="3:6" s="1" customFormat="1" x14ac:dyDescent="0.3">
      <c r="C84" s="8"/>
      <c r="D84" s="10"/>
      <c r="E84" s="10"/>
      <c r="F84" s="11"/>
    </row>
    <row r="85" spans="3:6" s="1" customFormat="1" x14ac:dyDescent="0.3">
      <c r="C85" s="8"/>
      <c r="D85" s="10"/>
      <c r="E85" s="10"/>
      <c r="F85" s="11"/>
    </row>
    <row r="86" spans="3:6" s="1" customFormat="1" x14ac:dyDescent="0.3">
      <c r="C86" s="8"/>
      <c r="D86" s="10"/>
      <c r="E86" s="10"/>
      <c r="F86" s="11"/>
    </row>
    <row r="87" spans="3:6" s="1" customFormat="1" x14ac:dyDescent="0.3">
      <c r="C87" s="8"/>
      <c r="D87" s="10"/>
      <c r="E87" s="10"/>
      <c r="F87" s="11"/>
    </row>
    <row r="88" spans="3:6" s="1" customFormat="1" x14ac:dyDescent="0.3">
      <c r="C88" s="8"/>
      <c r="D88" s="10"/>
      <c r="E88" s="10"/>
      <c r="F88" s="11"/>
    </row>
    <row r="89" spans="3:6" s="1" customFormat="1" x14ac:dyDescent="0.3">
      <c r="C89" s="8"/>
      <c r="D89" s="10"/>
      <c r="E89" s="10"/>
      <c r="F89" s="11"/>
    </row>
    <row r="90" spans="3:6" s="1" customFormat="1" x14ac:dyDescent="0.3">
      <c r="C90" s="8"/>
      <c r="D90" s="10"/>
      <c r="E90" s="10"/>
      <c r="F90" s="11"/>
    </row>
    <row r="91" spans="3:6" s="1" customFormat="1" x14ac:dyDescent="0.3">
      <c r="C91" s="8"/>
      <c r="D91" s="10"/>
      <c r="E91" s="10"/>
      <c r="F91" s="11"/>
    </row>
    <row r="92" spans="3:6" s="1" customFormat="1" x14ac:dyDescent="0.3">
      <c r="C92" s="8"/>
      <c r="D92" s="10"/>
      <c r="E92" s="10"/>
      <c r="F92" s="11"/>
    </row>
    <row r="93" spans="3:6" s="1" customFormat="1" x14ac:dyDescent="0.3">
      <c r="C93" s="8"/>
      <c r="D93" s="10"/>
      <c r="E93" s="10"/>
      <c r="F93" s="11"/>
    </row>
    <row r="94" spans="3:6" s="1" customFormat="1" x14ac:dyDescent="0.3">
      <c r="C94" s="8"/>
      <c r="D94" s="10"/>
      <c r="E94" s="10"/>
      <c r="F94" s="11"/>
    </row>
    <row r="95" spans="3:6" s="1" customFormat="1" x14ac:dyDescent="0.3">
      <c r="C95" s="8"/>
      <c r="D95" s="10"/>
      <c r="E95" s="10"/>
      <c r="F95" s="11"/>
    </row>
    <row r="96" spans="3:6" s="1" customFormat="1" x14ac:dyDescent="0.3">
      <c r="C96" s="8"/>
      <c r="D96" s="10"/>
      <c r="E96" s="10"/>
      <c r="F96" s="11"/>
    </row>
    <row r="97" spans="3:6" s="1" customFormat="1" x14ac:dyDescent="0.3">
      <c r="C97" s="8"/>
      <c r="D97" s="10"/>
      <c r="E97" s="10"/>
      <c r="F97" s="11"/>
    </row>
    <row r="98" spans="3:6" s="1" customFormat="1" x14ac:dyDescent="0.3">
      <c r="C98" s="8"/>
      <c r="D98" s="10"/>
      <c r="E98" s="10"/>
      <c r="F98" s="11"/>
    </row>
    <row r="99" spans="3:6" s="1" customFormat="1" x14ac:dyDescent="0.3">
      <c r="C99" s="8"/>
      <c r="D99" s="10"/>
      <c r="E99" s="10"/>
      <c r="F99" s="11"/>
    </row>
    <row r="100" spans="3:6" s="1" customFormat="1" x14ac:dyDescent="0.3">
      <c r="C100" s="8"/>
      <c r="D100" s="10"/>
      <c r="E100" s="10"/>
      <c r="F100" s="11"/>
    </row>
    <row r="101" spans="3:6" s="1" customFormat="1" x14ac:dyDescent="0.3">
      <c r="C101" s="8"/>
      <c r="D101" s="10"/>
      <c r="E101" s="10"/>
      <c r="F101" s="11"/>
    </row>
    <row r="102" spans="3:6" s="1" customFormat="1" x14ac:dyDescent="0.3">
      <c r="C102" s="8"/>
      <c r="D102" s="10"/>
      <c r="E102" s="10"/>
      <c r="F102" s="11"/>
    </row>
    <row r="103" spans="3:6" s="1" customFormat="1" x14ac:dyDescent="0.3">
      <c r="C103" s="8"/>
      <c r="D103" s="10"/>
      <c r="E103" s="10"/>
      <c r="F103" s="11"/>
    </row>
    <row r="104" spans="3:6" s="1" customFormat="1" x14ac:dyDescent="0.3">
      <c r="C104" s="8"/>
      <c r="D104" s="10"/>
      <c r="E104" s="10"/>
      <c r="F104" s="11"/>
    </row>
    <row r="105" spans="3:6" s="1" customFormat="1" x14ac:dyDescent="0.3">
      <c r="C105" s="8"/>
      <c r="D105" s="10"/>
      <c r="E105" s="10"/>
      <c r="F105" s="11"/>
    </row>
    <row r="106" spans="3:6" s="1" customFormat="1" x14ac:dyDescent="0.3">
      <c r="C106" s="8"/>
      <c r="D106" s="10"/>
      <c r="E106" s="10"/>
      <c r="F106" s="11"/>
    </row>
    <row r="107" spans="3:6" s="1" customFormat="1" x14ac:dyDescent="0.3">
      <c r="C107" s="8"/>
      <c r="D107" s="10"/>
      <c r="E107" s="10"/>
      <c r="F107" s="11"/>
    </row>
    <row r="108" spans="3:6" s="1" customFormat="1" x14ac:dyDescent="0.3">
      <c r="C108" s="8"/>
      <c r="D108" s="10"/>
      <c r="E108" s="10"/>
      <c r="F108" s="11"/>
    </row>
    <row r="109" spans="3:6" s="1" customFormat="1" x14ac:dyDescent="0.3">
      <c r="C109" s="8"/>
      <c r="D109" s="10"/>
      <c r="E109" s="10"/>
      <c r="F109" s="11"/>
    </row>
    <row r="110" spans="3:6" s="1" customFormat="1" x14ac:dyDescent="0.3">
      <c r="C110" s="8"/>
      <c r="D110" s="10"/>
      <c r="E110" s="10"/>
      <c r="F110" s="11"/>
    </row>
    <row r="111" spans="3:6" s="1" customFormat="1" x14ac:dyDescent="0.3">
      <c r="C111" s="8"/>
      <c r="D111" s="10"/>
      <c r="E111" s="10"/>
      <c r="F111" s="11"/>
    </row>
    <row r="112" spans="3:6" s="1" customFormat="1" x14ac:dyDescent="0.3">
      <c r="C112" s="8"/>
      <c r="D112" s="10"/>
      <c r="E112" s="10"/>
      <c r="F112" s="11"/>
    </row>
    <row r="113" spans="3:6" s="1" customFormat="1" x14ac:dyDescent="0.3">
      <c r="C113" s="8"/>
      <c r="D113" s="10"/>
      <c r="E113" s="10"/>
      <c r="F113" s="11"/>
    </row>
    <row r="114" spans="3:6" s="1" customFormat="1" x14ac:dyDescent="0.3">
      <c r="C114" s="8"/>
      <c r="D114" s="10"/>
      <c r="E114" s="10"/>
      <c r="F114" s="11"/>
    </row>
    <row r="115" spans="3:6" s="1" customFormat="1" x14ac:dyDescent="0.3">
      <c r="C115" s="8"/>
      <c r="D115" s="10"/>
      <c r="E115" s="10"/>
      <c r="F115" s="11"/>
    </row>
    <row r="116" spans="3:6" s="1" customFormat="1" x14ac:dyDescent="0.3">
      <c r="C116" s="8"/>
      <c r="D116" s="10"/>
      <c r="E116" s="10"/>
      <c r="F116" s="11"/>
    </row>
    <row r="117" spans="3:6" s="1" customFormat="1" x14ac:dyDescent="0.3">
      <c r="C117" s="8"/>
      <c r="D117" s="10"/>
      <c r="E117" s="10"/>
      <c r="F117" s="11"/>
    </row>
    <row r="118" spans="3:6" s="1" customFormat="1" x14ac:dyDescent="0.3">
      <c r="C118" s="8"/>
      <c r="D118" s="10"/>
      <c r="E118" s="10"/>
      <c r="F118" s="11"/>
    </row>
    <row r="119" spans="3:6" s="1" customFormat="1" x14ac:dyDescent="0.3">
      <c r="C119" s="8"/>
      <c r="D119" s="10"/>
      <c r="E119" s="10"/>
      <c r="F119" s="11"/>
    </row>
    <row r="120" spans="3:6" s="1" customFormat="1" x14ac:dyDescent="0.3">
      <c r="C120" s="8"/>
      <c r="D120" s="10"/>
      <c r="E120" s="10"/>
      <c r="F120" s="11"/>
    </row>
    <row r="121" spans="3:6" s="1" customFormat="1" x14ac:dyDescent="0.3">
      <c r="C121" s="8"/>
      <c r="D121" s="10"/>
      <c r="E121" s="10"/>
      <c r="F121" s="11"/>
    </row>
    <row r="122" spans="3:6" s="1" customFormat="1" x14ac:dyDescent="0.3">
      <c r="C122" s="8"/>
      <c r="D122" s="10"/>
      <c r="E122" s="10"/>
      <c r="F122" s="11"/>
    </row>
    <row r="123" spans="3:6" s="1" customFormat="1" x14ac:dyDescent="0.3">
      <c r="C123" s="8"/>
      <c r="D123" s="10"/>
      <c r="E123" s="10"/>
      <c r="F123" s="11"/>
    </row>
    <row r="124" spans="3:6" s="1" customFormat="1" x14ac:dyDescent="0.3">
      <c r="C124" s="8"/>
      <c r="D124" s="10"/>
      <c r="E124" s="10"/>
      <c r="F124" s="11"/>
    </row>
    <row r="125" spans="3:6" s="1" customFormat="1" x14ac:dyDescent="0.3">
      <c r="C125" s="8"/>
      <c r="D125" s="10"/>
      <c r="E125" s="10"/>
      <c r="F125" s="11"/>
    </row>
    <row r="126" spans="3:6" s="1" customFormat="1" x14ac:dyDescent="0.3">
      <c r="C126" s="8"/>
      <c r="D126" s="10"/>
      <c r="E126" s="10"/>
      <c r="F126" s="11"/>
    </row>
    <row r="127" spans="3:6" s="1" customFormat="1" x14ac:dyDescent="0.3">
      <c r="C127" s="8"/>
      <c r="D127" s="10"/>
      <c r="E127" s="10"/>
      <c r="F127" s="11"/>
    </row>
    <row r="128" spans="3:6" s="1" customFormat="1" x14ac:dyDescent="0.3">
      <c r="C128" s="8"/>
      <c r="D128" s="10"/>
      <c r="E128" s="10"/>
      <c r="F128" s="11"/>
    </row>
    <row r="129" spans="3:6" s="1" customFormat="1" x14ac:dyDescent="0.3">
      <c r="C129" s="8"/>
      <c r="D129" s="10"/>
      <c r="E129" s="10"/>
      <c r="F129" s="11"/>
    </row>
    <row r="130" spans="3:6" s="1" customFormat="1" x14ac:dyDescent="0.3">
      <c r="C130" s="8"/>
      <c r="D130" s="10"/>
      <c r="E130" s="10"/>
      <c r="F130" s="11"/>
    </row>
    <row r="131" spans="3:6" s="1" customFormat="1" x14ac:dyDescent="0.3">
      <c r="C131" s="8"/>
      <c r="D131" s="10"/>
      <c r="E131" s="10"/>
      <c r="F131" s="11"/>
    </row>
    <row r="132" spans="3:6" s="1" customFormat="1" x14ac:dyDescent="0.3">
      <c r="C132" s="8"/>
      <c r="D132" s="10"/>
      <c r="E132" s="10"/>
      <c r="F132" s="11"/>
    </row>
    <row r="133" spans="3:6" s="1" customFormat="1" x14ac:dyDescent="0.3">
      <c r="C133" s="8"/>
      <c r="D133" s="10"/>
      <c r="E133" s="10"/>
      <c r="F133" s="11"/>
    </row>
    <row r="134" spans="3:6" s="1" customFormat="1" x14ac:dyDescent="0.3">
      <c r="C134" s="8"/>
      <c r="D134" s="10"/>
      <c r="E134" s="10"/>
      <c r="F134" s="11"/>
    </row>
    <row r="135" spans="3:6" s="1" customFormat="1" x14ac:dyDescent="0.3">
      <c r="C135" s="8"/>
      <c r="D135" s="10"/>
      <c r="E135" s="10"/>
      <c r="F135" s="11"/>
    </row>
    <row r="136" spans="3:6" s="1" customFormat="1" x14ac:dyDescent="0.3">
      <c r="C136" s="8"/>
      <c r="D136" s="10"/>
      <c r="E136" s="10"/>
      <c r="F136" s="11"/>
    </row>
    <row r="137" spans="3:6" s="1" customFormat="1" x14ac:dyDescent="0.3">
      <c r="C137" s="8"/>
      <c r="D137" s="10"/>
      <c r="E137" s="10"/>
      <c r="F137" s="11"/>
    </row>
    <row r="138" spans="3:6" s="1" customFormat="1" x14ac:dyDescent="0.3">
      <c r="C138" s="8"/>
      <c r="D138" s="10"/>
      <c r="E138" s="10"/>
      <c r="F138" s="11"/>
    </row>
    <row r="139" spans="3:6" s="1" customFormat="1" x14ac:dyDescent="0.3">
      <c r="C139" s="8"/>
      <c r="D139" s="10"/>
      <c r="E139" s="10"/>
      <c r="F139" s="11"/>
    </row>
    <row r="140" spans="3:6" s="1" customFormat="1" x14ac:dyDescent="0.3">
      <c r="C140" s="8"/>
      <c r="D140" s="10"/>
      <c r="E140" s="10"/>
      <c r="F140" s="11"/>
    </row>
    <row r="141" spans="3:6" s="1" customFormat="1" x14ac:dyDescent="0.3">
      <c r="C141" s="8"/>
      <c r="D141" s="10"/>
      <c r="E141" s="10"/>
      <c r="F141" s="11"/>
    </row>
    <row r="142" spans="3:6" s="1" customFormat="1" x14ac:dyDescent="0.3">
      <c r="C142" s="8"/>
      <c r="D142" s="10"/>
      <c r="E142" s="10"/>
      <c r="F142" s="11"/>
    </row>
    <row r="143" spans="3:6" s="1" customFormat="1" x14ac:dyDescent="0.3">
      <c r="C143" s="8"/>
      <c r="D143" s="10"/>
      <c r="E143" s="10"/>
      <c r="F143" s="11"/>
    </row>
    <row r="144" spans="3:6" s="1" customFormat="1" x14ac:dyDescent="0.3">
      <c r="C144" s="8"/>
      <c r="D144" s="10"/>
      <c r="E144" s="10"/>
      <c r="F144" s="11"/>
    </row>
    <row r="145" spans="3:6" s="1" customFormat="1" x14ac:dyDescent="0.3">
      <c r="C145" s="8"/>
      <c r="D145" s="10"/>
      <c r="E145" s="10"/>
      <c r="F145" s="11"/>
    </row>
    <row r="146" spans="3:6" s="1" customFormat="1" x14ac:dyDescent="0.3">
      <c r="C146" s="8"/>
      <c r="D146" s="10"/>
      <c r="E146" s="10"/>
      <c r="F146" s="11"/>
    </row>
    <row r="147" spans="3:6" s="1" customFormat="1" x14ac:dyDescent="0.3">
      <c r="C147" s="8"/>
      <c r="D147" s="10"/>
      <c r="E147" s="10"/>
      <c r="F147" s="11"/>
    </row>
    <row r="148" spans="3:6" s="1" customFormat="1" x14ac:dyDescent="0.3">
      <c r="C148" s="8"/>
      <c r="D148" s="10"/>
      <c r="E148" s="10"/>
      <c r="F148" s="11"/>
    </row>
    <row r="149" spans="3:6" s="1" customFormat="1" x14ac:dyDescent="0.3">
      <c r="C149" s="8"/>
      <c r="D149" s="10"/>
      <c r="E149" s="10"/>
      <c r="F149" s="11"/>
    </row>
    <row r="150" spans="3:6" s="1" customFormat="1" x14ac:dyDescent="0.3">
      <c r="C150" s="8"/>
      <c r="D150" s="10"/>
      <c r="E150" s="10"/>
      <c r="F150" s="11"/>
    </row>
    <row r="151" spans="3:6" s="1" customFormat="1" x14ac:dyDescent="0.3">
      <c r="C151" s="8"/>
      <c r="D151" s="10"/>
      <c r="E151" s="10"/>
      <c r="F151" s="11"/>
    </row>
    <row r="152" spans="3:6" s="1" customFormat="1" x14ac:dyDescent="0.3">
      <c r="C152" s="8"/>
      <c r="D152" s="10"/>
      <c r="E152" s="10"/>
      <c r="F152" s="11"/>
    </row>
    <row r="153" spans="3:6" s="1" customFormat="1" x14ac:dyDescent="0.3">
      <c r="C153" s="8"/>
      <c r="D153" s="10"/>
      <c r="E153" s="10"/>
      <c r="F153" s="11"/>
    </row>
    <row r="154" spans="3:6" s="1" customFormat="1" x14ac:dyDescent="0.3">
      <c r="C154" s="8"/>
      <c r="D154" s="10"/>
      <c r="E154" s="10"/>
      <c r="F154" s="11"/>
    </row>
    <row r="155" spans="3:6" s="1" customFormat="1" x14ac:dyDescent="0.3">
      <c r="C155" s="8"/>
      <c r="D155" s="10"/>
      <c r="E155" s="10"/>
      <c r="F155" s="11"/>
    </row>
    <row r="156" spans="3:6" s="1" customFormat="1" x14ac:dyDescent="0.3">
      <c r="C156" s="8"/>
      <c r="D156" s="10"/>
      <c r="E156" s="10"/>
      <c r="F156" s="11"/>
    </row>
    <row r="157" spans="3:6" s="1" customFormat="1" x14ac:dyDescent="0.3">
      <c r="C157" s="8"/>
      <c r="D157" s="10"/>
      <c r="E157" s="10"/>
      <c r="F157" s="11"/>
    </row>
    <row r="158" spans="3:6" s="1" customFormat="1" x14ac:dyDescent="0.3">
      <c r="C158" s="8"/>
      <c r="D158" s="10"/>
      <c r="E158" s="10"/>
      <c r="F158" s="11"/>
    </row>
    <row r="159" spans="3:6" s="1" customFormat="1" x14ac:dyDescent="0.3">
      <c r="C159" s="8"/>
      <c r="D159" s="10"/>
      <c r="E159" s="10"/>
      <c r="F159" s="11"/>
    </row>
    <row r="160" spans="3:6" s="1" customFormat="1" x14ac:dyDescent="0.3">
      <c r="C160" s="8"/>
      <c r="D160" s="10"/>
      <c r="E160" s="10"/>
      <c r="F160" s="11"/>
    </row>
    <row r="161" spans="3:6" s="1" customFormat="1" x14ac:dyDescent="0.3">
      <c r="C161" s="8"/>
      <c r="D161" s="10"/>
      <c r="E161" s="10"/>
      <c r="F161" s="11"/>
    </row>
    <row r="162" spans="3:6" s="1" customFormat="1" x14ac:dyDescent="0.3">
      <c r="C162" s="8"/>
      <c r="D162" s="10"/>
      <c r="E162" s="10"/>
      <c r="F162" s="11"/>
    </row>
    <row r="163" spans="3:6" s="1" customFormat="1" x14ac:dyDescent="0.3">
      <c r="C163" s="8"/>
      <c r="D163" s="10"/>
      <c r="E163" s="10"/>
      <c r="F163" s="11"/>
    </row>
    <row r="164" spans="3:6" s="1" customFormat="1" x14ac:dyDescent="0.3">
      <c r="C164" s="8"/>
      <c r="D164" s="10"/>
      <c r="E164" s="10"/>
      <c r="F164" s="11"/>
    </row>
    <row r="165" spans="3:6" s="1" customFormat="1" x14ac:dyDescent="0.3">
      <c r="C165" s="8"/>
      <c r="D165" s="10"/>
      <c r="E165" s="10"/>
      <c r="F165" s="11"/>
    </row>
    <row r="166" spans="3:6" s="1" customFormat="1" x14ac:dyDescent="0.3">
      <c r="C166" s="8"/>
      <c r="D166" s="10"/>
      <c r="E166" s="10"/>
      <c r="F166" s="11"/>
    </row>
    <row r="167" spans="3:6" s="1" customFormat="1" x14ac:dyDescent="0.3">
      <c r="C167" s="8"/>
      <c r="D167" s="10"/>
      <c r="E167" s="10"/>
      <c r="F167" s="11"/>
    </row>
    <row r="168" spans="3:6" s="1" customFormat="1" x14ac:dyDescent="0.3">
      <c r="C168" s="8"/>
      <c r="D168" s="10"/>
      <c r="E168" s="10"/>
      <c r="F168" s="11"/>
    </row>
    <row r="169" spans="3:6" s="1" customFormat="1" x14ac:dyDescent="0.3">
      <c r="C169" s="8"/>
      <c r="D169" s="10"/>
      <c r="E169" s="10"/>
      <c r="F169" s="11"/>
    </row>
    <row r="170" spans="3:6" s="1" customFormat="1" x14ac:dyDescent="0.3">
      <c r="C170" s="8"/>
      <c r="D170" s="10"/>
      <c r="E170" s="10"/>
      <c r="F170" s="11"/>
    </row>
    <row r="171" spans="3:6" s="1" customFormat="1" x14ac:dyDescent="0.3">
      <c r="C171" s="8"/>
      <c r="D171" s="10"/>
      <c r="E171" s="10"/>
      <c r="F171" s="11"/>
    </row>
    <row r="172" spans="3:6" s="1" customFormat="1" x14ac:dyDescent="0.3">
      <c r="C172" s="8"/>
      <c r="D172" s="10"/>
      <c r="E172" s="10"/>
      <c r="F172" s="11"/>
    </row>
    <row r="173" spans="3:6" s="1" customFormat="1" x14ac:dyDescent="0.3">
      <c r="C173" s="8"/>
      <c r="D173" s="10"/>
      <c r="E173" s="10"/>
      <c r="F173" s="11"/>
    </row>
    <row r="174" spans="3:6" s="1" customFormat="1" x14ac:dyDescent="0.3">
      <c r="C174" s="8"/>
      <c r="D174" s="10"/>
      <c r="E174" s="10"/>
      <c r="F174" s="11"/>
    </row>
    <row r="175" spans="3:6" s="1" customFormat="1" x14ac:dyDescent="0.3">
      <c r="C175" s="8"/>
      <c r="D175" s="10"/>
      <c r="E175" s="10"/>
      <c r="F175" s="11"/>
    </row>
    <row r="176" spans="3:6" s="1" customFormat="1" x14ac:dyDescent="0.3">
      <c r="C176" s="8"/>
      <c r="D176" s="10"/>
      <c r="E176" s="10"/>
      <c r="F176" s="11"/>
    </row>
    <row r="177" spans="3:6" s="1" customFormat="1" x14ac:dyDescent="0.3">
      <c r="C177" s="8"/>
      <c r="D177" s="10"/>
      <c r="E177" s="10"/>
      <c r="F177" s="11"/>
    </row>
    <row r="178" spans="3:6" s="1" customFormat="1" x14ac:dyDescent="0.3">
      <c r="C178" s="8"/>
      <c r="D178" s="10"/>
      <c r="E178" s="10"/>
      <c r="F178" s="11"/>
    </row>
    <row r="179" spans="3:6" s="1" customFormat="1" x14ac:dyDescent="0.3">
      <c r="C179" s="8"/>
      <c r="D179" s="10"/>
      <c r="E179" s="10"/>
      <c r="F179" s="11"/>
    </row>
    <row r="180" spans="3:6" s="1" customFormat="1" x14ac:dyDescent="0.3">
      <c r="C180" s="8"/>
      <c r="D180" s="10"/>
      <c r="E180" s="10"/>
      <c r="F180" s="11"/>
    </row>
    <row r="181" spans="3:6" s="1" customFormat="1" x14ac:dyDescent="0.3">
      <c r="C181" s="8"/>
      <c r="D181" s="10"/>
      <c r="E181" s="10"/>
      <c r="F181" s="11"/>
    </row>
    <row r="182" spans="3:6" s="1" customFormat="1" x14ac:dyDescent="0.3">
      <c r="C182" s="8"/>
      <c r="D182" s="10"/>
      <c r="E182" s="10"/>
      <c r="F182" s="11"/>
    </row>
    <row r="183" spans="3:6" s="1" customFormat="1" x14ac:dyDescent="0.3">
      <c r="C183" s="8"/>
      <c r="D183" s="10"/>
      <c r="E183" s="10"/>
      <c r="F183" s="11"/>
    </row>
    <row r="184" spans="3:6" s="1" customFormat="1" x14ac:dyDescent="0.3">
      <c r="C184" s="8"/>
      <c r="D184" s="10"/>
      <c r="E184" s="10"/>
      <c r="F184" s="11"/>
    </row>
    <row r="185" spans="3:6" s="1" customFormat="1" x14ac:dyDescent="0.3">
      <c r="C185" s="8"/>
      <c r="D185" s="10"/>
      <c r="E185" s="10"/>
      <c r="F185" s="11"/>
    </row>
    <row r="186" spans="3:6" s="1" customFormat="1" x14ac:dyDescent="0.3">
      <c r="C186" s="8"/>
      <c r="D186" s="10"/>
      <c r="E186" s="10"/>
      <c r="F186" s="11"/>
    </row>
    <row r="187" spans="3:6" s="1" customFormat="1" x14ac:dyDescent="0.3">
      <c r="C187" s="8"/>
      <c r="D187" s="10"/>
      <c r="E187" s="10"/>
      <c r="F187" s="11"/>
    </row>
    <row r="188" spans="3:6" s="1" customFormat="1" x14ac:dyDescent="0.3">
      <c r="C188" s="8"/>
      <c r="D188" s="10"/>
      <c r="E188" s="10"/>
      <c r="F188" s="11"/>
    </row>
    <row r="189" spans="3:6" s="1" customFormat="1" x14ac:dyDescent="0.3">
      <c r="C189" s="8"/>
      <c r="D189" s="10"/>
      <c r="E189" s="10"/>
      <c r="F189" s="11"/>
    </row>
    <row r="190" spans="3:6" s="1" customFormat="1" x14ac:dyDescent="0.3">
      <c r="C190" s="8"/>
      <c r="D190" s="10"/>
      <c r="E190" s="10"/>
      <c r="F190" s="11"/>
    </row>
    <row r="191" spans="3:6" s="1" customFormat="1" x14ac:dyDescent="0.3">
      <c r="C191" s="8"/>
      <c r="D191" s="10"/>
      <c r="E191" s="10"/>
      <c r="F191" s="11"/>
    </row>
    <row r="192" spans="3:6" s="1" customFormat="1" x14ac:dyDescent="0.3">
      <c r="C192" s="8"/>
      <c r="D192" s="10"/>
      <c r="E192" s="10"/>
      <c r="F192" s="11"/>
    </row>
    <row r="193" spans="3:6" s="1" customFormat="1" x14ac:dyDescent="0.3">
      <c r="C193" s="8"/>
      <c r="D193" s="10"/>
      <c r="E193" s="10"/>
      <c r="F193" s="11"/>
    </row>
    <row r="194" spans="3:6" s="1" customFormat="1" x14ac:dyDescent="0.3">
      <c r="C194" s="8"/>
      <c r="D194" s="10"/>
      <c r="E194" s="10"/>
      <c r="F194" s="11"/>
    </row>
    <row r="195" spans="3:6" s="1" customFormat="1" x14ac:dyDescent="0.3">
      <c r="C195" s="8"/>
      <c r="D195" s="10"/>
      <c r="E195" s="10"/>
      <c r="F195" s="11"/>
    </row>
    <row r="196" spans="3:6" s="1" customFormat="1" x14ac:dyDescent="0.3">
      <c r="C196" s="8"/>
      <c r="D196" s="10"/>
      <c r="E196" s="10"/>
      <c r="F196" s="11"/>
    </row>
    <row r="197" spans="3:6" s="1" customFormat="1" x14ac:dyDescent="0.3">
      <c r="C197" s="8"/>
      <c r="D197" s="10"/>
      <c r="E197" s="10"/>
      <c r="F197" s="11"/>
    </row>
    <row r="198" spans="3:6" s="1" customFormat="1" x14ac:dyDescent="0.3">
      <c r="C198" s="8"/>
      <c r="D198" s="10"/>
      <c r="E198" s="10"/>
      <c r="F198" s="11"/>
    </row>
    <row r="199" spans="3:6" s="1" customFormat="1" x14ac:dyDescent="0.3">
      <c r="C199" s="8"/>
      <c r="D199" s="10"/>
      <c r="E199" s="10"/>
      <c r="F199" s="11"/>
    </row>
    <row r="200" spans="3:6" s="1" customFormat="1" x14ac:dyDescent="0.3">
      <c r="C200" s="8"/>
      <c r="D200" s="10"/>
      <c r="E200" s="10"/>
      <c r="F200" s="11"/>
    </row>
    <row r="201" spans="3:6" s="1" customFormat="1" x14ac:dyDescent="0.3">
      <c r="C201" s="8"/>
      <c r="D201" s="10"/>
      <c r="E201" s="10"/>
      <c r="F201" s="11"/>
    </row>
    <row r="202" spans="3:6" s="1" customFormat="1" x14ac:dyDescent="0.3">
      <c r="C202" s="8"/>
      <c r="D202" s="10"/>
      <c r="E202" s="10"/>
      <c r="F202" s="11"/>
    </row>
    <row r="203" spans="3:6" s="1" customFormat="1" x14ac:dyDescent="0.3">
      <c r="C203" s="8"/>
      <c r="D203" s="10"/>
      <c r="E203" s="10"/>
      <c r="F203" s="11"/>
    </row>
    <row r="204" spans="3:6" s="1" customFormat="1" x14ac:dyDescent="0.3">
      <c r="C204" s="8"/>
      <c r="D204" s="10"/>
      <c r="E204" s="10"/>
      <c r="F204" s="11"/>
    </row>
    <row r="205" spans="3:6" s="1" customFormat="1" x14ac:dyDescent="0.3">
      <c r="C205" s="8"/>
      <c r="D205" s="10"/>
      <c r="E205" s="10"/>
      <c r="F205" s="11"/>
    </row>
    <row r="206" spans="3:6" s="1" customFormat="1" x14ac:dyDescent="0.3">
      <c r="C206" s="8"/>
      <c r="D206" s="10"/>
      <c r="E206" s="10"/>
      <c r="F206" s="11"/>
    </row>
    <row r="207" spans="3:6" s="1" customFormat="1" x14ac:dyDescent="0.3">
      <c r="C207" s="8"/>
      <c r="D207" s="10"/>
      <c r="E207" s="10"/>
      <c r="F207" s="11"/>
    </row>
    <row r="208" spans="3:6" s="1" customFormat="1" x14ac:dyDescent="0.3">
      <c r="C208" s="8"/>
      <c r="D208" s="10"/>
      <c r="E208" s="10"/>
      <c r="F208" s="11"/>
    </row>
    <row r="209" spans="3:6" s="1" customFormat="1" x14ac:dyDescent="0.3">
      <c r="C209" s="8"/>
      <c r="D209" s="10"/>
      <c r="E209" s="10"/>
      <c r="F209" s="11"/>
    </row>
    <row r="210" spans="3:6" s="1" customFormat="1" x14ac:dyDescent="0.3">
      <c r="C210" s="8"/>
      <c r="D210" s="10"/>
      <c r="E210" s="10"/>
      <c r="F210" s="11"/>
    </row>
    <row r="211" spans="3:6" s="1" customFormat="1" x14ac:dyDescent="0.3">
      <c r="C211" s="8"/>
      <c r="D211" s="10"/>
      <c r="E211" s="10"/>
      <c r="F211" s="11"/>
    </row>
    <row r="212" spans="3:6" s="1" customFormat="1" x14ac:dyDescent="0.3">
      <c r="C212" s="8"/>
      <c r="D212" s="10"/>
      <c r="E212" s="10"/>
      <c r="F212" s="11"/>
    </row>
    <row r="213" spans="3:6" s="1" customFormat="1" x14ac:dyDescent="0.3">
      <c r="C213" s="8"/>
      <c r="D213" s="10"/>
      <c r="E213" s="10"/>
      <c r="F213" s="11"/>
    </row>
    <row r="214" spans="3:6" s="1" customFormat="1" x14ac:dyDescent="0.3">
      <c r="C214" s="8"/>
      <c r="D214" s="10"/>
      <c r="E214" s="10"/>
      <c r="F214" s="11"/>
    </row>
    <row r="215" spans="3:6" s="1" customFormat="1" x14ac:dyDescent="0.3">
      <c r="C215" s="8"/>
      <c r="D215" s="10"/>
      <c r="E215" s="10"/>
      <c r="F215" s="11"/>
    </row>
    <row r="216" spans="3:6" s="1" customFormat="1" x14ac:dyDescent="0.3">
      <c r="C216" s="8"/>
      <c r="D216" s="10"/>
      <c r="E216" s="10"/>
      <c r="F216" s="11"/>
    </row>
    <row r="217" spans="3:6" s="1" customFormat="1" x14ac:dyDescent="0.3">
      <c r="C217" s="8"/>
      <c r="D217" s="10"/>
      <c r="E217" s="10"/>
      <c r="F217" s="11"/>
    </row>
    <row r="218" spans="3:6" s="1" customFormat="1" x14ac:dyDescent="0.3">
      <c r="C218" s="8"/>
      <c r="D218" s="10"/>
      <c r="E218" s="10"/>
      <c r="F218" s="11"/>
    </row>
    <row r="219" spans="3:6" s="1" customFormat="1" x14ac:dyDescent="0.3">
      <c r="C219" s="8"/>
      <c r="D219" s="10"/>
      <c r="E219" s="10"/>
      <c r="F219" s="11"/>
    </row>
    <row r="220" spans="3:6" s="1" customFormat="1" x14ac:dyDescent="0.3">
      <c r="C220" s="8"/>
      <c r="D220" s="10"/>
      <c r="E220" s="10"/>
      <c r="F220" s="11"/>
    </row>
    <row r="221" spans="3:6" s="1" customFormat="1" x14ac:dyDescent="0.3">
      <c r="C221" s="8"/>
      <c r="D221" s="10"/>
      <c r="E221" s="10"/>
      <c r="F221" s="11"/>
    </row>
    <row r="222" spans="3:6" s="1" customFormat="1" x14ac:dyDescent="0.3">
      <c r="C222" s="8"/>
      <c r="D222" s="10"/>
      <c r="E222" s="10"/>
      <c r="F222" s="11"/>
    </row>
    <row r="223" spans="3:6" s="1" customFormat="1" x14ac:dyDescent="0.3">
      <c r="C223" s="8"/>
      <c r="D223" s="10"/>
      <c r="E223" s="10"/>
      <c r="F223" s="11"/>
    </row>
    <row r="224" spans="3:6" s="1" customFormat="1" x14ac:dyDescent="0.3">
      <c r="C224" s="8"/>
      <c r="D224" s="10"/>
      <c r="E224" s="10"/>
      <c r="F224" s="11"/>
    </row>
    <row r="225" spans="3:6" s="1" customFormat="1" x14ac:dyDescent="0.3">
      <c r="C225" s="8"/>
      <c r="D225" s="10"/>
      <c r="E225" s="10"/>
      <c r="F225" s="11"/>
    </row>
    <row r="226" spans="3:6" s="1" customFormat="1" x14ac:dyDescent="0.3">
      <c r="C226" s="8"/>
      <c r="D226" s="10"/>
      <c r="E226" s="10"/>
      <c r="F226" s="11"/>
    </row>
    <row r="227" spans="3:6" s="1" customFormat="1" x14ac:dyDescent="0.3">
      <c r="C227" s="8"/>
      <c r="D227" s="10"/>
      <c r="E227" s="10"/>
      <c r="F227" s="11"/>
    </row>
    <row r="228" spans="3:6" s="1" customFormat="1" x14ac:dyDescent="0.3">
      <c r="C228" s="8"/>
      <c r="D228" s="10"/>
      <c r="E228" s="10"/>
      <c r="F228" s="11"/>
    </row>
    <row r="229" spans="3:6" s="1" customFormat="1" x14ac:dyDescent="0.3">
      <c r="C229" s="8"/>
      <c r="D229" s="10"/>
      <c r="E229" s="10"/>
      <c r="F229" s="11"/>
    </row>
    <row r="230" spans="3:6" s="1" customFormat="1" x14ac:dyDescent="0.3">
      <c r="C230" s="8"/>
      <c r="D230" s="10"/>
      <c r="E230" s="10"/>
      <c r="F230" s="11"/>
    </row>
    <row r="231" spans="3:6" s="1" customFormat="1" x14ac:dyDescent="0.3">
      <c r="C231" s="8"/>
      <c r="D231" s="10"/>
      <c r="E231" s="10"/>
      <c r="F231" s="11"/>
    </row>
    <row r="232" spans="3:6" s="1" customFormat="1" x14ac:dyDescent="0.3">
      <c r="C232" s="8"/>
      <c r="D232" s="10"/>
      <c r="E232" s="10"/>
      <c r="F232" s="11"/>
    </row>
    <row r="233" spans="3:6" s="1" customFormat="1" x14ac:dyDescent="0.3">
      <c r="C233" s="8"/>
      <c r="D233" s="10"/>
      <c r="E233" s="10"/>
      <c r="F233" s="11"/>
    </row>
    <row r="234" spans="3:6" s="1" customFormat="1" x14ac:dyDescent="0.3">
      <c r="C234" s="8"/>
      <c r="D234" s="10"/>
      <c r="E234" s="10"/>
      <c r="F234" s="11"/>
    </row>
    <row r="235" spans="3:6" s="1" customFormat="1" x14ac:dyDescent="0.3">
      <c r="C235" s="8"/>
      <c r="D235" s="10"/>
      <c r="E235" s="10"/>
      <c r="F235" s="11"/>
    </row>
    <row r="236" spans="3:6" s="1" customFormat="1" x14ac:dyDescent="0.3">
      <c r="C236" s="8"/>
      <c r="D236" s="10"/>
      <c r="E236" s="10"/>
      <c r="F236" s="11"/>
    </row>
    <row r="237" spans="3:6" s="1" customFormat="1" x14ac:dyDescent="0.3">
      <c r="C237" s="8"/>
      <c r="D237" s="10"/>
      <c r="E237" s="10"/>
      <c r="F237" s="11"/>
    </row>
    <row r="238" spans="3:6" s="1" customFormat="1" x14ac:dyDescent="0.3">
      <c r="C238" s="8"/>
      <c r="D238" s="10"/>
      <c r="E238" s="10"/>
      <c r="F238" s="11"/>
    </row>
    <row r="239" spans="3:6" s="1" customFormat="1" x14ac:dyDescent="0.3">
      <c r="C239" s="8"/>
      <c r="D239" s="10"/>
      <c r="E239" s="10"/>
      <c r="F239" s="11"/>
    </row>
    <row r="240" spans="3:6" s="1" customFormat="1" x14ac:dyDescent="0.3">
      <c r="C240" s="8"/>
      <c r="D240" s="10"/>
      <c r="E240" s="10"/>
      <c r="F240" s="11"/>
    </row>
    <row r="241" spans="3:6" s="1" customFormat="1" x14ac:dyDescent="0.3">
      <c r="C241" s="8"/>
      <c r="D241" s="10"/>
      <c r="E241" s="10"/>
      <c r="F241" s="11"/>
    </row>
    <row r="242" spans="3:6" s="1" customFormat="1" x14ac:dyDescent="0.3">
      <c r="C242" s="8"/>
      <c r="D242" s="10"/>
      <c r="E242" s="10"/>
      <c r="F242" s="11"/>
    </row>
    <row r="243" spans="3:6" s="1" customFormat="1" x14ac:dyDescent="0.3">
      <c r="C243" s="8"/>
      <c r="D243" s="10"/>
      <c r="E243" s="10"/>
      <c r="F243" s="11"/>
    </row>
    <row r="244" spans="3:6" s="1" customFormat="1" x14ac:dyDescent="0.3">
      <c r="C244" s="8"/>
      <c r="D244" s="10"/>
      <c r="E244" s="10"/>
      <c r="F244" s="11"/>
    </row>
    <row r="245" spans="3:6" s="1" customFormat="1" x14ac:dyDescent="0.3">
      <c r="C245" s="8"/>
      <c r="D245" s="10"/>
      <c r="E245" s="10"/>
      <c r="F245" s="11"/>
    </row>
    <row r="246" spans="3:6" s="1" customFormat="1" x14ac:dyDescent="0.3">
      <c r="C246" s="8"/>
      <c r="D246" s="10"/>
      <c r="E246" s="10"/>
      <c r="F246" s="11"/>
    </row>
    <row r="247" spans="3:6" s="1" customFormat="1" x14ac:dyDescent="0.3">
      <c r="C247" s="8"/>
      <c r="D247" s="10"/>
      <c r="E247" s="10"/>
      <c r="F247" s="11"/>
    </row>
    <row r="248" spans="3:6" s="1" customFormat="1" x14ac:dyDescent="0.3">
      <c r="C248" s="8"/>
      <c r="D248" s="10"/>
      <c r="E248" s="10"/>
      <c r="F248" s="11"/>
    </row>
    <row r="249" spans="3:6" s="1" customFormat="1" x14ac:dyDescent="0.3">
      <c r="C249" s="8"/>
      <c r="D249" s="10"/>
      <c r="E249" s="10"/>
      <c r="F249" s="11"/>
    </row>
    <row r="250" spans="3:6" s="1" customFormat="1" x14ac:dyDescent="0.3">
      <c r="C250" s="8"/>
      <c r="D250" s="10"/>
      <c r="E250" s="10"/>
      <c r="F250" s="11"/>
    </row>
    <row r="251" spans="3:6" s="1" customFormat="1" x14ac:dyDescent="0.3">
      <c r="C251" s="8"/>
      <c r="D251" s="10"/>
      <c r="E251" s="10"/>
      <c r="F251" s="11"/>
    </row>
    <row r="252" spans="3:6" s="1" customFormat="1" x14ac:dyDescent="0.3">
      <c r="C252" s="8"/>
      <c r="D252" s="10"/>
      <c r="E252" s="10"/>
      <c r="F252" s="11"/>
    </row>
    <row r="253" spans="3:6" s="1" customFormat="1" x14ac:dyDescent="0.3">
      <c r="C253" s="8"/>
      <c r="D253" s="10"/>
      <c r="E253" s="10"/>
      <c r="F253" s="11"/>
    </row>
    <row r="254" spans="3:6" s="1" customFormat="1" x14ac:dyDescent="0.3">
      <c r="C254" s="8"/>
      <c r="D254" s="10"/>
      <c r="E254" s="10"/>
      <c r="F254" s="11"/>
    </row>
    <row r="255" spans="3:6" s="1" customFormat="1" x14ac:dyDescent="0.3">
      <c r="C255" s="8"/>
      <c r="D255" s="10"/>
      <c r="E255" s="10"/>
      <c r="F255" s="11"/>
    </row>
    <row r="256" spans="3:6" s="1" customFormat="1" x14ac:dyDescent="0.3">
      <c r="C256" s="8"/>
      <c r="D256" s="10"/>
      <c r="E256" s="10"/>
      <c r="F256" s="11"/>
    </row>
    <row r="257" spans="3:6" s="1" customFormat="1" x14ac:dyDescent="0.3">
      <c r="C257" s="8"/>
      <c r="D257" s="10"/>
      <c r="E257" s="10"/>
      <c r="F257" s="11"/>
    </row>
    <row r="258" spans="3:6" s="1" customFormat="1" x14ac:dyDescent="0.3">
      <c r="C258" s="8"/>
      <c r="D258" s="10"/>
      <c r="E258" s="10"/>
      <c r="F258" s="11"/>
    </row>
    <row r="259" spans="3:6" s="1" customFormat="1" x14ac:dyDescent="0.3">
      <c r="C259" s="8"/>
      <c r="D259" s="10"/>
      <c r="E259" s="10"/>
      <c r="F259" s="11"/>
    </row>
    <row r="260" spans="3:6" s="1" customFormat="1" x14ac:dyDescent="0.3">
      <c r="C260" s="8"/>
      <c r="D260" s="10"/>
      <c r="E260" s="10"/>
      <c r="F260" s="11"/>
    </row>
    <row r="261" spans="3:6" s="1" customFormat="1" x14ac:dyDescent="0.3">
      <c r="C261" s="8"/>
      <c r="D261" s="10"/>
      <c r="E261" s="10"/>
      <c r="F261" s="11"/>
    </row>
    <row r="262" spans="3:6" s="1" customFormat="1" x14ac:dyDescent="0.3">
      <c r="C262" s="8"/>
      <c r="D262" s="10"/>
      <c r="E262" s="10"/>
      <c r="F262" s="11"/>
    </row>
    <row r="263" spans="3:6" s="1" customFormat="1" x14ac:dyDescent="0.3">
      <c r="C263" s="8"/>
      <c r="D263" s="10"/>
      <c r="E263" s="10"/>
      <c r="F263" s="11"/>
    </row>
    <row r="264" spans="3:6" s="1" customFormat="1" x14ac:dyDescent="0.3">
      <c r="C264" s="8"/>
      <c r="D264" s="10"/>
      <c r="E264" s="10"/>
      <c r="F264" s="11"/>
    </row>
    <row r="265" spans="3:6" s="1" customFormat="1" x14ac:dyDescent="0.3">
      <c r="C265" s="8"/>
      <c r="D265" s="10"/>
      <c r="E265" s="10"/>
      <c r="F265" s="11"/>
    </row>
    <row r="266" spans="3:6" s="1" customFormat="1" x14ac:dyDescent="0.3">
      <c r="C266" s="8"/>
      <c r="D266" s="10"/>
      <c r="E266" s="10"/>
      <c r="F266" s="11"/>
    </row>
    <row r="267" spans="3:6" s="1" customFormat="1" x14ac:dyDescent="0.3">
      <c r="C267" s="8"/>
      <c r="D267" s="10"/>
      <c r="E267" s="10"/>
      <c r="F267" s="11"/>
    </row>
    <row r="268" spans="3:6" s="1" customFormat="1" x14ac:dyDescent="0.3">
      <c r="C268" s="8"/>
      <c r="D268" s="10"/>
      <c r="E268" s="10"/>
      <c r="F268" s="11"/>
    </row>
    <row r="269" spans="3:6" s="1" customFormat="1" x14ac:dyDescent="0.3">
      <c r="C269" s="8"/>
      <c r="D269" s="10"/>
      <c r="E269" s="10"/>
      <c r="F269" s="11"/>
    </row>
    <row r="270" spans="3:6" s="1" customFormat="1" x14ac:dyDescent="0.3">
      <c r="C270" s="8"/>
      <c r="D270" s="10"/>
      <c r="E270" s="10"/>
      <c r="F270" s="11"/>
    </row>
    <row r="271" spans="3:6" s="1" customFormat="1" x14ac:dyDescent="0.3">
      <c r="C271" s="8"/>
      <c r="D271" s="10"/>
      <c r="E271" s="10"/>
      <c r="F271" s="11"/>
    </row>
    <row r="272" spans="3:6" s="1" customFormat="1" x14ac:dyDescent="0.3">
      <c r="C272" s="8"/>
      <c r="D272" s="10"/>
      <c r="E272" s="10"/>
      <c r="F272" s="11"/>
    </row>
    <row r="273" spans="3:6" s="1" customFormat="1" x14ac:dyDescent="0.3">
      <c r="C273" s="8"/>
      <c r="D273" s="10"/>
      <c r="E273" s="10"/>
      <c r="F273" s="11"/>
    </row>
    <row r="274" spans="3:6" s="1" customFormat="1" x14ac:dyDescent="0.3">
      <c r="C274" s="8"/>
      <c r="D274" s="10"/>
      <c r="E274" s="10"/>
      <c r="F274" s="11"/>
    </row>
    <row r="275" spans="3:6" s="1" customFormat="1" x14ac:dyDescent="0.3">
      <c r="C275" s="8"/>
      <c r="D275" s="10"/>
      <c r="E275" s="10"/>
      <c r="F275" s="11"/>
    </row>
    <row r="276" spans="3:6" s="1" customFormat="1" x14ac:dyDescent="0.3">
      <c r="C276" s="8"/>
      <c r="D276" s="10"/>
      <c r="E276" s="10"/>
      <c r="F276" s="11"/>
    </row>
    <row r="277" spans="3:6" s="1" customFormat="1" x14ac:dyDescent="0.3">
      <c r="C277" s="8"/>
      <c r="D277" s="10"/>
      <c r="E277" s="10"/>
      <c r="F277" s="11"/>
    </row>
    <row r="278" spans="3:6" s="1" customFormat="1" x14ac:dyDescent="0.3">
      <c r="C278" s="8"/>
      <c r="D278" s="10"/>
      <c r="E278" s="10"/>
      <c r="F278" s="11"/>
    </row>
    <row r="279" spans="3:6" s="1" customFormat="1" x14ac:dyDescent="0.3">
      <c r="C279" s="8"/>
      <c r="D279" s="10"/>
      <c r="E279" s="10"/>
      <c r="F279" s="11"/>
    </row>
    <row r="280" spans="3:6" s="1" customFormat="1" x14ac:dyDescent="0.3">
      <c r="C280" s="8"/>
      <c r="D280" s="10"/>
      <c r="E280" s="10"/>
      <c r="F280" s="11"/>
    </row>
    <row r="281" spans="3:6" s="1" customFormat="1" x14ac:dyDescent="0.3">
      <c r="C281" s="8"/>
      <c r="D281" s="10"/>
      <c r="E281" s="10"/>
      <c r="F281" s="11"/>
    </row>
    <row r="282" spans="3:6" s="1" customFormat="1" x14ac:dyDescent="0.3">
      <c r="C282" s="8"/>
      <c r="D282" s="10"/>
      <c r="E282" s="10"/>
      <c r="F282" s="11"/>
    </row>
    <row r="283" spans="3:6" s="1" customFormat="1" x14ac:dyDescent="0.3">
      <c r="C283" s="8"/>
      <c r="D283" s="10"/>
      <c r="E283" s="10"/>
      <c r="F283" s="11"/>
    </row>
    <row r="284" spans="3:6" s="1" customFormat="1" x14ac:dyDescent="0.3">
      <c r="C284" s="8"/>
      <c r="D284" s="10"/>
      <c r="E284" s="10"/>
      <c r="F284" s="11"/>
    </row>
    <row r="285" spans="3:6" s="1" customFormat="1" x14ac:dyDescent="0.3">
      <c r="C285" s="8"/>
      <c r="D285" s="10"/>
      <c r="E285" s="10"/>
      <c r="F285" s="11"/>
    </row>
    <row r="286" spans="3:6" s="1" customFormat="1" x14ac:dyDescent="0.3">
      <c r="C286" s="8"/>
      <c r="D286" s="10"/>
      <c r="E286" s="10"/>
      <c r="F286" s="11"/>
    </row>
    <row r="287" spans="3:6" s="1" customFormat="1" x14ac:dyDescent="0.3">
      <c r="C287" s="8"/>
      <c r="D287" s="10"/>
      <c r="E287" s="10"/>
      <c r="F287" s="11"/>
    </row>
    <row r="288" spans="3:6" s="1" customFormat="1" x14ac:dyDescent="0.3">
      <c r="C288" s="8"/>
      <c r="D288" s="10"/>
      <c r="E288" s="10"/>
      <c r="F288" s="11"/>
    </row>
    <row r="289" spans="3:6" s="1" customFormat="1" x14ac:dyDescent="0.3">
      <c r="C289" s="8"/>
      <c r="D289" s="10"/>
      <c r="E289" s="10"/>
      <c r="F289" s="11"/>
    </row>
    <row r="290" spans="3:6" s="1" customFormat="1" x14ac:dyDescent="0.3">
      <c r="C290" s="8"/>
      <c r="D290" s="10"/>
      <c r="E290" s="10"/>
      <c r="F290" s="11"/>
    </row>
    <row r="291" spans="3:6" s="1" customFormat="1" x14ac:dyDescent="0.3">
      <c r="C291" s="8"/>
      <c r="D291" s="10"/>
      <c r="E291" s="10"/>
      <c r="F291" s="11"/>
    </row>
    <row r="292" spans="3:6" s="1" customFormat="1" x14ac:dyDescent="0.3">
      <c r="C292" s="8"/>
      <c r="D292" s="10"/>
      <c r="E292" s="10"/>
      <c r="F292" s="11"/>
    </row>
    <row r="293" spans="3:6" s="1" customFormat="1" x14ac:dyDescent="0.3">
      <c r="C293" s="8"/>
      <c r="D293" s="10"/>
      <c r="E293" s="10"/>
      <c r="F293" s="11"/>
    </row>
    <row r="294" spans="3:6" s="1" customFormat="1" x14ac:dyDescent="0.3">
      <c r="C294" s="8"/>
      <c r="D294" s="10"/>
      <c r="E294" s="10"/>
      <c r="F294" s="11"/>
    </row>
    <row r="295" spans="3:6" s="1" customFormat="1" x14ac:dyDescent="0.3">
      <c r="C295" s="8"/>
      <c r="D295" s="10"/>
      <c r="E295" s="10"/>
      <c r="F295" s="11"/>
    </row>
    <row r="296" spans="3:6" s="1" customFormat="1" x14ac:dyDescent="0.3">
      <c r="C296" s="8"/>
      <c r="D296" s="10"/>
      <c r="E296" s="10"/>
      <c r="F296" s="11"/>
    </row>
    <row r="297" spans="3:6" s="1" customFormat="1" x14ac:dyDescent="0.3">
      <c r="C297" s="8"/>
      <c r="D297" s="10"/>
      <c r="E297" s="10"/>
      <c r="F297" s="11"/>
    </row>
    <row r="298" spans="3:6" s="1" customFormat="1" x14ac:dyDescent="0.3">
      <c r="C298" s="8"/>
      <c r="D298" s="10"/>
      <c r="E298" s="10"/>
      <c r="F298" s="11"/>
    </row>
    <row r="299" spans="3:6" s="1" customFormat="1" x14ac:dyDescent="0.3">
      <c r="C299" s="8"/>
      <c r="D299" s="10"/>
      <c r="E299" s="10"/>
      <c r="F299" s="11"/>
    </row>
    <row r="300" spans="3:6" s="1" customFormat="1" x14ac:dyDescent="0.3">
      <c r="C300" s="8"/>
      <c r="D300" s="10"/>
      <c r="E300" s="10"/>
      <c r="F300" s="11"/>
    </row>
    <row r="301" spans="3:6" s="1" customFormat="1" x14ac:dyDescent="0.3">
      <c r="C301" s="8"/>
      <c r="D301" s="10"/>
      <c r="E301" s="10"/>
      <c r="F301" s="11"/>
    </row>
    <row r="302" spans="3:6" s="1" customFormat="1" x14ac:dyDescent="0.3">
      <c r="C302" s="8"/>
      <c r="D302" s="10"/>
      <c r="E302" s="10"/>
      <c r="F302" s="11"/>
    </row>
    <row r="303" spans="3:6" s="1" customFormat="1" x14ac:dyDescent="0.3">
      <c r="C303" s="8"/>
      <c r="D303" s="10"/>
      <c r="E303" s="10"/>
      <c r="F303" s="11"/>
    </row>
    <row r="304" spans="3:6" s="1" customFormat="1" x14ac:dyDescent="0.3">
      <c r="C304" s="8"/>
      <c r="D304" s="10"/>
      <c r="E304" s="10"/>
      <c r="F304" s="11"/>
    </row>
    <row r="305" spans="3:6" s="1" customFormat="1" x14ac:dyDescent="0.3">
      <c r="C305" s="8"/>
      <c r="D305" s="10"/>
      <c r="E305" s="10"/>
      <c r="F305" s="11"/>
    </row>
    <row r="306" spans="3:6" s="1" customFormat="1" x14ac:dyDescent="0.3">
      <c r="C306" s="8"/>
      <c r="D306" s="10"/>
      <c r="E306" s="10"/>
      <c r="F306" s="11"/>
    </row>
    <row r="307" spans="3:6" s="1" customFormat="1" x14ac:dyDescent="0.3">
      <c r="C307" s="8"/>
      <c r="D307" s="10"/>
      <c r="E307" s="10"/>
      <c r="F307" s="11"/>
    </row>
    <row r="308" spans="3:6" s="1" customFormat="1" x14ac:dyDescent="0.3">
      <c r="C308" s="8"/>
      <c r="D308" s="10"/>
      <c r="E308" s="10"/>
      <c r="F308" s="11"/>
    </row>
    <row r="309" spans="3:6" s="1" customFormat="1" x14ac:dyDescent="0.3">
      <c r="C309" s="8"/>
      <c r="D309" s="10"/>
      <c r="E309" s="10"/>
      <c r="F309" s="11"/>
    </row>
    <row r="310" spans="3:6" s="1" customFormat="1" x14ac:dyDescent="0.3">
      <c r="C310" s="8"/>
      <c r="D310" s="10"/>
      <c r="E310" s="10"/>
      <c r="F310" s="11"/>
    </row>
    <row r="311" spans="3:6" s="1" customFormat="1" x14ac:dyDescent="0.3">
      <c r="C311" s="8"/>
      <c r="D311" s="10"/>
      <c r="E311" s="10"/>
      <c r="F311" s="11"/>
    </row>
    <row r="312" spans="3:6" s="1" customFormat="1" x14ac:dyDescent="0.3">
      <c r="C312" s="8"/>
      <c r="D312" s="10"/>
      <c r="E312" s="10"/>
      <c r="F312" s="11"/>
    </row>
    <row r="313" spans="3:6" s="1" customFormat="1" x14ac:dyDescent="0.3">
      <c r="C313" s="8"/>
      <c r="D313" s="10"/>
      <c r="E313" s="10"/>
      <c r="F313" s="11"/>
    </row>
    <row r="314" spans="3:6" s="1" customFormat="1" x14ac:dyDescent="0.3">
      <c r="C314" s="8"/>
      <c r="D314" s="10"/>
      <c r="E314" s="10"/>
      <c r="F314" s="11"/>
    </row>
    <row r="315" spans="3:6" s="1" customFormat="1" x14ac:dyDescent="0.3">
      <c r="C315" s="8"/>
      <c r="D315" s="10"/>
      <c r="E315" s="10"/>
      <c r="F315" s="11"/>
    </row>
    <row r="316" spans="3:6" s="1" customFormat="1" x14ac:dyDescent="0.3">
      <c r="C316" s="8"/>
      <c r="D316" s="10"/>
      <c r="E316" s="10"/>
      <c r="F316" s="11"/>
    </row>
    <row r="317" spans="3:6" s="1" customFormat="1" x14ac:dyDescent="0.3">
      <c r="C317" s="8"/>
      <c r="D317" s="10"/>
      <c r="E317" s="10"/>
      <c r="F317" s="11"/>
    </row>
    <row r="318" spans="3:6" s="1" customFormat="1" x14ac:dyDescent="0.3">
      <c r="C318" s="8"/>
      <c r="D318" s="10"/>
      <c r="E318" s="10"/>
      <c r="F318" s="11"/>
    </row>
    <row r="319" spans="3:6" s="1" customFormat="1" x14ac:dyDescent="0.3">
      <c r="C319" s="8"/>
      <c r="D319" s="10"/>
      <c r="E319" s="10"/>
      <c r="F319" s="11"/>
    </row>
    <row r="320" spans="3:6" s="1" customFormat="1" x14ac:dyDescent="0.3">
      <c r="C320" s="8"/>
      <c r="D320" s="10"/>
      <c r="E320" s="10"/>
      <c r="F320" s="11"/>
    </row>
    <row r="321" spans="3:6" s="1" customFormat="1" x14ac:dyDescent="0.3">
      <c r="C321" s="8"/>
      <c r="D321" s="10"/>
      <c r="E321" s="10"/>
      <c r="F321" s="11"/>
    </row>
    <row r="322" spans="3:6" s="1" customFormat="1" x14ac:dyDescent="0.3">
      <c r="C322" s="8"/>
      <c r="D322" s="10"/>
      <c r="E322" s="10"/>
      <c r="F322" s="11"/>
    </row>
    <row r="323" spans="3:6" s="1" customFormat="1" x14ac:dyDescent="0.3">
      <c r="C323" s="8"/>
      <c r="D323" s="10"/>
      <c r="E323" s="10"/>
      <c r="F323" s="11"/>
    </row>
    <row r="324" spans="3:6" s="1" customFormat="1" x14ac:dyDescent="0.3">
      <c r="C324" s="8"/>
      <c r="D324" s="10"/>
      <c r="E324" s="10"/>
      <c r="F324" s="11"/>
    </row>
    <row r="325" spans="3:6" s="1" customFormat="1" x14ac:dyDescent="0.3">
      <c r="C325" s="8"/>
      <c r="D325" s="10"/>
      <c r="E325" s="10"/>
      <c r="F325" s="11"/>
    </row>
    <row r="326" spans="3:6" s="1" customFormat="1" x14ac:dyDescent="0.3">
      <c r="C326" s="8"/>
      <c r="D326" s="10"/>
      <c r="E326" s="10"/>
      <c r="F326" s="11"/>
    </row>
    <row r="327" spans="3:6" s="1" customFormat="1" x14ac:dyDescent="0.3">
      <c r="C327" s="8"/>
      <c r="D327" s="10"/>
      <c r="E327" s="10"/>
      <c r="F327" s="11"/>
    </row>
    <row r="328" spans="3:6" s="1" customFormat="1" x14ac:dyDescent="0.3">
      <c r="C328" s="8"/>
      <c r="D328" s="10"/>
      <c r="E328" s="10"/>
      <c r="F328" s="11"/>
    </row>
    <row r="329" spans="3:6" s="1" customFormat="1" x14ac:dyDescent="0.3">
      <c r="C329" s="8"/>
      <c r="D329" s="10"/>
      <c r="E329" s="10"/>
      <c r="F329" s="11"/>
    </row>
    <row r="330" spans="3:6" s="1" customFormat="1" x14ac:dyDescent="0.3">
      <c r="C330" s="8"/>
      <c r="D330" s="10"/>
      <c r="E330" s="10"/>
      <c r="F330" s="11"/>
    </row>
    <row r="331" spans="3:6" s="1" customFormat="1" x14ac:dyDescent="0.3">
      <c r="C331" s="8"/>
      <c r="D331" s="10"/>
      <c r="E331" s="10"/>
      <c r="F331" s="11"/>
    </row>
    <row r="332" spans="3:6" s="1" customFormat="1" x14ac:dyDescent="0.3">
      <c r="C332" s="8"/>
      <c r="D332" s="10"/>
      <c r="E332" s="10"/>
      <c r="F332" s="11"/>
    </row>
    <row r="333" spans="3:6" s="1" customFormat="1" x14ac:dyDescent="0.3">
      <c r="C333" s="8"/>
      <c r="D333" s="10"/>
      <c r="E333" s="10"/>
      <c r="F333" s="11"/>
    </row>
    <row r="334" spans="3:6" s="1" customFormat="1" x14ac:dyDescent="0.3">
      <c r="C334" s="8"/>
      <c r="D334" s="10"/>
      <c r="E334" s="10"/>
      <c r="F334" s="11"/>
    </row>
    <row r="335" spans="3:6" s="1" customFormat="1" x14ac:dyDescent="0.3">
      <c r="C335" s="8"/>
      <c r="D335" s="10"/>
      <c r="E335" s="10"/>
      <c r="F335" s="11"/>
    </row>
    <row r="336" spans="3:6" s="1" customFormat="1" x14ac:dyDescent="0.3">
      <c r="C336" s="8"/>
      <c r="D336" s="10"/>
      <c r="E336" s="10"/>
      <c r="F336" s="11"/>
    </row>
    <row r="337" spans="3:6" s="1" customFormat="1" x14ac:dyDescent="0.3">
      <c r="C337" s="8"/>
      <c r="D337" s="10"/>
      <c r="E337" s="10"/>
      <c r="F337" s="11"/>
    </row>
    <row r="338" spans="3:6" s="1" customFormat="1" x14ac:dyDescent="0.3">
      <c r="C338" s="8"/>
      <c r="D338" s="10"/>
      <c r="E338" s="10"/>
      <c r="F338" s="11"/>
    </row>
    <row r="339" spans="3:6" s="1" customFormat="1" x14ac:dyDescent="0.3">
      <c r="C339" s="8"/>
      <c r="D339" s="10"/>
      <c r="E339" s="10"/>
      <c r="F339" s="11"/>
    </row>
    <row r="340" spans="3:6" s="1" customFormat="1" x14ac:dyDescent="0.3">
      <c r="C340" s="8"/>
      <c r="D340" s="10"/>
      <c r="E340" s="10"/>
      <c r="F340" s="11"/>
    </row>
    <row r="341" spans="3:6" s="1" customFormat="1" x14ac:dyDescent="0.3">
      <c r="C341" s="8"/>
      <c r="D341" s="10"/>
      <c r="E341" s="10"/>
      <c r="F341" s="11"/>
    </row>
    <row r="342" spans="3:6" s="1" customFormat="1" x14ac:dyDescent="0.3">
      <c r="C342" s="8"/>
      <c r="D342" s="10"/>
      <c r="E342" s="10"/>
      <c r="F342" s="11"/>
    </row>
    <row r="343" spans="3:6" s="1" customFormat="1" x14ac:dyDescent="0.3">
      <c r="C343" s="8"/>
      <c r="D343" s="10"/>
      <c r="E343" s="10"/>
      <c r="F343" s="11"/>
    </row>
    <row r="344" spans="3:6" s="1" customFormat="1" x14ac:dyDescent="0.3">
      <c r="C344" s="8"/>
      <c r="D344" s="10"/>
      <c r="E344" s="10"/>
      <c r="F344" s="11"/>
    </row>
    <row r="345" spans="3:6" s="1" customFormat="1" x14ac:dyDescent="0.3">
      <c r="C345" s="8"/>
      <c r="D345" s="10"/>
      <c r="E345" s="10"/>
      <c r="F345" s="11"/>
    </row>
    <row r="346" spans="3:6" s="1" customFormat="1" x14ac:dyDescent="0.3">
      <c r="C346" s="8"/>
      <c r="D346" s="10"/>
      <c r="E346" s="10"/>
      <c r="F346" s="11"/>
    </row>
    <row r="347" spans="3:6" s="1" customFormat="1" x14ac:dyDescent="0.3">
      <c r="C347" s="8"/>
      <c r="D347" s="10"/>
      <c r="E347" s="10"/>
      <c r="F347" s="11"/>
    </row>
    <row r="348" spans="3:6" s="1" customFormat="1" x14ac:dyDescent="0.3">
      <c r="C348" s="8"/>
      <c r="D348" s="10"/>
      <c r="E348" s="10"/>
      <c r="F348" s="11"/>
    </row>
    <row r="349" spans="3:6" s="1" customFormat="1" x14ac:dyDescent="0.3">
      <c r="C349" s="8"/>
      <c r="D349" s="10"/>
      <c r="E349" s="10"/>
      <c r="F349" s="11"/>
    </row>
    <row r="350" spans="3:6" s="1" customFormat="1" x14ac:dyDescent="0.3">
      <c r="C350" s="8"/>
      <c r="D350" s="10"/>
      <c r="E350" s="10"/>
      <c r="F350" s="11"/>
    </row>
    <row r="351" spans="3:6" s="1" customFormat="1" x14ac:dyDescent="0.3">
      <c r="C351" s="8"/>
      <c r="D351" s="10"/>
      <c r="E351" s="10"/>
      <c r="F351" s="11"/>
    </row>
    <row r="352" spans="3:6" s="1" customFormat="1" x14ac:dyDescent="0.3">
      <c r="C352" s="8"/>
      <c r="D352" s="10"/>
      <c r="E352" s="10"/>
      <c r="F352" s="11"/>
    </row>
    <row r="353" spans="3:6" s="1" customFormat="1" x14ac:dyDescent="0.3">
      <c r="C353" s="8"/>
      <c r="D353" s="10"/>
      <c r="E353" s="10"/>
      <c r="F353" s="11"/>
    </row>
    <row r="354" spans="3:6" s="1" customFormat="1" x14ac:dyDescent="0.3">
      <c r="C354" s="8"/>
      <c r="D354" s="10"/>
      <c r="E354" s="10"/>
      <c r="F354" s="11"/>
    </row>
    <row r="355" spans="3:6" s="1" customFormat="1" x14ac:dyDescent="0.3">
      <c r="C355" s="8"/>
      <c r="D355" s="10"/>
      <c r="E355" s="10"/>
      <c r="F355" s="11"/>
    </row>
    <row r="356" spans="3:6" s="1" customFormat="1" x14ac:dyDescent="0.3">
      <c r="C356" s="8"/>
      <c r="D356" s="10"/>
      <c r="E356" s="10"/>
      <c r="F356" s="11"/>
    </row>
    <row r="357" spans="3:6" s="1" customFormat="1" x14ac:dyDescent="0.3">
      <c r="C357" s="8"/>
      <c r="D357" s="10"/>
      <c r="E357" s="10"/>
      <c r="F357" s="11"/>
    </row>
    <row r="358" spans="3:6" s="1" customFormat="1" x14ac:dyDescent="0.3">
      <c r="C358" s="8"/>
      <c r="D358" s="10"/>
      <c r="E358" s="10"/>
      <c r="F358" s="11"/>
    </row>
    <row r="359" spans="3:6" s="1" customFormat="1" x14ac:dyDescent="0.3">
      <c r="C359" s="8"/>
      <c r="D359" s="10"/>
      <c r="E359" s="10"/>
      <c r="F359" s="11"/>
    </row>
    <row r="360" spans="3:6" s="1" customFormat="1" x14ac:dyDescent="0.3">
      <c r="C360" s="8"/>
      <c r="D360" s="10"/>
      <c r="E360" s="10"/>
      <c r="F360" s="11"/>
    </row>
    <row r="361" spans="3:6" s="1" customFormat="1" x14ac:dyDescent="0.3">
      <c r="C361" s="8"/>
      <c r="D361" s="10"/>
      <c r="E361" s="10"/>
      <c r="F361" s="11"/>
    </row>
    <row r="362" spans="3:6" s="1" customFormat="1" x14ac:dyDescent="0.3">
      <c r="C362" s="8"/>
      <c r="D362" s="10"/>
      <c r="E362" s="10"/>
      <c r="F362" s="11"/>
    </row>
    <row r="363" spans="3:6" s="1" customFormat="1" x14ac:dyDescent="0.3">
      <c r="C363" s="8"/>
      <c r="D363" s="10"/>
      <c r="E363" s="10"/>
      <c r="F363" s="11"/>
    </row>
    <row r="364" spans="3:6" s="1" customFormat="1" x14ac:dyDescent="0.3">
      <c r="C364" s="8"/>
      <c r="D364" s="10"/>
      <c r="E364" s="10"/>
      <c r="F364" s="11"/>
    </row>
    <row r="365" spans="3:6" s="1" customFormat="1" x14ac:dyDescent="0.3">
      <c r="C365" s="8"/>
      <c r="D365" s="10"/>
      <c r="E365" s="10"/>
      <c r="F365" s="11"/>
    </row>
    <row r="366" spans="3:6" s="1" customFormat="1" x14ac:dyDescent="0.3">
      <c r="C366" s="8"/>
      <c r="D366" s="10"/>
      <c r="E366" s="10"/>
      <c r="F366" s="11"/>
    </row>
    <row r="367" spans="3:6" s="1" customFormat="1" x14ac:dyDescent="0.3">
      <c r="C367" s="8"/>
      <c r="D367" s="10"/>
      <c r="E367" s="10"/>
      <c r="F367" s="11"/>
    </row>
    <row r="368" spans="3:6" s="1" customFormat="1" x14ac:dyDescent="0.3">
      <c r="C368" s="8"/>
      <c r="D368" s="10"/>
      <c r="E368" s="10"/>
      <c r="F368" s="11"/>
    </row>
    <row r="369" spans="2:6" s="1" customFormat="1" x14ac:dyDescent="0.3">
      <c r="C369" s="8"/>
      <c r="D369" s="10"/>
      <c r="E369" s="10"/>
      <c r="F369" s="11"/>
    </row>
    <row r="370" spans="2:6" s="1" customFormat="1" x14ac:dyDescent="0.3">
      <c r="C370" s="8"/>
      <c r="D370" s="10"/>
      <c r="E370" s="10"/>
      <c r="F370" s="11"/>
    </row>
    <row r="371" spans="2:6" s="1" customFormat="1" x14ac:dyDescent="0.3">
      <c r="C371" s="8"/>
      <c r="D371" s="10"/>
      <c r="E371" s="10"/>
      <c r="F371" s="11"/>
    </row>
    <row r="372" spans="2:6" x14ac:dyDescent="0.3">
      <c r="B372" s="1"/>
    </row>
  </sheetData>
  <mergeCells count="38">
    <mergeCell ref="C22:H22"/>
    <mergeCell ref="C25:H25"/>
    <mergeCell ref="C28:H28"/>
    <mergeCell ref="C31:H31"/>
    <mergeCell ref="B2:F2"/>
    <mergeCell ref="C6:H6"/>
    <mergeCell ref="C7:H8"/>
    <mergeCell ref="C10:C11"/>
    <mergeCell ref="D10:D12"/>
    <mergeCell ref="E10:E11"/>
    <mergeCell ref="F10:F11"/>
    <mergeCell ref="C5:H5"/>
    <mergeCell ref="B3:C3"/>
    <mergeCell ref="C13:H13"/>
    <mergeCell ref="C14:H14"/>
    <mergeCell ref="C9:H9"/>
    <mergeCell ref="C68:E68"/>
    <mergeCell ref="F68:H68"/>
    <mergeCell ref="C40:H40"/>
    <mergeCell ref="C41:H41"/>
    <mergeCell ref="C44:H44"/>
    <mergeCell ref="C47:H47"/>
    <mergeCell ref="C53:G53"/>
    <mergeCell ref="C55:G55"/>
    <mergeCell ref="C65:D65"/>
    <mergeCell ref="C56:G56"/>
    <mergeCell ref="C57:G57"/>
    <mergeCell ref="C58:G58"/>
    <mergeCell ref="C59:G59"/>
    <mergeCell ref="C60:G60"/>
    <mergeCell ref="C62:H62"/>
    <mergeCell ref="C34:G34"/>
    <mergeCell ref="C35:G35"/>
    <mergeCell ref="C36:G36"/>
    <mergeCell ref="C37:C38"/>
    <mergeCell ref="D37:D39"/>
    <mergeCell ref="E37:E39"/>
    <mergeCell ref="G37:G38"/>
  </mergeCells>
  <printOptions horizontalCentered="1" verticalCentered="1"/>
  <pageMargins left="0" right="0.11811023622047245" top="0" bottom="0" header="0" footer="0"/>
  <pageSetup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1E891-6050-46F6-9DC6-6BC4946A4FF5}">
  <sheetPr>
    <tabColor rgb="FF00B050"/>
  </sheetPr>
  <dimension ref="A1:GN369"/>
  <sheetViews>
    <sheetView showGridLines="0" tabSelected="1" view="pageBreakPreview" zoomScale="70" zoomScaleNormal="70" zoomScaleSheetLayoutView="70" workbookViewId="0">
      <selection activeCell="K67" sqref="K67"/>
    </sheetView>
  </sheetViews>
  <sheetFormatPr baseColWidth="10" defaultColWidth="13.85546875" defaultRowHeight="16.5" x14ac:dyDescent="0.3"/>
  <cols>
    <col min="1" max="1" width="2" style="2" customWidth="1"/>
    <col min="2" max="2" width="2.42578125" style="2" customWidth="1"/>
    <col min="3" max="3" width="10.85546875" style="8" customWidth="1"/>
    <col min="4" max="4" width="28.140625" style="10" customWidth="1"/>
    <col min="5" max="5" width="18.5703125" style="10" customWidth="1"/>
    <col min="6" max="6" width="19.42578125" style="11" customWidth="1"/>
    <col min="7" max="7" width="25.140625" style="1" customWidth="1"/>
    <col min="8" max="8" width="25.42578125" style="1" customWidth="1"/>
    <col min="9" max="9" width="1.7109375" style="12" customWidth="1"/>
    <col min="10" max="10" width="1.28515625" style="1" customWidth="1"/>
    <col min="11" max="12" width="5.140625" style="1" customWidth="1"/>
    <col min="13" max="13" width="26" style="1" customWidth="1"/>
    <col min="14" max="14" width="5.140625" style="1" customWidth="1"/>
    <col min="15" max="16" width="4.140625" style="1" customWidth="1"/>
    <col min="17" max="196" width="12.85546875" style="1" customWidth="1"/>
    <col min="197" max="236" width="13.85546875" style="2"/>
    <col min="237" max="237" width="2" style="2" customWidth="1"/>
    <col min="238" max="238" width="10.85546875" style="2" customWidth="1"/>
    <col min="239" max="239" width="53.42578125" style="2" customWidth="1"/>
    <col min="240" max="240" width="26.5703125" style="2" bestFit="1" customWidth="1"/>
    <col min="241" max="241" width="17.42578125" style="2" customWidth="1"/>
    <col min="242" max="242" width="25.140625" style="2" customWidth="1"/>
    <col min="243" max="243" width="23.140625" style="2" customWidth="1"/>
    <col min="244" max="244" width="26.140625" style="2" customWidth="1"/>
    <col min="245" max="250" width="5.140625" style="2" customWidth="1"/>
    <col min="251" max="252" width="4.140625" style="2" customWidth="1"/>
    <col min="253" max="260" width="5.140625" style="2" customWidth="1"/>
    <col min="261" max="452" width="12.85546875" style="2" customWidth="1"/>
    <col min="453" max="492" width="13.85546875" style="2"/>
    <col min="493" max="493" width="2" style="2" customWidth="1"/>
    <col min="494" max="494" width="10.85546875" style="2" customWidth="1"/>
    <col min="495" max="495" width="53.42578125" style="2" customWidth="1"/>
    <col min="496" max="496" width="26.5703125" style="2" bestFit="1" customWidth="1"/>
    <col min="497" max="497" width="17.42578125" style="2" customWidth="1"/>
    <col min="498" max="498" width="25.140625" style="2" customWidth="1"/>
    <col min="499" max="499" width="23.140625" style="2" customWidth="1"/>
    <col min="500" max="500" width="26.140625" style="2" customWidth="1"/>
    <col min="501" max="506" width="5.140625" style="2" customWidth="1"/>
    <col min="507" max="508" width="4.140625" style="2" customWidth="1"/>
    <col min="509" max="516" width="5.140625" style="2" customWidth="1"/>
    <col min="517" max="708" width="12.85546875" style="2" customWidth="1"/>
    <col min="709" max="748" width="13.85546875" style="2"/>
    <col min="749" max="749" width="2" style="2" customWidth="1"/>
    <col min="750" max="750" width="10.85546875" style="2" customWidth="1"/>
    <col min="751" max="751" width="53.42578125" style="2" customWidth="1"/>
    <col min="752" max="752" width="26.5703125" style="2" bestFit="1" customWidth="1"/>
    <col min="753" max="753" width="17.42578125" style="2" customWidth="1"/>
    <col min="754" max="754" width="25.140625" style="2" customWidth="1"/>
    <col min="755" max="755" width="23.140625" style="2" customWidth="1"/>
    <col min="756" max="756" width="26.140625" style="2" customWidth="1"/>
    <col min="757" max="762" width="5.140625" style="2" customWidth="1"/>
    <col min="763" max="764" width="4.140625" style="2" customWidth="1"/>
    <col min="765" max="772" width="5.140625" style="2" customWidth="1"/>
    <col min="773" max="964" width="12.85546875" style="2" customWidth="1"/>
    <col min="965" max="1004" width="13.85546875" style="2"/>
    <col min="1005" max="1005" width="2" style="2" customWidth="1"/>
    <col min="1006" max="1006" width="10.85546875" style="2" customWidth="1"/>
    <col min="1007" max="1007" width="53.42578125" style="2" customWidth="1"/>
    <col min="1008" max="1008" width="26.5703125" style="2" bestFit="1" customWidth="1"/>
    <col min="1009" max="1009" width="17.42578125" style="2" customWidth="1"/>
    <col min="1010" max="1010" width="25.140625" style="2" customWidth="1"/>
    <col min="1011" max="1011" width="23.140625" style="2" customWidth="1"/>
    <col min="1012" max="1012" width="26.140625" style="2" customWidth="1"/>
    <col min="1013" max="1018" width="5.140625" style="2" customWidth="1"/>
    <col min="1019" max="1020" width="4.140625" style="2" customWidth="1"/>
    <col min="1021" max="1028" width="5.140625" style="2" customWidth="1"/>
    <col min="1029" max="1220" width="12.85546875" style="2" customWidth="1"/>
    <col min="1221" max="1260" width="13.85546875" style="2"/>
    <col min="1261" max="1261" width="2" style="2" customWidth="1"/>
    <col min="1262" max="1262" width="10.85546875" style="2" customWidth="1"/>
    <col min="1263" max="1263" width="53.42578125" style="2" customWidth="1"/>
    <col min="1264" max="1264" width="26.5703125" style="2" bestFit="1" customWidth="1"/>
    <col min="1265" max="1265" width="17.42578125" style="2" customWidth="1"/>
    <col min="1266" max="1266" width="25.140625" style="2" customWidth="1"/>
    <col min="1267" max="1267" width="23.140625" style="2" customWidth="1"/>
    <col min="1268" max="1268" width="26.140625" style="2" customWidth="1"/>
    <col min="1269" max="1274" width="5.140625" style="2" customWidth="1"/>
    <col min="1275" max="1276" width="4.140625" style="2" customWidth="1"/>
    <col min="1277" max="1284" width="5.140625" style="2" customWidth="1"/>
    <col min="1285" max="1476" width="12.85546875" style="2" customWidth="1"/>
    <col min="1477" max="1516" width="13.85546875" style="2"/>
    <col min="1517" max="1517" width="2" style="2" customWidth="1"/>
    <col min="1518" max="1518" width="10.85546875" style="2" customWidth="1"/>
    <col min="1519" max="1519" width="53.42578125" style="2" customWidth="1"/>
    <col min="1520" max="1520" width="26.5703125" style="2" bestFit="1" customWidth="1"/>
    <col min="1521" max="1521" width="17.42578125" style="2" customWidth="1"/>
    <col min="1522" max="1522" width="25.140625" style="2" customWidth="1"/>
    <col min="1523" max="1523" width="23.140625" style="2" customWidth="1"/>
    <col min="1524" max="1524" width="26.140625" style="2" customWidth="1"/>
    <col min="1525" max="1530" width="5.140625" style="2" customWidth="1"/>
    <col min="1531" max="1532" width="4.140625" style="2" customWidth="1"/>
    <col min="1533" max="1540" width="5.140625" style="2" customWidth="1"/>
    <col min="1541" max="1732" width="12.85546875" style="2" customWidth="1"/>
    <col min="1733" max="1772" width="13.85546875" style="2"/>
    <col min="1773" max="1773" width="2" style="2" customWidth="1"/>
    <col min="1774" max="1774" width="10.85546875" style="2" customWidth="1"/>
    <col min="1775" max="1775" width="53.42578125" style="2" customWidth="1"/>
    <col min="1776" max="1776" width="26.5703125" style="2" bestFit="1" customWidth="1"/>
    <col min="1777" max="1777" width="17.42578125" style="2" customWidth="1"/>
    <col min="1778" max="1778" width="25.140625" style="2" customWidth="1"/>
    <col min="1779" max="1779" width="23.140625" style="2" customWidth="1"/>
    <col min="1780" max="1780" width="26.140625" style="2" customWidth="1"/>
    <col min="1781" max="1786" width="5.140625" style="2" customWidth="1"/>
    <col min="1787" max="1788" width="4.140625" style="2" customWidth="1"/>
    <col min="1789" max="1796" width="5.140625" style="2" customWidth="1"/>
    <col min="1797" max="1988" width="12.85546875" style="2" customWidth="1"/>
    <col min="1989" max="2028" width="13.85546875" style="2"/>
    <col min="2029" max="2029" width="2" style="2" customWidth="1"/>
    <col min="2030" max="2030" width="10.85546875" style="2" customWidth="1"/>
    <col min="2031" max="2031" width="53.42578125" style="2" customWidth="1"/>
    <col min="2032" max="2032" width="26.5703125" style="2" bestFit="1" customWidth="1"/>
    <col min="2033" max="2033" width="17.42578125" style="2" customWidth="1"/>
    <col min="2034" max="2034" width="25.140625" style="2" customWidth="1"/>
    <col min="2035" max="2035" width="23.140625" style="2" customWidth="1"/>
    <col min="2036" max="2036" width="26.140625" style="2" customWidth="1"/>
    <col min="2037" max="2042" width="5.140625" style="2" customWidth="1"/>
    <col min="2043" max="2044" width="4.140625" style="2" customWidth="1"/>
    <col min="2045" max="2052" width="5.140625" style="2" customWidth="1"/>
    <col min="2053" max="2244" width="12.85546875" style="2" customWidth="1"/>
    <col min="2245" max="2284" width="13.85546875" style="2"/>
    <col min="2285" max="2285" width="2" style="2" customWidth="1"/>
    <col min="2286" max="2286" width="10.85546875" style="2" customWidth="1"/>
    <col min="2287" max="2287" width="53.42578125" style="2" customWidth="1"/>
    <col min="2288" max="2288" width="26.5703125" style="2" bestFit="1" customWidth="1"/>
    <col min="2289" max="2289" width="17.42578125" style="2" customWidth="1"/>
    <col min="2290" max="2290" width="25.140625" style="2" customWidth="1"/>
    <col min="2291" max="2291" width="23.140625" style="2" customWidth="1"/>
    <col min="2292" max="2292" width="26.140625" style="2" customWidth="1"/>
    <col min="2293" max="2298" width="5.140625" style="2" customWidth="1"/>
    <col min="2299" max="2300" width="4.140625" style="2" customWidth="1"/>
    <col min="2301" max="2308" width="5.140625" style="2" customWidth="1"/>
    <col min="2309" max="2500" width="12.85546875" style="2" customWidth="1"/>
    <col min="2501" max="2540" width="13.85546875" style="2"/>
    <col min="2541" max="2541" width="2" style="2" customWidth="1"/>
    <col min="2542" max="2542" width="10.85546875" style="2" customWidth="1"/>
    <col min="2543" max="2543" width="53.42578125" style="2" customWidth="1"/>
    <col min="2544" max="2544" width="26.5703125" style="2" bestFit="1" customWidth="1"/>
    <col min="2545" max="2545" width="17.42578125" style="2" customWidth="1"/>
    <col min="2546" max="2546" width="25.140625" style="2" customWidth="1"/>
    <col min="2547" max="2547" width="23.140625" style="2" customWidth="1"/>
    <col min="2548" max="2548" width="26.140625" style="2" customWidth="1"/>
    <col min="2549" max="2554" width="5.140625" style="2" customWidth="1"/>
    <col min="2555" max="2556" width="4.140625" style="2" customWidth="1"/>
    <col min="2557" max="2564" width="5.140625" style="2" customWidth="1"/>
    <col min="2565" max="2756" width="12.85546875" style="2" customWidth="1"/>
    <col min="2757" max="2796" width="13.85546875" style="2"/>
    <col min="2797" max="2797" width="2" style="2" customWidth="1"/>
    <col min="2798" max="2798" width="10.85546875" style="2" customWidth="1"/>
    <col min="2799" max="2799" width="53.42578125" style="2" customWidth="1"/>
    <col min="2800" max="2800" width="26.5703125" style="2" bestFit="1" customWidth="1"/>
    <col min="2801" max="2801" width="17.42578125" style="2" customWidth="1"/>
    <col min="2802" max="2802" width="25.140625" style="2" customWidth="1"/>
    <col min="2803" max="2803" width="23.140625" style="2" customWidth="1"/>
    <col min="2804" max="2804" width="26.140625" style="2" customWidth="1"/>
    <col min="2805" max="2810" width="5.140625" style="2" customWidth="1"/>
    <col min="2811" max="2812" width="4.140625" style="2" customWidth="1"/>
    <col min="2813" max="2820" width="5.140625" style="2" customWidth="1"/>
    <col min="2821" max="3012" width="12.85546875" style="2" customWidth="1"/>
    <col min="3013" max="3052" width="13.85546875" style="2"/>
    <col min="3053" max="3053" width="2" style="2" customWidth="1"/>
    <col min="3054" max="3054" width="10.85546875" style="2" customWidth="1"/>
    <col min="3055" max="3055" width="53.42578125" style="2" customWidth="1"/>
    <col min="3056" max="3056" width="26.5703125" style="2" bestFit="1" customWidth="1"/>
    <col min="3057" max="3057" width="17.42578125" style="2" customWidth="1"/>
    <col min="3058" max="3058" width="25.140625" style="2" customWidth="1"/>
    <col min="3059" max="3059" width="23.140625" style="2" customWidth="1"/>
    <col min="3060" max="3060" width="26.140625" style="2" customWidth="1"/>
    <col min="3061" max="3066" width="5.140625" style="2" customWidth="1"/>
    <col min="3067" max="3068" width="4.140625" style="2" customWidth="1"/>
    <col min="3069" max="3076" width="5.140625" style="2" customWidth="1"/>
    <col min="3077" max="3268" width="12.85546875" style="2" customWidth="1"/>
    <col min="3269" max="3308" width="13.85546875" style="2"/>
    <col min="3309" max="3309" width="2" style="2" customWidth="1"/>
    <col min="3310" max="3310" width="10.85546875" style="2" customWidth="1"/>
    <col min="3311" max="3311" width="53.42578125" style="2" customWidth="1"/>
    <col min="3312" max="3312" width="26.5703125" style="2" bestFit="1" customWidth="1"/>
    <col min="3313" max="3313" width="17.42578125" style="2" customWidth="1"/>
    <col min="3314" max="3314" width="25.140625" style="2" customWidth="1"/>
    <col min="3315" max="3315" width="23.140625" style="2" customWidth="1"/>
    <col min="3316" max="3316" width="26.140625" style="2" customWidth="1"/>
    <col min="3317" max="3322" width="5.140625" style="2" customWidth="1"/>
    <col min="3323" max="3324" width="4.140625" style="2" customWidth="1"/>
    <col min="3325" max="3332" width="5.140625" style="2" customWidth="1"/>
    <col min="3333" max="3524" width="12.85546875" style="2" customWidth="1"/>
    <col min="3525" max="3564" width="13.85546875" style="2"/>
    <col min="3565" max="3565" width="2" style="2" customWidth="1"/>
    <col min="3566" max="3566" width="10.85546875" style="2" customWidth="1"/>
    <col min="3567" max="3567" width="53.42578125" style="2" customWidth="1"/>
    <col min="3568" max="3568" width="26.5703125" style="2" bestFit="1" customWidth="1"/>
    <col min="3569" max="3569" width="17.42578125" style="2" customWidth="1"/>
    <col min="3570" max="3570" width="25.140625" style="2" customWidth="1"/>
    <col min="3571" max="3571" width="23.140625" style="2" customWidth="1"/>
    <col min="3572" max="3572" width="26.140625" style="2" customWidth="1"/>
    <col min="3573" max="3578" width="5.140625" style="2" customWidth="1"/>
    <col min="3579" max="3580" width="4.140625" style="2" customWidth="1"/>
    <col min="3581" max="3588" width="5.140625" style="2" customWidth="1"/>
    <col min="3589" max="3780" width="12.85546875" style="2" customWidth="1"/>
    <col min="3781" max="3820" width="13.85546875" style="2"/>
    <col min="3821" max="3821" width="2" style="2" customWidth="1"/>
    <col min="3822" max="3822" width="10.85546875" style="2" customWidth="1"/>
    <col min="3823" max="3823" width="53.42578125" style="2" customWidth="1"/>
    <col min="3824" max="3824" width="26.5703125" style="2" bestFit="1" customWidth="1"/>
    <col min="3825" max="3825" width="17.42578125" style="2" customWidth="1"/>
    <col min="3826" max="3826" width="25.140625" style="2" customWidth="1"/>
    <col min="3827" max="3827" width="23.140625" style="2" customWidth="1"/>
    <col min="3828" max="3828" width="26.140625" style="2" customWidth="1"/>
    <col min="3829" max="3834" width="5.140625" style="2" customWidth="1"/>
    <col min="3835" max="3836" width="4.140625" style="2" customWidth="1"/>
    <col min="3837" max="3844" width="5.140625" style="2" customWidth="1"/>
    <col min="3845" max="4036" width="12.85546875" style="2" customWidth="1"/>
    <col min="4037" max="4076" width="13.85546875" style="2"/>
    <col min="4077" max="4077" width="2" style="2" customWidth="1"/>
    <col min="4078" max="4078" width="10.85546875" style="2" customWidth="1"/>
    <col min="4079" max="4079" width="53.42578125" style="2" customWidth="1"/>
    <col min="4080" max="4080" width="26.5703125" style="2" bestFit="1" customWidth="1"/>
    <col min="4081" max="4081" width="17.42578125" style="2" customWidth="1"/>
    <col min="4082" max="4082" width="25.140625" style="2" customWidth="1"/>
    <col min="4083" max="4083" width="23.140625" style="2" customWidth="1"/>
    <col min="4084" max="4084" width="26.140625" style="2" customWidth="1"/>
    <col min="4085" max="4090" width="5.140625" style="2" customWidth="1"/>
    <col min="4091" max="4092" width="4.140625" style="2" customWidth="1"/>
    <col min="4093" max="4100" width="5.140625" style="2" customWidth="1"/>
    <col min="4101" max="4292" width="12.85546875" style="2" customWidth="1"/>
    <col min="4293" max="4332" width="13.85546875" style="2"/>
    <col min="4333" max="4333" width="2" style="2" customWidth="1"/>
    <col min="4334" max="4334" width="10.85546875" style="2" customWidth="1"/>
    <col min="4335" max="4335" width="53.42578125" style="2" customWidth="1"/>
    <col min="4336" max="4336" width="26.5703125" style="2" bestFit="1" customWidth="1"/>
    <col min="4337" max="4337" width="17.42578125" style="2" customWidth="1"/>
    <col min="4338" max="4338" width="25.140625" style="2" customWidth="1"/>
    <col min="4339" max="4339" width="23.140625" style="2" customWidth="1"/>
    <col min="4340" max="4340" width="26.140625" style="2" customWidth="1"/>
    <col min="4341" max="4346" width="5.140625" style="2" customWidth="1"/>
    <col min="4347" max="4348" width="4.140625" style="2" customWidth="1"/>
    <col min="4349" max="4356" width="5.140625" style="2" customWidth="1"/>
    <col min="4357" max="4548" width="12.85546875" style="2" customWidth="1"/>
    <col min="4549" max="4588" width="13.85546875" style="2"/>
    <col min="4589" max="4589" width="2" style="2" customWidth="1"/>
    <col min="4590" max="4590" width="10.85546875" style="2" customWidth="1"/>
    <col min="4591" max="4591" width="53.42578125" style="2" customWidth="1"/>
    <col min="4592" max="4592" width="26.5703125" style="2" bestFit="1" customWidth="1"/>
    <col min="4593" max="4593" width="17.42578125" style="2" customWidth="1"/>
    <col min="4594" max="4594" width="25.140625" style="2" customWidth="1"/>
    <col min="4595" max="4595" width="23.140625" style="2" customWidth="1"/>
    <col min="4596" max="4596" width="26.140625" style="2" customWidth="1"/>
    <col min="4597" max="4602" width="5.140625" style="2" customWidth="1"/>
    <col min="4603" max="4604" width="4.140625" style="2" customWidth="1"/>
    <col min="4605" max="4612" width="5.140625" style="2" customWidth="1"/>
    <col min="4613" max="4804" width="12.85546875" style="2" customWidth="1"/>
    <col min="4805" max="4844" width="13.85546875" style="2"/>
    <col min="4845" max="4845" width="2" style="2" customWidth="1"/>
    <col min="4846" max="4846" width="10.85546875" style="2" customWidth="1"/>
    <col min="4847" max="4847" width="53.42578125" style="2" customWidth="1"/>
    <col min="4848" max="4848" width="26.5703125" style="2" bestFit="1" customWidth="1"/>
    <col min="4849" max="4849" width="17.42578125" style="2" customWidth="1"/>
    <col min="4850" max="4850" width="25.140625" style="2" customWidth="1"/>
    <col min="4851" max="4851" width="23.140625" style="2" customWidth="1"/>
    <col min="4852" max="4852" width="26.140625" style="2" customWidth="1"/>
    <col min="4853" max="4858" width="5.140625" style="2" customWidth="1"/>
    <col min="4859" max="4860" width="4.140625" style="2" customWidth="1"/>
    <col min="4861" max="4868" width="5.140625" style="2" customWidth="1"/>
    <col min="4869" max="5060" width="12.85546875" style="2" customWidth="1"/>
    <col min="5061" max="5100" width="13.85546875" style="2"/>
    <col min="5101" max="5101" width="2" style="2" customWidth="1"/>
    <col min="5102" max="5102" width="10.85546875" style="2" customWidth="1"/>
    <col min="5103" max="5103" width="53.42578125" style="2" customWidth="1"/>
    <col min="5104" max="5104" width="26.5703125" style="2" bestFit="1" customWidth="1"/>
    <col min="5105" max="5105" width="17.42578125" style="2" customWidth="1"/>
    <col min="5106" max="5106" width="25.140625" style="2" customWidth="1"/>
    <col min="5107" max="5107" width="23.140625" style="2" customWidth="1"/>
    <col min="5108" max="5108" width="26.140625" style="2" customWidth="1"/>
    <col min="5109" max="5114" width="5.140625" style="2" customWidth="1"/>
    <col min="5115" max="5116" width="4.140625" style="2" customWidth="1"/>
    <col min="5117" max="5124" width="5.140625" style="2" customWidth="1"/>
    <col min="5125" max="5316" width="12.85546875" style="2" customWidth="1"/>
    <col min="5317" max="5356" width="13.85546875" style="2"/>
    <col min="5357" max="5357" width="2" style="2" customWidth="1"/>
    <col min="5358" max="5358" width="10.85546875" style="2" customWidth="1"/>
    <col min="5359" max="5359" width="53.42578125" style="2" customWidth="1"/>
    <col min="5360" max="5360" width="26.5703125" style="2" bestFit="1" customWidth="1"/>
    <col min="5361" max="5361" width="17.42578125" style="2" customWidth="1"/>
    <col min="5362" max="5362" width="25.140625" style="2" customWidth="1"/>
    <col min="5363" max="5363" width="23.140625" style="2" customWidth="1"/>
    <col min="5364" max="5364" width="26.140625" style="2" customWidth="1"/>
    <col min="5365" max="5370" width="5.140625" style="2" customWidth="1"/>
    <col min="5371" max="5372" width="4.140625" style="2" customWidth="1"/>
    <col min="5373" max="5380" width="5.140625" style="2" customWidth="1"/>
    <col min="5381" max="5572" width="12.85546875" style="2" customWidth="1"/>
    <col min="5573" max="5612" width="13.85546875" style="2"/>
    <col min="5613" max="5613" width="2" style="2" customWidth="1"/>
    <col min="5614" max="5614" width="10.85546875" style="2" customWidth="1"/>
    <col min="5615" max="5615" width="53.42578125" style="2" customWidth="1"/>
    <col min="5616" max="5616" width="26.5703125" style="2" bestFit="1" customWidth="1"/>
    <col min="5617" max="5617" width="17.42578125" style="2" customWidth="1"/>
    <col min="5618" max="5618" width="25.140625" style="2" customWidth="1"/>
    <col min="5619" max="5619" width="23.140625" style="2" customWidth="1"/>
    <col min="5620" max="5620" width="26.140625" style="2" customWidth="1"/>
    <col min="5621" max="5626" width="5.140625" style="2" customWidth="1"/>
    <col min="5627" max="5628" width="4.140625" style="2" customWidth="1"/>
    <col min="5629" max="5636" width="5.140625" style="2" customWidth="1"/>
    <col min="5637" max="5828" width="12.85546875" style="2" customWidth="1"/>
    <col min="5829" max="5868" width="13.85546875" style="2"/>
    <col min="5869" max="5869" width="2" style="2" customWidth="1"/>
    <col min="5870" max="5870" width="10.85546875" style="2" customWidth="1"/>
    <col min="5871" max="5871" width="53.42578125" style="2" customWidth="1"/>
    <col min="5872" max="5872" width="26.5703125" style="2" bestFit="1" customWidth="1"/>
    <col min="5873" max="5873" width="17.42578125" style="2" customWidth="1"/>
    <col min="5874" max="5874" width="25.140625" style="2" customWidth="1"/>
    <col min="5875" max="5875" width="23.140625" style="2" customWidth="1"/>
    <col min="5876" max="5876" width="26.140625" style="2" customWidth="1"/>
    <col min="5877" max="5882" width="5.140625" style="2" customWidth="1"/>
    <col min="5883" max="5884" width="4.140625" style="2" customWidth="1"/>
    <col min="5885" max="5892" width="5.140625" style="2" customWidth="1"/>
    <col min="5893" max="6084" width="12.85546875" style="2" customWidth="1"/>
    <col min="6085" max="6124" width="13.85546875" style="2"/>
    <col min="6125" max="6125" width="2" style="2" customWidth="1"/>
    <col min="6126" max="6126" width="10.85546875" style="2" customWidth="1"/>
    <col min="6127" max="6127" width="53.42578125" style="2" customWidth="1"/>
    <col min="6128" max="6128" width="26.5703125" style="2" bestFit="1" customWidth="1"/>
    <col min="6129" max="6129" width="17.42578125" style="2" customWidth="1"/>
    <col min="6130" max="6130" width="25.140625" style="2" customWidth="1"/>
    <col min="6131" max="6131" width="23.140625" style="2" customWidth="1"/>
    <col min="6132" max="6132" width="26.140625" style="2" customWidth="1"/>
    <col min="6133" max="6138" width="5.140625" style="2" customWidth="1"/>
    <col min="6139" max="6140" width="4.140625" style="2" customWidth="1"/>
    <col min="6141" max="6148" width="5.140625" style="2" customWidth="1"/>
    <col min="6149" max="6340" width="12.85546875" style="2" customWidth="1"/>
    <col min="6341" max="6380" width="13.85546875" style="2"/>
    <col min="6381" max="6381" width="2" style="2" customWidth="1"/>
    <col min="6382" max="6382" width="10.85546875" style="2" customWidth="1"/>
    <col min="6383" max="6383" width="53.42578125" style="2" customWidth="1"/>
    <col min="6384" max="6384" width="26.5703125" style="2" bestFit="1" customWidth="1"/>
    <col min="6385" max="6385" width="17.42578125" style="2" customWidth="1"/>
    <col min="6386" max="6386" width="25.140625" style="2" customWidth="1"/>
    <col min="6387" max="6387" width="23.140625" style="2" customWidth="1"/>
    <col min="6388" max="6388" width="26.140625" style="2" customWidth="1"/>
    <col min="6389" max="6394" width="5.140625" style="2" customWidth="1"/>
    <col min="6395" max="6396" width="4.140625" style="2" customWidth="1"/>
    <col min="6397" max="6404" width="5.140625" style="2" customWidth="1"/>
    <col min="6405" max="6596" width="12.85546875" style="2" customWidth="1"/>
    <col min="6597" max="6636" width="13.85546875" style="2"/>
    <col min="6637" max="6637" width="2" style="2" customWidth="1"/>
    <col min="6638" max="6638" width="10.85546875" style="2" customWidth="1"/>
    <col min="6639" max="6639" width="53.42578125" style="2" customWidth="1"/>
    <col min="6640" max="6640" width="26.5703125" style="2" bestFit="1" customWidth="1"/>
    <col min="6641" max="6641" width="17.42578125" style="2" customWidth="1"/>
    <col min="6642" max="6642" width="25.140625" style="2" customWidth="1"/>
    <col min="6643" max="6643" width="23.140625" style="2" customWidth="1"/>
    <col min="6644" max="6644" width="26.140625" style="2" customWidth="1"/>
    <col min="6645" max="6650" width="5.140625" style="2" customWidth="1"/>
    <col min="6651" max="6652" width="4.140625" style="2" customWidth="1"/>
    <col min="6653" max="6660" width="5.140625" style="2" customWidth="1"/>
    <col min="6661" max="6852" width="12.85546875" style="2" customWidth="1"/>
    <col min="6853" max="6892" width="13.85546875" style="2"/>
    <col min="6893" max="6893" width="2" style="2" customWidth="1"/>
    <col min="6894" max="6894" width="10.85546875" style="2" customWidth="1"/>
    <col min="6895" max="6895" width="53.42578125" style="2" customWidth="1"/>
    <col min="6896" max="6896" width="26.5703125" style="2" bestFit="1" customWidth="1"/>
    <col min="6897" max="6897" width="17.42578125" style="2" customWidth="1"/>
    <col min="6898" max="6898" width="25.140625" style="2" customWidth="1"/>
    <col min="6899" max="6899" width="23.140625" style="2" customWidth="1"/>
    <col min="6900" max="6900" width="26.140625" style="2" customWidth="1"/>
    <col min="6901" max="6906" width="5.140625" style="2" customWidth="1"/>
    <col min="6907" max="6908" width="4.140625" style="2" customWidth="1"/>
    <col min="6909" max="6916" width="5.140625" style="2" customWidth="1"/>
    <col min="6917" max="7108" width="12.85546875" style="2" customWidth="1"/>
    <col min="7109" max="7148" width="13.85546875" style="2"/>
    <col min="7149" max="7149" width="2" style="2" customWidth="1"/>
    <col min="7150" max="7150" width="10.85546875" style="2" customWidth="1"/>
    <col min="7151" max="7151" width="53.42578125" style="2" customWidth="1"/>
    <col min="7152" max="7152" width="26.5703125" style="2" bestFit="1" customWidth="1"/>
    <col min="7153" max="7153" width="17.42578125" style="2" customWidth="1"/>
    <col min="7154" max="7154" width="25.140625" style="2" customWidth="1"/>
    <col min="7155" max="7155" width="23.140625" style="2" customWidth="1"/>
    <col min="7156" max="7156" width="26.140625" style="2" customWidth="1"/>
    <col min="7157" max="7162" width="5.140625" style="2" customWidth="1"/>
    <col min="7163" max="7164" width="4.140625" style="2" customWidth="1"/>
    <col min="7165" max="7172" width="5.140625" style="2" customWidth="1"/>
    <col min="7173" max="7364" width="12.85546875" style="2" customWidth="1"/>
    <col min="7365" max="7404" width="13.85546875" style="2"/>
    <col min="7405" max="7405" width="2" style="2" customWidth="1"/>
    <col min="7406" max="7406" width="10.85546875" style="2" customWidth="1"/>
    <col min="7407" max="7407" width="53.42578125" style="2" customWidth="1"/>
    <col min="7408" max="7408" width="26.5703125" style="2" bestFit="1" customWidth="1"/>
    <col min="7409" max="7409" width="17.42578125" style="2" customWidth="1"/>
    <col min="7410" max="7410" width="25.140625" style="2" customWidth="1"/>
    <col min="7411" max="7411" width="23.140625" style="2" customWidth="1"/>
    <col min="7412" max="7412" width="26.140625" style="2" customWidth="1"/>
    <col min="7413" max="7418" width="5.140625" style="2" customWidth="1"/>
    <col min="7419" max="7420" width="4.140625" style="2" customWidth="1"/>
    <col min="7421" max="7428" width="5.140625" style="2" customWidth="1"/>
    <col min="7429" max="7620" width="12.85546875" style="2" customWidth="1"/>
    <col min="7621" max="7660" width="13.85546875" style="2"/>
    <col min="7661" max="7661" width="2" style="2" customWidth="1"/>
    <col min="7662" max="7662" width="10.85546875" style="2" customWidth="1"/>
    <col min="7663" max="7663" width="53.42578125" style="2" customWidth="1"/>
    <col min="7664" max="7664" width="26.5703125" style="2" bestFit="1" customWidth="1"/>
    <col min="7665" max="7665" width="17.42578125" style="2" customWidth="1"/>
    <col min="7666" max="7666" width="25.140625" style="2" customWidth="1"/>
    <col min="7667" max="7667" width="23.140625" style="2" customWidth="1"/>
    <col min="7668" max="7668" width="26.140625" style="2" customWidth="1"/>
    <col min="7669" max="7674" width="5.140625" style="2" customWidth="1"/>
    <col min="7675" max="7676" width="4.140625" style="2" customWidth="1"/>
    <col min="7677" max="7684" width="5.140625" style="2" customWidth="1"/>
    <col min="7685" max="7876" width="12.85546875" style="2" customWidth="1"/>
    <col min="7877" max="7916" width="13.85546875" style="2"/>
    <col min="7917" max="7917" width="2" style="2" customWidth="1"/>
    <col min="7918" max="7918" width="10.85546875" style="2" customWidth="1"/>
    <col min="7919" max="7919" width="53.42578125" style="2" customWidth="1"/>
    <col min="7920" max="7920" width="26.5703125" style="2" bestFit="1" customWidth="1"/>
    <col min="7921" max="7921" width="17.42578125" style="2" customWidth="1"/>
    <col min="7922" max="7922" width="25.140625" style="2" customWidth="1"/>
    <col min="7923" max="7923" width="23.140625" style="2" customWidth="1"/>
    <col min="7924" max="7924" width="26.140625" style="2" customWidth="1"/>
    <col min="7925" max="7930" width="5.140625" style="2" customWidth="1"/>
    <col min="7931" max="7932" width="4.140625" style="2" customWidth="1"/>
    <col min="7933" max="7940" width="5.140625" style="2" customWidth="1"/>
    <col min="7941" max="8132" width="12.85546875" style="2" customWidth="1"/>
    <col min="8133" max="8172" width="13.85546875" style="2"/>
    <col min="8173" max="8173" width="2" style="2" customWidth="1"/>
    <col min="8174" max="8174" width="10.85546875" style="2" customWidth="1"/>
    <col min="8175" max="8175" width="53.42578125" style="2" customWidth="1"/>
    <col min="8176" max="8176" width="26.5703125" style="2" bestFit="1" customWidth="1"/>
    <col min="8177" max="8177" width="17.42578125" style="2" customWidth="1"/>
    <col min="8178" max="8178" width="25.140625" style="2" customWidth="1"/>
    <col min="8179" max="8179" width="23.140625" style="2" customWidth="1"/>
    <col min="8180" max="8180" width="26.140625" style="2" customWidth="1"/>
    <col min="8181" max="8186" width="5.140625" style="2" customWidth="1"/>
    <col min="8187" max="8188" width="4.140625" style="2" customWidth="1"/>
    <col min="8189" max="8196" width="5.140625" style="2" customWidth="1"/>
    <col min="8197" max="8388" width="12.85546875" style="2" customWidth="1"/>
    <col min="8389" max="8428" width="13.85546875" style="2"/>
    <col min="8429" max="8429" width="2" style="2" customWidth="1"/>
    <col min="8430" max="8430" width="10.85546875" style="2" customWidth="1"/>
    <col min="8431" max="8431" width="53.42578125" style="2" customWidth="1"/>
    <col min="8432" max="8432" width="26.5703125" style="2" bestFit="1" customWidth="1"/>
    <col min="8433" max="8433" width="17.42578125" style="2" customWidth="1"/>
    <col min="8434" max="8434" width="25.140625" style="2" customWidth="1"/>
    <col min="8435" max="8435" width="23.140625" style="2" customWidth="1"/>
    <col min="8436" max="8436" width="26.140625" style="2" customWidth="1"/>
    <col min="8437" max="8442" width="5.140625" style="2" customWidth="1"/>
    <col min="8443" max="8444" width="4.140625" style="2" customWidth="1"/>
    <col min="8445" max="8452" width="5.140625" style="2" customWidth="1"/>
    <col min="8453" max="8644" width="12.85546875" style="2" customWidth="1"/>
    <col min="8645" max="8684" width="13.85546875" style="2"/>
    <col min="8685" max="8685" width="2" style="2" customWidth="1"/>
    <col min="8686" max="8686" width="10.85546875" style="2" customWidth="1"/>
    <col min="8687" max="8687" width="53.42578125" style="2" customWidth="1"/>
    <col min="8688" max="8688" width="26.5703125" style="2" bestFit="1" customWidth="1"/>
    <col min="8689" max="8689" width="17.42578125" style="2" customWidth="1"/>
    <col min="8690" max="8690" width="25.140625" style="2" customWidth="1"/>
    <col min="8691" max="8691" width="23.140625" style="2" customWidth="1"/>
    <col min="8692" max="8692" width="26.140625" style="2" customWidth="1"/>
    <col min="8693" max="8698" width="5.140625" style="2" customWidth="1"/>
    <col min="8699" max="8700" width="4.140625" style="2" customWidth="1"/>
    <col min="8701" max="8708" width="5.140625" style="2" customWidth="1"/>
    <col min="8709" max="8900" width="12.85546875" style="2" customWidth="1"/>
    <col min="8901" max="8940" width="13.85546875" style="2"/>
    <col min="8941" max="8941" width="2" style="2" customWidth="1"/>
    <col min="8942" max="8942" width="10.85546875" style="2" customWidth="1"/>
    <col min="8943" max="8943" width="53.42578125" style="2" customWidth="1"/>
    <col min="8944" max="8944" width="26.5703125" style="2" bestFit="1" customWidth="1"/>
    <col min="8945" max="8945" width="17.42578125" style="2" customWidth="1"/>
    <col min="8946" max="8946" width="25.140625" style="2" customWidth="1"/>
    <col min="8947" max="8947" width="23.140625" style="2" customWidth="1"/>
    <col min="8948" max="8948" width="26.140625" style="2" customWidth="1"/>
    <col min="8949" max="8954" width="5.140625" style="2" customWidth="1"/>
    <col min="8955" max="8956" width="4.140625" style="2" customWidth="1"/>
    <col min="8957" max="8964" width="5.140625" style="2" customWidth="1"/>
    <col min="8965" max="9156" width="12.85546875" style="2" customWidth="1"/>
    <col min="9157" max="9196" width="13.85546875" style="2"/>
    <col min="9197" max="9197" width="2" style="2" customWidth="1"/>
    <col min="9198" max="9198" width="10.85546875" style="2" customWidth="1"/>
    <col min="9199" max="9199" width="53.42578125" style="2" customWidth="1"/>
    <col min="9200" max="9200" width="26.5703125" style="2" bestFit="1" customWidth="1"/>
    <col min="9201" max="9201" width="17.42578125" style="2" customWidth="1"/>
    <col min="9202" max="9202" width="25.140625" style="2" customWidth="1"/>
    <col min="9203" max="9203" width="23.140625" style="2" customWidth="1"/>
    <col min="9204" max="9204" width="26.140625" style="2" customWidth="1"/>
    <col min="9205" max="9210" width="5.140625" style="2" customWidth="1"/>
    <col min="9211" max="9212" width="4.140625" style="2" customWidth="1"/>
    <col min="9213" max="9220" width="5.140625" style="2" customWidth="1"/>
    <col min="9221" max="9412" width="12.85546875" style="2" customWidth="1"/>
    <col min="9413" max="9452" width="13.85546875" style="2"/>
    <col min="9453" max="9453" width="2" style="2" customWidth="1"/>
    <col min="9454" max="9454" width="10.85546875" style="2" customWidth="1"/>
    <col min="9455" max="9455" width="53.42578125" style="2" customWidth="1"/>
    <col min="9456" max="9456" width="26.5703125" style="2" bestFit="1" customWidth="1"/>
    <col min="9457" max="9457" width="17.42578125" style="2" customWidth="1"/>
    <col min="9458" max="9458" width="25.140625" style="2" customWidth="1"/>
    <col min="9459" max="9459" width="23.140625" style="2" customWidth="1"/>
    <col min="9460" max="9460" width="26.140625" style="2" customWidth="1"/>
    <col min="9461" max="9466" width="5.140625" style="2" customWidth="1"/>
    <col min="9467" max="9468" width="4.140625" style="2" customWidth="1"/>
    <col min="9469" max="9476" width="5.140625" style="2" customWidth="1"/>
    <col min="9477" max="9668" width="12.85546875" style="2" customWidth="1"/>
    <col min="9669" max="9708" width="13.85546875" style="2"/>
    <col min="9709" max="9709" width="2" style="2" customWidth="1"/>
    <col min="9710" max="9710" width="10.85546875" style="2" customWidth="1"/>
    <col min="9711" max="9711" width="53.42578125" style="2" customWidth="1"/>
    <col min="9712" max="9712" width="26.5703125" style="2" bestFit="1" customWidth="1"/>
    <col min="9713" max="9713" width="17.42578125" style="2" customWidth="1"/>
    <col min="9714" max="9714" width="25.140625" style="2" customWidth="1"/>
    <col min="9715" max="9715" width="23.140625" style="2" customWidth="1"/>
    <col min="9716" max="9716" width="26.140625" style="2" customWidth="1"/>
    <col min="9717" max="9722" width="5.140625" style="2" customWidth="1"/>
    <col min="9723" max="9724" width="4.140625" style="2" customWidth="1"/>
    <col min="9725" max="9732" width="5.140625" style="2" customWidth="1"/>
    <col min="9733" max="9924" width="12.85546875" style="2" customWidth="1"/>
    <col min="9925" max="9964" width="13.85546875" style="2"/>
    <col min="9965" max="9965" width="2" style="2" customWidth="1"/>
    <col min="9966" max="9966" width="10.85546875" style="2" customWidth="1"/>
    <col min="9967" max="9967" width="53.42578125" style="2" customWidth="1"/>
    <col min="9968" max="9968" width="26.5703125" style="2" bestFit="1" customWidth="1"/>
    <col min="9969" max="9969" width="17.42578125" style="2" customWidth="1"/>
    <col min="9970" max="9970" width="25.140625" style="2" customWidth="1"/>
    <col min="9971" max="9971" width="23.140625" style="2" customWidth="1"/>
    <col min="9972" max="9972" width="26.140625" style="2" customWidth="1"/>
    <col min="9973" max="9978" width="5.140625" style="2" customWidth="1"/>
    <col min="9979" max="9980" width="4.140625" style="2" customWidth="1"/>
    <col min="9981" max="9988" width="5.140625" style="2" customWidth="1"/>
    <col min="9989" max="10180" width="12.85546875" style="2" customWidth="1"/>
    <col min="10181" max="10220" width="13.85546875" style="2"/>
    <col min="10221" max="10221" width="2" style="2" customWidth="1"/>
    <col min="10222" max="10222" width="10.85546875" style="2" customWidth="1"/>
    <col min="10223" max="10223" width="53.42578125" style="2" customWidth="1"/>
    <col min="10224" max="10224" width="26.5703125" style="2" bestFit="1" customWidth="1"/>
    <col min="10225" max="10225" width="17.42578125" style="2" customWidth="1"/>
    <col min="10226" max="10226" width="25.140625" style="2" customWidth="1"/>
    <col min="10227" max="10227" width="23.140625" style="2" customWidth="1"/>
    <col min="10228" max="10228" width="26.140625" style="2" customWidth="1"/>
    <col min="10229" max="10234" width="5.140625" style="2" customWidth="1"/>
    <col min="10235" max="10236" width="4.140625" style="2" customWidth="1"/>
    <col min="10237" max="10244" width="5.140625" style="2" customWidth="1"/>
    <col min="10245" max="10436" width="12.85546875" style="2" customWidth="1"/>
    <col min="10437" max="10476" width="13.85546875" style="2"/>
    <col min="10477" max="10477" width="2" style="2" customWidth="1"/>
    <col min="10478" max="10478" width="10.85546875" style="2" customWidth="1"/>
    <col min="10479" max="10479" width="53.42578125" style="2" customWidth="1"/>
    <col min="10480" max="10480" width="26.5703125" style="2" bestFit="1" customWidth="1"/>
    <col min="10481" max="10481" width="17.42578125" style="2" customWidth="1"/>
    <col min="10482" max="10482" width="25.140625" style="2" customWidth="1"/>
    <col min="10483" max="10483" width="23.140625" style="2" customWidth="1"/>
    <col min="10484" max="10484" width="26.140625" style="2" customWidth="1"/>
    <col min="10485" max="10490" width="5.140625" style="2" customWidth="1"/>
    <col min="10491" max="10492" width="4.140625" style="2" customWidth="1"/>
    <col min="10493" max="10500" width="5.140625" style="2" customWidth="1"/>
    <col min="10501" max="10692" width="12.85546875" style="2" customWidth="1"/>
    <col min="10693" max="10732" width="13.85546875" style="2"/>
    <col min="10733" max="10733" width="2" style="2" customWidth="1"/>
    <col min="10734" max="10734" width="10.85546875" style="2" customWidth="1"/>
    <col min="10735" max="10735" width="53.42578125" style="2" customWidth="1"/>
    <col min="10736" max="10736" width="26.5703125" style="2" bestFit="1" customWidth="1"/>
    <col min="10737" max="10737" width="17.42578125" style="2" customWidth="1"/>
    <col min="10738" max="10738" width="25.140625" style="2" customWidth="1"/>
    <col min="10739" max="10739" width="23.140625" style="2" customWidth="1"/>
    <col min="10740" max="10740" width="26.140625" style="2" customWidth="1"/>
    <col min="10741" max="10746" width="5.140625" style="2" customWidth="1"/>
    <col min="10747" max="10748" width="4.140625" style="2" customWidth="1"/>
    <col min="10749" max="10756" width="5.140625" style="2" customWidth="1"/>
    <col min="10757" max="10948" width="12.85546875" style="2" customWidth="1"/>
    <col min="10949" max="10988" width="13.85546875" style="2"/>
    <col min="10989" max="10989" width="2" style="2" customWidth="1"/>
    <col min="10990" max="10990" width="10.85546875" style="2" customWidth="1"/>
    <col min="10991" max="10991" width="53.42578125" style="2" customWidth="1"/>
    <col min="10992" max="10992" width="26.5703125" style="2" bestFit="1" customWidth="1"/>
    <col min="10993" max="10993" width="17.42578125" style="2" customWidth="1"/>
    <col min="10994" max="10994" width="25.140625" style="2" customWidth="1"/>
    <col min="10995" max="10995" width="23.140625" style="2" customWidth="1"/>
    <col min="10996" max="10996" width="26.140625" style="2" customWidth="1"/>
    <col min="10997" max="11002" width="5.140625" style="2" customWidth="1"/>
    <col min="11003" max="11004" width="4.140625" style="2" customWidth="1"/>
    <col min="11005" max="11012" width="5.140625" style="2" customWidth="1"/>
    <col min="11013" max="11204" width="12.85546875" style="2" customWidth="1"/>
    <col min="11205" max="11244" width="13.85546875" style="2"/>
    <col min="11245" max="11245" width="2" style="2" customWidth="1"/>
    <col min="11246" max="11246" width="10.85546875" style="2" customWidth="1"/>
    <col min="11247" max="11247" width="53.42578125" style="2" customWidth="1"/>
    <col min="11248" max="11248" width="26.5703125" style="2" bestFit="1" customWidth="1"/>
    <col min="11249" max="11249" width="17.42578125" style="2" customWidth="1"/>
    <col min="11250" max="11250" width="25.140625" style="2" customWidth="1"/>
    <col min="11251" max="11251" width="23.140625" style="2" customWidth="1"/>
    <col min="11252" max="11252" width="26.140625" style="2" customWidth="1"/>
    <col min="11253" max="11258" width="5.140625" style="2" customWidth="1"/>
    <col min="11259" max="11260" width="4.140625" style="2" customWidth="1"/>
    <col min="11261" max="11268" width="5.140625" style="2" customWidth="1"/>
    <col min="11269" max="11460" width="12.85546875" style="2" customWidth="1"/>
    <col min="11461" max="11500" width="13.85546875" style="2"/>
    <col min="11501" max="11501" width="2" style="2" customWidth="1"/>
    <col min="11502" max="11502" width="10.85546875" style="2" customWidth="1"/>
    <col min="11503" max="11503" width="53.42578125" style="2" customWidth="1"/>
    <col min="11504" max="11504" width="26.5703125" style="2" bestFit="1" customWidth="1"/>
    <col min="11505" max="11505" width="17.42578125" style="2" customWidth="1"/>
    <col min="11506" max="11506" width="25.140625" style="2" customWidth="1"/>
    <col min="11507" max="11507" width="23.140625" style="2" customWidth="1"/>
    <col min="11508" max="11508" width="26.140625" style="2" customWidth="1"/>
    <col min="11509" max="11514" width="5.140625" style="2" customWidth="1"/>
    <col min="11515" max="11516" width="4.140625" style="2" customWidth="1"/>
    <col min="11517" max="11524" width="5.140625" style="2" customWidth="1"/>
    <col min="11525" max="11716" width="12.85546875" style="2" customWidth="1"/>
    <col min="11717" max="11756" width="13.85546875" style="2"/>
    <col min="11757" max="11757" width="2" style="2" customWidth="1"/>
    <col min="11758" max="11758" width="10.85546875" style="2" customWidth="1"/>
    <col min="11759" max="11759" width="53.42578125" style="2" customWidth="1"/>
    <col min="11760" max="11760" width="26.5703125" style="2" bestFit="1" customWidth="1"/>
    <col min="11761" max="11761" width="17.42578125" style="2" customWidth="1"/>
    <col min="11762" max="11762" width="25.140625" style="2" customWidth="1"/>
    <col min="11763" max="11763" width="23.140625" style="2" customWidth="1"/>
    <col min="11764" max="11764" width="26.140625" style="2" customWidth="1"/>
    <col min="11765" max="11770" width="5.140625" style="2" customWidth="1"/>
    <col min="11771" max="11772" width="4.140625" style="2" customWidth="1"/>
    <col min="11773" max="11780" width="5.140625" style="2" customWidth="1"/>
    <col min="11781" max="11972" width="12.85546875" style="2" customWidth="1"/>
    <col min="11973" max="12012" width="13.85546875" style="2"/>
    <col min="12013" max="12013" width="2" style="2" customWidth="1"/>
    <col min="12014" max="12014" width="10.85546875" style="2" customWidth="1"/>
    <col min="12015" max="12015" width="53.42578125" style="2" customWidth="1"/>
    <col min="12016" max="12016" width="26.5703125" style="2" bestFit="1" customWidth="1"/>
    <col min="12017" max="12017" width="17.42578125" style="2" customWidth="1"/>
    <col min="12018" max="12018" width="25.140625" style="2" customWidth="1"/>
    <col min="12019" max="12019" width="23.140625" style="2" customWidth="1"/>
    <col min="12020" max="12020" width="26.140625" style="2" customWidth="1"/>
    <col min="12021" max="12026" width="5.140625" style="2" customWidth="1"/>
    <col min="12027" max="12028" width="4.140625" style="2" customWidth="1"/>
    <col min="12029" max="12036" width="5.140625" style="2" customWidth="1"/>
    <col min="12037" max="12228" width="12.85546875" style="2" customWidth="1"/>
    <col min="12229" max="12268" width="13.85546875" style="2"/>
    <col min="12269" max="12269" width="2" style="2" customWidth="1"/>
    <col min="12270" max="12270" width="10.85546875" style="2" customWidth="1"/>
    <col min="12271" max="12271" width="53.42578125" style="2" customWidth="1"/>
    <col min="12272" max="12272" width="26.5703125" style="2" bestFit="1" customWidth="1"/>
    <col min="12273" max="12273" width="17.42578125" style="2" customWidth="1"/>
    <col min="12274" max="12274" width="25.140625" style="2" customWidth="1"/>
    <col min="12275" max="12275" width="23.140625" style="2" customWidth="1"/>
    <col min="12276" max="12276" width="26.140625" style="2" customWidth="1"/>
    <col min="12277" max="12282" width="5.140625" style="2" customWidth="1"/>
    <col min="12283" max="12284" width="4.140625" style="2" customWidth="1"/>
    <col min="12285" max="12292" width="5.140625" style="2" customWidth="1"/>
    <col min="12293" max="12484" width="12.85546875" style="2" customWidth="1"/>
    <col min="12485" max="12524" width="13.85546875" style="2"/>
    <col min="12525" max="12525" width="2" style="2" customWidth="1"/>
    <col min="12526" max="12526" width="10.85546875" style="2" customWidth="1"/>
    <col min="12527" max="12527" width="53.42578125" style="2" customWidth="1"/>
    <col min="12528" max="12528" width="26.5703125" style="2" bestFit="1" customWidth="1"/>
    <col min="12529" max="12529" width="17.42578125" style="2" customWidth="1"/>
    <col min="12530" max="12530" width="25.140625" style="2" customWidth="1"/>
    <col min="12531" max="12531" width="23.140625" style="2" customWidth="1"/>
    <col min="12532" max="12532" width="26.140625" style="2" customWidth="1"/>
    <col min="12533" max="12538" width="5.140625" style="2" customWidth="1"/>
    <col min="12539" max="12540" width="4.140625" style="2" customWidth="1"/>
    <col min="12541" max="12548" width="5.140625" style="2" customWidth="1"/>
    <col min="12549" max="12740" width="12.85546875" style="2" customWidth="1"/>
    <col min="12741" max="12780" width="13.85546875" style="2"/>
    <col min="12781" max="12781" width="2" style="2" customWidth="1"/>
    <col min="12782" max="12782" width="10.85546875" style="2" customWidth="1"/>
    <col min="12783" max="12783" width="53.42578125" style="2" customWidth="1"/>
    <col min="12784" max="12784" width="26.5703125" style="2" bestFit="1" customWidth="1"/>
    <col min="12785" max="12785" width="17.42578125" style="2" customWidth="1"/>
    <col min="12786" max="12786" width="25.140625" style="2" customWidth="1"/>
    <col min="12787" max="12787" width="23.140625" style="2" customWidth="1"/>
    <col min="12788" max="12788" width="26.140625" style="2" customWidth="1"/>
    <col min="12789" max="12794" width="5.140625" style="2" customWidth="1"/>
    <col min="12795" max="12796" width="4.140625" style="2" customWidth="1"/>
    <col min="12797" max="12804" width="5.140625" style="2" customWidth="1"/>
    <col min="12805" max="12996" width="12.85546875" style="2" customWidth="1"/>
    <col min="12997" max="13036" width="13.85546875" style="2"/>
    <col min="13037" max="13037" width="2" style="2" customWidth="1"/>
    <col min="13038" max="13038" width="10.85546875" style="2" customWidth="1"/>
    <col min="13039" max="13039" width="53.42578125" style="2" customWidth="1"/>
    <col min="13040" max="13040" width="26.5703125" style="2" bestFit="1" customWidth="1"/>
    <col min="13041" max="13041" width="17.42578125" style="2" customWidth="1"/>
    <col min="13042" max="13042" width="25.140625" style="2" customWidth="1"/>
    <col min="13043" max="13043" width="23.140625" style="2" customWidth="1"/>
    <col min="13044" max="13044" width="26.140625" style="2" customWidth="1"/>
    <col min="13045" max="13050" width="5.140625" style="2" customWidth="1"/>
    <col min="13051" max="13052" width="4.140625" style="2" customWidth="1"/>
    <col min="13053" max="13060" width="5.140625" style="2" customWidth="1"/>
    <col min="13061" max="13252" width="12.85546875" style="2" customWidth="1"/>
    <col min="13253" max="13292" width="13.85546875" style="2"/>
    <col min="13293" max="13293" width="2" style="2" customWidth="1"/>
    <col min="13294" max="13294" width="10.85546875" style="2" customWidth="1"/>
    <col min="13295" max="13295" width="53.42578125" style="2" customWidth="1"/>
    <col min="13296" max="13296" width="26.5703125" style="2" bestFit="1" customWidth="1"/>
    <col min="13297" max="13297" width="17.42578125" style="2" customWidth="1"/>
    <col min="13298" max="13298" width="25.140625" style="2" customWidth="1"/>
    <col min="13299" max="13299" width="23.140625" style="2" customWidth="1"/>
    <col min="13300" max="13300" width="26.140625" style="2" customWidth="1"/>
    <col min="13301" max="13306" width="5.140625" style="2" customWidth="1"/>
    <col min="13307" max="13308" width="4.140625" style="2" customWidth="1"/>
    <col min="13309" max="13316" width="5.140625" style="2" customWidth="1"/>
    <col min="13317" max="13508" width="12.85546875" style="2" customWidth="1"/>
    <col min="13509" max="13548" width="13.85546875" style="2"/>
    <col min="13549" max="13549" width="2" style="2" customWidth="1"/>
    <col min="13550" max="13550" width="10.85546875" style="2" customWidth="1"/>
    <col min="13551" max="13551" width="53.42578125" style="2" customWidth="1"/>
    <col min="13552" max="13552" width="26.5703125" style="2" bestFit="1" customWidth="1"/>
    <col min="13553" max="13553" width="17.42578125" style="2" customWidth="1"/>
    <col min="13554" max="13554" width="25.140625" style="2" customWidth="1"/>
    <col min="13555" max="13555" width="23.140625" style="2" customWidth="1"/>
    <col min="13556" max="13556" width="26.140625" style="2" customWidth="1"/>
    <col min="13557" max="13562" width="5.140625" style="2" customWidth="1"/>
    <col min="13563" max="13564" width="4.140625" style="2" customWidth="1"/>
    <col min="13565" max="13572" width="5.140625" style="2" customWidth="1"/>
    <col min="13573" max="13764" width="12.85546875" style="2" customWidth="1"/>
    <col min="13765" max="13804" width="13.85546875" style="2"/>
    <col min="13805" max="13805" width="2" style="2" customWidth="1"/>
    <col min="13806" max="13806" width="10.85546875" style="2" customWidth="1"/>
    <col min="13807" max="13807" width="53.42578125" style="2" customWidth="1"/>
    <col min="13808" max="13808" width="26.5703125" style="2" bestFit="1" customWidth="1"/>
    <col min="13809" max="13809" width="17.42578125" style="2" customWidth="1"/>
    <col min="13810" max="13810" width="25.140625" style="2" customWidth="1"/>
    <col min="13811" max="13811" width="23.140625" style="2" customWidth="1"/>
    <col min="13812" max="13812" width="26.140625" style="2" customWidth="1"/>
    <col min="13813" max="13818" width="5.140625" style="2" customWidth="1"/>
    <col min="13819" max="13820" width="4.140625" style="2" customWidth="1"/>
    <col min="13821" max="13828" width="5.140625" style="2" customWidth="1"/>
    <col min="13829" max="14020" width="12.85546875" style="2" customWidth="1"/>
    <col min="14021" max="14060" width="13.85546875" style="2"/>
    <col min="14061" max="14061" width="2" style="2" customWidth="1"/>
    <col min="14062" max="14062" width="10.85546875" style="2" customWidth="1"/>
    <col min="14063" max="14063" width="53.42578125" style="2" customWidth="1"/>
    <col min="14064" max="14064" width="26.5703125" style="2" bestFit="1" customWidth="1"/>
    <col min="14065" max="14065" width="17.42578125" style="2" customWidth="1"/>
    <col min="14066" max="14066" width="25.140625" style="2" customWidth="1"/>
    <col min="14067" max="14067" width="23.140625" style="2" customWidth="1"/>
    <col min="14068" max="14068" width="26.140625" style="2" customWidth="1"/>
    <col min="14069" max="14074" width="5.140625" style="2" customWidth="1"/>
    <col min="14075" max="14076" width="4.140625" style="2" customWidth="1"/>
    <col min="14077" max="14084" width="5.140625" style="2" customWidth="1"/>
    <col min="14085" max="14276" width="12.85546875" style="2" customWidth="1"/>
    <col min="14277" max="14316" width="13.85546875" style="2"/>
    <col min="14317" max="14317" width="2" style="2" customWidth="1"/>
    <col min="14318" max="14318" width="10.85546875" style="2" customWidth="1"/>
    <col min="14319" max="14319" width="53.42578125" style="2" customWidth="1"/>
    <col min="14320" max="14320" width="26.5703125" style="2" bestFit="1" customWidth="1"/>
    <col min="14321" max="14321" width="17.42578125" style="2" customWidth="1"/>
    <col min="14322" max="14322" width="25.140625" style="2" customWidth="1"/>
    <col min="14323" max="14323" width="23.140625" style="2" customWidth="1"/>
    <col min="14324" max="14324" width="26.140625" style="2" customWidth="1"/>
    <col min="14325" max="14330" width="5.140625" style="2" customWidth="1"/>
    <col min="14331" max="14332" width="4.140625" style="2" customWidth="1"/>
    <col min="14333" max="14340" width="5.140625" style="2" customWidth="1"/>
    <col min="14341" max="14532" width="12.85546875" style="2" customWidth="1"/>
    <col min="14533" max="14572" width="13.85546875" style="2"/>
    <col min="14573" max="14573" width="2" style="2" customWidth="1"/>
    <col min="14574" max="14574" width="10.85546875" style="2" customWidth="1"/>
    <col min="14575" max="14575" width="53.42578125" style="2" customWidth="1"/>
    <col min="14576" max="14576" width="26.5703125" style="2" bestFit="1" customWidth="1"/>
    <col min="14577" max="14577" width="17.42578125" style="2" customWidth="1"/>
    <col min="14578" max="14578" width="25.140625" style="2" customWidth="1"/>
    <col min="14579" max="14579" width="23.140625" style="2" customWidth="1"/>
    <col min="14580" max="14580" width="26.140625" style="2" customWidth="1"/>
    <col min="14581" max="14586" width="5.140625" style="2" customWidth="1"/>
    <col min="14587" max="14588" width="4.140625" style="2" customWidth="1"/>
    <col min="14589" max="14596" width="5.140625" style="2" customWidth="1"/>
    <col min="14597" max="14788" width="12.85546875" style="2" customWidth="1"/>
    <col min="14789" max="14828" width="13.85546875" style="2"/>
    <col min="14829" max="14829" width="2" style="2" customWidth="1"/>
    <col min="14830" max="14830" width="10.85546875" style="2" customWidth="1"/>
    <col min="14831" max="14831" width="53.42578125" style="2" customWidth="1"/>
    <col min="14832" max="14832" width="26.5703125" style="2" bestFit="1" customWidth="1"/>
    <col min="14833" max="14833" width="17.42578125" style="2" customWidth="1"/>
    <col min="14834" max="14834" width="25.140625" style="2" customWidth="1"/>
    <col min="14835" max="14835" width="23.140625" style="2" customWidth="1"/>
    <col min="14836" max="14836" width="26.140625" style="2" customWidth="1"/>
    <col min="14837" max="14842" width="5.140625" style="2" customWidth="1"/>
    <col min="14843" max="14844" width="4.140625" style="2" customWidth="1"/>
    <col min="14845" max="14852" width="5.140625" style="2" customWidth="1"/>
    <col min="14853" max="15044" width="12.85546875" style="2" customWidth="1"/>
    <col min="15045" max="15084" width="13.85546875" style="2"/>
    <col min="15085" max="15085" width="2" style="2" customWidth="1"/>
    <col min="15086" max="15086" width="10.85546875" style="2" customWidth="1"/>
    <col min="15087" max="15087" width="53.42578125" style="2" customWidth="1"/>
    <col min="15088" max="15088" width="26.5703125" style="2" bestFit="1" customWidth="1"/>
    <col min="15089" max="15089" width="17.42578125" style="2" customWidth="1"/>
    <col min="15090" max="15090" width="25.140625" style="2" customWidth="1"/>
    <col min="15091" max="15091" width="23.140625" style="2" customWidth="1"/>
    <col min="15092" max="15092" width="26.140625" style="2" customWidth="1"/>
    <col min="15093" max="15098" width="5.140625" style="2" customWidth="1"/>
    <col min="15099" max="15100" width="4.140625" style="2" customWidth="1"/>
    <col min="15101" max="15108" width="5.140625" style="2" customWidth="1"/>
    <col min="15109" max="15300" width="12.85546875" style="2" customWidth="1"/>
    <col min="15301" max="15340" width="13.85546875" style="2"/>
    <col min="15341" max="15341" width="2" style="2" customWidth="1"/>
    <col min="15342" max="15342" width="10.85546875" style="2" customWidth="1"/>
    <col min="15343" max="15343" width="53.42578125" style="2" customWidth="1"/>
    <col min="15344" max="15344" width="26.5703125" style="2" bestFit="1" customWidth="1"/>
    <col min="15345" max="15345" width="17.42578125" style="2" customWidth="1"/>
    <col min="15346" max="15346" width="25.140625" style="2" customWidth="1"/>
    <col min="15347" max="15347" width="23.140625" style="2" customWidth="1"/>
    <col min="15348" max="15348" width="26.140625" style="2" customWidth="1"/>
    <col min="15349" max="15354" width="5.140625" style="2" customWidth="1"/>
    <col min="15355" max="15356" width="4.140625" style="2" customWidth="1"/>
    <col min="15357" max="15364" width="5.140625" style="2" customWidth="1"/>
    <col min="15365" max="15556" width="12.85546875" style="2" customWidth="1"/>
    <col min="15557" max="15596" width="13.85546875" style="2"/>
    <col min="15597" max="15597" width="2" style="2" customWidth="1"/>
    <col min="15598" max="15598" width="10.85546875" style="2" customWidth="1"/>
    <col min="15599" max="15599" width="53.42578125" style="2" customWidth="1"/>
    <col min="15600" max="15600" width="26.5703125" style="2" bestFit="1" customWidth="1"/>
    <col min="15601" max="15601" width="17.42578125" style="2" customWidth="1"/>
    <col min="15602" max="15602" width="25.140625" style="2" customWidth="1"/>
    <col min="15603" max="15603" width="23.140625" style="2" customWidth="1"/>
    <col min="15604" max="15604" width="26.140625" style="2" customWidth="1"/>
    <col min="15605" max="15610" width="5.140625" style="2" customWidth="1"/>
    <col min="15611" max="15612" width="4.140625" style="2" customWidth="1"/>
    <col min="15613" max="15620" width="5.140625" style="2" customWidth="1"/>
    <col min="15621" max="15812" width="12.85546875" style="2" customWidth="1"/>
    <col min="15813" max="15852" width="13.85546875" style="2"/>
    <col min="15853" max="15853" width="2" style="2" customWidth="1"/>
    <col min="15854" max="15854" width="10.85546875" style="2" customWidth="1"/>
    <col min="15855" max="15855" width="53.42578125" style="2" customWidth="1"/>
    <col min="15856" max="15856" width="26.5703125" style="2" bestFit="1" customWidth="1"/>
    <col min="15857" max="15857" width="17.42578125" style="2" customWidth="1"/>
    <col min="15858" max="15858" width="25.140625" style="2" customWidth="1"/>
    <col min="15859" max="15859" width="23.140625" style="2" customWidth="1"/>
    <col min="15860" max="15860" width="26.140625" style="2" customWidth="1"/>
    <col min="15861" max="15866" width="5.140625" style="2" customWidth="1"/>
    <col min="15867" max="15868" width="4.140625" style="2" customWidth="1"/>
    <col min="15869" max="15876" width="5.140625" style="2" customWidth="1"/>
    <col min="15877" max="16068" width="12.85546875" style="2" customWidth="1"/>
    <col min="16069" max="16108" width="13.85546875" style="2"/>
    <col min="16109" max="16109" width="2" style="2" customWidth="1"/>
    <col min="16110" max="16110" width="10.85546875" style="2" customWidth="1"/>
    <col min="16111" max="16111" width="53.42578125" style="2" customWidth="1"/>
    <col min="16112" max="16112" width="26.5703125" style="2" bestFit="1" customWidth="1"/>
    <col min="16113" max="16113" width="17.42578125" style="2" customWidth="1"/>
    <col min="16114" max="16114" width="25.140625" style="2" customWidth="1"/>
    <col min="16115" max="16115" width="23.140625" style="2" customWidth="1"/>
    <col min="16116" max="16116" width="26.140625" style="2" customWidth="1"/>
    <col min="16117" max="16122" width="5.140625" style="2" customWidth="1"/>
    <col min="16123" max="16124" width="4.140625" style="2" customWidth="1"/>
    <col min="16125" max="16132" width="5.140625" style="2" customWidth="1"/>
    <col min="16133" max="16324" width="12.85546875" style="2" customWidth="1"/>
    <col min="16325" max="16384" width="13.85546875" style="2"/>
  </cols>
  <sheetData>
    <row r="1" spans="1:196" x14ac:dyDescent="0.3">
      <c r="A1" s="57"/>
      <c r="B1" s="58"/>
      <c r="C1" s="59"/>
      <c r="D1" s="60"/>
      <c r="E1" s="60"/>
      <c r="F1" s="61"/>
      <c r="G1" s="62"/>
      <c r="H1" s="62"/>
      <c r="I1" s="63"/>
      <c r="J1" s="64"/>
    </row>
    <row r="2" spans="1:196" ht="23.25" customHeight="1" x14ac:dyDescent="0.3">
      <c r="A2" s="65"/>
      <c r="B2" s="163" t="s">
        <v>0</v>
      </c>
      <c r="C2" s="164"/>
      <c r="D2" s="164"/>
      <c r="E2" s="164"/>
      <c r="F2" s="165"/>
      <c r="J2" s="66"/>
    </row>
    <row r="3" spans="1:196" ht="18" customHeight="1" x14ac:dyDescent="0.3">
      <c r="A3" s="65"/>
      <c r="B3" s="179" t="s">
        <v>1</v>
      </c>
      <c r="C3" s="180"/>
      <c r="D3" s="110" t="s">
        <v>2</v>
      </c>
      <c r="E3" s="14" t="s">
        <v>3</v>
      </c>
      <c r="F3" s="15">
        <v>1</v>
      </c>
      <c r="J3" s="66"/>
    </row>
    <row r="4" spans="1:196" ht="17.25" thickBot="1" x14ac:dyDescent="0.35">
      <c r="A4" s="65"/>
      <c r="C4" s="71"/>
      <c r="D4" s="72"/>
      <c r="E4" s="72"/>
      <c r="H4" s="69"/>
      <c r="J4" s="66"/>
    </row>
    <row r="5" spans="1:196" ht="48" customHeight="1" thickBot="1" x14ac:dyDescent="0.35">
      <c r="A5" s="65"/>
      <c r="B5" s="57"/>
      <c r="C5" s="166" t="s">
        <v>74</v>
      </c>
      <c r="D5" s="166"/>
      <c r="E5" s="166"/>
      <c r="F5" s="166"/>
      <c r="G5" s="166"/>
      <c r="H5" s="166"/>
      <c r="I5" s="91"/>
      <c r="J5" s="66"/>
    </row>
    <row r="6" spans="1:196" ht="16.5" customHeight="1" thickBot="1" x14ac:dyDescent="0.35">
      <c r="A6" s="65"/>
      <c r="B6" s="65"/>
      <c r="C6" s="167" t="s">
        <v>53</v>
      </c>
      <c r="D6" s="168"/>
      <c r="E6" s="168"/>
      <c r="F6" s="168"/>
      <c r="G6" s="168"/>
      <c r="H6" s="169"/>
      <c r="I6" s="94"/>
      <c r="J6" s="66"/>
    </row>
    <row r="7" spans="1:196" ht="24.75" customHeight="1" x14ac:dyDescent="0.3">
      <c r="A7" s="65"/>
      <c r="B7" s="65"/>
      <c r="C7" s="170" t="s">
        <v>5</v>
      </c>
      <c r="D7" s="171"/>
      <c r="E7" s="171"/>
      <c r="F7" s="171"/>
      <c r="G7" s="171"/>
      <c r="H7" s="172"/>
      <c r="I7" s="66"/>
      <c r="J7" s="66"/>
    </row>
    <row r="8" spans="1:196" ht="26.25" customHeight="1" thickBot="1" x14ac:dyDescent="0.35">
      <c r="A8" s="65"/>
      <c r="B8" s="65"/>
      <c r="C8" s="173"/>
      <c r="D8" s="174"/>
      <c r="E8" s="174"/>
      <c r="F8" s="174"/>
      <c r="G8" s="174"/>
      <c r="H8" s="175"/>
      <c r="I8" s="66"/>
      <c r="J8" s="66"/>
    </row>
    <row r="9" spans="1:196" ht="26.25" customHeight="1" thickBot="1" x14ac:dyDescent="0.35">
      <c r="A9" s="65"/>
      <c r="B9" s="65"/>
      <c r="C9" s="188" t="s">
        <v>87</v>
      </c>
      <c r="D9" s="189"/>
      <c r="E9" s="189"/>
      <c r="F9" s="189"/>
      <c r="G9" s="189"/>
      <c r="H9" s="190"/>
      <c r="I9" s="66"/>
      <c r="J9" s="66"/>
    </row>
    <row r="10" spans="1:196" s="3" customFormat="1" x14ac:dyDescent="0.3">
      <c r="A10" s="65"/>
      <c r="B10" s="65"/>
      <c r="C10" s="176" t="s">
        <v>6</v>
      </c>
      <c r="D10" s="177" t="s">
        <v>7</v>
      </c>
      <c r="E10" s="177" t="s">
        <v>8</v>
      </c>
      <c r="F10" s="177" t="s">
        <v>9</v>
      </c>
      <c r="G10" s="30" t="s">
        <v>10</v>
      </c>
      <c r="H10" s="31" t="s">
        <v>11</v>
      </c>
      <c r="I10" s="66"/>
      <c r="J10" s="6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</row>
    <row r="11" spans="1:196" s="3" customFormat="1" ht="48.75" customHeight="1" x14ac:dyDescent="0.3">
      <c r="A11" s="65"/>
      <c r="B11" s="65"/>
      <c r="C11" s="135"/>
      <c r="D11" s="138"/>
      <c r="E11" s="178"/>
      <c r="F11" s="178"/>
      <c r="G11" s="32" t="s">
        <v>12</v>
      </c>
      <c r="H11" s="33" t="s">
        <v>13</v>
      </c>
      <c r="I11" s="66"/>
      <c r="J11" s="66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</row>
    <row r="12" spans="1:196" s="3" customFormat="1" ht="28.5" customHeight="1" thickBot="1" x14ac:dyDescent="0.35">
      <c r="A12" s="65"/>
      <c r="B12" s="65"/>
      <c r="C12" s="34" t="s">
        <v>14</v>
      </c>
      <c r="D12" s="139"/>
      <c r="E12" s="35" t="s">
        <v>15</v>
      </c>
      <c r="F12" s="35" t="s">
        <v>16</v>
      </c>
      <c r="G12" s="35" t="s">
        <v>17</v>
      </c>
      <c r="H12" s="36" t="s">
        <v>18</v>
      </c>
      <c r="I12" s="66"/>
      <c r="J12" s="6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</row>
    <row r="13" spans="1:196" s="3" customFormat="1" ht="27.75" customHeight="1" x14ac:dyDescent="0.3">
      <c r="A13" s="65"/>
      <c r="B13" s="65"/>
      <c r="C13" s="146" t="s">
        <v>19</v>
      </c>
      <c r="D13" s="147"/>
      <c r="E13" s="147"/>
      <c r="F13" s="147"/>
      <c r="G13" s="147"/>
      <c r="H13" s="148"/>
      <c r="I13" s="66"/>
      <c r="J13" s="6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</row>
    <row r="14" spans="1:196" s="3" customFormat="1" ht="19.5" customHeight="1" x14ac:dyDescent="0.25">
      <c r="A14" s="65"/>
      <c r="B14" s="65"/>
      <c r="C14" s="149" t="s">
        <v>20</v>
      </c>
      <c r="D14" s="150"/>
      <c r="E14" s="150"/>
      <c r="F14" s="150"/>
      <c r="G14" s="150"/>
      <c r="H14" s="151"/>
      <c r="I14" s="66"/>
      <c r="J14" s="66"/>
      <c r="K14" s="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</row>
    <row r="15" spans="1:196" s="3" customFormat="1" ht="45" customHeight="1" x14ac:dyDescent="0.3">
      <c r="A15" s="65"/>
      <c r="B15" s="65"/>
      <c r="C15" s="125">
        <v>1</v>
      </c>
      <c r="D15" s="121" t="s">
        <v>81</v>
      </c>
      <c r="E15" s="39">
        <f>4000000*13</f>
        <v>52000000</v>
      </c>
      <c r="F15" s="76"/>
      <c r="G15" s="78">
        <v>0.4</v>
      </c>
      <c r="H15" s="38">
        <f t="shared" ref="H15:H20" si="0">(C15*((E15)+(F15))*G15)</f>
        <v>20800000</v>
      </c>
      <c r="I15" s="66"/>
      <c r="J15" s="6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</row>
    <row r="16" spans="1:196" s="3" customFormat="1" ht="33.75" customHeight="1" x14ac:dyDescent="0.3">
      <c r="A16" s="65"/>
      <c r="B16" s="65"/>
      <c r="C16" s="125">
        <v>1</v>
      </c>
      <c r="D16" s="121" t="s">
        <v>65</v>
      </c>
      <c r="E16" s="39">
        <f>3000000*13</f>
        <v>39000000</v>
      </c>
      <c r="F16" s="76"/>
      <c r="G16" s="78">
        <v>1</v>
      </c>
      <c r="H16" s="38">
        <f t="shared" si="0"/>
        <v>39000000</v>
      </c>
      <c r="I16" s="66"/>
      <c r="J16" s="6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</row>
    <row r="17" spans="1:196" s="3" customFormat="1" ht="33.75" customHeight="1" x14ac:dyDescent="0.3">
      <c r="A17" s="65"/>
      <c r="B17" s="65"/>
      <c r="C17" s="125">
        <v>1</v>
      </c>
      <c r="D17" s="121" t="s">
        <v>82</v>
      </c>
      <c r="E17" s="18">
        <f>3000000*9</f>
        <v>27000000</v>
      </c>
      <c r="F17" s="76"/>
      <c r="G17" s="78">
        <v>0.2</v>
      </c>
      <c r="H17" s="38">
        <f t="shared" si="0"/>
        <v>5400000</v>
      </c>
      <c r="I17" s="66"/>
      <c r="J17" s="6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</row>
    <row r="18" spans="1:196" s="3" customFormat="1" ht="37.5" customHeight="1" x14ac:dyDescent="0.3">
      <c r="A18" s="65"/>
      <c r="B18" s="65"/>
      <c r="C18" s="125">
        <v>1</v>
      </c>
      <c r="D18" s="121" t="s">
        <v>83</v>
      </c>
      <c r="E18" s="39">
        <f>3000000*9</f>
        <v>27000000</v>
      </c>
      <c r="F18" s="76"/>
      <c r="G18" s="78">
        <v>0.2</v>
      </c>
      <c r="H18" s="38">
        <f t="shared" si="0"/>
        <v>5400000</v>
      </c>
      <c r="I18" s="66"/>
      <c r="J18" s="6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</row>
    <row r="19" spans="1:196" s="3" customFormat="1" ht="28.5" x14ac:dyDescent="0.3">
      <c r="A19" s="65"/>
      <c r="B19" s="65"/>
      <c r="C19" s="125">
        <v>1</v>
      </c>
      <c r="D19" s="121" t="s">
        <v>84</v>
      </c>
      <c r="E19" s="39">
        <f>2000000*9</f>
        <v>18000000</v>
      </c>
      <c r="F19" s="76"/>
      <c r="G19" s="78">
        <v>1</v>
      </c>
      <c r="H19" s="38">
        <f t="shared" si="0"/>
        <v>18000000</v>
      </c>
      <c r="I19" s="66"/>
      <c r="J19" s="6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</row>
    <row r="20" spans="1:196" s="3" customFormat="1" ht="28.5" x14ac:dyDescent="0.3">
      <c r="A20" s="65"/>
      <c r="B20" s="65"/>
      <c r="C20" s="125">
        <v>1</v>
      </c>
      <c r="D20" s="17" t="s">
        <v>66</v>
      </c>
      <c r="E20" s="39">
        <f>3500000*12</f>
        <v>42000000</v>
      </c>
      <c r="F20" s="76"/>
      <c r="G20" s="78">
        <v>0.5</v>
      </c>
      <c r="H20" s="38">
        <f t="shared" si="0"/>
        <v>21000000</v>
      </c>
      <c r="I20" s="66"/>
      <c r="J20" s="6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</row>
    <row r="21" spans="1:196" s="3" customFormat="1" ht="28.5" customHeight="1" x14ac:dyDescent="0.3">
      <c r="A21" s="65"/>
      <c r="B21" s="65"/>
      <c r="C21" s="37"/>
      <c r="D21" s="17"/>
      <c r="E21" s="39"/>
      <c r="F21" s="76"/>
      <c r="G21" s="78"/>
      <c r="H21" s="38"/>
      <c r="I21" s="66"/>
      <c r="J21" s="6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</row>
    <row r="22" spans="1:196" s="3" customFormat="1" x14ac:dyDescent="0.3">
      <c r="A22" s="65"/>
      <c r="B22" s="65"/>
      <c r="C22" s="149"/>
      <c r="D22" s="150"/>
      <c r="E22" s="150"/>
      <c r="F22" s="150"/>
      <c r="G22" s="150"/>
      <c r="H22" s="151"/>
      <c r="I22" s="66"/>
      <c r="J22" s="6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</row>
    <row r="23" spans="1:196" s="3" customFormat="1" x14ac:dyDescent="0.3">
      <c r="A23" s="65"/>
      <c r="B23" s="65"/>
      <c r="C23" s="99"/>
      <c r="D23" s="75"/>
      <c r="E23" s="75"/>
      <c r="F23" s="18"/>
      <c r="G23" s="19"/>
      <c r="H23" s="38"/>
      <c r="I23" s="66"/>
      <c r="J23" s="6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</row>
    <row r="24" spans="1:196" s="3" customFormat="1" x14ac:dyDescent="0.3">
      <c r="A24" s="65"/>
      <c r="B24" s="65"/>
      <c r="C24" s="37"/>
      <c r="D24" s="40"/>
      <c r="E24" s="39"/>
      <c r="F24" s="18"/>
      <c r="G24" s="19"/>
      <c r="H24" s="38"/>
      <c r="I24" s="66"/>
      <c r="J24" s="66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</row>
    <row r="25" spans="1:196" s="3" customFormat="1" x14ac:dyDescent="0.3">
      <c r="A25" s="65"/>
      <c r="B25" s="65"/>
      <c r="C25" s="149" t="s">
        <v>22</v>
      </c>
      <c r="D25" s="150"/>
      <c r="E25" s="150"/>
      <c r="F25" s="150"/>
      <c r="G25" s="150"/>
      <c r="H25" s="151"/>
      <c r="I25" s="66"/>
      <c r="J25" s="6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</row>
    <row r="26" spans="1:196" s="3" customFormat="1" x14ac:dyDescent="0.3">
      <c r="A26" s="65"/>
      <c r="B26" s="65"/>
      <c r="C26" s="37"/>
      <c r="D26" s="86"/>
      <c r="E26" s="85"/>
      <c r="F26" s="18"/>
      <c r="G26" s="78"/>
      <c r="H26" s="38"/>
      <c r="I26" s="66"/>
      <c r="J26" s="6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</row>
    <row r="27" spans="1:196" s="3" customFormat="1" x14ac:dyDescent="0.3">
      <c r="A27" s="65"/>
      <c r="B27" s="65"/>
      <c r="C27" s="37"/>
      <c r="D27" s="40"/>
      <c r="E27" s="39"/>
      <c r="F27" s="18"/>
      <c r="G27" s="19"/>
      <c r="H27" s="38"/>
      <c r="I27" s="66"/>
      <c r="J27" s="6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</row>
    <row r="28" spans="1:196" s="3" customFormat="1" x14ac:dyDescent="0.3">
      <c r="A28" s="65"/>
      <c r="B28" s="65"/>
      <c r="C28" s="149" t="s">
        <v>23</v>
      </c>
      <c r="D28" s="150"/>
      <c r="E28" s="150"/>
      <c r="F28" s="150"/>
      <c r="G28" s="150"/>
      <c r="H28" s="151"/>
      <c r="I28" s="66"/>
      <c r="J28" s="6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</row>
    <row r="29" spans="1:196" s="3" customFormat="1" x14ac:dyDescent="0.3">
      <c r="A29" s="65"/>
      <c r="B29" s="65"/>
      <c r="C29" s="37"/>
      <c r="D29" s="40"/>
      <c r="E29" s="39"/>
      <c r="F29" s="18"/>
      <c r="G29" s="19"/>
      <c r="H29" s="38"/>
      <c r="I29" s="66"/>
      <c r="J29" s="6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</row>
    <row r="30" spans="1:196" s="3" customFormat="1" x14ac:dyDescent="0.3">
      <c r="A30" s="65"/>
      <c r="B30" s="65"/>
      <c r="C30" s="37"/>
      <c r="D30" s="40"/>
      <c r="E30" s="39"/>
      <c r="F30" s="18"/>
      <c r="G30" s="19"/>
      <c r="H30" s="38"/>
      <c r="I30" s="66"/>
      <c r="J30" s="7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</row>
    <row r="31" spans="1:196" s="3" customFormat="1" x14ac:dyDescent="0.3">
      <c r="A31" s="65"/>
      <c r="B31" s="65"/>
      <c r="C31" s="149" t="s">
        <v>24</v>
      </c>
      <c r="D31" s="150"/>
      <c r="E31" s="150"/>
      <c r="F31" s="150"/>
      <c r="G31" s="150"/>
      <c r="H31" s="151"/>
      <c r="I31" s="66"/>
      <c r="J31" s="7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</row>
    <row r="32" spans="1:196" s="3" customFormat="1" ht="16.5" customHeight="1" x14ac:dyDescent="0.25">
      <c r="A32" s="65"/>
      <c r="B32" s="65"/>
      <c r="C32" s="16"/>
      <c r="D32" s="17"/>
      <c r="E32" s="18"/>
      <c r="F32" s="18"/>
      <c r="G32" s="19"/>
      <c r="H32" s="20"/>
      <c r="I32" s="95"/>
      <c r="J32" s="6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</row>
    <row r="33" spans="1:196" s="3" customFormat="1" x14ac:dyDescent="0.3">
      <c r="A33" s="65"/>
      <c r="B33" s="65"/>
      <c r="C33" s="37"/>
      <c r="D33" s="40"/>
      <c r="E33" s="39"/>
      <c r="F33" s="18"/>
      <c r="G33" s="19"/>
      <c r="H33" s="38"/>
      <c r="I33" s="66"/>
      <c r="J33" s="66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</row>
    <row r="34" spans="1:196" s="3" customFormat="1" x14ac:dyDescent="0.3">
      <c r="A34" s="65"/>
      <c r="B34" s="65"/>
      <c r="C34" s="128" t="s">
        <v>25</v>
      </c>
      <c r="D34" s="129"/>
      <c r="E34" s="129"/>
      <c r="F34" s="129"/>
      <c r="G34" s="130"/>
      <c r="H34" s="100">
        <f>H15+H16+H17+H18+H19+H20</f>
        <v>109600000</v>
      </c>
      <c r="I34" s="66"/>
      <c r="J34" s="6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</row>
    <row r="35" spans="1:196" s="3" customFormat="1" x14ac:dyDescent="0.3">
      <c r="A35" s="65"/>
      <c r="B35" s="65"/>
      <c r="C35" s="128" t="s">
        <v>26</v>
      </c>
      <c r="D35" s="129"/>
      <c r="E35" s="129"/>
      <c r="F35" s="129"/>
      <c r="G35" s="130"/>
      <c r="H35" s="77">
        <v>2.2000000000000002</v>
      </c>
      <c r="I35" s="66"/>
      <c r="J35" s="66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</row>
    <row r="36" spans="1:196" s="3" customFormat="1" ht="30" customHeight="1" thickBot="1" x14ac:dyDescent="0.35">
      <c r="A36" s="65"/>
      <c r="B36" s="65"/>
      <c r="C36" s="131" t="s">
        <v>27</v>
      </c>
      <c r="D36" s="132"/>
      <c r="E36" s="132"/>
      <c r="F36" s="132"/>
      <c r="G36" s="133"/>
      <c r="H36" s="101">
        <f>H34*H35</f>
        <v>241120000.00000003</v>
      </c>
      <c r="I36" s="66"/>
      <c r="J36" s="73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</row>
    <row r="37" spans="1:196" s="3" customFormat="1" x14ac:dyDescent="0.3">
      <c r="A37" s="65"/>
      <c r="B37" s="65"/>
      <c r="C37" s="134" t="s">
        <v>6</v>
      </c>
      <c r="D37" s="136" t="s">
        <v>28</v>
      </c>
      <c r="E37" s="138" t="s">
        <v>29</v>
      </c>
      <c r="F37" s="41" t="s">
        <v>30</v>
      </c>
      <c r="G37" s="140" t="s">
        <v>31</v>
      </c>
      <c r="H37" s="42" t="s">
        <v>11</v>
      </c>
      <c r="I37" s="66"/>
      <c r="J37" s="6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</row>
    <row r="38" spans="1:196" s="3" customFormat="1" x14ac:dyDescent="0.3">
      <c r="A38" s="65"/>
      <c r="B38" s="65"/>
      <c r="C38" s="135"/>
      <c r="D38" s="136"/>
      <c r="E38" s="138"/>
      <c r="F38" s="32" t="s">
        <v>32</v>
      </c>
      <c r="G38" s="141"/>
      <c r="H38" s="33" t="s">
        <v>13</v>
      </c>
      <c r="I38" s="66"/>
      <c r="J38" s="66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</row>
    <row r="39" spans="1:196" s="3" customFormat="1" ht="17.25" thickBot="1" x14ac:dyDescent="0.35">
      <c r="A39" s="65"/>
      <c r="B39" s="65"/>
      <c r="C39" s="34" t="s">
        <v>33</v>
      </c>
      <c r="D39" s="137"/>
      <c r="E39" s="139"/>
      <c r="F39" s="35" t="s">
        <v>34</v>
      </c>
      <c r="G39" s="35" t="s">
        <v>35</v>
      </c>
      <c r="H39" s="36" t="s">
        <v>36</v>
      </c>
      <c r="I39" s="66"/>
      <c r="J39" s="73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</row>
    <row r="40" spans="1:196" s="3" customFormat="1" x14ac:dyDescent="0.3">
      <c r="A40" s="65"/>
      <c r="B40" s="65"/>
      <c r="C40" s="146" t="s">
        <v>37</v>
      </c>
      <c r="D40" s="147"/>
      <c r="E40" s="147"/>
      <c r="F40" s="147"/>
      <c r="G40" s="147"/>
      <c r="H40" s="148"/>
      <c r="I40" s="66"/>
      <c r="J40" s="7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</row>
    <row r="41" spans="1:196" s="3" customFormat="1" x14ac:dyDescent="0.3">
      <c r="A41" s="65"/>
      <c r="B41" s="65"/>
      <c r="C41" s="149" t="s">
        <v>38</v>
      </c>
      <c r="D41" s="150"/>
      <c r="E41" s="150"/>
      <c r="F41" s="150"/>
      <c r="G41" s="150"/>
      <c r="H41" s="151"/>
      <c r="I41" s="66"/>
      <c r="J41" s="6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</row>
    <row r="42" spans="1:196" s="3" customFormat="1" x14ac:dyDescent="0.3">
      <c r="A42" s="65"/>
      <c r="B42" s="65"/>
      <c r="C42" s="37"/>
      <c r="D42" s="17"/>
      <c r="E42" s="43"/>
      <c r="F42" s="39"/>
      <c r="G42" s="44"/>
      <c r="H42" s="38"/>
      <c r="I42" s="66"/>
      <c r="J42" s="6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</row>
    <row r="43" spans="1:196" s="3" customFormat="1" x14ac:dyDescent="0.3">
      <c r="A43" s="65"/>
      <c r="B43" s="65"/>
      <c r="C43" s="37"/>
      <c r="D43" s="17"/>
      <c r="E43" s="43"/>
      <c r="F43" s="39"/>
      <c r="G43" s="44"/>
      <c r="H43" s="38"/>
      <c r="I43" s="66"/>
      <c r="J43" s="6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</row>
    <row r="44" spans="1:196" s="3" customFormat="1" x14ac:dyDescent="0.3">
      <c r="A44" s="65"/>
      <c r="B44" s="65"/>
      <c r="C44" s="152" t="s">
        <v>39</v>
      </c>
      <c r="D44" s="153"/>
      <c r="E44" s="153"/>
      <c r="F44" s="153"/>
      <c r="G44" s="153"/>
      <c r="H44" s="154"/>
      <c r="I44" s="66"/>
      <c r="J44" s="6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</row>
    <row r="45" spans="1:196" s="3" customFormat="1" x14ac:dyDescent="0.3">
      <c r="A45" s="65"/>
      <c r="B45" s="65"/>
      <c r="C45" s="37"/>
      <c r="D45" s="45"/>
      <c r="E45" s="43"/>
      <c r="F45" s="46"/>
      <c r="G45" s="44"/>
      <c r="H45" s="38"/>
      <c r="I45" s="66"/>
      <c r="J45" s="66"/>
      <c r="K45" s="1"/>
      <c r="L45" s="1"/>
      <c r="M45" s="1"/>
      <c r="N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</row>
    <row r="46" spans="1:196" s="3" customFormat="1" x14ac:dyDescent="0.3">
      <c r="A46" s="65"/>
      <c r="B46" s="65"/>
      <c r="C46" s="37"/>
      <c r="D46" s="17"/>
      <c r="E46" s="43"/>
      <c r="F46" s="39"/>
      <c r="G46" s="44"/>
      <c r="H46" s="38"/>
      <c r="I46" s="66"/>
      <c r="J46" s="66"/>
      <c r="K46" s="1"/>
      <c r="L46" s="1"/>
      <c r="M46" s="1"/>
      <c r="N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</row>
    <row r="47" spans="1:196" s="3" customFormat="1" x14ac:dyDescent="0.3">
      <c r="A47" s="65"/>
      <c r="B47" s="65"/>
      <c r="C47" s="149" t="s">
        <v>40</v>
      </c>
      <c r="D47" s="150"/>
      <c r="E47" s="150"/>
      <c r="F47" s="150"/>
      <c r="G47" s="150"/>
      <c r="H47" s="151"/>
      <c r="I47" s="66"/>
      <c r="J47" s="66"/>
      <c r="K47" s="1"/>
      <c r="L47" s="1"/>
      <c r="M47" s="1"/>
      <c r="N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</row>
    <row r="48" spans="1:196" s="3" customFormat="1" x14ac:dyDescent="0.3">
      <c r="A48" s="65"/>
      <c r="B48" s="65"/>
      <c r="C48" s="125"/>
      <c r="D48" s="79"/>
      <c r="E48" s="82"/>
      <c r="F48" s="80"/>
      <c r="G48" s="81"/>
      <c r="H48" s="103"/>
      <c r="I48" s="66"/>
      <c r="J48" s="66"/>
      <c r="K48" s="1"/>
      <c r="L48" s="1"/>
      <c r="M48" s="1"/>
      <c r="N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</row>
    <row r="49" spans="1:196" s="3" customFormat="1" ht="71.25" x14ac:dyDescent="0.3">
      <c r="A49" s="65"/>
      <c r="B49" s="65"/>
      <c r="C49" s="125">
        <v>12</v>
      </c>
      <c r="D49" s="79" t="s">
        <v>85</v>
      </c>
      <c r="E49" s="82" t="s">
        <v>51</v>
      </c>
      <c r="F49" s="80">
        <v>1395735</v>
      </c>
      <c r="G49" s="81">
        <v>1</v>
      </c>
      <c r="H49" s="103">
        <f>+F49*G49*C49</f>
        <v>16748820</v>
      </c>
      <c r="I49" s="66"/>
      <c r="J49" s="66"/>
      <c r="K49" s="1"/>
      <c r="L49" s="1"/>
      <c r="M49" s="1"/>
      <c r="N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</row>
    <row r="50" spans="1:196" s="3" customFormat="1" ht="42" customHeight="1" x14ac:dyDescent="0.3">
      <c r="A50" s="65"/>
      <c r="B50" s="65"/>
      <c r="C50" s="125">
        <v>12</v>
      </c>
      <c r="D50" s="79" t="s">
        <v>54</v>
      </c>
      <c r="E50" s="82" t="s">
        <v>51</v>
      </c>
      <c r="F50" s="80">
        <v>3000000</v>
      </c>
      <c r="G50" s="81">
        <v>0.5</v>
      </c>
      <c r="H50" s="103">
        <f>+F50*G50*C50</f>
        <v>18000000</v>
      </c>
      <c r="I50" s="66"/>
      <c r="J50" s="6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</row>
    <row r="51" spans="1:196" s="3" customFormat="1" ht="84" customHeight="1" x14ac:dyDescent="0.3">
      <c r="A51" s="65"/>
      <c r="B51" s="65"/>
      <c r="C51" s="125">
        <v>12</v>
      </c>
      <c r="D51" s="79" t="s">
        <v>57</v>
      </c>
      <c r="E51" s="82" t="s">
        <v>51</v>
      </c>
      <c r="F51" s="80">
        <v>3489337</v>
      </c>
      <c r="G51" s="81">
        <v>0.5</v>
      </c>
      <c r="H51" s="103">
        <f t="shared" ref="H51" si="1">+F51*G51*C51</f>
        <v>20936022</v>
      </c>
      <c r="I51" s="92"/>
      <c r="J51" s="73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</row>
    <row r="52" spans="1:196" s="3" customFormat="1" ht="44.25" customHeight="1" x14ac:dyDescent="0.25">
      <c r="A52" s="65"/>
      <c r="B52" s="65"/>
      <c r="C52" s="125">
        <v>12</v>
      </c>
      <c r="D52" s="79" t="s">
        <v>52</v>
      </c>
      <c r="E52" s="82" t="s">
        <v>50</v>
      </c>
      <c r="F52" s="114">
        <v>3000000</v>
      </c>
      <c r="G52" s="81">
        <v>0.5</v>
      </c>
      <c r="H52" s="104">
        <f>+F52*G52*C52</f>
        <v>18000000</v>
      </c>
      <c r="I52" s="93"/>
      <c r="J52" s="66"/>
      <c r="K52" s="6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</row>
    <row r="53" spans="1:196" s="3" customFormat="1" x14ac:dyDescent="0.25">
      <c r="A53" s="65"/>
      <c r="B53" s="65"/>
      <c r="C53" s="155"/>
      <c r="D53" s="156"/>
      <c r="E53" s="156"/>
      <c r="F53" s="156"/>
      <c r="G53" s="156"/>
      <c r="H53" s="87"/>
      <c r="I53" s="96"/>
      <c r="J53" s="66"/>
      <c r="K53" s="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</row>
    <row r="54" spans="1:196" s="3" customFormat="1" ht="17.25" thickBot="1" x14ac:dyDescent="0.3">
      <c r="A54" s="65"/>
      <c r="B54" s="65"/>
      <c r="C54" s="37"/>
      <c r="D54" s="45"/>
      <c r="E54" s="43"/>
      <c r="F54" s="46"/>
      <c r="G54" s="44"/>
      <c r="H54" s="38"/>
      <c r="I54" s="93"/>
      <c r="J54" s="73"/>
      <c r="K54" s="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</row>
    <row r="55" spans="1:196" s="3" customFormat="1" x14ac:dyDescent="0.3">
      <c r="A55" s="65"/>
      <c r="B55" s="65"/>
      <c r="C55" s="157" t="s">
        <v>41</v>
      </c>
      <c r="D55" s="158"/>
      <c r="E55" s="158"/>
      <c r="F55" s="158"/>
      <c r="G55" s="159"/>
      <c r="H55" s="47">
        <f>ROUND(+H50+H51+H52+H49,0)</f>
        <v>73684842</v>
      </c>
      <c r="I55" s="97"/>
      <c r="J55" s="73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</row>
    <row r="56" spans="1:196" s="3" customFormat="1" x14ac:dyDescent="0.3">
      <c r="A56" s="65"/>
      <c r="B56" s="65"/>
      <c r="C56" s="128" t="s">
        <v>42</v>
      </c>
      <c r="D56" s="129"/>
      <c r="E56" s="129"/>
      <c r="F56" s="129"/>
      <c r="G56" s="130"/>
      <c r="H56" s="48">
        <f>H36</f>
        <v>241120000.00000003</v>
      </c>
      <c r="I56" s="98"/>
      <c r="J56" s="66"/>
      <c r="K56" s="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</row>
    <row r="57" spans="1:196" x14ac:dyDescent="0.3">
      <c r="A57" s="65"/>
      <c r="B57" s="65"/>
      <c r="C57" s="128" t="s">
        <v>43</v>
      </c>
      <c r="D57" s="129"/>
      <c r="E57" s="129"/>
      <c r="F57" s="129"/>
      <c r="G57" s="130"/>
      <c r="H57" s="77">
        <v>0</v>
      </c>
      <c r="I57" s="66"/>
      <c r="J57" s="66"/>
    </row>
    <row r="58" spans="1:196" x14ac:dyDescent="0.3">
      <c r="A58" s="65"/>
      <c r="B58" s="65"/>
      <c r="C58" s="128" t="s">
        <v>44</v>
      </c>
      <c r="D58" s="129"/>
      <c r="E58" s="129"/>
      <c r="F58" s="129"/>
      <c r="G58" s="130"/>
      <c r="H58" s="48">
        <f>H55+H56</f>
        <v>314804842</v>
      </c>
      <c r="I58" s="66"/>
      <c r="J58" s="74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</row>
    <row r="59" spans="1:196" x14ac:dyDescent="0.3">
      <c r="A59" s="65"/>
      <c r="B59" s="65"/>
      <c r="C59" s="128" t="s">
        <v>45</v>
      </c>
      <c r="D59" s="129"/>
      <c r="E59" s="129"/>
      <c r="F59" s="129"/>
      <c r="G59" s="130"/>
      <c r="H59" s="49">
        <f>ROUND(H58*19%,0)</f>
        <v>59812920</v>
      </c>
      <c r="I59" s="66"/>
      <c r="J59" s="74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  <c r="FC59" s="9"/>
      <c r="FD59" s="9"/>
      <c r="FE59" s="9"/>
      <c r="FF59" s="9"/>
      <c r="FG59" s="9"/>
      <c r="FH59" s="9"/>
      <c r="FI59" s="9"/>
      <c r="FJ59" s="9"/>
      <c r="FK59" s="9"/>
      <c r="FL59" s="9"/>
      <c r="FM59" s="9"/>
      <c r="FN59" s="9"/>
      <c r="FO59" s="9"/>
      <c r="FP59" s="9"/>
      <c r="FQ59" s="9"/>
      <c r="FR59" s="9"/>
      <c r="FS59" s="9"/>
      <c r="FT59" s="9"/>
      <c r="FU59" s="9"/>
      <c r="FV59" s="9"/>
      <c r="FW59" s="9"/>
      <c r="FX59" s="9"/>
      <c r="FY59" s="9"/>
      <c r="FZ59" s="9"/>
      <c r="GA59" s="9"/>
      <c r="GB59" s="9"/>
      <c r="GC59" s="9"/>
      <c r="GD59" s="9"/>
      <c r="GE59" s="9"/>
      <c r="GF59" s="9"/>
      <c r="GG59" s="9"/>
      <c r="GH59" s="9"/>
      <c r="GI59" s="9"/>
      <c r="GJ59" s="9"/>
      <c r="GK59" s="9"/>
      <c r="GL59" s="9"/>
      <c r="GM59" s="9"/>
      <c r="GN59" s="9"/>
    </row>
    <row r="60" spans="1:196" ht="18.75" thickBot="1" x14ac:dyDescent="0.35">
      <c r="A60" s="65"/>
      <c r="B60" s="65"/>
      <c r="C60" s="131" t="s">
        <v>46</v>
      </c>
      <c r="D60" s="132"/>
      <c r="E60" s="132"/>
      <c r="F60" s="132"/>
      <c r="G60" s="133"/>
      <c r="H60" s="50">
        <f>ROUND(H58+H59,0)</f>
        <v>374617762</v>
      </c>
      <c r="I60" s="66"/>
      <c r="J60" s="67"/>
      <c r="K60" s="9"/>
      <c r="L60" s="9"/>
      <c r="M60" s="115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</row>
    <row r="61" spans="1:196" ht="44.25" customHeight="1" thickBot="1" x14ac:dyDescent="0.35">
      <c r="A61" s="65"/>
      <c r="B61" s="65"/>
      <c r="C61" s="191" t="s">
        <v>68</v>
      </c>
      <c r="D61" s="192"/>
      <c r="E61" s="192"/>
      <c r="F61" s="192"/>
      <c r="G61" s="192"/>
      <c r="H61" s="193"/>
      <c r="I61" s="66"/>
      <c r="J61" s="67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</row>
    <row r="62" spans="1:196" x14ac:dyDescent="0.3">
      <c r="A62" s="65"/>
      <c r="B62" s="65"/>
      <c r="C62" s="183" t="s">
        <v>47</v>
      </c>
      <c r="D62" s="184"/>
      <c r="E62" s="54"/>
      <c r="F62" s="55"/>
      <c r="G62" s="56"/>
      <c r="H62" s="88"/>
      <c r="I62" s="66"/>
      <c r="J62" s="67"/>
      <c r="K62" s="9"/>
      <c r="L62" s="9"/>
      <c r="M62" s="116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</row>
    <row r="63" spans="1:196" x14ac:dyDescent="0.3">
      <c r="A63" s="65"/>
      <c r="B63" s="65"/>
      <c r="C63" s="21"/>
      <c r="D63" s="22"/>
      <c r="E63" s="22"/>
      <c r="F63" s="23"/>
      <c r="G63" s="24"/>
      <c r="H63" s="90"/>
      <c r="I63" s="66"/>
      <c r="J63" s="13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</row>
    <row r="64" spans="1:196" ht="16.5" customHeight="1" x14ac:dyDescent="0.3">
      <c r="A64" s="65"/>
      <c r="B64" s="65"/>
      <c r="C64" s="25"/>
      <c r="D64" s="26"/>
      <c r="E64" s="22"/>
      <c r="F64" s="27"/>
      <c r="G64" s="28"/>
      <c r="H64" s="29"/>
      <c r="I64" s="66"/>
      <c r="J64" s="13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</row>
    <row r="65" spans="1:10" ht="17.25" thickBot="1" x14ac:dyDescent="0.35">
      <c r="A65" s="68"/>
      <c r="B65" s="68"/>
      <c r="C65" s="142" t="s">
        <v>48</v>
      </c>
      <c r="D65" s="143"/>
      <c r="E65" s="143"/>
      <c r="F65" s="181" t="s">
        <v>49</v>
      </c>
      <c r="G65" s="181"/>
      <c r="H65" s="182"/>
      <c r="I65" s="70"/>
      <c r="J65" s="70"/>
    </row>
    <row r="66" spans="1:10" s="1" customFormat="1" x14ac:dyDescent="0.3">
      <c r="A66" s="2"/>
      <c r="B66" s="2"/>
      <c r="C66" s="8"/>
      <c r="D66" s="10"/>
      <c r="E66" s="10"/>
      <c r="F66" s="11"/>
    </row>
    <row r="67" spans="1:10" s="1" customFormat="1" x14ac:dyDescent="0.3">
      <c r="A67" s="2"/>
      <c r="B67" s="2"/>
      <c r="C67" s="8"/>
      <c r="D67" s="10"/>
      <c r="E67" s="10"/>
      <c r="F67" s="11"/>
      <c r="H67" s="122">
        <v>403131301</v>
      </c>
    </row>
    <row r="68" spans="1:10" s="1" customFormat="1" x14ac:dyDescent="0.3">
      <c r="A68" s="2"/>
      <c r="B68" s="2"/>
      <c r="C68" s="8"/>
      <c r="D68" s="10"/>
      <c r="E68" s="10"/>
      <c r="F68" s="11"/>
      <c r="H68" s="112" t="str">
        <f>IF(H60 &lt;= H67, "Cumple", "No cumple, es mayor")</f>
        <v>Cumple</v>
      </c>
    </row>
    <row r="69" spans="1:10" s="1" customFormat="1" x14ac:dyDescent="0.3">
      <c r="A69" s="2"/>
      <c r="B69" s="2"/>
      <c r="C69" s="8"/>
      <c r="D69" s="10"/>
      <c r="E69" s="10"/>
      <c r="F69" s="11"/>
      <c r="H69" s="117">
        <f>H57/1750905</f>
        <v>0</v>
      </c>
    </row>
    <row r="70" spans="1:10" s="1" customFormat="1" x14ac:dyDescent="0.3">
      <c r="A70" s="2"/>
      <c r="B70" s="2"/>
      <c r="C70" s="8"/>
      <c r="D70" s="10"/>
      <c r="E70" s="10"/>
      <c r="F70" s="11"/>
    </row>
    <row r="71" spans="1:10" s="1" customFormat="1" x14ac:dyDescent="0.3">
      <c r="B71" s="2"/>
      <c r="C71" s="8"/>
      <c r="D71" s="10"/>
      <c r="E71" s="10"/>
      <c r="F71" s="11"/>
      <c r="H71" s="117">
        <f>+H60/1750905</f>
        <v>213.95664641999423</v>
      </c>
    </row>
    <row r="72" spans="1:10" s="1" customFormat="1" x14ac:dyDescent="0.3">
      <c r="C72" s="8"/>
      <c r="D72" s="10"/>
      <c r="E72" s="10"/>
      <c r="F72" s="11"/>
    </row>
    <row r="73" spans="1:10" s="1" customFormat="1" x14ac:dyDescent="0.3">
      <c r="C73" s="8"/>
      <c r="D73" s="10"/>
      <c r="E73" s="10"/>
      <c r="F73" s="11"/>
    </row>
    <row r="74" spans="1:10" s="1" customFormat="1" x14ac:dyDescent="0.3">
      <c r="C74" s="8"/>
      <c r="D74" s="10"/>
      <c r="E74" s="10"/>
      <c r="F74" s="11"/>
    </row>
    <row r="75" spans="1:10" s="1" customFormat="1" x14ac:dyDescent="0.3">
      <c r="C75" s="8"/>
      <c r="D75" s="10"/>
      <c r="E75" s="10"/>
      <c r="F75" s="11"/>
    </row>
    <row r="76" spans="1:10" s="1" customFormat="1" x14ac:dyDescent="0.3">
      <c r="C76" s="8"/>
      <c r="D76" s="10"/>
      <c r="E76" s="10"/>
      <c r="F76" s="11"/>
    </row>
    <row r="77" spans="1:10" s="1" customFormat="1" x14ac:dyDescent="0.3">
      <c r="C77" s="8"/>
      <c r="D77" s="10"/>
      <c r="E77" s="10"/>
      <c r="F77" s="11"/>
    </row>
    <row r="78" spans="1:10" s="1" customFormat="1" x14ac:dyDescent="0.3">
      <c r="C78" s="8"/>
      <c r="D78" s="10"/>
      <c r="E78" s="10"/>
      <c r="F78" s="11"/>
    </row>
    <row r="79" spans="1:10" s="1" customFormat="1" x14ac:dyDescent="0.3">
      <c r="C79" s="8"/>
      <c r="D79" s="10"/>
      <c r="E79" s="10"/>
      <c r="F79" s="11"/>
    </row>
    <row r="80" spans="1:10" s="1" customFormat="1" x14ac:dyDescent="0.3">
      <c r="C80" s="8"/>
      <c r="D80" s="10"/>
      <c r="E80" s="10"/>
      <c r="F80" s="11"/>
    </row>
    <row r="81" spans="3:6" s="1" customFormat="1" x14ac:dyDescent="0.3">
      <c r="C81" s="8"/>
      <c r="D81" s="10"/>
      <c r="E81" s="10"/>
      <c r="F81" s="11"/>
    </row>
    <row r="82" spans="3:6" s="1" customFormat="1" x14ac:dyDescent="0.3">
      <c r="C82" s="8"/>
      <c r="D82" s="10"/>
      <c r="E82" s="10"/>
      <c r="F82" s="11"/>
    </row>
    <row r="83" spans="3:6" s="1" customFormat="1" x14ac:dyDescent="0.3">
      <c r="C83" s="8"/>
      <c r="D83" s="10"/>
      <c r="E83" s="10"/>
      <c r="F83" s="11"/>
    </row>
    <row r="84" spans="3:6" s="1" customFormat="1" x14ac:dyDescent="0.3">
      <c r="C84" s="8"/>
      <c r="D84" s="10"/>
      <c r="E84" s="10"/>
      <c r="F84" s="11"/>
    </row>
    <row r="85" spans="3:6" s="1" customFormat="1" x14ac:dyDescent="0.3">
      <c r="C85" s="8"/>
      <c r="D85" s="10"/>
      <c r="E85" s="10"/>
      <c r="F85" s="11"/>
    </row>
    <row r="86" spans="3:6" s="1" customFormat="1" x14ac:dyDescent="0.3">
      <c r="C86" s="8"/>
      <c r="D86" s="10"/>
      <c r="E86" s="10"/>
      <c r="F86" s="11"/>
    </row>
    <row r="87" spans="3:6" s="1" customFormat="1" x14ac:dyDescent="0.3">
      <c r="C87" s="8"/>
      <c r="D87" s="10"/>
      <c r="E87" s="10"/>
      <c r="F87" s="11"/>
    </row>
    <row r="88" spans="3:6" s="1" customFormat="1" x14ac:dyDescent="0.3">
      <c r="C88" s="8"/>
      <c r="D88" s="10"/>
      <c r="E88" s="10"/>
      <c r="F88" s="11"/>
    </row>
    <row r="89" spans="3:6" s="1" customFormat="1" x14ac:dyDescent="0.3">
      <c r="C89" s="8"/>
      <c r="D89" s="10"/>
      <c r="E89" s="10"/>
      <c r="F89" s="11"/>
    </row>
    <row r="90" spans="3:6" s="1" customFormat="1" x14ac:dyDescent="0.3">
      <c r="C90" s="8"/>
      <c r="D90" s="10"/>
      <c r="E90" s="10"/>
      <c r="F90" s="11"/>
    </row>
    <row r="91" spans="3:6" s="1" customFormat="1" x14ac:dyDescent="0.3">
      <c r="C91" s="8"/>
      <c r="D91" s="10"/>
      <c r="E91" s="10"/>
      <c r="F91" s="11"/>
    </row>
    <row r="92" spans="3:6" s="1" customFormat="1" x14ac:dyDescent="0.3">
      <c r="C92" s="8"/>
      <c r="D92" s="10"/>
      <c r="E92" s="10"/>
      <c r="F92" s="11"/>
    </row>
    <row r="93" spans="3:6" s="1" customFormat="1" x14ac:dyDescent="0.3">
      <c r="C93" s="8"/>
      <c r="D93" s="10"/>
      <c r="E93" s="10"/>
      <c r="F93" s="11"/>
    </row>
    <row r="94" spans="3:6" s="1" customFormat="1" x14ac:dyDescent="0.3">
      <c r="C94" s="8"/>
      <c r="D94" s="10"/>
      <c r="E94" s="10"/>
      <c r="F94" s="11"/>
    </row>
    <row r="95" spans="3:6" s="1" customFormat="1" x14ac:dyDescent="0.3">
      <c r="C95" s="8"/>
      <c r="D95" s="10"/>
      <c r="E95" s="10"/>
      <c r="F95" s="11"/>
    </row>
    <row r="96" spans="3:6" s="1" customFormat="1" x14ac:dyDescent="0.3">
      <c r="C96" s="8"/>
      <c r="D96" s="10"/>
      <c r="E96" s="10"/>
      <c r="F96" s="11"/>
    </row>
    <row r="97" spans="3:6" s="1" customFormat="1" x14ac:dyDescent="0.3">
      <c r="C97" s="8"/>
      <c r="D97" s="10"/>
      <c r="E97" s="10"/>
      <c r="F97" s="11"/>
    </row>
    <row r="98" spans="3:6" s="1" customFormat="1" x14ac:dyDescent="0.3">
      <c r="C98" s="8"/>
      <c r="D98" s="10"/>
      <c r="E98" s="10"/>
      <c r="F98" s="11"/>
    </row>
    <row r="99" spans="3:6" s="1" customFormat="1" x14ac:dyDescent="0.3">
      <c r="C99" s="8"/>
      <c r="D99" s="10"/>
      <c r="E99" s="10"/>
      <c r="F99" s="11"/>
    </row>
    <row r="100" spans="3:6" s="1" customFormat="1" x14ac:dyDescent="0.3">
      <c r="C100" s="8"/>
      <c r="D100" s="10"/>
      <c r="E100" s="10"/>
      <c r="F100" s="11"/>
    </row>
    <row r="101" spans="3:6" s="1" customFormat="1" x14ac:dyDescent="0.3">
      <c r="C101" s="8"/>
      <c r="D101" s="10"/>
      <c r="E101" s="10"/>
      <c r="F101" s="11"/>
    </row>
    <row r="102" spans="3:6" s="1" customFormat="1" x14ac:dyDescent="0.3">
      <c r="C102" s="8"/>
      <c r="D102" s="10"/>
      <c r="E102" s="10"/>
      <c r="F102" s="11"/>
    </row>
    <row r="103" spans="3:6" s="1" customFormat="1" x14ac:dyDescent="0.3">
      <c r="C103" s="8"/>
      <c r="D103" s="10"/>
      <c r="E103" s="10"/>
      <c r="F103" s="11"/>
    </row>
    <row r="104" spans="3:6" s="1" customFormat="1" x14ac:dyDescent="0.3">
      <c r="C104" s="8"/>
      <c r="D104" s="10"/>
      <c r="E104" s="10"/>
      <c r="F104" s="11"/>
    </row>
    <row r="105" spans="3:6" s="1" customFormat="1" x14ac:dyDescent="0.3">
      <c r="C105" s="8"/>
      <c r="D105" s="10"/>
      <c r="E105" s="10"/>
      <c r="F105" s="11"/>
    </row>
    <row r="106" spans="3:6" s="1" customFormat="1" x14ac:dyDescent="0.3">
      <c r="C106" s="8"/>
      <c r="D106" s="10"/>
      <c r="E106" s="10"/>
      <c r="F106" s="11"/>
    </row>
    <row r="107" spans="3:6" s="1" customFormat="1" x14ac:dyDescent="0.3">
      <c r="C107" s="8"/>
      <c r="D107" s="10"/>
      <c r="E107" s="10"/>
      <c r="F107" s="11"/>
    </row>
    <row r="108" spans="3:6" s="1" customFormat="1" x14ac:dyDescent="0.3">
      <c r="C108" s="8"/>
      <c r="D108" s="10"/>
      <c r="E108" s="10"/>
      <c r="F108" s="11"/>
    </row>
    <row r="109" spans="3:6" s="1" customFormat="1" x14ac:dyDescent="0.3">
      <c r="C109" s="8"/>
      <c r="D109" s="10"/>
      <c r="E109" s="10"/>
      <c r="F109" s="11"/>
    </row>
    <row r="110" spans="3:6" s="1" customFormat="1" x14ac:dyDescent="0.3">
      <c r="C110" s="8"/>
      <c r="D110" s="10"/>
      <c r="E110" s="10"/>
      <c r="F110" s="11"/>
    </row>
    <row r="111" spans="3:6" s="1" customFormat="1" x14ac:dyDescent="0.3">
      <c r="C111" s="8"/>
      <c r="D111" s="10"/>
      <c r="E111" s="10"/>
      <c r="F111" s="11"/>
    </row>
    <row r="112" spans="3:6" s="1" customFormat="1" x14ac:dyDescent="0.3">
      <c r="C112" s="8"/>
      <c r="D112" s="10"/>
      <c r="E112" s="10"/>
      <c r="F112" s="11"/>
    </row>
    <row r="113" spans="3:6" s="1" customFormat="1" x14ac:dyDescent="0.3">
      <c r="C113" s="8"/>
      <c r="D113" s="10"/>
      <c r="E113" s="10"/>
      <c r="F113" s="11"/>
    </row>
    <row r="114" spans="3:6" s="1" customFormat="1" x14ac:dyDescent="0.3">
      <c r="C114" s="8"/>
      <c r="D114" s="10"/>
      <c r="E114" s="10"/>
      <c r="F114" s="11"/>
    </row>
    <row r="115" spans="3:6" s="1" customFormat="1" x14ac:dyDescent="0.3">
      <c r="C115" s="8"/>
      <c r="D115" s="10"/>
      <c r="E115" s="10"/>
      <c r="F115" s="11"/>
    </row>
    <row r="116" spans="3:6" s="1" customFormat="1" x14ac:dyDescent="0.3">
      <c r="C116" s="8"/>
      <c r="D116" s="10"/>
      <c r="E116" s="10"/>
      <c r="F116" s="11"/>
    </row>
    <row r="117" spans="3:6" s="1" customFormat="1" x14ac:dyDescent="0.3">
      <c r="C117" s="8"/>
      <c r="D117" s="10"/>
      <c r="E117" s="10"/>
      <c r="F117" s="11"/>
    </row>
    <row r="118" spans="3:6" s="1" customFormat="1" x14ac:dyDescent="0.3">
      <c r="C118" s="8"/>
      <c r="D118" s="10"/>
      <c r="E118" s="10"/>
      <c r="F118" s="11"/>
    </row>
    <row r="119" spans="3:6" s="1" customFormat="1" x14ac:dyDescent="0.3">
      <c r="C119" s="8"/>
      <c r="D119" s="10"/>
      <c r="E119" s="10"/>
      <c r="F119" s="11"/>
    </row>
    <row r="120" spans="3:6" s="1" customFormat="1" x14ac:dyDescent="0.3">
      <c r="C120" s="8"/>
      <c r="D120" s="10"/>
      <c r="E120" s="10"/>
      <c r="F120" s="11"/>
    </row>
    <row r="121" spans="3:6" s="1" customFormat="1" x14ac:dyDescent="0.3">
      <c r="C121" s="8"/>
      <c r="D121" s="10"/>
      <c r="E121" s="10"/>
      <c r="F121" s="11"/>
    </row>
    <row r="122" spans="3:6" s="1" customFormat="1" x14ac:dyDescent="0.3">
      <c r="C122" s="8"/>
      <c r="D122" s="10"/>
      <c r="E122" s="10"/>
      <c r="F122" s="11"/>
    </row>
    <row r="123" spans="3:6" s="1" customFormat="1" x14ac:dyDescent="0.3">
      <c r="C123" s="8"/>
      <c r="D123" s="10"/>
      <c r="E123" s="10"/>
      <c r="F123" s="11"/>
    </row>
    <row r="124" spans="3:6" s="1" customFormat="1" x14ac:dyDescent="0.3">
      <c r="C124" s="8"/>
      <c r="D124" s="10"/>
      <c r="E124" s="10"/>
      <c r="F124" s="11"/>
    </row>
    <row r="125" spans="3:6" s="1" customFormat="1" x14ac:dyDescent="0.3">
      <c r="C125" s="8"/>
      <c r="D125" s="10"/>
      <c r="E125" s="10"/>
      <c r="F125" s="11"/>
    </row>
    <row r="126" spans="3:6" s="1" customFormat="1" x14ac:dyDescent="0.3">
      <c r="C126" s="8"/>
      <c r="D126" s="10"/>
      <c r="E126" s="10"/>
      <c r="F126" s="11"/>
    </row>
    <row r="127" spans="3:6" s="1" customFormat="1" x14ac:dyDescent="0.3">
      <c r="C127" s="8"/>
      <c r="D127" s="10"/>
      <c r="E127" s="10"/>
      <c r="F127" s="11"/>
    </row>
    <row r="128" spans="3:6" s="1" customFormat="1" x14ac:dyDescent="0.3">
      <c r="C128" s="8"/>
      <c r="D128" s="10"/>
      <c r="E128" s="10"/>
      <c r="F128" s="11"/>
    </row>
    <row r="129" spans="3:6" s="1" customFormat="1" x14ac:dyDescent="0.3">
      <c r="C129" s="8"/>
      <c r="D129" s="10"/>
      <c r="E129" s="10"/>
      <c r="F129" s="11"/>
    </row>
    <row r="130" spans="3:6" s="1" customFormat="1" x14ac:dyDescent="0.3">
      <c r="C130" s="8"/>
      <c r="D130" s="10"/>
      <c r="E130" s="10"/>
      <c r="F130" s="11"/>
    </row>
    <row r="131" spans="3:6" s="1" customFormat="1" x14ac:dyDescent="0.3">
      <c r="C131" s="8"/>
      <c r="D131" s="10"/>
      <c r="E131" s="10"/>
      <c r="F131" s="11"/>
    </row>
    <row r="132" spans="3:6" s="1" customFormat="1" x14ac:dyDescent="0.3">
      <c r="C132" s="8"/>
      <c r="D132" s="10"/>
      <c r="E132" s="10"/>
      <c r="F132" s="11"/>
    </row>
    <row r="133" spans="3:6" s="1" customFormat="1" x14ac:dyDescent="0.3">
      <c r="C133" s="8"/>
      <c r="D133" s="10"/>
      <c r="E133" s="10"/>
      <c r="F133" s="11"/>
    </row>
    <row r="134" spans="3:6" s="1" customFormat="1" x14ac:dyDescent="0.3">
      <c r="C134" s="8"/>
      <c r="D134" s="10"/>
      <c r="E134" s="10"/>
      <c r="F134" s="11"/>
    </row>
    <row r="135" spans="3:6" s="1" customFormat="1" x14ac:dyDescent="0.3">
      <c r="C135" s="8"/>
      <c r="D135" s="10"/>
      <c r="E135" s="10"/>
      <c r="F135" s="11"/>
    </row>
    <row r="136" spans="3:6" s="1" customFormat="1" x14ac:dyDescent="0.3">
      <c r="C136" s="8"/>
      <c r="D136" s="10"/>
      <c r="E136" s="10"/>
      <c r="F136" s="11"/>
    </row>
    <row r="137" spans="3:6" s="1" customFormat="1" x14ac:dyDescent="0.3">
      <c r="C137" s="8"/>
      <c r="D137" s="10"/>
      <c r="E137" s="10"/>
      <c r="F137" s="11"/>
    </row>
    <row r="138" spans="3:6" s="1" customFormat="1" x14ac:dyDescent="0.3">
      <c r="C138" s="8"/>
      <c r="D138" s="10"/>
      <c r="E138" s="10"/>
      <c r="F138" s="11"/>
    </row>
    <row r="139" spans="3:6" s="1" customFormat="1" x14ac:dyDescent="0.3">
      <c r="C139" s="8"/>
      <c r="D139" s="10"/>
      <c r="E139" s="10"/>
      <c r="F139" s="11"/>
    </row>
    <row r="140" spans="3:6" s="1" customFormat="1" x14ac:dyDescent="0.3">
      <c r="C140" s="8"/>
      <c r="D140" s="10"/>
      <c r="E140" s="10"/>
      <c r="F140" s="11"/>
    </row>
    <row r="141" spans="3:6" s="1" customFormat="1" x14ac:dyDescent="0.3">
      <c r="C141" s="8"/>
      <c r="D141" s="10"/>
      <c r="E141" s="10"/>
      <c r="F141" s="11"/>
    </row>
    <row r="142" spans="3:6" s="1" customFormat="1" x14ac:dyDescent="0.3">
      <c r="C142" s="8"/>
      <c r="D142" s="10"/>
      <c r="E142" s="10"/>
      <c r="F142" s="11"/>
    </row>
    <row r="143" spans="3:6" s="1" customFormat="1" x14ac:dyDescent="0.3">
      <c r="C143" s="8"/>
      <c r="D143" s="10"/>
      <c r="E143" s="10"/>
      <c r="F143" s="11"/>
    </row>
    <row r="144" spans="3:6" s="1" customFormat="1" x14ac:dyDescent="0.3">
      <c r="C144" s="8"/>
      <c r="D144" s="10"/>
      <c r="E144" s="10"/>
      <c r="F144" s="11"/>
    </row>
    <row r="145" spans="3:6" s="1" customFormat="1" x14ac:dyDescent="0.3">
      <c r="C145" s="8"/>
      <c r="D145" s="10"/>
      <c r="E145" s="10"/>
      <c r="F145" s="11"/>
    </row>
    <row r="146" spans="3:6" s="1" customFormat="1" x14ac:dyDescent="0.3">
      <c r="C146" s="8"/>
      <c r="D146" s="10"/>
      <c r="E146" s="10"/>
      <c r="F146" s="11"/>
    </row>
    <row r="147" spans="3:6" s="1" customFormat="1" x14ac:dyDescent="0.3">
      <c r="C147" s="8"/>
      <c r="D147" s="10"/>
      <c r="E147" s="10"/>
      <c r="F147" s="11"/>
    </row>
    <row r="148" spans="3:6" s="1" customFormat="1" x14ac:dyDescent="0.3">
      <c r="C148" s="8"/>
      <c r="D148" s="10"/>
      <c r="E148" s="10"/>
      <c r="F148" s="11"/>
    </row>
    <row r="149" spans="3:6" s="1" customFormat="1" x14ac:dyDescent="0.3">
      <c r="C149" s="8"/>
      <c r="D149" s="10"/>
      <c r="E149" s="10"/>
      <c r="F149" s="11"/>
    </row>
    <row r="150" spans="3:6" s="1" customFormat="1" x14ac:dyDescent="0.3">
      <c r="C150" s="8"/>
      <c r="D150" s="10"/>
      <c r="E150" s="10"/>
      <c r="F150" s="11"/>
    </row>
    <row r="151" spans="3:6" s="1" customFormat="1" x14ac:dyDescent="0.3">
      <c r="C151" s="8"/>
      <c r="D151" s="10"/>
      <c r="E151" s="10"/>
      <c r="F151" s="11"/>
    </row>
    <row r="152" spans="3:6" s="1" customFormat="1" x14ac:dyDescent="0.3">
      <c r="C152" s="8"/>
      <c r="D152" s="10"/>
      <c r="E152" s="10"/>
      <c r="F152" s="11"/>
    </row>
    <row r="153" spans="3:6" s="1" customFormat="1" x14ac:dyDescent="0.3">
      <c r="C153" s="8"/>
      <c r="D153" s="10"/>
      <c r="E153" s="10"/>
      <c r="F153" s="11"/>
    </row>
    <row r="154" spans="3:6" s="1" customFormat="1" x14ac:dyDescent="0.3">
      <c r="C154" s="8"/>
      <c r="D154" s="10"/>
      <c r="E154" s="10"/>
      <c r="F154" s="11"/>
    </row>
    <row r="155" spans="3:6" s="1" customFormat="1" x14ac:dyDescent="0.3">
      <c r="C155" s="8"/>
      <c r="D155" s="10"/>
      <c r="E155" s="10"/>
      <c r="F155" s="11"/>
    </row>
    <row r="156" spans="3:6" s="1" customFormat="1" x14ac:dyDescent="0.3">
      <c r="C156" s="8"/>
      <c r="D156" s="10"/>
      <c r="E156" s="10"/>
      <c r="F156" s="11"/>
    </row>
    <row r="157" spans="3:6" s="1" customFormat="1" x14ac:dyDescent="0.3">
      <c r="C157" s="8"/>
      <c r="D157" s="10"/>
      <c r="E157" s="10"/>
      <c r="F157" s="11"/>
    </row>
    <row r="158" spans="3:6" s="1" customFormat="1" x14ac:dyDescent="0.3">
      <c r="C158" s="8"/>
      <c r="D158" s="10"/>
      <c r="E158" s="10"/>
      <c r="F158" s="11"/>
    </row>
    <row r="159" spans="3:6" s="1" customFormat="1" x14ac:dyDescent="0.3">
      <c r="C159" s="8"/>
      <c r="D159" s="10"/>
      <c r="E159" s="10"/>
      <c r="F159" s="11"/>
    </row>
    <row r="160" spans="3:6" s="1" customFormat="1" x14ac:dyDescent="0.3">
      <c r="C160" s="8"/>
      <c r="D160" s="10"/>
      <c r="E160" s="10"/>
      <c r="F160" s="11"/>
    </row>
    <row r="161" spans="3:6" s="1" customFormat="1" x14ac:dyDescent="0.3">
      <c r="C161" s="8"/>
      <c r="D161" s="10"/>
      <c r="E161" s="10"/>
      <c r="F161" s="11"/>
    </row>
    <row r="162" spans="3:6" s="1" customFormat="1" x14ac:dyDescent="0.3">
      <c r="C162" s="8"/>
      <c r="D162" s="10"/>
      <c r="E162" s="10"/>
      <c r="F162" s="11"/>
    </row>
    <row r="163" spans="3:6" s="1" customFormat="1" x14ac:dyDescent="0.3">
      <c r="C163" s="8"/>
      <c r="D163" s="10"/>
      <c r="E163" s="10"/>
      <c r="F163" s="11"/>
    </row>
    <row r="164" spans="3:6" s="1" customFormat="1" x14ac:dyDescent="0.3">
      <c r="C164" s="8"/>
      <c r="D164" s="10"/>
      <c r="E164" s="10"/>
      <c r="F164" s="11"/>
    </row>
    <row r="165" spans="3:6" s="1" customFormat="1" x14ac:dyDescent="0.3">
      <c r="C165" s="8"/>
      <c r="D165" s="10"/>
      <c r="E165" s="10"/>
      <c r="F165" s="11"/>
    </row>
    <row r="166" spans="3:6" s="1" customFormat="1" x14ac:dyDescent="0.3">
      <c r="C166" s="8"/>
      <c r="D166" s="10"/>
      <c r="E166" s="10"/>
      <c r="F166" s="11"/>
    </row>
    <row r="167" spans="3:6" s="1" customFormat="1" x14ac:dyDescent="0.3">
      <c r="C167" s="8"/>
      <c r="D167" s="10"/>
      <c r="E167" s="10"/>
      <c r="F167" s="11"/>
    </row>
    <row r="168" spans="3:6" s="1" customFormat="1" x14ac:dyDescent="0.3">
      <c r="C168" s="8"/>
      <c r="D168" s="10"/>
      <c r="E168" s="10"/>
      <c r="F168" s="11"/>
    </row>
    <row r="169" spans="3:6" s="1" customFormat="1" x14ac:dyDescent="0.3">
      <c r="C169" s="8"/>
      <c r="D169" s="10"/>
      <c r="E169" s="10"/>
      <c r="F169" s="11"/>
    </row>
    <row r="170" spans="3:6" s="1" customFormat="1" x14ac:dyDescent="0.3">
      <c r="C170" s="8"/>
      <c r="D170" s="10"/>
      <c r="E170" s="10"/>
      <c r="F170" s="11"/>
    </row>
    <row r="171" spans="3:6" s="1" customFormat="1" x14ac:dyDescent="0.3">
      <c r="C171" s="8"/>
      <c r="D171" s="10"/>
      <c r="E171" s="10"/>
      <c r="F171" s="11"/>
    </row>
    <row r="172" spans="3:6" s="1" customFormat="1" x14ac:dyDescent="0.3">
      <c r="C172" s="8"/>
      <c r="D172" s="10"/>
      <c r="E172" s="10"/>
      <c r="F172" s="11"/>
    </row>
    <row r="173" spans="3:6" s="1" customFormat="1" x14ac:dyDescent="0.3">
      <c r="C173" s="8"/>
      <c r="D173" s="10"/>
      <c r="E173" s="10"/>
      <c r="F173" s="11"/>
    </row>
    <row r="174" spans="3:6" s="1" customFormat="1" x14ac:dyDescent="0.3">
      <c r="C174" s="8"/>
      <c r="D174" s="10"/>
      <c r="E174" s="10"/>
      <c r="F174" s="11"/>
    </row>
    <row r="175" spans="3:6" s="1" customFormat="1" x14ac:dyDescent="0.3">
      <c r="C175" s="8"/>
      <c r="D175" s="10"/>
      <c r="E175" s="10"/>
      <c r="F175" s="11"/>
    </row>
    <row r="176" spans="3:6" s="1" customFormat="1" x14ac:dyDescent="0.3">
      <c r="C176" s="8"/>
      <c r="D176" s="10"/>
      <c r="E176" s="10"/>
      <c r="F176" s="11"/>
    </row>
    <row r="177" spans="3:6" s="1" customFormat="1" x14ac:dyDescent="0.3">
      <c r="C177" s="8"/>
      <c r="D177" s="10"/>
      <c r="E177" s="10"/>
      <c r="F177" s="11"/>
    </row>
    <row r="178" spans="3:6" s="1" customFormat="1" x14ac:dyDescent="0.3">
      <c r="C178" s="8"/>
      <c r="D178" s="10"/>
      <c r="E178" s="10"/>
      <c r="F178" s="11"/>
    </row>
    <row r="179" spans="3:6" s="1" customFormat="1" x14ac:dyDescent="0.3">
      <c r="C179" s="8"/>
      <c r="D179" s="10"/>
      <c r="E179" s="10"/>
      <c r="F179" s="11"/>
    </row>
    <row r="180" spans="3:6" s="1" customFormat="1" x14ac:dyDescent="0.3">
      <c r="C180" s="8"/>
      <c r="D180" s="10"/>
      <c r="E180" s="10"/>
      <c r="F180" s="11"/>
    </row>
    <row r="181" spans="3:6" s="1" customFormat="1" x14ac:dyDescent="0.3">
      <c r="C181" s="8"/>
      <c r="D181" s="10"/>
      <c r="E181" s="10"/>
      <c r="F181" s="11"/>
    </row>
    <row r="182" spans="3:6" s="1" customFormat="1" x14ac:dyDescent="0.3">
      <c r="C182" s="8"/>
      <c r="D182" s="10"/>
      <c r="E182" s="10"/>
      <c r="F182" s="11"/>
    </row>
    <row r="183" spans="3:6" s="1" customFormat="1" x14ac:dyDescent="0.3">
      <c r="C183" s="8"/>
      <c r="D183" s="10"/>
      <c r="E183" s="10"/>
      <c r="F183" s="11"/>
    </row>
    <row r="184" spans="3:6" s="1" customFormat="1" x14ac:dyDescent="0.3">
      <c r="C184" s="8"/>
      <c r="D184" s="10"/>
      <c r="E184" s="10"/>
      <c r="F184" s="11"/>
    </row>
    <row r="185" spans="3:6" s="1" customFormat="1" x14ac:dyDescent="0.3">
      <c r="C185" s="8"/>
      <c r="D185" s="10"/>
      <c r="E185" s="10"/>
      <c r="F185" s="11"/>
    </row>
    <row r="186" spans="3:6" s="1" customFormat="1" x14ac:dyDescent="0.3">
      <c r="C186" s="8"/>
      <c r="D186" s="10"/>
      <c r="E186" s="10"/>
      <c r="F186" s="11"/>
    </row>
    <row r="187" spans="3:6" s="1" customFormat="1" x14ac:dyDescent="0.3">
      <c r="C187" s="8"/>
      <c r="D187" s="10"/>
      <c r="E187" s="10"/>
      <c r="F187" s="11"/>
    </row>
    <row r="188" spans="3:6" s="1" customFormat="1" x14ac:dyDescent="0.3">
      <c r="C188" s="8"/>
      <c r="D188" s="10"/>
      <c r="E188" s="10"/>
      <c r="F188" s="11"/>
    </row>
    <row r="189" spans="3:6" s="1" customFormat="1" x14ac:dyDescent="0.3">
      <c r="C189" s="8"/>
      <c r="D189" s="10"/>
      <c r="E189" s="10"/>
      <c r="F189" s="11"/>
    </row>
    <row r="190" spans="3:6" s="1" customFormat="1" x14ac:dyDescent="0.3">
      <c r="C190" s="8"/>
      <c r="D190" s="10"/>
      <c r="E190" s="10"/>
      <c r="F190" s="11"/>
    </row>
    <row r="191" spans="3:6" s="1" customFormat="1" x14ac:dyDescent="0.3">
      <c r="C191" s="8"/>
      <c r="D191" s="10"/>
      <c r="E191" s="10"/>
      <c r="F191" s="11"/>
    </row>
    <row r="192" spans="3:6" s="1" customFormat="1" x14ac:dyDescent="0.3">
      <c r="C192" s="8"/>
      <c r="D192" s="10"/>
      <c r="E192" s="10"/>
      <c r="F192" s="11"/>
    </row>
    <row r="193" spans="3:6" s="1" customFormat="1" x14ac:dyDescent="0.3">
      <c r="C193" s="8"/>
      <c r="D193" s="10"/>
      <c r="E193" s="10"/>
      <c r="F193" s="11"/>
    </row>
    <row r="194" spans="3:6" s="1" customFormat="1" x14ac:dyDescent="0.3">
      <c r="C194" s="8"/>
      <c r="D194" s="10"/>
      <c r="E194" s="10"/>
      <c r="F194" s="11"/>
    </row>
    <row r="195" spans="3:6" s="1" customFormat="1" x14ac:dyDescent="0.3">
      <c r="C195" s="8"/>
      <c r="D195" s="10"/>
      <c r="E195" s="10"/>
      <c r="F195" s="11"/>
    </row>
    <row r="196" spans="3:6" s="1" customFormat="1" x14ac:dyDescent="0.3">
      <c r="C196" s="8"/>
      <c r="D196" s="10"/>
      <c r="E196" s="10"/>
      <c r="F196" s="11"/>
    </row>
    <row r="197" spans="3:6" s="1" customFormat="1" x14ac:dyDescent="0.3">
      <c r="C197" s="8"/>
      <c r="D197" s="10"/>
      <c r="E197" s="10"/>
      <c r="F197" s="11"/>
    </row>
    <row r="198" spans="3:6" s="1" customFormat="1" x14ac:dyDescent="0.3">
      <c r="C198" s="8"/>
      <c r="D198" s="10"/>
      <c r="E198" s="10"/>
      <c r="F198" s="11"/>
    </row>
    <row r="199" spans="3:6" s="1" customFormat="1" x14ac:dyDescent="0.3">
      <c r="C199" s="8"/>
      <c r="D199" s="10"/>
      <c r="E199" s="10"/>
      <c r="F199" s="11"/>
    </row>
    <row r="200" spans="3:6" s="1" customFormat="1" x14ac:dyDescent="0.3">
      <c r="C200" s="8"/>
      <c r="D200" s="10"/>
      <c r="E200" s="10"/>
      <c r="F200" s="11"/>
    </row>
    <row r="201" spans="3:6" s="1" customFormat="1" x14ac:dyDescent="0.3">
      <c r="C201" s="8"/>
      <c r="D201" s="10"/>
      <c r="E201" s="10"/>
      <c r="F201" s="11"/>
    </row>
    <row r="202" spans="3:6" s="1" customFormat="1" x14ac:dyDescent="0.3">
      <c r="C202" s="8"/>
      <c r="D202" s="10"/>
      <c r="E202" s="10"/>
      <c r="F202" s="11"/>
    </row>
    <row r="203" spans="3:6" s="1" customFormat="1" x14ac:dyDescent="0.3">
      <c r="C203" s="8"/>
      <c r="D203" s="10"/>
      <c r="E203" s="10"/>
      <c r="F203" s="11"/>
    </row>
    <row r="204" spans="3:6" s="1" customFormat="1" x14ac:dyDescent="0.3">
      <c r="C204" s="8"/>
      <c r="D204" s="10"/>
      <c r="E204" s="10"/>
      <c r="F204" s="11"/>
    </row>
    <row r="205" spans="3:6" s="1" customFormat="1" x14ac:dyDescent="0.3">
      <c r="C205" s="8"/>
      <c r="D205" s="10"/>
      <c r="E205" s="10"/>
      <c r="F205" s="11"/>
    </row>
    <row r="206" spans="3:6" s="1" customFormat="1" x14ac:dyDescent="0.3">
      <c r="C206" s="8"/>
      <c r="D206" s="10"/>
      <c r="E206" s="10"/>
      <c r="F206" s="11"/>
    </row>
    <row r="207" spans="3:6" s="1" customFormat="1" x14ac:dyDescent="0.3">
      <c r="C207" s="8"/>
      <c r="D207" s="10"/>
      <c r="E207" s="10"/>
      <c r="F207" s="11"/>
    </row>
    <row r="208" spans="3:6" s="1" customFormat="1" x14ac:dyDescent="0.3">
      <c r="C208" s="8"/>
      <c r="D208" s="10"/>
      <c r="E208" s="10"/>
      <c r="F208" s="11"/>
    </row>
    <row r="209" spans="3:6" s="1" customFormat="1" x14ac:dyDescent="0.3">
      <c r="C209" s="8"/>
      <c r="D209" s="10"/>
      <c r="E209" s="10"/>
      <c r="F209" s="11"/>
    </row>
    <row r="210" spans="3:6" s="1" customFormat="1" x14ac:dyDescent="0.3">
      <c r="C210" s="8"/>
      <c r="D210" s="10"/>
      <c r="E210" s="10"/>
      <c r="F210" s="11"/>
    </row>
    <row r="211" spans="3:6" s="1" customFormat="1" x14ac:dyDescent="0.3">
      <c r="C211" s="8"/>
      <c r="D211" s="10"/>
      <c r="E211" s="10"/>
      <c r="F211" s="11"/>
    </row>
    <row r="212" spans="3:6" s="1" customFormat="1" x14ac:dyDescent="0.3">
      <c r="C212" s="8"/>
      <c r="D212" s="10"/>
      <c r="E212" s="10"/>
      <c r="F212" s="11"/>
    </row>
    <row r="213" spans="3:6" s="1" customFormat="1" x14ac:dyDescent="0.3">
      <c r="C213" s="8"/>
      <c r="D213" s="10"/>
      <c r="E213" s="10"/>
      <c r="F213" s="11"/>
    </row>
    <row r="214" spans="3:6" s="1" customFormat="1" x14ac:dyDescent="0.3">
      <c r="C214" s="8"/>
      <c r="D214" s="10"/>
      <c r="E214" s="10"/>
      <c r="F214" s="11"/>
    </row>
    <row r="215" spans="3:6" s="1" customFormat="1" x14ac:dyDescent="0.3">
      <c r="C215" s="8"/>
      <c r="D215" s="10"/>
      <c r="E215" s="10"/>
      <c r="F215" s="11"/>
    </row>
    <row r="216" spans="3:6" s="1" customFormat="1" x14ac:dyDescent="0.3">
      <c r="C216" s="8"/>
      <c r="D216" s="10"/>
      <c r="E216" s="10"/>
      <c r="F216" s="11"/>
    </row>
    <row r="217" spans="3:6" s="1" customFormat="1" x14ac:dyDescent="0.3">
      <c r="C217" s="8"/>
      <c r="D217" s="10"/>
      <c r="E217" s="10"/>
      <c r="F217" s="11"/>
    </row>
    <row r="218" spans="3:6" s="1" customFormat="1" x14ac:dyDescent="0.3">
      <c r="C218" s="8"/>
      <c r="D218" s="10"/>
      <c r="E218" s="10"/>
      <c r="F218" s="11"/>
    </row>
    <row r="219" spans="3:6" s="1" customFormat="1" x14ac:dyDescent="0.3">
      <c r="C219" s="8"/>
      <c r="D219" s="10"/>
      <c r="E219" s="10"/>
      <c r="F219" s="11"/>
    </row>
    <row r="220" spans="3:6" s="1" customFormat="1" x14ac:dyDescent="0.3">
      <c r="C220" s="8"/>
      <c r="D220" s="10"/>
      <c r="E220" s="10"/>
      <c r="F220" s="11"/>
    </row>
    <row r="221" spans="3:6" s="1" customFormat="1" x14ac:dyDescent="0.3">
      <c r="C221" s="8"/>
      <c r="D221" s="10"/>
      <c r="E221" s="10"/>
      <c r="F221" s="11"/>
    </row>
    <row r="222" spans="3:6" s="1" customFormat="1" x14ac:dyDescent="0.3">
      <c r="C222" s="8"/>
      <c r="D222" s="10"/>
      <c r="E222" s="10"/>
      <c r="F222" s="11"/>
    </row>
    <row r="223" spans="3:6" s="1" customFormat="1" x14ac:dyDescent="0.3">
      <c r="C223" s="8"/>
      <c r="D223" s="10"/>
      <c r="E223" s="10"/>
      <c r="F223" s="11"/>
    </row>
    <row r="224" spans="3:6" s="1" customFormat="1" x14ac:dyDescent="0.3">
      <c r="C224" s="8"/>
      <c r="D224" s="10"/>
      <c r="E224" s="10"/>
      <c r="F224" s="11"/>
    </row>
    <row r="225" spans="3:6" s="1" customFormat="1" x14ac:dyDescent="0.3">
      <c r="C225" s="8"/>
      <c r="D225" s="10"/>
      <c r="E225" s="10"/>
      <c r="F225" s="11"/>
    </row>
    <row r="226" spans="3:6" s="1" customFormat="1" x14ac:dyDescent="0.3">
      <c r="C226" s="8"/>
      <c r="D226" s="10"/>
      <c r="E226" s="10"/>
      <c r="F226" s="11"/>
    </row>
    <row r="227" spans="3:6" s="1" customFormat="1" x14ac:dyDescent="0.3">
      <c r="C227" s="8"/>
      <c r="D227" s="10"/>
      <c r="E227" s="10"/>
      <c r="F227" s="11"/>
    </row>
    <row r="228" spans="3:6" s="1" customFormat="1" x14ac:dyDescent="0.3">
      <c r="C228" s="8"/>
      <c r="D228" s="10"/>
      <c r="E228" s="10"/>
      <c r="F228" s="11"/>
    </row>
    <row r="229" spans="3:6" s="1" customFormat="1" x14ac:dyDescent="0.3">
      <c r="C229" s="8"/>
      <c r="D229" s="10"/>
      <c r="E229" s="10"/>
      <c r="F229" s="11"/>
    </row>
    <row r="230" spans="3:6" s="1" customFormat="1" x14ac:dyDescent="0.3">
      <c r="C230" s="8"/>
      <c r="D230" s="10"/>
      <c r="E230" s="10"/>
      <c r="F230" s="11"/>
    </row>
    <row r="231" spans="3:6" s="1" customFormat="1" x14ac:dyDescent="0.3">
      <c r="C231" s="8"/>
      <c r="D231" s="10"/>
      <c r="E231" s="10"/>
      <c r="F231" s="11"/>
    </row>
    <row r="232" spans="3:6" s="1" customFormat="1" x14ac:dyDescent="0.3">
      <c r="C232" s="8"/>
      <c r="D232" s="10"/>
      <c r="E232" s="10"/>
      <c r="F232" s="11"/>
    </row>
    <row r="233" spans="3:6" s="1" customFormat="1" x14ac:dyDescent="0.3">
      <c r="C233" s="8"/>
      <c r="D233" s="10"/>
      <c r="E233" s="10"/>
      <c r="F233" s="11"/>
    </row>
    <row r="234" spans="3:6" s="1" customFormat="1" x14ac:dyDescent="0.3">
      <c r="C234" s="8"/>
      <c r="D234" s="10"/>
      <c r="E234" s="10"/>
      <c r="F234" s="11"/>
    </row>
    <row r="235" spans="3:6" s="1" customFormat="1" x14ac:dyDescent="0.3">
      <c r="C235" s="8"/>
      <c r="D235" s="10"/>
      <c r="E235" s="10"/>
      <c r="F235" s="11"/>
    </row>
    <row r="236" spans="3:6" s="1" customFormat="1" x14ac:dyDescent="0.3">
      <c r="C236" s="8"/>
      <c r="D236" s="10"/>
      <c r="E236" s="10"/>
      <c r="F236" s="11"/>
    </row>
    <row r="237" spans="3:6" s="1" customFormat="1" x14ac:dyDescent="0.3">
      <c r="C237" s="8"/>
      <c r="D237" s="10"/>
      <c r="E237" s="10"/>
      <c r="F237" s="11"/>
    </row>
    <row r="238" spans="3:6" s="1" customFormat="1" x14ac:dyDescent="0.3">
      <c r="C238" s="8"/>
      <c r="D238" s="10"/>
      <c r="E238" s="10"/>
      <c r="F238" s="11"/>
    </row>
    <row r="239" spans="3:6" s="1" customFormat="1" x14ac:dyDescent="0.3">
      <c r="C239" s="8"/>
      <c r="D239" s="10"/>
      <c r="E239" s="10"/>
      <c r="F239" s="11"/>
    </row>
    <row r="240" spans="3:6" s="1" customFormat="1" x14ac:dyDescent="0.3">
      <c r="C240" s="8"/>
      <c r="D240" s="10"/>
      <c r="E240" s="10"/>
      <c r="F240" s="11"/>
    </row>
    <row r="241" spans="3:6" s="1" customFormat="1" x14ac:dyDescent="0.3">
      <c r="C241" s="8"/>
      <c r="D241" s="10"/>
      <c r="E241" s="10"/>
      <c r="F241" s="11"/>
    </row>
    <row r="242" spans="3:6" s="1" customFormat="1" x14ac:dyDescent="0.3">
      <c r="C242" s="8"/>
      <c r="D242" s="10"/>
      <c r="E242" s="10"/>
      <c r="F242" s="11"/>
    </row>
    <row r="243" spans="3:6" s="1" customFormat="1" x14ac:dyDescent="0.3">
      <c r="C243" s="8"/>
      <c r="D243" s="10"/>
      <c r="E243" s="10"/>
      <c r="F243" s="11"/>
    </row>
    <row r="244" spans="3:6" s="1" customFormat="1" x14ac:dyDescent="0.3">
      <c r="C244" s="8"/>
      <c r="D244" s="10"/>
      <c r="E244" s="10"/>
      <c r="F244" s="11"/>
    </row>
    <row r="245" spans="3:6" s="1" customFormat="1" x14ac:dyDescent="0.3">
      <c r="C245" s="8"/>
      <c r="D245" s="10"/>
      <c r="E245" s="10"/>
      <c r="F245" s="11"/>
    </row>
    <row r="246" spans="3:6" s="1" customFormat="1" x14ac:dyDescent="0.3">
      <c r="C246" s="8"/>
      <c r="D246" s="10"/>
      <c r="E246" s="10"/>
      <c r="F246" s="11"/>
    </row>
    <row r="247" spans="3:6" s="1" customFormat="1" x14ac:dyDescent="0.3">
      <c r="C247" s="8"/>
      <c r="D247" s="10"/>
      <c r="E247" s="10"/>
      <c r="F247" s="11"/>
    </row>
    <row r="248" spans="3:6" s="1" customFormat="1" x14ac:dyDescent="0.3">
      <c r="C248" s="8"/>
      <c r="D248" s="10"/>
      <c r="E248" s="10"/>
      <c r="F248" s="11"/>
    </row>
    <row r="249" spans="3:6" s="1" customFormat="1" x14ac:dyDescent="0.3">
      <c r="C249" s="8"/>
      <c r="D249" s="10"/>
      <c r="E249" s="10"/>
      <c r="F249" s="11"/>
    </row>
    <row r="250" spans="3:6" s="1" customFormat="1" x14ac:dyDescent="0.3">
      <c r="C250" s="8"/>
      <c r="D250" s="10"/>
      <c r="E250" s="10"/>
      <c r="F250" s="11"/>
    </row>
    <row r="251" spans="3:6" s="1" customFormat="1" x14ac:dyDescent="0.3">
      <c r="C251" s="8"/>
      <c r="D251" s="10"/>
      <c r="E251" s="10"/>
      <c r="F251" s="11"/>
    </row>
    <row r="252" spans="3:6" s="1" customFormat="1" x14ac:dyDescent="0.3">
      <c r="C252" s="8"/>
      <c r="D252" s="10"/>
      <c r="E252" s="10"/>
      <c r="F252" s="11"/>
    </row>
    <row r="253" spans="3:6" s="1" customFormat="1" x14ac:dyDescent="0.3">
      <c r="C253" s="8"/>
      <c r="D253" s="10"/>
      <c r="E253" s="10"/>
      <c r="F253" s="11"/>
    </row>
    <row r="254" spans="3:6" s="1" customFormat="1" x14ac:dyDescent="0.3">
      <c r="C254" s="8"/>
      <c r="D254" s="10"/>
      <c r="E254" s="10"/>
      <c r="F254" s="11"/>
    </row>
    <row r="255" spans="3:6" s="1" customFormat="1" x14ac:dyDescent="0.3">
      <c r="C255" s="8"/>
      <c r="D255" s="10"/>
      <c r="E255" s="10"/>
      <c r="F255" s="11"/>
    </row>
    <row r="256" spans="3:6" s="1" customFormat="1" x14ac:dyDescent="0.3">
      <c r="C256" s="8"/>
      <c r="D256" s="10"/>
      <c r="E256" s="10"/>
      <c r="F256" s="11"/>
    </row>
    <row r="257" spans="3:6" s="1" customFormat="1" x14ac:dyDescent="0.3">
      <c r="C257" s="8"/>
      <c r="D257" s="10"/>
      <c r="E257" s="10"/>
      <c r="F257" s="11"/>
    </row>
    <row r="258" spans="3:6" s="1" customFormat="1" x14ac:dyDescent="0.3">
      <c r="C258" s="8"/>
      <c r="D258" s="10"/>
      <c r="E258" s="10"/>
      <c r="F258" s="11"/>
    </row>
    <row r="259" spans="3:6" s="1" customFormat="1" x14ac:dyDescent="0.3">
      <c r="C259" s="8"/>
      <c r="D259" s="10"/>
      <c r="E259" s="10"/>
      <c r="F259" s="11"/>
    </row>
    <row r="260" spans="3:6" s="1" customFormat="1" x14ac:dyDescent="0.3">
      <c r="C260" s="8"/>
      <c r="D260" s="10"/>
      <c r="E260" s="10"/>
      <c r="F260" s="11"/>
    </row>
    <row r="261" spans="3:6" s="1" customFormat="1" x14ac:dyDescent="0.3">
      <c r="C261" s="8"/>
      <c r="D261" s="10"/>
      <c r="E261" s="10"/>
      <c r="F261" s="11"/>
    </row>
    <row r="262" spans="3:6" s="1" customFormat="1" x14ac:dyDescent="0.3">
      <c r="C262" s="8"/>
      <c r="D262" s="10"/>
      <c r="E262" s="10"/>
      <c r="F262" s="11"/>
    </row>
    <row r="263" spans="3:6" s="1" customFormat="1" x14ac:dyDescent="0.3">
      <c r="C263" s="8"/>
      <c r="D263" s="10"/>
      <c r="E263" s="10"/>
      <c r="F263" s="11"/>
    </row>
    <row r="264" spans="3:6" s="1" customFormat="1" x14ac:dyDescent="0.3">
      <c r="C264" s="8"/>
      <c r="D264" s="10"/>
      <c r="E264" s="10"/>
      <c r="F264" s="11"/>
    </row>
    <row r="265" spans="3:6" s="1" customFormat="1" x14ac:dyDescent="0.3">
      <c r="C265" s="8"/>
      <c r="D265" s="10"/>
      <c r="E265" s="10"/>
      <c r="F265" s="11"/>
    </row>
    <row r="266" spans="3:6" s="1" customFormat="1" x14ac:dyDescent="0.3">
      <c r="C266" s="8"/>
      <c r="D266" s="10"/>
      <c r="E266" s="10"/>
      <c r="F266" s="11"/>
    </row>
    <row r="267" spans="3:6" s="1" customFormat="1" x14ac:dyDescent="0.3">
      <c r="C267" s="8"/>
      <c r="D267" s="10"/>
      <c r="E267" s="10"/>
      <c r="F267" s="11"/>
    </row>
    <row r="268" spans="3:6" s="1" customFormat="1" x14ac:dyDescent="0.3">
      <c r="C268" s="8"/>
      <c r="D268" s="10"/>
      <c r="E268" s="10"/>
      <c r="F268" s="11"/>
    </row>
    <row r="269" spans="3:6" s="1" customFormat="1" x14ac:dyDescent="0.3">
      <c r="C269" s="8"/>
      <c r="D269" s="10"/>
      <c r="E269" s="10"/>
      <c r="F269" s="11"/>
    </row>
    <row r="270" spans="3:6" s="1" customFormat="1" x14ac:dyDescent="0.3">
      <c r="C270" s="8"/>
      <c r="D270" s="10"/>
      <c r="E270" s="10"/>
      <c r="F270" s="11"/>
    </row>
    <row r="271" spans="3:6" s="1" customFormat="1" x14ac:dyDescent="0.3">
      <c r="C271" s="8"/>
      <c r="D271" s="10"/>
      <c r="E271" s="10"/>
      <c r="F271" s="11"/>
    </row>
    <row r="272" spans="3:6" s="1" customFormat="1" x14ac:dyDescent="0.3">
      <c r="C272" s="8"/>
      <c r="D272" s="10"/>
      <c r="E272" s="10"/>
      <c r="F272" s="11"/>
    </row>
    <row r="273" spans="3:6" s="1" customFormat="1" x14ac:dyDescent="0.3">
      <c r="C273" s="8"/>
      <c r="D273" s="10"/>
      <c r="E273" s="10"/>
      <c r="F273" s="11"/>
    </row>
    <row r="274" spans="3:6" s="1" customFormat="1" x14ac:dyDescent="0.3">
      <c r="C274" s="8"/>
      <c r="D274" s="10"/>
      <c r="E274" s="10"/>
      <c r="F274" s="11"/>
    </row>
    <row r="275" spans="3:6" s="1" customFormat="1" x14ac:dyDescent="0.3">
      <c r="C275" s="8"/>
      <c r="D275" s="10"/>
      <c r="E275" s="10"/>
      <c r="F275" s="11"/>
    </row>
    <row r="276" spans="3:6" s="1" customFormat="1" x14ac:dyDescent="0.3">
      <c r="C276" s="8"/>
      <c r="D276" s="10"/>
      <c r="E276" s="10"/>
      <c r="F276" s="11"/>
    </row>
    <row r="277" spans="3:6" s="1" customFormat="1" x14ac:dyDescent="0.3">
      <c r="C277" s="8"/>
      <c r="D277" s="10"/>
      <c r="E277" s="10"/>
      <c r="F277" s="11"/>
    </row>
    <row r="278" spans="3:6" s="1" customFormat="1" x14ac:dyDescent="0.3">
      <c r="C278" s="8"/>
      <c r="D278" s="10"/>
      <c r="E278" s="10"/>
      <c r="F278" s="11"/>
    </row>
    <row r="279" spans="3:6" s="1" customFormat="1" x14ac:dyDescent="0.3">
      <c r="C279" s="8"/>
      <c r="D279" s="10"/>
      <c r="E279" s="10"/>
      <c r="F279" s="11"/>
    </row>
    <row r="280" spans="3:6" s="1" customFormat="1" x14ac:dyDescent="0.3">
      <c r="C280" s="8"/>
      <c r="D280" s="10"/>
      <c r="E280" s="10"/>
      <c r="F280" s="11"/>
    </row>
    <row r="281" spans="3:6" s="1" customFormat="1" x14ac:dyDescent="0.3">
      <c r="C281" s="8"/>
      <c r="D281" s="10"/>
      <c r="E281" s="10"/>
      <c r="F281" s="11"/>
    </row>
    <row r="282" spans="3:6" s="1" customFormat="1" x14ac:dyDescent="0.3">
      <c r="C282" s="8"/>
      <c r="D282" s="10"/>
      <c r="E282" s="10"/>
      <c r="F282" s="11"/>
    </row>
    <row r="283" spans="3:6" s="1" customFormat="1" x14ac:dyDescent="0.3">
      <c r="C283" s="8"/>
      <c r="D283" s="10"/>
      <c r="E283" s="10"/>
      <c r="F283" s="11"/>
    </row>
    <row r="284" spans="3:6" s="1" customFormat="1" x14ac:dyDescent="0.3">
      <c r="C284" s="8"/>
      <c r="D284" s="10"/>
      <c r="E284" s="10"/>
      <c r="F284" s="11"/>
    </row>
    <row r="285" spans="3:6" s="1" customFormat="1" x14ac:dyDescent="0.3">
      <c r="C285" s="8"/>
      <c r="D285" s="10"/>
      <c r="E285" s="10"/>
      <c r="F285" s="11"/>
    </row>
    <row r="286" spans="3:6" s="1" customFormat="1" x14ac:dyDescent="0.3">
      <c r="C286" s="8"/>
      <c r="D286" s="10"/>
      <c r="E286" s="10"/>
      <c r="F286" s="11"/>
    </row>
    <row r="287" spans="3:6" s="1" customFormat="1" x14ac:dyDescent="0.3">
      <c r="C287" s="8"/>
      <c r="D287" s="10"/>
      <c r="E287" s="10"/>
      <c r="F287" s="11"/>
    </row>
    <row r="288" spans="3:6" s="1" customFormat="1" x14ac:dyDescent="0.3">
      <c r="C288" s="8"/>
      <c r="D288" s="10"/>
      <c r="E288" s="10"/>
      <c r="F288" s="11"/>
    </row>
    <row r="289" spans="3:6" s="1" customFormat="1" x14ac:dyDescent="0.3">
      <c r="C289" s="8"/>
      <c r="D289" s="10"/>
      <c r="E289" s="10"/>
      <c r="F289" s="11"/>
    </row>
    <row r="290" spans="3:6" s="1" customFormat="1" x14ac:dyDescent="0.3">
      <c r="C290" s="8"/>
      <c r="D290" s="10"/>
      <c r="E290" s="10"/>
      <c r="F290" s="11"/>
    </row>
    <row r="291" spans="3:6" s="1" customFormat="1" x14ac:dyDescent="0.3">
      <c r="C291" s="8"/>
      <c r="D291" s="10"/>
      <c r="E291" s="10"/>
      <c r="F291" s="11"/>
    </row>
    <row r="292" spans="3:6" s="1" customFormat="1" x14ac:dyDescent="0.3">
      <c r="C292" s="8"/>
      <c r="D292" s="10"/>
      <c r="E292" s="10"/>
      <c r="F292" s="11"/>
    </row>
    <row r="293" spans="3:6" s="1" customFormat="1" x14ac:dyDescent="0.3">
      <c r="C293" s="8"/>
      <c r="D293" s="10"/>
      <c r="E293" s="10"/>
      <c r="F293" s="11"/>
    </row>
    <row r="294" spans="3:6" s="1" customFormat="1" x14ac:dyDescent="0.3">
      <c r="C294" s="8"/>
      <c r="D294" s="10"/>
      <c r="E294" s="10"/>
      <c r="F294" s="11"/>
    </row>
    <row r="295" spans="3:6" s="1" customFormat="1" x14ac:dyDescent="0.3">
      <c r="C295" s="8"/>
      <c r="D295" s="10"/>
      <c r="E295" s="10"/>
      <c r="F295" s="11"/>
    </row>
    <row r="296" spans="3:6" s="1" customFormat="1" x14ac:dyDescent="0.3">
      <c r="C296" s="8"/>
      <c r="D296" s="10"/>
      <c r="E296" s="10"/>
      <c r="F296" s="11"/>
    </row>
    <row r="297" spans="3:6" s="1" customFormat="1" x14ac:dyDescent="0.3">
      <c r="C297" s="8"/>
      <c r="D297" s="10"/>
      <c r="E297" s="10"/>
      <c r="F297" s="11"/>
    </row>
    <row r="298" spans="3:6" s="1" customFormat="1" x14ac:dyDescent="0.3">
      <c r="C298" s="8"/>
      <c r="D298" s="10"/>
      <c r="E298" s="10"/>
      <c r="F298" s="11"/>
    </row>
    <row r="299" spans="3:6" s="1" customFormat="1" x14ac:dyDescent="0.3">
      <c r="C299" s="8"/>
      <c r="D299" s="10"/>
      <c r="E299" s="10"/>
      <c r="F299" s="11"/>
    </row>
    <row r="300" spans="3:6" s="1" customFormat="1" x14ac:dyDescent="0.3">
      <c r="C300" s="8"/>
      <c r="D300" s="10"/>
      <c r="E300" s="10"/>
      <c r="F300" s="11"/>
    </row>
    <row r="301" spans="3:6" s="1" customFormat="1" x14ac:dyDescent="0.3">
      <c r="C301" s="8"/>
      <c r="D301" s="10"/>
      <c r="E301" s="10"/>
      <c r="F301" s="11"/>
    </row>
    <row r="302" spans="3:6" s="1" customFormat="1" x14ac:dyDescent="0.3">
      <c r="C302" s="8"/>
      <c r="D302" s="10"/>
      <c r="E302" s="10"/>
      <c r="F302" s="11"/>
    </row>
    <row r="303" spans="3:6" s="1" customFormat="1" x14ac:dyDescent="0.3">
      <c r="C303" s="8"/>
      <c r="D303" s="10"/>
      <c r="E303" s="10"/>
      <c r="F303" s="11"/>
    </row>
    <row r="304" spans="3:6" s="1" customFormat="1" x14ac:dyDescent="0.3">
      <c r="C304" s="8"/>
      <c r="D304" s="10"/>
      <c r="E304" s="10"/>
      <c r="F304" s="11"/>
    </row>
    <row r="305" spans="3:6" s="1" customFormat="1" x14ac:dyDescent="0.3">
      <c r="C305" s="8"/>
      <c r="D305" s="10"/>
      <c r="E305" s="10"/>
      <c r="F305" s="11"/>
    </row>
    <row r="306" spans="3:6" s="1" customFormat="1" x14ac:dyDescent="0.3">
      <c r="C306" s="8"/>
      <c r="D306" s="10"/>
      <c r="E306" s="10"/>
      <c r="F306" s="11"/>
    </row>
    <row r="307" spans="3:6" s="1" customFormat="1" x14ac:dyDescent="0.3">
      <c r="C307" s="8"/>
      <c r="D307" s="10"/>
      <c r="E307" s="10"/>
      <c r="F307" s="11"/>
    </row>
    <row r="308" spans="3:6" s="1" customFormat="1" x14ac:dyDescent="0.3">
      <c r="C308" s="8"/>
      <c r="D308" s="10"/>
      <c r="E308" s="10"/>
      <c r="F308" s="11"/>
    </row>
    <row r="309" spans="3:6" s="1" customFormat="1" x14ac:dyDescent="0.3">
      <c r="C309" s="8"/>
      <c r="D309" s="10"/>
      <c r="E309" s="10"/>
      <c r="F309" s="11"/>
    </row>
    <row r="310" spans="3:6" s="1" customFormat="1" x14ac:dyDescent="0.3">
      <c r="C310" s="8"/>
      <c r="D310" s="10"/>
      <c r="E310" s="10"/>
      <c r="F310" s="11"/>
    </row>
    <row r="311" spans="3:6" s="1" customFormat="1" x14ac:dyDescent="0.3">
      <c r="C311" s="8"/>
      <c r="D311" s="10"/>
      <c r="E311" s="10"/>
      <c r="F311" s="11"/>
    </row>
    <row r="312" spans="3:6" s="1" customFormat="1" x14ac:dyDescent="0.3">
      <c r="C312" s="8"/>
      <c r="D312" s="10"/>
      <c r="E312" s="10"/>
      <c r="F312" s="11"/>
    </row>
    <row r="313" spans="3:6" s="1" customFormat="1" x14ac:dyDescent="0.3">
      <c r="C313" s="8"/>
      <c r="D313" s="10"/>
      <c r="E313" s="10"/>
      <c r="F313" s="11"/>
    </row>
    <row r="314" spans="3:6" s="1" customFormat="1" x14ac:dyDescent="0.3">
      <c r="C314" s="8"/>
      <c r="D314" s="10"/>
      <c r="E314" s="10"/>
      <c r="F314" s="11"/>
    </row>
    <row r="315" spans="3:6" s="1" customFormat="1" x14ac:dyDescent="0.3">
      <c r="C315" s="8"/>
      <c r="D315" s="10"/>
      <c r="E315" s="10"/>
      <c r="F315" s="11"/>
    </row>
    <row r="316" spans="3:6" s="1" customFormat="1" x14ac:dyDescent="0.3">
      <c r="C316" s="8"/>
      <c r="D316" s="10"/>
      <c r="E316" s="10"/>
      <c r="F316" s="11"/>
    </row>
    <row r="317" spans="3:6" s="1" customFormat="1" x14ac:dyDescent="0.3">
      <c r="C317" s="8"/>
      <c r="D317" s="10"/>
      <c r="E317" s="10"/>
      <c r="F317" s="11"/>
    </row>
    <row r="318" spans="3:6" s="1" customFormat="1" x14ac:dyDescent="0.3">
      <c r="C318" s="8"/>
      <c r="D318" s="10"/>
      <c r="E318" s="10"/>
      <c r="F318" s="11"/>
    </row>
    <row r="319" spans="3:6" s="1" customFormat="1" x14ac:dyDescent="0.3">
      <c r="C319" s="8"/>
      <c r="D319" s="10"/>
      <c r="E319" s="10"/>
      <c r="F319" s="11"/>
    </row>
    <row r="320" spans="3:6" s="1" customFormat="1" x14ac:dyDescent="0.3">
      <c r="C320" s="8"/>
      <c r="D320" s="10"/>
      <c r="E320" s="10"/>
      <c r="F320" s="11"/>
    </row>
    <row r="321" spans="3:6" s="1" customFormat="1" x14ac:dyDescent="0.3">
      <c r="C321" s="8"/>
      <c r="D321" s="10"/>
      <c r="E321" s="10"/>
      <c r="F321" s="11"/>
    </row>
    <row r="322" spans="3:6" s="1" customFormat="1" x14ac:dyDescent="0.3">
      <c r="C322" s="8"/>
      <c r="D322" s="10"/>
      <c r="E322" s="10"/>
      <c r="F322" s="11"/>
    </row>
    <row r="323" spans="3:6" s="1" customFormat="1" x14ac:dyDescent="0.3">
      <c r="C323" s="8"/>
      <c r="D323" s="10"/>
      <c r="E323" s="10"/>
      <c r="F323" s="11"/>
    </row>
    <row r="324" spans="3:6" s="1" customFormat="1" x14ac:dyDescent="0.3">
      <c r="C324" s="8"/>
      <c r="D324" s="10"/>
      <c r="E324" s="10"/>
      <c r="F324" s="11"/>
    </row>
    <row r="325" spans="3:6" s="1" customFormat="1" x14ac:dyDescent="0.3">
      <c r="C325" s="8"/>
      <c r="D325" s="10"/>
      <c r="E325" s="10"/>
      <c r="F325" s="11"/>
    </row>
    <row r="326" spans="3:6" s="1" customFormat="1" x14ac:dyDescent="0.3">
      <c r="C326" s="8"/>
      <c r="D326" s="10"/>
      <c r="E326" s="10"/>
      <c r="F326" s="11"/>
    </row>
    <row r="327" spans="3:6" s="1" customFormat="1" x14ac:dyDescent="0.3">
      <c r="C327" s="8"/>
      <c r="D327" s="10"/>
      <c r="E327" s="10"/>
      <c r="F327" s="11"/>
    </row>
    <row r="328" spans="3:6" s="1" customFormat="1" x14ac:dyDescent="0.3">
      <c r="C328" s="8"/>
      <c r="D328" s="10"/>
      <c r="E328" s="10"/>
      <c r="F328" s="11"/>
    </row>
    <row r="329" spans="3:6" s="1" customFormat="1" x14ac:dyDescent="0.3">
      <c r="C329" s="8"/>
      <c r="D329" s="10"/>
      <c r="E329" s="10"/>
      <c r="F329" s="11"/>
    </row>
    <row r="330" spans="3:6" s="1" customFormat="1" x14ac:dyDescent="0.3">
      <c r="C330" s="8"/>
      <c r="D330" s="10"/>
      <c r="E330" s="10"/>
      <c r="F330" s="11"/>
    </row>
    <row r="331" spans="3:6" s="1" customFormat="1" x14ac:dyDescent="0.3">
      <c r="C331" s="8"/>
      <c r="D331" s="10"/>
      <c r="E331" s="10"/>
      <c r="F331" s="11"/>
    </row>
    <row r="332" spans="3:6" s="1" customFormat="1" x14ac:dyDescent="0.3">
      <c r="C332" s="8"/>
      <c r="D332" s="10"/>
      <c r="E332" s="10"/>
      <c r="F332" s="11"/>
    </row>
    <row r="333" spans="3:6" s="1" customFormat="1" x14ac:dyDescent="0.3">
      <c r="C333" s="8"/>
      <c r="D333" s="10"/>
      <c r="E333" s="10"/>
      <c r="F333" s="11"/>
    </row>
    <row r="334" spans="3:6" s="1" customFormat="1" x14ac:dyDescent="0.3">
      <c r="C334" s="8"/>
      <c r="D334" s="10"/>
      <c r="E334" s="10"/>
      <c r="F334" s="11"/>
    </row>
    <row r="335" spans="3:6" s="1" customFormat="1" x14ac:dyDescent="0.3">
      <c r="C335" s="8"/>
      <c r="D335" s="10"/>
      <c r="E335" s="10"/>
      <c r="F335" s="11"/>
    </row>
    <row r="336" spans="3:6" s="1" customFormat="1" x14ac:dyDescent="0.3">
      <c r="C336" s="8"/>
      <c r="D336" s="10"/>
      <c r="E336" s="10"/>
      <c r="F336" s="11"/>
    </row>
    <row r="337" spans="3:6" s="1" customFormat="1" x14ac:dyDescent="0.3">
      <c r="C337" s="8"/>
      <c r="D337" s="10"/>
      <c r="E337" s="10"/>
      <c r="F337" s="11"/>
    </row>
    <row r="338" spans="3:6" s="1" customFormat="1" x14ac:dyDescent="0.3">
      <c r="C338" s="8"/>
      <c r="D338" s="10"/>
      <c r="E338" s="10"/>
      <c r="F338" s="11"/>
    </row>
    <row r="339" spans="3:6" s="1" customFormat="1" x14ac:dyDescent="0.3">
      <c r="C339" s="8"/>
      <c r="D339" s="10"/>
      <c r="E339" s="10"/>
      <c r="F339" s="11"/>
    </row>
    <row r="340" spans="3:6" s="1" customFormat="1" x14ac:dyDescent="0.3">
      <c r="C340" s="8"/>
      <c r="D340" s="10"/>
      <c r="E340" s="10"/>
      <c r="F340" s="11"/>
    </row>
    <row r="341" spans="3:6" s="1" customFormat="1" x14ac:dyDescent="0.3">
      <c r="C341" s="8"/>
      <c r="D341" s="10"/>
      <c r="E341" s="10"/>
      <c r="F341" s="11"/>
    </row>
    <row r="342" spans="3:6" s="1" customFormat="1" x14ac:dyDescent="0.3">
      <c r="C342" s="8"/>
      <c r="D342" s="10"/>
      <c r="E342" s="10"/>
      <c r="F342" s="11"/>
    </row>
    <row r="343" spans="3:6" s="1" customFormat="1" x14ac:dyDescent="0.3">
      <c r="C343" s="8"/>
      <c r="D343" s="10"/>
      <c r="E343" s="10"/>
      <c r="F343" s="11"/>
    </row>
    <row r="344" spans="3:6" s="1" customFormat="1" x14ac:dyDescent="0.3">
      <c r="C344" s="8"/>
      <c r="D344" s="10"/>
      <c r="E344" s="10"/>
      <c r="F344" s="11"/>
    </row>
    <row r="345" spans="3:6" s="1" customFormat="1" x14ac:dyDescent="0.3">
      <c r="C345" s="8"/>
      <c r="D345" s="10"/>
      <c r="E345" s="10"/>
      <c r="F345" s="11"/>
    </row>
    <row r="346" spans="3:6" s="1" customFormat="1" x14ac:dyDescent="0.3">
      <c r="C346" s="8"/>
      <c r="D346" s="10"/>
      <c r="E346" s="10"/>
      <c r="F346" s="11"/>
    </row>
    <row r="347" spans="3:6" s="1" customFormat="1" x14ac:dyDescent="0.3">
      <c r="C347" s="8"/>
      <c r="D347" s="10"/>
      <c r="E347" s="10"/>
      <c r="F347" s="11"/>
    </row>
    <row r="348" spans="3:6" s="1" customFormat="1" x14ac:dyDescent="0.3">
      <c r="C348" s="8"/>
      <c r="D348" s="10"/>
      <c r="E348" s="10"/>
      <c r="F348" s="11"/>
    </row>
    <row r="349" spans="3:6" s="1" customFormat="1" x14ac:dyDescent="0.3">
      <c r="C349" s="8"/>
      <c r="D349" s="10"/>
      <c r="E349" s="10"/>
      <c r="F349" s="11"/>
    </row>
    <row r="350" spans="3:6" s="1" customFormat="1" x14ac:dyDescent="0.3">
      <c r="C350" s="8"/>
      <c r="D350" s="10"/>
      <c r="E350" s="10"/>
      <c r="F350" s="11"/>
    </row>
    <row r="351" spans="3:6" s="1" customFormat="1" x14ac:dyDescent="0.3">
      <c r="C351" s="8"/>
      <c r="D351" s="10"/>
      <c r="E351" s="10"/>
      <c r="F351" s="11"/>
    </row>
    <row r="352" spans="3:6" s="1" customFormat="1" x14ac:dyDescent="0.3">
      <c r="C352" s="8"/>
      <c r="D352" s="10"/>
      <c r="E352" s="10"/>
      <c r="F352" s="11"/>
    </row>
    <row r="353" spans="3:6" s="1" customFormat="1" x14ac:dyDescent="0.3">
      <c r="C353" s="8"/>
      <c r="D353" s="10"/>
      <c r="E353" s="10"/>
      <c r="F353" s="11"/>
    </row>
    <row r="354" spans="3:6" s="1" customFormat="1" x14ac:dyDescent="0.3">
      <c r="C354" s="8"/>
      <c r="D354" s="10"/>
      <c r="E354" s="10"/>
      <c r="F354" s="11"/>
    </row>
    <row r="355" spans="3:6" s="1" customFormat="1" x14ac:dyDescent="0.3">
      <c r="C355" s="8"/>
      <c r="D355" s="10"/>
      <c r="E355" s="10"/>
      <c r="F355" s="11"/>
    </row>
    <row r="356" spans="3:6" s="1" customFormat="1" x14ac:dyDescent="0.3">
      <c r="C356" s="8"/>
      <c r="D356" s="10"/>
      <c r="E356" s="10"/>
      <c r="F356" s="11"/>
    </row>
    <row r="357" spans="3:6" s="1" customFormat="1" x14ac:dyDescent="0.3">
      <c r="C357" s="8"/>
      <c r="D357" s="10"/>
      <c r="E357" s="10"/>
      <c r="F357" s="11"/>
    </row>
    <row r="358" spans="3:6" s="1" customFormat="1" x14ac:dyDescent="0.3">
      <c r="C358" s="8"/>
      <c r="D358" s="10"/>
      <c r="E358" s="10"/>
      <c r="F358" s="11"/>
    </row>
    <row r="359" spans="3:6" s="1" customFormat="1" x14ac:dyDescent="0.3">
      <c r="C359" s="8"/>
      <c r="D359" s="10"/>
      <c r="E359" s="10"/>
      <c r="F359" s="11"/>
    </row>
    <row r="360" spans="3:6" s="1" customFormat="1" x14ac:dyDescent="0.3">
      <c r="C360" s="8"/>
      <c r="D360" s="10"/>
      <c r="E360" s="10"/>
      <c r="F360" s="11"/>
    </row>
    <row r="361" spans="3:6" s="1" customFormat="1" x14ac:dyDescent="0.3">
      <c r="C361" s="8"/>
      <c r="D361" s="10"/>
      <c r="E361" s="10"/>
      <c r="F361" s="11"/>
    </row>
    <row r="362" spans="3:6" s="1" customFormat="1" x14ac:dyDescent="0.3">
      <c r="C362" s="8"/>
      <c r="D362" s="10"/>
      <c r="E362" s="10"/>
      <c r="F362" s="11"/>
    </row>
    <row r="363" spans="3:6" s="1" customFormat="1" x14ac:dyDescent="0.3">
      <c r="C363" s="8"/>
      <c r="D363" s="10"/>
      <c r="E363" s="10"/>
      <c r="F363" s="11"/>
    </row>
    <row r="364" spans="3:6" s="1" customFormat="1" x14ac:dyDescent="0.3">
      <c r="C364" s="8"/>
      <c r="D364" s="10"/>
      <c r="E364" s="10"/>
      <c r="F364" s="11"/>
    </row>
    <row r="365" spans="3:6" s="1" customFormat="1" x14ac:dyDescent="0.3">
      <c r="C365" s="8"/>
      <c r="D365" s="10"/>
      <c r="E365" s="10"/>
      <c r="F365" s="11"/>
    </row>
    <row r="366" spans="3:6" s="1" customFormat="1" x14ac:dyDescent="0.3">
      <c r="C366" s="8"/>
      <c r="D366" s="10"/>
      <c r="E366" s="10"/>
      <c r="F366" s="11"/>
    </row>
    <row r="367" spans="3:6" s="1" customFormat="1" x14ac:dyDescent="0.3">
      <c r="C367" s="8"/>
      <c r="D367" s="10"/>
      <c r="E367" s="10"/>
      <c r="F367" s="11"/>
    </row>
    <row r="368" spans="3:6" s="1" customFormat="1" x14ac:dyDescent="0.3">
      <c r="C368" s="8"/>
      <c r="D368" s="10"/>
      <c r="E368" s="10"/>
      <c r="F368" s="11"/>
    </row>
    <row r="369" spans="1:9" s="1" customFormat="1" x14ac:dyDescent="0.3">
      <c r="A369" s="2"/>
      <c r="C369" s="8"/>
      <c r="D369" s="10"/>
      <c r="E369" s="10"/>
      <c r="F369" s="11"/>
      <c r="I369" s="12"/>
    </row>
  </sheetData>
  <mergeCells count="38">
    <mergeCell ref="C31:H31"/>
    <mergeCell ref="B2:F2"/>
    <mergeCell ref="C5:H5"/>
    <mergeCell ref="C6:H6"/>
    <mergeCell ref="C7:H8"/>
    <mergeCell ref="C10:C11"/>
    <mergeCell ref="D10:D12"/>
    <mergeCell ref="E10:E11"/>
    <mergeCell ref="F10:F11"/>
    <mergeCell ref="B3:C3"/>
    <mergeCell ref="C13:H13"/>
    <mergeCell ref="C14:H14"/>
    <mergeCell ref="C22:H22"/>
    <mergeCell ref="C25:H25"/>
    <mergeCell ref="C28:H28"/>
    <mergeCell ref="C9:H9"/>
    <mergeCell ref="C34:G34"/>
    <mergeCell ref="C35:G35"/>
    <mergeCell ref="C36:G36"/>
    <mergeCell ref="C37:C38"/>
    <mergeCell ref="D37:D39"/>
    <mergeCell ref="E37:E39"/>
    <mergeCell ref="G37:G38"/>
    <mergeCell ref="C65:E65"/>
    <mergeCell ref="F65:H65"/>
    <mergeCell ref="C62:D62"/>
    <mergeCell ref="C40:H40"/>
    <mergeCell ref="C41:H41"/>
    <mergeCell ref="C44:H44"/>
    <mergeCell ref="C47:H47"/>
    <mergeCell ref="C53:G53"/>
    <mergeCell ref="C55:G55"/>
    <mergeCell ref="C56:G56"/>
    <mergeCell ref="C57:G57"/>
    <mergeCell ref="C58:G58"/>
    <mergeCell ref="C59:G59"/>
    <mergeCell ref="C60:G60"/>
    <mergeCell ref="C61:H61"/>
  </mergeCells>
  <printOptions horizontalCentered="1" verticalCentered="1"/>
  <pageMargins left="0" right="0.11811023622047245" top="0" bottom="0" header="0" footer="0"/>
  <pageSetup scale="5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F0E54B-12A5-40C5-9415-3F9134AAA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a6cb9e4b-f1d1-4245-83ec-6cad768d538a"/>
    <ds:schemaRef ds:uri="http://www.w3.org/XML/1998/namespace"/>
    <ds:schemaRef ds:uri="9d85dbaf-23eb-4e57-a637-93dcacc8b1a1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1-tesalia </vt:lpstr>
      <vt:lpstr>FORMULARIO 1 - idolos </vt:lpstr>
      <vt:lpstr>FORMULARIO 1-Bruselas </vt:lpstr>
      <vt:lpstr>'FORMULARIO 1 - idolos '!Área_de_impresión</vt:lpstr>
      <vt:lpstr>'FORMULARIO 1-Bruselas '!Área_de_impresión</vt:lpstr>
      <vt:lpstr>'FORMULARIO 1-tesalia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Inge. Maria de los Angeles España</cp:lastModifiedBy>
  <cp:revision/>
  <cp:lastPrinted>2026-05-05T23:38:23Z</cp:lastPrinted>
  <dcterms:created xsi:type="dcterms:W3CDTF">2020-02-18T09:47:52Z</dcterms:created>
  <dcterms:modified xsi:type="dcterms:W3CDTF">2026-09-03T17:04:00Z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