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fiscaliagovco-my.sharepoint.com/personal/rosemberg_carreno_fiscalia_gov_co1/Documents/Desktop/TRANSPORTES/2026/COMBUSTIBLE 2026/"/>
    </mc:Choice>
  </mc:AlternateContent>
  <xr:revisionPtr revIDLastSave="173" documentId="8_{C63D7CB5-7D0B-403F-AB7C-975F38D5F584}" xr6:coauthVersionLast="47" xr6:coauthVersionMax="47" xr10:uidLastSave="{043FE123-039D-451C-9F8A-DAD073CBC1E7}"/>
  <bookViews>
    <workbookView xWindow="990" yWindow="450" windowWidth="16890" windowHeight="15030" xr2:uid="{00000000-000D-0000-FFFF-FFFF00000000}"/>
  </bookViews>
  <sheets>
    <sheet name="ANEXO 1 - COTIZACIONES" sheetId="1" r:id="rId1"/>
    <sheet name="ANEXO 2 - PROY COSTOS" sheetId="3" r:id="rId2"/>
    <sheet name="ANEXO 3 - EST SECTOR" sheetId="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 i="4" l="1"/>
  <c r="E7" i="4"/>
  <c r="E8" i="4"/>
  <c r="E9" i="4"/>
  <c r="E10" i="4"/>
  <c r="E11" i="4"/>
  <c r="E12" i="4"/>
  <c r="E13" i="4"/>
  <c r="E14" i="4"/>
  <c r="E15" i="4"/>
  <c r="E16" i="4"/>
  <c r="E17" i="4"/>
  <c r="E18" i="4"/>
  <c r="E19" i="4"/>
  <c r="E20" i="4"/>
  <c r="E21" i="4"/>
  <c r="E22" i="4"/>
  <c r="E23" i="4"/>
  <c r="E24" i="4"/>
  <c r="E25" i="4"/>
  <c r="E26" i="4"/>
  <c r="D6" i="4"/>
  <c r="D7" i="4"/>
  <c r="D8" i="4"/>
  <c r="D9" i="4"/>
  <c r="D10" i="4"/>
  <c r="D11" i="4"/>
  <c r="D12" i="4"/>
  <c r="D13" i="4"/>
  <c r="D14" i="4"/>
  <c r="D15" i="4"/>
  <c r="D16" i="4"/>
  <c r="D17" i="4"/>
  <c r="D18" i="4"/>
  <c r="D19" i="4"/>
  <c r="D20" i="4"/>
  <c r="D21" i="4"/>
  <c r="D22" i="4"/>
  <c r="D23" i="4"/>
  <c r="D24" i="4"/>
  <c r="D25" i="4"/>
  <c r="D26" i="4"/>
  <c r="E6" i="3"/>
  <c r="E7" i="3"/>
  <c r="E8" i="3"/>
  <c r="E9" i="3"/>
  <c r="E10" i="3"/>
  <c r="E11" i="3"/>
  <c r="E12" i="3"/>
  <c r="E13" i="3"/>
  <c r="E14" i="3"/>
  <c r="E15" i="3"/>
  <c r="E16" i="3"/>
  <c r="E17" i="3"/>
  <c r="E18" i="3"/>
  <c r="E19" i="3"/>
  <c r="E20" i="3"/>
  <c r="E21" i="3"/>
  <c r="E22" i="3"/>
  <c r="E23" i="3"/>
  <c r="E24" i="3"/>
  <c r="E25" i="3"/>
  <c r="E26" i="3"/>
  <c r="U24" i="1"/>
  <c r="V24" i="1" s="1"/>
  <c r="S7" i="1"/>
  <c r="G7" i="3" s="1"/>
  <c r="I7" i="3" s="1"/>
  <c r="S8" i="1"/>
  <c r="G8" i="3" s="1"/>
  <c r="I8" i="3" s="1"/>
  <c r="S17" i="1"/>
  <c r="G17" i="3" s="1"/>
  <c r="I17" i="3" s="1"/>
  <c r="S22" i="1"/>
  <c r="G22" i="3" s="1"/>
  <c r="I22" i="3" s="1"/>
  <c r="S24" i="1"/>
  <c r="G24" i="3" s="1"/>
  <c r="I24" i="3" s="1"/>
  <c r="O6" i="1"/>
  <c r="O7" i="1"/>
  <c r="O8" i="1"/>
  <c r="O9" i="1"/>
  <c r="O10" i="1"/>
  <c r="O11" i="1"/>
  <c r="O12" i="1"/>
  <c r="O13" i="1"/>
  <c r="O14" i="1"/>
  <c r="O15" i="1"/>
  <c r="O16" i="1"/>
  <c r="O17" i="1"/>
  <c r="O18" i="1"/>
  <c r="O19" i="1"/>
  <c r="O20" i="1"/>
  <c r="O21" i="1"/>
  <c r="O22" i="1"/>
  <c r="O23" i="1"/>
  <c r="O24" i="1"/>
  <c r="O25" i="1"/>
  <c r="O26" i="1"/>
  <c r="N6" i="1"/>
  <c r="S6" i="1" s="1"/>
  <c r="N7" i="1"/>
  <c r="N8" i="1"/>
  <c r="N9" i="1"/>
  <c r="S9" i="1" s="1"/>
  <c r="N10" i="1"/>
  <c r="S10" i="1" s="1"/>
  <c r="N11" i="1"/>
  <c r="S11" i="1" s="1"/>
  <c r="N12" i="1"/>
  <c r="S12" i="1" s="1"/>
  <c r="N13" i="1"/>
  <c r="S13" i="1" s="1"/>
  <c r="N14" i="1"/>
  <c r="S14" i="1" s="1"/>
  <c r="N15" i="1"/>
  <c r="S15" i="1" s="1"/>
  <c r="N16" i="1"/>
  <c r="S16" i="1" s="1"/>
  <c r="N17" i="1"/>
  <c r="N18" i="1"/>
  <c r="S18" i="1" s="1"/>
  <c r="N19" i="1"/>
  <c r="S19" i="1" s="1"/>
  <c r="N20" i="1"/>
  <c r="N21" i="1"/>
  <c r="S21" i="1" s="1"/>
  <c r="N22" i="1"/>
  <c r="N23" i="1"/>
  <c r="S23" i="1" s="1"/>
  <c r="N24" i="1"/>
  <c r="N25" i="1"/>
  <c r="S25" i="1" s="1"/>
  <c r="N26" i="1"/>
  <c r="S26" i="1" s="1"/>
  <c r="M6" i="1"/>
  <c r="Q6" i="1" s="1"/>
  <c r="M7" i="1"/>
  <c r="Q7" i="1" s="1"/>
  <c r="M8" i="1"/>
  <c r="P8" i="1" s="1"/>
  <c r="M9" i="1"/>
  <c r="P9" i="1" s="1"/>
  <c r="M10" i="1"/>
  <c r="Q10" i="1" s="1"/>
  <c r="M11" i="1"/>
  <c r="Q11" i="1" s="1"/>
  <c r="M12" i="1"/>
  <c r="Q12" i="1" s="1"/>
  <c r="M13" i="1"/>
  <c r="Q13" i="1" s="1"/>
  <c r="M14" i="1"/>
  <c r="Q14" i="1" s="1"/>
  <c r="M15" i="1"/>
  <c r="Q15" i="1" s="1"/>
  <c r="M16" i="1"/>
  <c r="Q16" i="1" s="1"/>
  <c r="M17" i="1"/>
  <c r="Q17" i="1" s="1"/>
  <c r="M18" i="1"/>
  <c r="Q18" i="1" s="1"/>
  <c r="M19" i="1"/>
  <c r="Q19" i="1" s="1"/>
  <c r="M20" i="1"/>
  <c r="M21" i="1"/>
  <c r="Q21" i="1" s="1"/>
  <c r="M22" i="1"/>
  <c r="P22" i="1" s="1"/>
  <c r="M23" i="1"/>
  <c r="Q23" i="1" s="1"/>
  <c r="M24" i="1"/>
  <c r="Q24" i="1" s="1"/>
  <c r="M25" i="1"/>
  <c r="Q25" i="1" s="1"/>
  <c r="M26" i="1"/>
  <c r="Q26" i="1" s="1"/>
  <c r="P26" i="1" l="1"/>
  <c r="P25" i="1"/>
  <c r="P24" i="1"/>
  <c r="P23" i="1"/>
  <c r="Q22" i="1"/>
  <c r="P21" i="1"/>
  <c r="P20" i="1"/>
  <c r="Q20" i="1"/>
  <c r="P19" i="1"/>
  <c r="P18" i="1"/>
  <c r="P17" i="1"/>
  <c r="P16" i="1"/>
  <c r="P15" i="1"/>
  <c r="P14" i="1"/>
  <c r="P13" i="1"/>
  <c r="P12" i="1"/>
  <c r="P11" i="1"/>
  <c r="P10" i="1"/>
  <c r="Q9" i="1"/>
  <c r="Q8" i="1"/>
  <c r="P7" i="1"/>
  <c r="P6" i="1"/>
  <c r="G26" i="3"/>
  <c r="I26" i="3" s="1"/>
  <c r="U26" i="1"/>
  <c r="V26" i="1" s="1"/>
  <c r="U25" i="1"/>
  <c r="V25" i="1" s="1"/>
  <c r="G25" i="3"/>
  <c r="I25" i="3" s="1"/>
  <c r="G24" i="4"/>
  <c r="I24" i="4" s="1"/>
  <c r="J24" i="4" s="1"/>
  <c r="K24" i="3"/>
  <c r="L24" i="3" s="1"/>
  <c r="G23" i="3"/>
  <c r="I23" i="3" s="1"/>
  <c r="U23" i="1"/>
  <c r="V23" i="1" s="1"/>
  <c r="G22" i="4"/>
  <c r="I22" i="4" s="1"/>
  <c r="J22" i="4" s="1"/>
  <c r="K22" i="3"/>
  <c r="L22" i="3" s="1"/>
  <c r="U22" i="1"/>
  <c r="V22" i="1" s="1"/>
  <c r="G21" i="3"/>
  <c r="I21" i="3" s="1"/>
  <c r="U21" i="1"/>
  <c r="V21" i="1" s="1"/>
  <c r="S20" i="1"/>
  <c r="G19" i="3"/>
  <c r="I19" i="3" s="1"/>
  <c r="U19" i="1"/>
  <c r="V19" i="1" s="1"/>
  <c r="G18" i="3"/>
  <c r="I18" i="3" s="1"/>
  <c r="U18" i="1"/>
  <c r="V18" i="1" s="1"/>
  <c r="G17" i="4"/>
  <c r="I17" i="4" s="1"/>
  <c r="J17" i="4" s="1"/>
  <c r="K17" i="3"/>
  <c r="L17" i="3" s="1"/>
  <c r="U17" i="1"/>
  <c r="V17" i="1" s="1"/>
  <c r="G16" i="3"/>
  <c r="I16" i="3" s="1"/>
  <c r="U16" i="1"/>
  <c r="V16" i="1" s="1"/>
  <c r="U15" i="1"/>
  <c r="V15" i="1" s="1"/>
  <c r="G15" i="3"/>
  <c r="I15" i="3" s="1"/>
  <c r="G14" i="3"/>
  <c r="I14" i="3" s="1"/>
  <c r="U14" i="1"/>
  <c r="V14" i="1" s="1"/>
  <c r="G13" i="3"/>
  <c r="I13" i="3" s="1"/>
  <c r="U13" i="1"/>
  <c r="V13" i="1" s="1"/>
  <c r="G12" i="3"/>
  <c r="I12" i="3" s="1"/>
  <c r="U12" i="1"/>
  <c r="V12" i="1" s="1"/>
  <c r="U11" i="1"/>
  <c r="V11" i="1" s="1"/>
  <c r="G11" i="3"/>
  <c r="I11" i="3" s="1"/>
  <c r="G10" i="3"/>
  <c r="I10" i="3" s="1"/>
  <c r="U10" i="1"/>
  <c r="V10" i="1" s="1"/>
  <c r="G9" i="3"/>
  <c r="I9" i="3" s="1"/>
  <c r="U9" i="1"/>
  <c r="V9" i="1" s="1"/>
  <c r="G8" i="4"/>
  <c r="I8" i="4" s="1"/>
  <c r="J8" i="4" s="1"/>
  <c r="K8" i="3"/>
  <c r="L8" i="3" s="1"/>
  <c r="U8" i="1"/>
  <c r="V8" i="1" s="1"/>
  <c r="G7" i="4"/>
  <c r="I7" i="4" s="1"/>
  <c r="J7" i="4" s="1"/>
  <c r="K7" i="3"/>
  <c r="L7" i="3" s="1"/>
  <c r="U7" i="1"/>
  <c r="V7" i="1" s="1"/>
  <c r="G6" i="3"/>
  <c r="I6" i="3" s="1"/>
  <c r="U6" i="1"/>
  <c r="V6" i="1" s="1"/>
  <c r="N5" i="1"/>
  <c r="G26" i="4" l="1"/>
  <c r="I26" i="4" s="1"/>
  <c r="J26" i="4" s="1"/>
  <c r="K26" i="3"/>
  <c r="L26" i="3" s="1"/>
  <c r="G25" i="4"/>
  <c r="I25" i="4" s="1"/>
  <c r="J25" i="4" s="1"/>
  <c r="K25" i="3"/>
  <c r="L25" i="3" s="1"/>
  <c r="G23" i="4"/>
  <c r="I23" i="4" s="1"/>
  <c r="J23" i="4" s="1"/>
  <c r="K23" i="3"/>
  <c r="L23" i="3" s="1"/>
  <c r="G21" i="4"/>
  <c r="I21" i="4" s="1"/>
  <c r="J21" i="4" s="1"/>
  <c r="K21" i="3"/>
  <c r="L21" i="3" s="1"/>
  <c r="G20" i="3"/>
  <c r="I20" i="3" s="1"/>
  <c r="U20" i="1"/>
  <c r="V20" i="1" s="1"/>
  <c r="G19" i="4"/>
  <c r="I19" i="4" s="1"/>
  <c r="J19" i="4" s="1"/>
  <c r="K19" i="3"/>
  <c r="L19" i="3" s="1"/>
  <c r="G18" i="4"/>
  <c r="I18" i="4" s="1"/>
  <c r="J18" i="4" s="1"/>
  <c r="K18" i="3"/>
  <c r="L18" i="3" s="1"/>
  <c r="G16" i="4"/>
  <c r="I16" i="4" s="1"/>
  <c r="J16" i="4" s="1"/>
  <c r="K16" i="3"/>
  <c r="L16" i="3" s="1"/>
  <c r="G15" i="4"/>
  <c r="I15" i="4" s="1"/>
  <c r="J15" i="4" s="1"/>
  <c r="K15" i="3"/>
  <c r="L15" i="3" s="1"/>
  <c r="G14" i="4"/>
  <c r="I14" i="4" s="1"/>
  <c r="J14" i="4" s="1"/>
  <c r="K14" i="3"/>
  <c r="L14" i="3" s="1"/>
  <c r="G13" i="4"/>
  <c r="I13" i="4" s="1"/>
  <c r="J13" i="4" s="1"/>
  <c r="K13" i="3"/>
  <c r="L13" i="3" s="1"/>
  <c r="G12" i="4"/>
  <c r="I12" i="4" s="1"/>
  <c r="J12" i="4" s="1"/>
  <c r="K12" i="3"/>
  <c r="L12" i="3" s="1"/>
  <c r="G11" i="4"/>
  <c r="I11" i="4" s="1"/>
  <c r="J11" i="4" s="1"/>
  <c r="K11" i="3"/>
  <c r="L11" i="3" s="1"/>
  <c r="G10" i="4"/>
  <c r="I10" i="4" s="1"/>
  <c r="J10" i="4" s="1"/>
  <c r="K10" i="3"/>
  <c r="L10" i="3" s="1"/>
  <c r="G9" i="4"/>
  <c r="I9" i="4" s="1"/>
  <c r="J9" i="4" s="1"/>
  <c r="K9" i="3"/>
  <c r="L9" i="3" s="1"/>
  <c r="G6" i="4"/>
  <c r="I6" i="4" s="1"/>
  <c r="J6" i="4" s="1"/>
  <c r="K6" i="3"/>
  <c r="L6" i="3" s="1"/>
  <c r="M5" i="1"/>
  <c r="S5" i="1"/>
  <c r="U5" i="1" s="1"/>
  <c r="V5" i="1" s="1"/>
  <c r="G20" i="4" l="1"/>
  <c r="I20" i="4" s="1"/>
  <c r="J20" i="4" s="1"/>
  <c r="K20" i="3"/>
  <c r="L20" i="3" s="1"/>
  <c r="Q5" i="1"/>
  <c r="E5" i="4"/>
  <c r="D5" i="4"/>
  <c r="E5" i="3"/>
  <c r="O5" i="1" l="1"/>
  <c r="P5" i="1" s="1"/>
  <c r="G5" i="3" l="1"/>
  <c r="I5" i="3" s="1"/>
  <c r="K5" i="3" l="1"/>
  <c r="L5" i="3" s="1"/>
  <c r="G5" i="4"/>
  <c r="I5" i="4" s="1"/>
  <c r="J5" i="4" s="1"/>
  <c r="V27" i="1"/>
  <c r="L27" i="3" l="1"/>
  <c r="J27" i="4" l="1"/>
</calcChain>
</file>

<file path=xl/sharedStrings.xml><?xml version="1.0" encoding="utf-8"?>
<sst xmlns="http://schemas.openxmlformats.org/spreadsheetml/2006/main" count="214" uniqueCount="50">
  <si>
    <t>ÍTEM</t>
  </si>
  <si>
    <t>VALOR IVA</t>
  </si>
  <si>
    <t>VALOR UNITARIO INCLUIDO IVA</t>
  </si>
  <si>
    <t>TOTAL</t>
  </si>
  <si>
    <t>VALOR UNITARIO
SIN IVA</t>
  </si>
  <si>
    <t>UNIDAD DE MEDIDA</t>
  </si>
  <si>
    <t>VALOR TOTAL INCLUIDO IVA</t>
  </si>
  <si>
    <t>ANEXO 1 - ANALISIS DE COTIZACIONES</t>
  </si>
  <si>
    <t>NECESIDAD</t>
  </si>
  <si>
    <t>ANALISIS DE COTIZACIONES</t>
  </si>
  <si>
    <t>NOTAS:</t>
  </si>
  <si>
    <t>ANALISIS COTIZACIONES</t>
  </si>
  <si>
    <t>ESTUDIO DEL SECTOR</t>
  </si>
  <si>
    <t xml:space="preserve">VALOR COTIZACIÓN HÁBIL MÁS BAJA                                                                                                    </t>
  </si>
  <si>
    <t xml:space="preserve">PROMEDIO                                                                                </t>
  </si>
  <si>
    <t xml:space="preserve">VALOR COTIZACIÓN  HÁBIL MÁS ALTA                                                                                                   </t>
  </si>
  <si>
    <t>PORCENTAJE DIFERENCIAL (BAJA/PROMEDIO)</t>
  </si>
  <si>
    <t>MEDIA ARITMETICA BAJA</t>
  </si>
  <si>
    <t>40% &gt; / &lt;</t>
  </si>
  <si>
    <t>ANEXO 3 - ESTUDIO DEL SECTOR</t>
  </si>
  <si>
    <t xml:space="preserve"> </t>
  </si>
  <si>
    <t>CANTIDAD</t>
  </si>
  <si>
    <t>1) Para establecer los valores del mercado, se tomaron los valores del análisis de cotizaciones</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</si>
  <si>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</si>
  <si>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</si>
  <si>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1) Se realizó el estudio con 2 cotizaciones de empresas del mercado que cuentan con catálogos para la venta libre al publico</t>
  </si>
  <si>
    <t>2) Para establecer el valor del mercado; se utiliza la formula promedio</t>
  </si>
  <si>
    <t>ANEXO 2 - PROYECCION COSTOS</t>
  </si>
  <si>
    <t>DESCRIPCIÓN BIEN O SERVICIO
RANGO DEL MODELO</t>
  </si>
  <si>
    <t>DESCRIPCIÓN BIEN O SERVICIO 
RANGO DEL MODELO</t>
  </si>
  <si>
    <t>PROYECCION COSTOS 2026</t>
  </si>
  <si>
    <t>Suministro de Combustible para el parque automotor y plantas eléctricas al servicio de la Fiscalía General de la Nación Regional Nororiental en los diferentes Municipios de las Seccionales Santander, Norte de Santander y Arauca.</t>
  </si>
  <si>
    <t>GASOLINA CORRIENTE</t>
  </si>
  <si>
    <t>ACPM - DIESEL</t>
  </si>
  <si>
    <t>BUCARAMANGA</t>
  </si>
  <si>
    <t>SAN GIL</t>
  </si>
  <si>
    <t>GALON</t>
  </si>
  <si>
    <t>COTIZACION 1
ORGANIZACIÓN Terpel SA.</t>
  </si>
  <si>
    <t>COTIZACION 2
Servicentro Bucaraos</t>
  </si>
  <si>
    <t>Municipio</t>
  </si>
  <si>
    <t>SOCORRO</t>
  </si>
  <si>
    <t>OIBA</t>
  </si>
  <si>
    <t>BARBOSA</t>
  </si>
  <si>
    <t>PUENTE NACIONAL</t>
  </si>
  <si>
    <t>VELEZ</t>
  </si>
  <si>
    <t>MALAGA</t>
  </si>
  <si>
    <t>SAN VICENTE DE CHUCURI</t>
  </si>
  <si>
    <t>BARRANCABERMEJA</t>
  </si>
  <si>
    <t>CIMITARRA</t>
  </si>
  <si>
    <t>COTIZACION 3
Serviyarima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</si>
</sst>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
    <numFmt numFmtId="165" formatCode="&quot;$&quot;#,##0"/>
    <numFmt numFmtId="166" formatCode="&quot;$&quot;\ #,##0.00"/>
  </numFmts>
  <fonts count="18" x14ac:knownFonts="1">
    <font>
      <sz val="11"/>
      <color theme="1"/>
      <name val="Calibri"/>
      <family val="2"/>
      <scheme val="minor"/>
    </font>
    <font>
      <b/>
      <sz val="10"/>
      <color theme="1"/>
      <name val="Arial Narrow"/>
      <family val="2"/>
    </font>
    <font>
      <sz val="10"/>
      <color theme="1"/>
      <name val="Arial Narrow"/>
      <family val="2"/>
    </font>
    <font>
      <b/>
      <sz val="9"/>
      <color theme="1"/>
      <name val="Arial Narrow"/>
      <family val="2"/>
    </font>
    <font>
      <sz val="9"/>
      <color theme="1"/>
      <name val="Arial Narrow"/>
      <family val="2"/>
    </font>
    <font>
      <sz val="11"/>
      <color theme="1"/>
      <name val="Calibri"/>
      <family val="2"/>
      <scheme val="minor"/>
    </font>
    <font>
      <b/>
      <sz val="11"/>
      <name val="Arial Narrow"/>
      <family val="2"/>
    </font>
    <font>
      <sz val="11"/>
      <name val="Arial Narrow"/>
      <family val="2"/>
    </font>
    <font>
      <b/>
      <sz val="9"/>
      <name val="Arial Narrow"/>
      <family val="2"/>
    </font>
    <font>
      <sz val="9"/>
      <name val="Arial Narrow"/>
      <family val="2"/>
    </font>
    <font>
      <sz val="11"/>
      <color theme="1"/>
      <name val="Arial Narrow"/>
      <family val="2"/>
    </font>
    <font>
      <b/>
      <sz val="8"/>
      <name val="Arial Narrow"/>
      <family val="2"/>
    </font>
    <font>
      <sz val="8"/>
      <name val="Arial Narrow"/>
      <family val="2"/>
    </font>
    <font>
      <b/>
      <sz val="11"/>
      <color theme="1"/>
      <name val="Arial Narrow"/>
      <family val="2"/>
    </font>
    <font>
      <sz val="10"/>
      <name val="Arial"/>
      <family val="2"/>
    </font>
    <font>
      <b/>
      <sz val="8"/>
      <color rgb="FFFF0000"/>
      <name val="Arial Narrow"/>
      <family val="2"/>
    </font>
    <font>
      <b/>
      <sz val="9"/>
      <color rgb="FF000000"/>
      <name val="Arial Narrow"/>
      <family val="2"/>
    </font>
    <font>
      <sz val="9"/>
      <color rgb="FF000000"/>
      <name val="Arial Narrow"/>
      <family val="2"/>
    </font>
  </fonts>
  <fills count="7">
    <fill>
      <patternFill patternType="none"/>
    </fill>
    <fill>
      <patternFill patternType="gray125"/>
    </fill>
    <fill>
      <patternFill patternType="solid">
        <fgColor rgb="FFD9D9D9"/>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right style="thin">
        <color auto="1"/>
      </right>
      <top style="thin">
        <color auto="1"/>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s>
  <cellStyleXfs count="4">
    <xf numFmtId="0" fontId="0" fillId="0" borderId="0"/>
    <xf numFmtId="9" fontId="5" fillId="0" borderId="0" applyFont="0" applyFill="0" applyBorder="0" applyAlignment="0" applyProtection="0"/>
    <xf numFmtId="0" fontId="14" fillId="0" borderId="0"/>
    <xf numFmtId="44" fontId="5" fillId="0" borderId="0" applyFont="0" applyFill="0" applyBorder="0" applyAlignment="0" applyProtection="0"/>
  </cellStyleXfs>
  <cellXfs count="133">
    <xf numFmtId="0" fontId="0" fillId="0" borderId="0" xfId="0"/>
    <xf numFmtId="0" fontId="2" fillId="0" borderId="0" xfId="0" applyFont="1"/>
    <xf numFmtId="0" fontId="4" fillId="0" borderId="0" xfId="0" applyFont="1"/>
    <xf numFmtId="0" fontId="7" fillId="0" borderId="0" xfId="0" applyFont="1" applyAlignment="1">
      <alignment horizontal="center" vertical="center" wrapText="1"/>
    </xf>
    <xf numFmtId="0" fontId="9" fillId="0" borderId="0" xfId="0" applyFont="1"/>
    <xf numFmtId="0" fontId="10" fillId="0" borderId="0" xfId="0" applyFont="1"/>
    <xf numFmtId="0" fontId="11" fillId="0" borderId="0" xfId="0" applyFont="1" applyAlignment="1">
      <alignment vertical="center"/>
    </xf>
    <xf numFmtId="0" fontId="12" fillId="0" borderId="0" xfId="0" applyFont="1" applyAlignment="1">
      <alignment vertical="center"/>
    </xf>
    <xf numFmtId="0" fontId="12" fillId="0" borderId="0" xfId="0" applyFont="1"/>
    <xf numFmtId="0" fontId="9" fillId="0" borderId="0" xfId="0" applyFont="1" applyAlignment="1">
      <alignment vertical="center"/>
    </xf>
    <xf numFmtId="0" fontId="8" fillId="0" borderId="0" xfId="0" applyFont="1"/>
    <xf numFmtId="0" fontId="13" fillId="0" borderId="0" xfId="0" applyFont="1"/>
    <xf numFmtId="0" fontId="10" fillId="0" borderId="0" xfId="0" applyFont="1" applyAlignment="1">
      <alignment horizontal="center" vertical="center"/>
    </xf>
    <xf numFmtId="0" fontId="9" fillId="0" borderId="0" xfId="0" applyFont="1" applyAlignment="1">
      <alignment vertical="center" wrapText="1"/>
    </xf>
    <xf numFmtId="166" fontId="2" fillId="0" borderId="1" xfId="0" applyNumberFormat="1" applyFont="1" applyBorder="1" applyAlignment="1">
      <alignment horizontal="center" vertical="center"/>
    </xf>
    <xf numFmtId="0" fontId="8" fillId="4" borderId="3" xfId="0" applyFont="1" applyFill="1" applyBorder="1" applyAlignment="1">
      <alignment horizontal="center" vertical="center" wrapText="1"/>
    </xf>
    <xf numFmtId="0" fontId="8" fillId="4" borderId="22"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3" fillId="2" borderId="21" xfId="0" applyFont="1" applyFill="1" applyBorder="1" applyAlignment="1">
      <alignment horizontal="center" vertical="center" wrapText="1"/>
    </xf>
    <xf numFmtId="166" fontId="2" fillId="0" borderId="7" xfId="0" applyNumberFormat="1" applyFont="1" applyBorder="1" applyAlignment="1">
      <alignment horizontal="center" vertical="center"/>
    </xf>
    <xf numFmtId="166" fontId="2" fillId="0" borderId="8" xfId="0" applyNumberFormat="1" applyFont="1" applyBorder="1" applyAlignment="1">
      <alignment horizontal="center" vertical="center"/>
    </xf>
    <xf numFmtId="166" fontId="2" fillId="3" borderId="12" xfId="0" applyNumberFormat="1" applyFont="1" applyFill="1" applyBorder="1"/>
    <xf numFmtId="166" fontId="2" fillId="3" borderId="13" xfId="0" applyNumberFormat="1" applyFont="1" applyFill="1" applyBorder="1"/>
    <xf numFmtId="166" fontId="1" fillId="3" borderId="3" xfId="0" applyNumberFormat="1" applyFont="1" applyFill="1" applyBorder="1" applyAlignment="1">
      <alignment horizontal="center" vertical="center"/>
    </xf>
    <xf numFmtId="0" fontId="1" fillId="3" borderId="25" xfId="0" applyFont="1" applyFill="1" applyBorder="1" applyAlignment="1">
      <alignment vertical="center"/>
    </xf>
    <xf numFmtId="0" fontId="2" fillId="3" borderId="26" xfId="0" applyFont="1" applyFill="1" applyBorder="1"/>
    <xf numFmtId="0" fontId="2" fillId="3" borderId="27" xfId="0" applyFont="1" applyFill="1" applyBorder="1"/>
    <xf numFmtId="0" fontId="3" fillId="2" borderId="23"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24" xfId="0" applyFont="1" applyFill="1" applyBorder="1" applyAlignment="1">
      <alignment horizontal="center" vertical="center" wrapText="1"/>
    </xf>
    <xf numFmtId="166" fontId="2" fillId="0" borderId="15" xfId="0" applyNumberFormat="1" applyFont="1" applyBorder="1" applyAlignment="1">
      <alignment horizontal="center" vertical="center"/>
    </xf>
    <xf numFmtId="0" fontId="11" fillId="4" borderId="23" xfId="2" applyFont="1" applyFill="1" applyBorder="1" applyAlignment="1">
      <alignment horizontal="center" wrapText="1"/>
    </xf>
    <xf numFmtId="0" fontId="11" fillId="4" borderId="11" xfId="2" applyFont="1" applyFill="1" applyBorder="1" applyAlignment="1">
      <alignment horizontal="center" vertical="center" wrapText="1"/>
    </xf>
    <xf numFmtId="0" fontId="11" fillId="4" borderId="11" xfId="2" applyFont="1" applyFill="1" applyBorder="1" applyAlignment="1">
      <alignment horizontal="center" wrapText="1"/>
    </xf>
    <xf numFmtId="0" fontId="11" fillId="4" borderId="24" xfId="2" applyFont="1" applyFill="1" applyBorder="1" applyAlignment="1">
      <alignment horizontal="center" wrapText="1"/>
    </xf>
    <xf numFmtId="0" fontId="3" fillId="4" borderId="19"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11" fillId="4" borderId="20" xfId="2" applyFont="1" applyFill="1" applyBorder="1" applyAlignment="1">
      <alignment horizontal="center" vertical="center" wrapText="1"/>
    </xf>
    <xf numFmtId="0" fontId="3" fillId="4" borderId="21" xfId="0" applyFont="1" applyFill="1" applyBorder="1" applyAlignment="1">
      <alignment horizontal="center" vertical="center" wrapText="1"/>
    </xf>
    <xf numFmtId="165" fontId="15" fillId="5" borderId="29" xfId="2" applyNumberFormat="1" applyFont="1" applyFill="1" applyBorder="1" applyAlignment="1">
      <alignment horizontal="center" vertical="center" wrapText="1"/>
    </xf>
    <xf numFmtId="165" fontId="15" fillId="5" borderId="30" xfId="2" applyNumberFormat="1" applyFont="1" applyFill="1" applyBorder="1" applyAlignment="1">
      <alignment horizontal="center" vertical="center" wrapText="1"/>
    </xf>
    <xf numFmtId="10" fontId="15" fillId="0" borderId="30" xfId="1" applyNumberFormat="1" applyFont="1" applyFill="1" applyBorder="1" applyAlignment="1">
      <alignment horizontal="center" vertical="center" wrapText="1"/>
    </xf>
    <xf numFmtId="165" fontId="15" fillId="5" borderId="31" xfId="2" applyNumberFormat="1" applyFont="1" applyFill="1" applyBorder="1" applyAlignment="1">
      <alignment horizontal="center" vertical="center" wrapText="1"/>
    </xf>
    <xf numFmtId="166" fontId="2" fillId="0" borderId="29" xfId="0" applyNumberFormat="1" applyFont="1" applyBorder="1" applyAlignment="1">
      <alignment horizontal="center" vertical="center"/>
    </xf>
    <xf numFmtId="166" fontId="2" fillId="0" borderId="30" xfId="0" applyNumberFormat="1" applyFont="1" applyBorder="1" applyAlignment="1">
      <alignment horizontal="center" vertical="center"/>
    </xf>
    <xf numFmtId="166" fontId="2" fillId="0" borderId="31" xfId="0" applyNumberFormat="1" applyFont="1" applyBorder="1" applyAlignment="1">
      <alignment horizontal="center" vertical="center"/>
    </xf>
    <xf numFmtId="0" fontId="3" fillId="2" borderId="33" xfId="0" applyFont="1" applyFill="1" applyBorder="1" applyAlignment="1">
      <alignment horizontal="center" vertical="center" wrapText="1"/>
    </xf>
    <xf numFmtId="166" fontId="2" fillId="0" borderId="18" xfId="0" applyNumberFormat="1" applyFont="1" applyBorder="1" applyAlignment="1">
      <alignment horizontal="center" vertical="center"/>
    </xf>
    <xf numFmtId="166" fontId="2" fillId="0" borderId="11" xfId="0" applyNumberFormat="1" applyFont="1" applyBorder="1" applyAlignment="1">
      <alignment horizontal="center" vertical="center"/>
    </xf>
    <xf numFmtId="166" fontId="4" fillId="0" borderId="16" xfId="3" applyNumberFormat="1" applyFont="1" applyBorder="1" applyAlignment="1">
      <alignment horizontal="center" vertical="center"/>
    </xf>
    <xf numFmtId="0" fontId="3" fillId="4" borderId="3" xfId="0" applyFont="1" applyFill="1" applyBorder="1" applyAlignment="1">
      <alignment horizontal="center" vertical="center" wrapText="1"/>
    </xf>
    <xf numFmtId="0" fontId="1" fillId="3" borderId="26" xfId="0" applyFont="1" applyFill="1" applyBorder="1" applyAlignment="1">
      <alignment vertical="center"/>
    </xf>
    <xf numFmtId="0" fontId="8" fillId="4" borderId="17" xfId="0" applyFont="1" applyFill="1" applyBorder="1" applyAlignment="1">
      <alignment horizontal="center" vertical="center" wrapText="1"/>
    </xf>
    <xf numFmtId="0" fontId="3" fillId="2" borderId="3" xfId="0" applyFont="1" applyFill="1" applyBorder="1" applyAlignment="1">
      <alignment horizontal="center" vertical="center" wrapText="1"/>
    </xf>
    <xf numFmtId="166" fontId="2" fillId="3" borderId="25" xfId="0" applyNumberFormat="1" applyFont="1" applyFill="1" applyBorder="1"/>
    <xf numFmtId="166" fontId="2" fillId="3" borderId="26" xfId="0" applyNumberFormat="1" applyFont="1" applyFill="1" applyBorder="1"/>
    <xf numFmtId="166" fontId="1" fillId="3" borderId="10" xfId="0" applyNumberFormat="1" applyFont="1" applyFill="1" applyBorder="1" applyAlignment="1">
      <alignment horizontal="center" vertical="center"/>
    </xf>
    <xf numFmtId="0" fontId="8" fillId="0" borderId="0" xfId="0" applyFont="1" applyAlignment="1">
      <alignment horizontal="left" vertical="justify" wrapText="1"/>
    </xf>
    <xf numFmtId="0" fontId="9" fillId="0" borderId="0" xfId="0" applyFont="1" applyAlignment="1">
      <alignment horizontal="left" vertical="center" wrapText="1"/>
    </xf>
    <xf numFmtId="0" fontId="6" fillId="4" borderId="1" xfId="0" applyFont="1" applyFill="1" applyBorder="1" applyAlignment="1">
      <alignment horizontal="center" vertical="center"/>
    </xf>
    <xf numFmtId="0" fontId="7" fillId="0" borderId="2" xfId="0" applyFont="1" applyBorder="1" applyAlignment="1">
      <alignment horizontal="center" vertical="center"/>
    </xf>
    <xf numFmtId="0" fontId="7" fillId="0" borderId="2" xfId="0" applyFont="1" applyBorder="1" applyAlignment="1">
      <alignment horizontal="center" vertical="center" wrapText="1"/>
    </xf>
    <xf numFmtId="0" fontId="7" fillId="0" borderId="1" xfId="0" applyFont="1" applyBorder="1" applyAlignment="1">
      <alignment horizontal="center" vertical="center" wrapText="1"/>
    </xf>
    <xf numFmtId="0" fontId="8" fillId="4" borderId="12" xfId="0" applyFont="1" applyFill="1" applyBorder="1" applyAlignment="1">
      <alignment horizontal="center" vertical="center"/>
    </xf>
    <xf numFmtId="0" fontId="8" fillId="4" borderId="13" xfId="0" applyFont="1" applyFill="1" applyBorder="1" applyAlignment="1">
      <alignment horizontal="center" vertical="center"/>
    </xf>
    <xf numFmtId="0" fontId="8" fillId="4" borderId="14" xfId="0" applyFont="1" applyFill="1" applyBorder="1" applyAlignment="1">
      <alignment horizontal="center" vertical="center"/>
    </xf>
    <xf numFmtId="0" fontId="6" fillId="3" borderId="19"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6" fillId="3" borderId="21" xfId="0" applyFont="1" applyFill="1" applyBorder="1" applyAlignment="1">
      <alignment horizontal="center" vertical="center" wrapText="1"/>
    </xf>
    <xf numFmtId="0" fontId="8" fillId="0" borderId="0" xfId="0" applyFont="1" applyAlignment="1">
      <alignment horizontal="left" wrapText="1"/>
    </xf>
    <xf numFmtId="0" fontId="9" fillId="0" borderId="0" xfId="0" applyFont="1" applyAlignment="1">
      <alignment vertical="center" wrapText="1"/>
    </xf>
    <xf numFmtId="0" fontId="6" fillId="4" borderId="19" xfId="0" applyFont="1" applyFill="1" applyBorder="1" applyAlignment="1">
      <alignment horizontal="center" vertical="center"/>
    </xf>
    <xf numFmtId="0" fontId="6" fillId="4" borderId="32" xfId="0" applyFont="1" applyFill="1" applyBorder="1" applyAlignment="1">
      <alignment horizontal="center" vertical="center"/>
    </xf>
    <xf numFmtId="0" fontId="6" fillId="4" borderId="20" xfId="0" applyFont="1" applyFill="1" applyBorder="1" applyAlignment="1">
      <alignment horizontal="center" vertical="center"/>
    </xf>
    <xf numFmtId="0" fontId="6" fillId="4" borderId="21" xfId="0" applyFont="1" applyFill="1" applyBorder="1" applyAlignment="1">
      <alignment horizontal="center" vertical="center"/>
    </xf>
    <xf numFmtId="0" fontId="7" fillId="0" borderId="19" xfId="0" applyFont="1" applyBorder="1" applyAlignment="1">
      <alignment horizontal="center" vertical="center"/>
    </xf>
    <xf numFmtId="0" fontId="7" fillId="0" borderId="32" xfId="0" applyFont="1" applyBorder="1" applyAlignment="1">
      <alignment horizontal="center" vertical="center"/>
    </xf>
    <xf numFmtId="0" fontId="7" fillId="0" borderId="20" xfId="0" applyFont="1" applyBorder="1" applyAlignment="1">
      <alignment horizontal="center" vertical="center"/>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8" fillId="4" borderId="37" xfId="0" applyFont="1" applyFill="1" applyBorder="1" applyAlignment="1">
      <alignment horizontal="center" vertical="center"/>
    </xf>
    <xf numFmtId="0" fontId="8" fillId="4" borderId="38" xfId="0" applyFont="1" applyFill="1" applyBorder="1" applyAlignment="1">
      <alignment horizontal="center" vertical="center"/>
    </xf>
    <xf numFmtId="0" fontId="8" fillId="4" borderId="39" xfId="0" applyFont="1" applyFill="1" applyBorder="1" applyAlignment="1">
      <alignment horizontal="center" vertical="center"/>
    </xf>
    <xf numFmtId="0" fontId="3" fillId="4" borderId="41" xfId="0" applyFont="1" applyFill="1" applyBorder="1" applyAlignment="1">
      <alignment horizontal="center" vertical="center" wrapText="1"/>
    </xf>
    <xf numFmtId="0" fontId="3" fillId="4" borderId="15" xfId="0" applyFont="1" applyFill="1" applyBorder="1" applyAlignment="1">
      <alignment horizontal="center" vertical="center" wrapText="1"/>
    </xf>
    <xf numFmtId="165" fontId="15" fillId="5" borderId="4" xfId="2" applyNumberFormat="1" applyFont="1" applyFill="1" applyBorder="1" applyAlignment="1">
      <alignment horizontal="center" vertical="center" wrapText="1"/>
    </xf>
    <xf numFmtId="165" fontId="15" fillId="5" borderId="5" xfId="2" applyNumberFormat="1" applyFont="1" applyFill="1" applyBorder="1" applyAlignment="1">
      <alignment horizontal="center" vertical="center" wrapText="1"/>
    </xf>
    <xf numFmtId="10" fontId="15" fillId="0" borderId="5" xfId="1" applyNumberFormat="1" applyFont="1" applyFill="1" applyBorder="1" applyAlignment="1">
      <alignment horizontal="center" vertical="center" wrapText="1"/>
    </xf>
    <xf numFmtId="165" fontId="15" fillId="5" borderId="6" xfId="2" applyNumberFormat="1" applyFont="1" applyFill="1" applyBorder="1" applyAlignment="1">
      <alignment horizontal="center" vertical="center" wrapText="1"/>
    </xf>
    <xf numFmtId="165" fontId="15" fillId="5" borderId="36" xfId="2" applyNumberFormat="1" applyFont="1" applyFill="1" applyBorder="1" applyAlignment="1">
      <alignment horizontal="center" vertical="center" wrapText="1"/>
    </xf>
    <xf numFmtId="165" fontId="15" fillId="5" borderId="35" xfId="2" applyNumberFormat="1" applyFont="1" applyFill="1" applyBorder="1" applyAlignment="1">
      <alignment horizontal="center" vertical="center" wrapText="1"/>
    </xf>
    <xf numFmtId="10" fontId="15" fillId="0" borderId="35" xfId="1" applyNumberFormat="1" applyFont="1" applyFill="1" applyBorder="1" applyAlignment="1">
      <alignment horizontal="center" vertical="center" wrapText="1"/>
    </xf>
    <xf numFmtId="165" fontId="15" fillId="5" borderId="43" xfId="2" applyNumberFormat="1" applyFont="1" applyFill="1" applyBorder="1" applyAlignment="1">
      <alignment horizontal="center" vertical="center" wrapText="1"/>
    </xf>
    <xf numFmtId="164" fontId="4" fillId="0" borderId="41" xfId="0" applyNumberFormat="1" applyFont="1" applyBorder="1" applyAlignment="1">
      <alignment horizontal="center" vertical="center"/>
    </xf>
    <xf numFmtId="164" fontId="4" fillId="0" borderId="16" xfId="0" applyNumberFormat="1" applyFont="1" applyBorder="1" applyAlignment="1">
      <alignment horizontal="center" vertical="center"/>
    </xf>
    <xf numFmtId="164" fontId="4" fillId="0" borderId="22" xfId="0" applyNumberFormat="1" applyFont="1" applyBorder="1" applyAlignment="1">
      <alignment horizontal="center" vertical="center"/>
    </xf>
    <xf numFmtId="166" fontId="4" fillId="0" borderId="15" xfId="3" applyNumberFormat="1" applyFont="1" applyBorder="1" applyAlignment="1">
      <alignment horizontal="center" vertical="center"/>
    </xf>
    <xf numFmtId="166" fontId="4" fillId="0" borderId="42" xfId="3" applyNumberFormat="1" applyFont="1" applyBorder="1" applyAlignment="1">
      <alignment horizontal="center" vertical="center"/>
    </xf>
    <xf numFmtId="0" fontId="16" fillId="6" borderId="4" xfId="0" applyFont="1" applyFill="1" applyBorder="1" applyAlignment="1">
      <alignment horizontal="center" vertical="center" wrapText="1"/>
    </xf>
    <xf numFmtId="0" fontId="16" fillId="4" borderId="5" xfId="0" applyFont="1" applyFill="1" applyBorder="1" applyAlignment="1">
      <alignment horizontal="center" vertical="center" wrapText="1"/>
    </xf>
    <xf numFmtId="0" fontId="17" fillId="0" borderId="5" xfId="0" applyFont="1" applyBorder="1" applyAlignment="1">
      <alignment horizontal="left" vertical="center" wrapText="1"/>
    </xf>
    <xf numFmtId="0" fontId="17" fillId="6" borderId="5" xfId="0" applyFont="1" applyFill="1" applyBorder="1" applyAlignment="1">
      <alignment horizontal="center" vertical="center" wrapText="1"/>
    </xf>
    <xf numFmtId="0" fontId="17" fillId="6" borderId="6" xfId="0" applyFont="1" applyFill="1" applyBorder="1" applyAlignment="1">
      <alignment horizontal="center" vertical="center" wrapText="1"/>
    </xf>
    <xf numFmtId="0" fontId="16" fillId="6" borderId="7"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17" fillId="0" borderId="1" xfId="0" applyFont="1" applyBorder="1" applyAlignment="1">
      <alignment horizontal="left" vertical="center" wrapText="1"/>
    </xf>
    <xf numFmtId="0" fontId="17" fillId="6" borderId="1" xfId="0" applyFont="1" applyFill="1" applyBorder="1" applyAlignment="1">
      <alignment horizontal="center" vertical="center" wrapText="1"/>
    </xf>
    <xf numFmtId="0" fontId="17" fillId="6" borderId="8" xfId="0" applyFont="1" applyFill="1" applyBorder="1" applyAlignment="1">
      <alignment horizontal="center" vertical="center" wrapText="1"/>
    </xf>
    <xf numFmtId="0" fontId="16" fillId="6" borderId="40" xfId="0" applyFont="1" applyFill="1" applyBorder="1" applyAlignment="1">
      <alignment horizontal="center" vertical="center" wrapText="1"/>
    </xf>
    <xf numFmtId="0" fontId="16" fillId="4" borderId="9" xfId="0" applyFont="1" applyFill="1" applyBorder="1" applyAlignment="1">
      <alignment horizontal="center" vertical="center" wrapText="1"/>
    </xf>
    <xf numFmtId="0" fontId="17" fillId="0" borderId="9" xfId="0" applyFont="1" applyBorder="1" applyAlignment="1">
      <alignment horizontal="left" vertical="center" wrapText="1"/>
    </xf>
    <xf numFmtId="0" fontId="17" fillId="6" borderId="9" xfId="0" applyFont="1" applyFill="1" applyBorder="1" applyAlignment="1">
      <alignment horizontal="center" vertical="center" wrapText="1"/>
    </xf>
    <xf numFmtId="0" fontId="17" fillId="6" borderId="10" xfId="0" applyFont="1" applyFill="1" applyBorder="1" applyAlignment="1">
      <alignment horizontal="center" vertical="center" wrapText="1"/>
    </xf>
    <xf numFmtId="166" fontId="4" fillId="0" borderId="7" xfId="0" applyNumberFormat="1" applyFont="1" applyBorder="1" applyAlignment="1">
      <alignment horizontal="center" vertical="center"/>
    </xf>
    <xf numFmtId="166" fontId="4" fillId="0" borderId="11" xfId="0" applyNumberFormat="1" applyFont="1" applyBorder="1" applyAlignment="1">
      <alignment horizontal="center" vertical="center"/>
    </xf>
    <xf numFmtId="166" fontId="4" fillId="0" borderId="1" xfId="0" applyNumberFormat="1" applyFont="1" applyBorder="1" applyAlignment="1">
      <alignment horizontal="center" vertical="center"/>
    </xf>
    <xf numFmtId="166" fontId="4" fillId="0" borderId="8" xfId="0" applyNumberFormat="1" applyFont="1" applyBorder="1" applyAlignment="1">
      <alignment horizontal="center" vertical="center"/>
    </xf>
    <xf numFmtId="166" fontId="4" fillId="0" borderId="34" xfId="0" applyNumberFormat="1" applyFont="1" applyBorder="1" applyAlignment="1">
      <alignment horizontal="center" vertical="center"/>
    </xf>
    <xf numFmtId="0" fontId="17" fillId="6" borderId="24" xfId="0" applyFont="1" applyFill="1" applyBorder="1" applyAlignment="1">
      <alignment horizontal="center" vertical="center" wrapText="1"/>
    </xf>
    <xf numFmtId="166" fontId="2" fillId="0" borderId="22" xfId="0" applyNumberFormat="1" applyFont="1" applyBorder="1" applyAlignment="1">
      <alignment horizontal="center" vertical="center"/>
    </xf>
    <xf numFmtId="166" fontId="2" fillId="0" borderId="23" xfId="0" applyNumberFormat="1" applyFont="1" applyBorder="1" applyAlignment="1">
      <alignment horizontal="center" vertical="center"/>
    </xf>
    <xf numFmtId="166" fontId="2" fillId="0" borderId="24" xfId="0" applyNumberFormat="1" applyFont="1" applyBorder="1" applyAlignment="1">
      <alignment horizontal="center" vertical="center"/>
    </xf>
    <xf numFmtId="166" fontId="4" fillId="0" borderId="29" xfId="0" applyNumberFormat="1" applyFont="1" applyBorder="1" applyAlignment="1">
      <alignment horizontal="center" vertical="center"/>
    </xf>
    <xf numFmtId="166" fontId="4" fillId="0" borderId="30" xfId="0" applyNumberFormat="1" applyFont="1" applyBorder="1" applyAlignment="1">
      <alignment horizontal="center" vertical="center"/>
    </xf>
    <xf numFmtId="166" fontId="4" fillId="0" borderId="31" xfId="0" applyNumberFormat="1" applyFont="1" applyBorder="1" applyAlignment="1">
      <alignment horizontal="center" vertical="center"/>
    </xf>
    <xf numFmtId="0" fontId="17" fillId="6" borderId="30" xfId="0" applyFont="1" applyFill="1" applyBorder="1" applyAlignment="1">
      <alignment horizontal="center" vertical="center" wrapText="1"/>
    </xf>
    <xf numFmtId="0" fontId="17" fillId="6" borderId="31" xfId="0" applyFont="1" applyFill="1" applyBorder="1" applyAlignment="1">
      <alignment horizontal="center" vertical="center" wrapText="1"/>
    </xf>
    <xf numFmtId="164" fontId="4" fillId="0" borderId="18" xfId="3" applyNumberFormat="1" applyFont="1" applyBorder="1" applyAlignment="1">
      <alignment horizontal="center" vertical="center"/>
    </xf>
    <xf numFmtId="164" fontId="4" fillId="0" borderId="22" xfId="3" applyNumberFormat="1" applyFont="1" applyBorder="1" applyAlignment="1">
      <alignment horizontal="center" vertical="center"/>
    </xf>
  </cellXfs>
  <cellStyles count="4">
    <cellStyle name="Moneda" xfId="3" builtinId="4"/>
    <cellStyle name="Normal" xfId="0" builtinId="0"/>
    <cellStyle name="Normal_HERRAMIENTAS PARA TRANSPORTE" xfId="2" xr:uid="{00000000-0005-0000-0000-000001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0</xdr:colOff>
      <xdr:row>1</xdr:row>
      <xdr:rowOff>111243</xdr:rowOff>
    </xdr:from>
    <xdr:to>
      <xdr:col>2</xdr:col>
      <xdr:colOff>840639</xdr:colOff>
      <xdr:row>1</xdr:row>
      <xdr:rowOff>520411</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0367" y="371016"/>
          <a:ext cx="1781477"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xdr:row>
      <xdr:rowOff>119903</xdr:rowOff>
    </xdr:from>
    <xdr:to>
      <xdr:col>2</xdr:col>
      <xdr:colOff>840640</xdr:colOff>
      <xdr:row>1</xdr:row>
      <xdr:rowOff>529071</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9868" y="414312"/>
          <a:ext cx="2162477"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337705</xdr:colOff>
      <xdr:row>1</xdr:row>
      <xdr:rowOff>154540</xdr:rowOff>
    </xdr:from>
    <xdr:to>
      <xdr:col>2</xdr:col>
      <xdr:colOff>476958</xdr:colOff>
      <xdr:row>1</xdr:row>
      <xdr:rowOff>563708</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8705" y="362358"/>
          <a:ext cx="1619958"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42"/>
  <sheetViews>
    <sheetView tabSelected="1" topLeftCell="L3" zoomScale="110" zoomScaleNormal="110" workbookViewId="0">
      <selection activeCell="W25" sqref="W25"/>
    </sheetView>
  </sheetViews>
  <sheetFormatPr baseColWidth="10" defaultRowHeight="12.75" outlineLevelCol="1" x14ac:dyDescent="0.2"/>
  <cols>
    <col min="1" max="1" width="5.7109375" style="1" customWidth="1"/>
    <col min="2" max="2" width="23.42578125" style="1" customWidth="1"/>
    <col min="3" max="3" width="28" style="1" customWidth="1"/>
    <col min="4" max="4" width="14.140625" style="1" customWidth="1"/>
    <col min="5" max="5" width="13.7109375" style="1" customWidth="1"/>
    <col min="6" max="6" width="3.140625" style="1" customWidth="1"/>
    <col min="7" max="7" width="16.140625" style="1" customWidth="1"/>
    <col min="8" max="8" width="3.140625" style="1" customWidth="1"/>
    <col min="9" max="9" width="16.140625" style="1" customWidth="1"/>
    <col min="10" max="10" width="3.140625" style="1" customWidth="1"/>
    <col min="11" max="11" width="16.28515625" style="1" customWidth="1"/>
    <col min="12" max="12" width="3.140625" style="1" customWidth="1"/>
    <col min="13" max="17" width="13.28515625" style="1" customWidth="1" outlineLevel="1"/>
    <col min="18" max="18" width="3.140625" style="1" customWidth="1" outlineLevel="1"/>
    <col min="19" max="21" width="11.42578125" style="1"/>
    <col min="22" max="22" width="14.42578125" style="1" customWidth="1"/>
    <col min="23" max="16384" width="11.42578125" style="1"/>
  </cols>
  <sheetData>
    <row r="1" spans="1:22" ht="20.25" customHeight="1" thickBot="1" x14ac:dyDescent="0.25">
      <c r="A1" s="72" t="s">
        <v>7</v>
      </c>
      <c r="B1" s="73"/>
      <c r="C1" s="74"/>
      <c r="D1" s="74"/>
      <c r="E1" s="74"/>
      <c r="F1" s="74"/>
      <c r="G1" s="74"/>
      <c r="H1" s="74"/>
      <c r="I1" s="74"/>
      <c r="J1" s="74"/>
      <c r="K1" s="74"/>
      <c r="L1" s="74"/>
      <c r="M1" s="74"/>
      <c r="N1" s="74"/>
      <c r="O1" s="74"/>
      <c r="P1" s="74"/>
      <c r="Q1" s="74"/>
      <c r="R1" s="74"/>
      <c r="S1" s="74"/>
      <c r="T1" s="74"/>
      <c r="U1" s="74"/>
      <c r="V1" s="75"/>
    </row>
    <row r="2" spans="1:22" ht="49.5" customHeight="1" thickBot="1" x14ac:dyDescent="0.25">
      <c r="A2" s="76"/>
      <c r="B2" s="77"/>
      <c r="C2" s="78"/>
      <c r="D2" s="79" t="s">
        <v>31</v>
      </c>
      <c r="E2" s="79"/>
      <c r="F2" s="79"/>
      <c r="G2" s="79"/>
      <c r="H2" s="79"/>
      <c r="I2" s="79"/>
      <c r="J2" s="79"/>
      <c r="K2" s="79"/>
      <c r="L2" s="79"/>
      <c r="M2" s="79"/>
      <c r="N2" s="79"/>
      <c r="O2" s="79"/>
      <c r="P2" s="79"/>
      <c r="Q2" s="79"/>
      <c r="R2" s="79"/>
      <c r="S2" s="79"/>
      <c r="T2" s="79"/>
      <c r="U2" s="79"/>
      <c r="V2" s="80"/>
    </row>
    <row r="3" spans="1:22" ht="41.25" thickBot="1" x14ac:dyDescent="0.3">
      <c r="A3" s="84" t="s">
        <v>8</v>
      </c>
      <c r="B3" s="85"/>
      <c r="C3" s="85"/>
      <c r="D3" s="85"/>
      <c r="E3" s="86"/>
      <c r="F3" s="3"/>
      <c r="G3" s="16" t="s">
        <v>37</v>
      </c>
      <c r="H3" s="4"/>
      <c r="I3" s="16" t="s">
        <v>38</v>
      </c>
      <c r="J3" s="4"/>
      <c r="K3" s="16" t="s">
        <v>49</v>
      </c>
      <c r="L3" s="4"/>
      <c r="M3" s="32" t="s">
        <v>13</v>
      </c>
      <c r="N3" s="33" t="s">
        <v>14</v>
      </c>
      <c r="O3" s="34" t="s">
        <v>15</v>
      </c>
      <c r="P3" s="34" t="s">
        <v>16</v>
      </c>
      <c r="Q3" s="35" t="s">
        <v>17</v>
      </c>
      <c r="R3" s="4"/>
      <c r="S3" s="67" t="s">
        <v>9</v>
      </c>
      <c r="T3" s="68"/>
      <c r="U3" s="68"/>
      <c r="V3" s="69"/>
    </row>
    <row r="4" spans="1:22" s="2" customFormat="1" ht="43.5" customHeight="1" thickBot="1" x14ac:dyDescent="0.3">
      <c r="A4" s="54" t="s">
        <v>0</v>
      </c>
      <c r="B4" s="54" t="s">
        <v>39</v>
      </c>
      <c r="C4" s="54" t="s">
        <v>28</v>
      </c>
      <c r="D4" s="54" t="s">
        <v>5</v>
      </c>
      <c r="E4" s="54" t="s">
        <v>21</v>
      </c>
      <c r="G4" s="87" t="s">
        <v>4</v>
      </c>
      <c r="I4" s="88" t="s">
        <v>4</v>
      </c>
      <c r="K4" s="51" t="s">
        <v>4</v>
      </c>
      <c r="M4" s="36" t="s">
        <v>4</v>
      </c>
      <c r="N4" s="37" t="s">
        <v>4</v>
      </c>
      <c r="O4" s="37" t="s">
        <v>4</v>
      </c>
      <c r="P4" s="38" t="s">
        <v>18</v>
      </c>
      <c r="Q4" s="39" t="s">
        <v>4</v>
      </c>
      <c r="S4" s="36" t="s">
        <v>4</v>
      </c>
      <c r="T4" s="37" t="s">
        <v>1</v>
      </c>
      <c r="U4" s="37" t="s">
        <v>2</v>
      </c>
      <c r="V4" s="39" t="s">
        <v>6</v>
      </c>
    </row>
    <row r="5" spans="1:22" s="2" customFormat="1" ht="13.5" x14ac:dyDescent="0.25">
      <c r="A5" s="102">
        <v>1</v>
      </c>
      <c r="B5" s="103" t="s">
        <v>34</v>
      </c>
      <c r="C5" s="104" t="s">
        <v>32</v>
      </c>
      <c r="D5" s="105" t="s">
        <v>36</v>
      </c>
      <c r="E5" s="106">
        <v>1</v>
      </c>
      <c r="G5" s="100">
        <v>16089</v>
      </c>
      <c r="I5" s="97">
        <v>15900</v>
      </c>
      <c r="K5" s="131">
        <v>15900</v>
      </c>
      <c r="M5" s="89">
        <f>ROUND(MIN(G5,I5,K5),0)</f>
        <v>15900</v>
      </c>
      <c r="N5" s="90">
        <f t="shared" ref="N5:N26" si="0">ROUND(AVERAGE(G5,I5),0)</f>
        <v>15995</v>
      </c>
      <c r="O5" s="90">
        <f>+MAX(G5,I5)</f>
        <v>16089</v>
      </c>
      <c r="P5" s="91">
        <f>+(O5/M5)-1</f>
        <v>1.1886792452830086E-2</v>
      </c>
      <c r="Q5" s="92">
        <f>+ROUND(AVERAGE(M5,N5),0)</f>
        <v>15948</v>
      </c>
      <c r="S5" s="117">
        <f>+N5</f>
        <v>15995</v>
      </c>
      <c r="T5" s="118">
        <v>0</v>
      </c>
      <c r="U5" s="119">
        <f>+T5+S5</f>
        <v>15995</v>
      </c>
      <c r="V5" s="120">
        <f>+U5*E5</f>
        <v>15995</v>
      </c>
    </row>
    <row r="6" spans="1:22" s="2" customFormat="1" ht="13.5" x14ac:dyDescent="0.25">
      <c r="A6" s="107"/>
      <c r="B6" s="108"/>
      <c r="C6" s="109" t="s">
        <v>33</v>
      </c>
      <c r="D6" s="110" t="s">
        <v>36</v>
      </c>
      <c r="E6" s="111">
        <v>1</v>
      </c>
      <c r="G6" s="50">
        <v>11364</v>
      </c>
      <c r="I6" s="98">
        <v>11140</v>
      </c>
      <c r="K6" s="131">
        <v>11140</v>
      </c>
      <c r="M6" s="40">
        <f t="shared" ref="M6:M26" si="1">ROUND(MIN(G6,I6,K6),0)</f>
        <v>11140</v>
      </c>
      <c r="N6" s="41">
        <f t="shared" si="0"/>
        <v>11252</v>
      </c>
      <c r="O6" s="41">
        <f t="shared" ref="O6:O26" si="2">+MAX(G6,I6)</f>
        <v>11364</v>
      </c>
      <c r="P6" s="42">
        <f t="shared" ref="P6:P26" si="3">+(O6/M6)-1</f>
        <v>2.0107719928186718E-2</v>
      </c>
      <c r="Q6" s="43">
        <f t="shared" ref="Q6:Q26" si="4">+ROUND(AVERAGE(M6,N6),0)</f>
        <v>11196</v>
      </c>
      <c r="S6" s="117">
        <f t="shared" ref="S6:S26" si="5">+N6</f>
        <v>11252</v>
      </c>
      <c r="T6" s="119">
        <v>0</v>
      </c>
      <c r="U6" s="119">
        <f t="shared" ref="U6:U26" si="6">+T6+S6</f>
        <v>11252</v>
      </c>
      <c r="V6" s="120">
        <f t="shared" ref="V6:V26" si="7">+U6*E6</f>
        <v>11252</v>
      </c>
    </row>
    <row r="7" spans="1:22" s="2" customFormat="1" ht="13.5" x14ac:dyDescent="0.25">
      <c r="A7" s="107">
        <v>2</v>
      </c>
      <c r="B7" s="108" t="s">
        <v>35</v>
      </c>
      <c r="C7" s="109" t="s">
        <v>32</v>
      </c>
      <c r="D7" s="110" t="s">
        <v>36</v>
      </c>
      <c r="E7" s="111">
        <v>1</v>
      </c>
      <c r="G7" s="50">
        <v>16150</v>
      </c>
      <c r="I7" s="98">
        <v>16500</v>
      </c>
      <c r="K7" s="131">
        <v>16545</v>
      </c>
      <c r="M7" s="40">
        <f t="shared" si="1"/>
        <v>16150</v>
      </c>
      <c r="N7" s="41">
        <f t="shared" si="0"/>
        <v>16325</v>
      </c>
      <c r="O7" s="41">
        <f t="shared" si="2"/>
        <v>16500</v>
      </c>
      <c r="P7" s="42">
        <f t="shared" si="3"/>
        <v>2.1671826625387025E-2</v>
      </c>
      <c r="Q7" s="43">
        <f t="shared" si="4"/>
        <v>16238</v>
      </c>
      <c r="S7" s="117">
        <f t="shared" si="5"/>
        <v>16325</v>
      </c>
      <c r="T7" s="119">
        <v>0</v>
      </c>
      <c r="U7" s="119">
        <f t="shared" si="6"/>
        <v>16325</v>
      </c>
      <c r="V7" s="120">
        <f t="shared" si="7"/>
        <v>16325</v>
      </c>
    </row>
    <row r="8" spans="1:22" s="2" customFormat="1" ht="13.5" x14ac:dyDescent="0.25">
      <c r="A8" s="107"/>
      <c r="B8" s="108"/>
      <c r="C8" s="109" t="s">
        <v>33</v>
      </c>
      <c r="D8" s="110" t="s">
        <v>36</v>
      </c>
      <c r="E8" s="111">
        <v>1</v>
      </c>
      <c r="G8" s="50">
        <v>11500</v>
      </c>
      <c r="I8" s="98">
        <v>11850</v>
      </c>
      <c r="K8" s="131">
        <v>11895</v>
      </c>
      <c r="M8" s="40">
        <f t="shared" si="1"/>
        <v>11500</v>
      </c>
      <c r="N8" s="41">
        <f t="shared" si="0"/>
        <v>11675</v>
      </c>
      <c r="O8" s="41">
        <f t="shared" si="2"/>
        <v>11850</v>
      </c>
      <c r="P8" s="42">
        <f t="shared" si="3"/>
        <v>3.0434782608695699E-2</v>
      </c>
      <c r="Q8" s="43">
        <f t="shared" si="4"/>
        <v>11588</v>
      </c>
      <c r="S8" s="117">
        <f t="shared" si="5"/>
        <v>11675</v>
      </c>
      <c r="T8" s="119">
        <v>0</v>
      </c>
      <c r="U8" s="119">
        <f t="shared" si="6"/>
        <v>11675</v>
      </c>
      <c r="V8" s="120">
        <f t="shared" si="7"/>
        <v>11675</v>
      </c>
    </row>
    <row r="9" spans="1:22" s="2" customFormat="1" ht="13.5" x14ac:dyDescent="0.25">
      <c r="A9" s="107">
        <v>3</v>
      </c>
      <c r="B9" s="108" t="s">
        <v>40</v>
      </c>
      <c r="C9" s="109" t="s">
        <v>32</v>
      </c>
      <c r="D9" s="110" t="s">
        <v>36</v>
      </c>
      <c r="E9" s="111">
        <v>1</v>
      </c>
      <c r="G9" s="50">
        <v>16230</v>
      </c>
      <c r="I9" s="98">
        <v>16580</v>
      </c>
      <c r="K9" s="131">
        <v>16615</v>
      </c>
      <c r="M9" s="40">
        <f t="shared" si="1"/>
        <v>16230</v>
      </c>
      <c r="N9" s="41">
        <f t="shared" si="0"/>
        <v>16405</v>
      </c>
      <c r="O9" s="41">
        <f t="shared" si="2"/>
        <v>16580</v>
      </c>
      <c r="P9" s="42">
        <f t="shared" si="3"/>
        <v>2.1565003080714629E-2</v>
      </c>
      <c r="Q9" s="43">
        <f t="shared" si="4"/>
        <v>16318</v>
      </c>
      <c r="S9" s="117">
        <f t="shared" si="5"/>
        <v>16405</v>
      </c>
      <c r="T9" s="119">
        <v>0</v>
      </c>
      <c r="U9" s="119">
        <f t="shared" si="6"/>
        <v>16405</v>
      </c>
      <c r="V9" s="120">
        <f t="shared" si="7"/>
        <v>16405</v>
      </c>
    </row>
    <row r="10" spans="1:22" s="2" customFormat="1" ht="13.5" x14ac:dyDescent="0.25">
      <c r="A10" s="107"/>
      <c r="B10" s="108"/>
      <c r="C10" s="109" t="s">
        <v>33</v>
      </c>
      <c r="D10" s="110" t="s">
        <v>36</v>
      </c>
      <c r="E10" s="111">
        <v>1</v>
      </c>
      <c r="G10" s="50">
        <v>11350</v>
      </c>
      <c r="I10" s="98">
        <v>11700</v>
      </c>
      <c r="K10" s="131">
        <v>11735</v>
      </c>
      <c r="M10" s="40">
        <f t="shared" si="1"/>
        <v>11350</v>
      </c>
      <c r="N10" s="41">
        <f t="shared" si="0"/>
        <v>11525</v>
      </c>
      <c r="O10" s="41">
        <f t="shared" si="2"/>
        <v>11700</v>
      </c>
      <c r="P10" s="42">
        <f t="shared" si="3"/>
        <v>3.0837004405286361E-2</v>
      </c>
      <c r="Q10" s="43">
        <f t="shared" si="4"/>
        <v>11438</v>
      </c>
      <c r="S10" s="117">
        <f t="shared" si="5"/>
        <v>11525</v>
      </c>
      <c r="T10" s="119">
        <v>0</v>
      </c>
      <c r="U10" s="119">
        <f t="shared" si="6"/>
        <v>11525</v>
      </c>
      <c r="V10" s="120">
        <f t="shared" si="7"/>
        <v>11525</v>
      </c>
    </row>
    <row r="11" spans="1:22" s="2" customFormat="1" ht="13.5" x14ac:dyDescent="0.25">
      <c r="A11" s="107">
        <v>4</v>
      </c>
      <c r="B11" s="108" t="s">
        <v>41</v>
      </c>
      <c r="C11" s="109" t="s">
        <v>32</v>
      </c>
      <c r="D11" s="110" t="s">
        <v>36</v>
      </c>
      <c r="E11" s="111">
        <v>1</v>
      </c>
      <c r="G11" s="50">
        <v>16050</v>
      </c>
      <c r="I11" s="98">
        <v>16320</v>
      </c>
      <c r="K11" s="131">
        <v>16361</v>
      </c>
      <c r="M11" s="40">
        <f t="shared" si="1"/>
        <v>16050</v>
      </c>
      <c r="N11" s="41">
        <f t="shared" si="0"/>
        <v>16185</v>
      </c>
      <c r="O11" s="41">
        <f t="shared" si="2"/>
        <v>16320</v>
      </c>
      <c r="P11" s="42">
        <f t="shared" si="3"/>
        <v>1.6822429906542036E-2</v>
      </c>
      <c r="Q11" s="43">
        <f t="shared" si="4"/>
        <v>16118</v>
      </c>
      <c r="S11" s="117">
        <f t="shared" si="5"/>
        <v>16185</v>
      </c>
      <c r="T11" s="119">
        <v>0</v>
      </c>
      <c r="U11" s="119">
        <f t="shared" si="6"/>
        <v>16185</v>
      </c>
      <c r="V11" s="120">
        <f t="shared" si="7"/>
        <v>16185</v>
      </c>
    </row>
    <row r="12" spans="1:22" s="2" customFormat="1" ht="13.5" x14ac:dyDescent="0.25">
      <c r="A12" s="107"/>
      <c r="B12" s="108"/>
      <c r="C12" s="109" t="s">
        <v>33</v>
      </c>
      <c r="D12" s="110" t="s">
        <v>36</v>
      </c>
      <c r="E12" s="111">
        <v>1</v>
      </c>
      <c r="G12" s="50">
        <v>10820</v>
      </c>
      <c r="I12" s="98">
        <v>11090</v>
      </c>
      <c r="K12" s="131">
        <v>11131</v>
      </c>
      <c r="M12" s="40">
        <f t="shared" si="1"/>
        <v>10820</v>
      </c>
      <c r="N12" s="41">
        <f t="shared" si="0"/>
        <v>10955</v>
      </c>
      <c r="O12" s="41">
        <f t="shared" si="2"/>
        <v>11090</v>
      </c>
      <c r="P12" s="42">
        <f t="shared" si="3"/>
        <v>2.4953789279112737E-2</v>
      </c>
      <c r="Q12" s="43">
        <f t="shared" si="4"/>
        <v>10888</v>
      </c>
      <c r="S12" s="117">
        <f t="shared" si="5"/>
        <v>10955</v>
      </c>
      <c r="T12" s="119">
        <v>0</v>
      </c>
      <c r="U12" s="119">
        <f t="shared" si="6"/>
        <v>10955</v>
      </c>
      <c r="V12" s="120">
        <f t="shared" si="7"/>
        <v>10955</v>
      </c>
    </row>
    <row r="13" spans="1:22" s="2" customFormat="1" ht="13.5" x14ac:dyDescent="0.25">
      <c r="A13" s="107">
        <v>5</v>
      </c>
      <c r="B13" s="108" t="s">
        <v>42</v>
      </c>
      <c r="C13" s="109" t="s">
        <v>32</v>
      </c>
      <c r="D13" s="110" t="s">
        <v>36</v>
      </c>
      <c r="E13" s="111">
        <v>1</v>
      </c>
      <c r="G13" s="50">
        <v>16480</v>
      </c>
      <c r="I13" s="98">
        <v>16820</v>
      </c>
      <c r="K13" s="131">
        <v>16848</v>
      </c>
      <c r="M13" s="40">
        <f t="shared" si="1"/>
        <v>16480</v>
      </c>
      <c r="N13" s="41">
        <f t="shared" si="0"/>
        <v>16650</v>
      </c>
      <c r="O13" s="41">
        <f t="shared" si="2"/>
        <v>16820</v>
      </c>
      <c r="P13" s="42">
        <f t="shared" si="3"/>
        <v>2.0631067961164984E-2</v>
      </c>
      <c r="Q13" s="43">
        <f t="shared" si="4"/>
        <v>16565</v>
      </c>
      <c r="S13" s="117">
        <f t="shared" si="5"/>
        <v>16650</v>
      </c>
      <c r="T13" s="119">
        <v>0</v>
      </c>
      <c r="U13" s="119">
        <f t="shared" si="6"/>
        <v>16650</v>
      </c>
      <c r="V13" s="120">
        <f t="shared" si="7"/>
        <v>16650</v>
      </c>
    </row>
    <row r="14" spans="1:22" s="2" customFormat="1" ht="13.5" x14ac:dyDescent="0.25">
      <c r="A14" s="107"/>
      <c r="B14" s="108"/>
      <c r="C14" s="109" t="s">
        <v>33</v>
      </c>
      <c r="D14" s="110" t="s">
        <v>36</v>
      </c>
      <c r="E14" s="111">
        <v>1</v>
      </c>
      <c r="G14" s="50">
        <v>11690</v>
      </c>
      <c r="I14" s="98">
        <v>12040</v>
      </c>
      <c r="K14" s="131">
        <v>12068</v>
      </c>
      <c r="M14" s="40">
        <f t="shared" si="1"/>
        <v>11690</v>
      </c>
      <c r="N14" s="41">
        <f t="shared" si="0"/>
        <v>11865</v>
      </c>
      <c r="O14" s="41">
        <f t="shared" si="2"/>
        <v>12040</v>
      </c>
      <c r="P14" s="42">
        <f t="shared" si="3"/>
        <v>2.9940119760478945E-2</v>
      </c>
      <c r="Q14" s="43">
        <f t="shared" si="4"/>
        <v>11778</v>
      </c>
      <c r="S14" s="117">
        <f t="shared" si="5"/>
        <v>11865</v>
      </c>
      <c r="T14" s="119">
        <v>0</v>
      </c>
      <c r="U14" s="119">
        <f t="shared" si="6"/>
        <v>11865</v>
      </c>
      <c r="V14" s="120">
        <f t="shared" si="7"/>
        <v>11865</v>
      </c>
    </row>
    <row r="15" spans="1:22" s="2" customFormat="1" ht="13.5" x14ac:dyDescent="0.25">
      <c r="A15" s="107">
        <v>6</v>
      </c>
      <c r="B15" s="108" t="s">
        <v>43</v>
      </c>
      <c r="C15" s="109" t="s">
        <v>32</v>
      </c>
      <c r="D15" s="110" t="s">
        <v>36</v>
      </c>
      <c r="E15" s="111">
        <v>1</v>
      </c>
      <c r="G15" s="50">
        <v>16170</v>
      </c>
      <c r="I15" s="98">
        <v>16340</v>
      </c>
      <c r="K15" s="131">
        <v>16320</v>
      </c>
      <c r="M15" s="40">
        <f t="shared" si="1"/>
        <v>16170</v>
      </c>
      <c r="N15" s="41">
        <f t="shared" si="0"/>
        <v>16255</v>
      </c>
      <c r="O15" s="41">
        <f t="shared" si="2"/>
        <v>16340</v>
      </c>
      <c r="P15" s="42">
        <f t="shared" si="3"/>
        <v>1.0513296227582014E-2</v>
      </c>
      <c r="Q15" s="43">
        <f t="shared" si="4"/>
        <v>16213</v>
      </c>
      <c r="S15" s="117">
        <f t="shared" si="5"/>
        <v>16255</v>
      </c>
      <c r="T15" s="119">
        <v>0</v>
      </c>
      <c r="U15" s="119">
        <f t="shared" si="6"/>
        <v>16255</v>
      </c>
      <c r="V15" s="120">
        <f t="shared" si="7"/>
        <v>16255</v>
      </c>
    </row>
    <row r="16" spans="1:22" s="2" customFormat="1" ht="13.5" x14ac:dyDescent="0.25">
      <c r="A16" s="107"/>
      <c r="B16" s="108"/>
      <c r="C16" s="109" t="s">
        <v>33</v>
      </c>
      <c r="D16" s="110" t="s">
        <v>36</v>
      </c>
      <c r="E16" s="111">
        <v>1</v>
      </c>
      <c r="G16" s="50">
        <v>11440</v>
      </c>
      <c r="I16" s="98">
        <v>11590</v>
      </c>
      <c r="K16" s="131">
        <v>11570</v>
      </c>
      <c r="M16" s="40">
        <f t="shared" si="1"/>
        <v>11440</v>
      </c>
      <c r="N16" s="41">
        <f t="shared" si="0"/>
        <v>11515</v>
      </c>
      <c r="O16" s="41">
        <f t="shared" si="2"/>
        <v>11590</v>
      </c>
      <c r="P16" s="42">
        <f t="shared" si="3"/>
        <v>1.3111888111888126E-2</v>
      </c>
      <c r="Q16" s="43">
        <f t="shared" si="4"/>
        <v>11478</v>
      </c>
      <c r="S16" s="117">
        <f t="shared" si="5"/>
        <v>11515</v>
      </c>
      <c r="T16" s="119">
        <v>0</v>
      </c>
      <c r="U16" s="119">
        <f t="shared" si="6"/>
        <v>11515</v>
      </c>
      <c r="V16" s="120">
        <f t="shared" si="7"/>
        <v>11515</v>
      </c>
    </row>
    <row r="17" spans="1:22" s="2" customFormat="1" ht="13.5" x14ac:dyDescent="0.25">
      <c r="A17" s="107">
        <v>7</v>
      </c>
      <c r="B17" s="108" t="s">
        <v>44</v>
      </c>
      <c r="C17" s="109" t="s">
        <v>32</v>
      </c>
      <c r="D17" s="110" t="s">
        <v>36</v>
      </c>
      <c r="E17" s="111">
        <v>1</v>
      </c>
      <c r="G17" s="50">
        <v>16590</v>
      </c>
      <c r="I17" s="98">
        <v>16510</v>
      </c>
      <c r="K17" s="131">
        <v>16527</v>
      </c>
      <c r="M17" s="40">
        <f t="shared" si="1"/>
        <v>16510</v>
      </c>
      <c r="N17" s="41">
        <f t="shared" si="0"/>
        <v>16550</v>
      </c>
      <c r="O17" s="41">
        <f t="shared" si="2"/>
        <v>16590</v>
      </c>
      <c r="P17" s="42">
        <f t="shared" si="3"/>
        <v>4.8455481526348265E-3</v>
      </c>
      <c r="Q17" s="43">
        <f t="shared" si="4"/>
        <v>16530</v>
      </c>
      <c r="S17" s="117">
        <f t="shared" si="5"/>
        <v>16550</v>
      </c>
      <c r="T17" s="119">
        <v>0</v>
      </c>
      <c r="U17" s="119">
        <f t="shared" si="6"/>
        <v>16550</v>
      </c>
      <c r="V17" s="120">
        <f t="shared" si="7"/>
        <v>16550</v>
      </c>
    </row>
    <row r="18" spans="1:22" s="2" customFormat="1" ht="13.5" x14ac:dyDescent="0.25">
      <c r="A18" s="107"/>
      <c r="B18" s="108"/>
      <c r="C18" s="109" t="s">
        <v>33</v>
      </c>
      <c r="D18" s="110" t="s">
        <v>36</v>
      </c>
      <c r="E18" s="111">
        <v>1</v>
      </c>
      <c r="G18" s="50">
        <v>11590</v>
      </c>
      <c r="I18" s="98">
        <v>11610</v>
      </c>
      <c r="K18" s="131">
        <v>11627</v>
      </c>
      <c r="M18" s="40">
        <f t="shared" si="1"/>
        <v>11590</v>
      </c>
      <c r="N18" s="41">
        <f t="shared" si="0"/>
        <v>11600</v>
      </c>
      <c r="O18" s="41">
        <f t="shared" si="2"/>
        <v>11610</v>
      </c>
      <c r="P18" s="42">
        <f t="shared" si="3"/>
        <v>1.7256255392579245E-3</v>
      </c>
      <c r="Q18" s="43">
        <f t="shared" si="4"/>
        <v>11595</v>
      </c>
      <c r="S18" s="117">
        <f t="shared" si="5"/>
        <v>11600</v>
      </c>
      <c r="T18" s="119">
        <v>0</v>
      </c>
      <c r="U18" s="119">
        <f t="shared" si="6"/>
        <v>11600</v>
      </c>
      <c r="V18" s="120">
        <f t="shared" si="7"/>
        <v>11600</v>
      </c>
    </row>
    <row r="19" spans="1:22" s="2" customFormat="1" ht="13.5" x14ac:dyDescent="0.25">
      <c r="A19" s="107">
        <v>8</v>
      </c>
      <c r="B19" s="108" t="s">
        <v>45</v>
      </c>
      <c r="C19" s="109" t="s">
        <v>32</v>
      </c>
      <c r="D19" s="110" t="s">
        <v>36</v>
      </c>
      <c r="E19" s="111">
        <v>1</v>
      </c>
      <c r="G19" s="50">
        <v>16260</v>
      </c>
      <c r="I19" s="98">
        <v>16540</v>
      </c>
      <c r="K19" s="131">
        <v>16514</v>
      </c>
      <c r="M19" s="40">
        <f t="shared" si="1"/>
        <v>16260</v>
      </c>
      <c r="N19" s="41">
        <f t="shared" si="0"/>
        <v>16400</v>
      </c>
      <c r="O19" s="41">
        <f t="shared" si="2"/>
        <v>16540</v>
      </c>
      <c r="P19" s="42">
        <f t="shared" si="3"/>
        <v>1.7220172201722006E-2</v>
      </c>
      <c r="Q19" s="43">
        <f t="shared" si="4"/>
        <v>16330</v>
      </c>
      <c r="S19" s="117">
        <f t="shared" si="5"/>
        <v>16400</v>
      </c>
      <c r="T19" s="119">
        <v>0</v>
      </c>
      <c r="U19" s="119">
        <f t="shared" si="6"/>
        <v>16400</v>
      </c>
      <c r="V19" s="120">
        <f t="shared" si="7"/>
        <v>16400</v>
      </c>
    </row>
    <row r="20" spans="1:22" s="2" customFormat="1" ht="13.5" x14ac:dyDescent="0.25">
      <c r="A20" s="107"/>
      <c r="B20" s="108"/>
      <c r="C20" s="109" t="s">
        <v>33</v>
      </c>
      <c r="D20" s="110" t="s">
        <v>36</v>
      </c>
      <c r="E20" s="111">
        <v>1</v>
      </c>
      <c r="G20" s="50">
        <v>11590</v>
      </c>
      <c r="I20" s="98">
        <v>11870</v>
      </c>
      <c r="K20" s="131">
        <v>11844</v>
      </c>
      <c r="M20" s="40">
        <f t="shared" si="1"/>
        <v>11590</v>
      </c>
      <c r="N20" s="41">
        <f t="shared" si="0"/>
        <v>11730</v>
      </c>
      <c r="O20" s="41">
        <f t="shared" si="2"/>
        <v>11870</v>
      </c>
      <c r="P20" s="42">
        <f t="shared" si="3"/>
        <v>2.4158757549611831E-2</v>
      </c>
      <c r="Q20" s="43">
        <f t="shared" si="4"/>
        <v>11660</v>
      </c>
      <c r="S20" s="117">
        <f t="shared" si="5"/>
        <v>11730</v>
      </c>
      <c r="T20" s="119">
        <v>0</v>
      </c>
      <c r="U20" s="119">
        <f t="shared" si="6"/>
        <v>11730</v>
      </c>
      <c r="V20" s="120">
        <f t="shared" si="7"/>
        <v>11730</v>
      </c>
    </row>
    <row r="21" spans="1:22" s="2" customFormat="1" ht="13.5" x14ac:dyDescent="0.25">
      <c r="A21" s="107">
        <v>9</v>
      </c>
      <c r="B21" s="108" t="s">
        <v>46</v>
      </c>
      <c r="C21" s="109" t="s">
        <v>32</v>
      </c>
      <c r="D21" s="110" t="s">
        <v>36</v>
      </c>
      <c r="E21" s="111">
        <v>1</v>
      </c>
      <c r="G21" s="50">
        <v>16180</v>
      </c>
      <c r="I21" s="98">
        <v>16610</v>
      </c>
      <c r="K21" s="131">
        <v>16652</v>
      </c>
      <c r="M21" s="40">
        <f t="shared" si="1"/>
        <v>16180</v>
      </c>
      <c r="N21" s="41">
        <f t="shared" si="0"/>
        <v>16395</v>
      </c>
      <c r="O21" s="41">
        <f t="shared" si="2"/>
        <v>16610</v>
      </c>
      <c r="P21" s="42">
        <f t="shared" si="3"/>
        <v>2.6576019777503124E-2</v>
      </c>
      <c r="Q21" s="43">
        <f t="shared" si="4"/>
        <v>16288</v>
      </c>
      <c r="S21" s="117">
        <f t="shared" si="5"/>
        <v>16395</v>
      </c>
      <c r="T21" s="119">
        <v>0</v>
      </c>
      <c r="U21" s="119">
        <f t="shared" si="6"/>
        <v>16395</v>
      </c>
      <c r="V21" s="120">
        <f t="shared" si="7"/>
        <v>16395</v>
      </c>
    </row>
    <row r="22" spans="1:22" s="2" customFormat="1" ht="13.5" x14ac:dyDescent="0.25">
      <c r="A22" s="107"/>
      <c r="B22" s="108"/>
      <c r="C22" s="109" t="s">
        <v>33</v>
      </c>
      <c r="D22" s="110" t="s">
        <v>36</v>
      </c>
      <c r="E22" s="111">
        <v>1</v>
      </c>
      <c r="G22" s="50">
        <v>11050</v>
      </c>
      <c r="I22" s="98">
        <v>11990</v>
      </c>
      <c r="K22" s="131">
        <v>12032</v>
      </c>
      <c r="M22" s="40">
        <f t="shared" si="1"/>
        <v>11050</v>
      </c>
      <c r="N22" s="41">
        <f t="shared" si="0"/>
        <v>11520</v>
      </c>
      <c r="O22" s="41">
        <f t="shared" si="2"/>
        <v>11990</v>
      </c>
      <c r="P22" s="42">
        <f t="shared" si="3"/>
        <v>8.5067873303167341E-2</v>
      </c>
      <c r="Q22" s="43">
        <f t="shared" si="4"/>
        <v>11285</v>
      </c>
      <c r="S22" s="117">
        <f t="shared" si="5"/>
        <v>11520</v>
      </c>
      <c r="T22" s="119">
        <v>0</v>
      </c>
      <c r="U22" s="119">
        <f t="shared" si="6"/>
        <v>11520</v>
      </c>
      <c r="V22" s="120">
        <f t="shared" si="7"/>
        <v>11520</v>
      </c>
    </row>
    <row r="23" spans="1:22" s="2" customFormat="1" ht="13.5" x14ac:dyDescent="0.25">
      <c r="A23" s="107">
        <v>10</v>
      </c>
      <c r="B23" s="108" t="s">
        <v>47</v>
      </c>
      <c r="C23" s="109" t="s">
        <v>32</v>
      </c>
      <c r="D23" s="110" t="s">
        <v>36</v>
      </c>
      <c r="E23" s="111">
        <v>1</v>
      </c>
      <c r="G23" s="50">
        <v>15800</v>
      </c>
      <c r="I23" s="98">
        <v>16290</v>
      </c>
      <c r="K23" s="131">
        <v>16288</v>
      </c>
      <c r="M23" s="40">
        <f t="shared" si="1"/>
        <v>15800</v>
      </c>
      <c r="N23" s="41">
        <f t="shared" si="0"/>
        <v>16045</v>
      </c>
      <c r="O23" s="41">
        <f t="shared" si="2"/>
        <v>16290</v>
      </c>
      <c r="P23" s="42">
        <f t="shared" si="3"/>
        <v>3.1012658227848044E-2</v>
      </c>
      <c r="Q23" s="43">
        <f t="shared" si="4"/>
        <v>15923</v>
      </c>
      <c r="S23" s="117">
        <f t="shared" si="5"/>
        <v>16045</v>
      </c>
      <c r="T23" s="119">
        <v>0</v>
      </c>
      <c r="U23" s="119">
        <f t="shared" si="6"/>
        <v>16045</v>
      </c>
      <c r="V23" s="120">
        <f t="shared" si="7"/>
        <v>16045</v>
      </c>
    </row>
    <row r="24" spans="1:22" s="2" customFormat="1" ht="13.5" x14ac:dyDescent="0.25">
      <c r="A24" s="107"/>
      <c r="B24" s="108"/>
      <c r="C24" s="109" t="s">
        <v>33</v>
      </c>
      <c r="D24" s="110" t="s">
        <v>36</v>
      </c>
      <c r="E24" s="111">
        <v>1</v>
      </c>
      <c r="G24" s="50">
        <v>10670</v>
      </c>
      <c r="I24" s="98">
        <v>11600</v>
      </c>
      <c r="K24" s="131">
        <v>11598</v>
      </c>
      <c r="M24" s="40">
        <f t="shared" si="1"/>
        <v>10670</v>
      </c>
      <c r="N24" s="41">
        <f t="shared" si="0"/>
        <v>11135</v>
      </c>
      <c r="O24" s="41">
        <f t="shared" si="2"/>
        <v>11600</v>
      </c>
      <c r="P24" s="42">
        <f t="shared" si="3"/>
        <v>8.716026241799435E-2</v>
      </c>
      <c r="Q24" s="43">
        <f t="shared" si="4"/>
        <v>10903</v>
      </c>
      <c r="S24" s="117">
        <f t="shared" si="5"/>
        <v>11135</v>
      </c>
      <c r="T24" s="119">
        <v>0</v>
      </c>
      <c r="U24" s="119">
        <f t="shared" si="6"/>
        <v>11135</v>
      </c>
      <c r="V24" s="120">
        <f t="shared" si="7"/>
        <v>11135</v>
      </c>
    </row>
    <row r="25" spans="1:22" s="2" customFormat="1" ht="13.5" x14ac:dyDescent="0.25">
      <c r="A25" s="107">
        <v>11</v>
      </c>
      <c r="B25" s="108" t="s">
        <v>48</v>
      </c>
      <c r="C25" s="109" t="s">
        <v>32</v>
      </c>
      <c r="D25" s="110" t="s">
        <v>36</v>
      </c>
      <c r="E25" s="111">
        <v>1</v>
      </c>
      <c r="G25" s="50">
        <v>15630</v>
      </c>
      <c r="I25" s="98">
        <v>16380</v>
      </c>
      <c r="K25" s="131">
        <v>16363</v>
      </c>
      <c r="M25" s="40">
        <f t="shared" si="1"/>
        <v>15630</v>
      </c>
      <c r="N25" s="41">
        <f t="shared" si="0"/>
        <v>16005</v>
      </c>
      <c r="O25" s="41">
        <f t="shared" si="2"/>
        <v>16380</v>
      </c>
      <c r="P25" s="42">
        <f t="shared" si="3"/>
        <v>4.7984644913627639E-2</v>
      </c>
      <c r="Q25" s="43">
        <f t="shared" si="4"/>
        <v>15818</v>
      </c>
      <c r="S25" s="117">
        <f t="shared" si="5"/>
        <v>16005</v>
      </c>
      <c r="T25" s="119">
        <v>0</v>
      </c>
      <c r="U25" s="119">
        <f t="shared" si="6"/>
        <v>16005</v>
      </c>
      <c r="V25" s="120">
        <f t="shared" si="7"/>
        <v>16005</v>
      </c>
    </row>
    <row r="26" spans="1:22" s="2" customFormat="1" ht="14.25" thickBot="1" x14ac:dyDescent="0.3">
      <c r="A26" s="112"/>
      <c r="B26" s="113"/>
      <c r="C26" s="114" t="s">
        <v>33</v>
      </c>
      <c r="D26" s="115" t="s">
        <v>36</v>
      </c>
      <c r="E26" s="116">
        <v>1</v>
      </c>
      <c r="G26" s="101">
        <v>10680</v>
      </c>
      <c r="I26" s="99">
        <v>11640</v>
      </c>
      <c r="K26" s="132">
        <v>11623</v>
      </c>
      <c r="M26" s="93">
        <f t="shared" si="1"/>
        <v>10680</v>
      </c>
      <c r="N26" s="94">
        <f t="shared" si="0"/>
        <v>11160</v>
      </c>
      <c r="O26" s="94">
        <f t="shared" si="2"/>
        <v>11640</v>
      </c>
      <c r="P26" s="95">
        <f t="shared" si="3"/>
        <v>8.98876404494382E-2</v>
      </c>
      <c r="Q26" s="96">
        <f t="shared" si="4"/>
        <v>10920</v>
      </c>
      <c r="S26" s="117">
        <f t="shared" si="5"/>
        <v>11160</v>
      </c>
      <c r="T26" s="121">
        <v>0</v>
      </c>
      <c r="U26" s="119">
        <f t="shared" si="6"/>
        <v>11160</v>
      </c>
      <c r="V26" s="120">
        <f t="shared" si="7"/>
        <v>11160</v>
      </c>
    </row>
    <row r="27" spans="1:22" ht="25.5" customHeight="1" thickBot="1" x14ac:dyDescent="0.25">
      <c r="A27" s="25" t="s">
        <v>3</v>
      </c>
      <c r="B27" s="52"/>
      <c r="C27" s="26"/>
      <c r="D27" s="26"/>
      <c r="E27" s="27"/>
      <c r="S27" s="22"/>
      <c r="T27" s="23"/>
      <c r="U27" s="23"/>
      <c r="V27" s="24">
        <f>SUM(V5:V26)</f>
        <v>305142</v>
      </c>
    </row>
    <row r="29" spans="1:22" s="5" customFormat="1" ht="16.5" x14ac:dyDescent="0.3">
      <c r="C29" s="6" t="s">
        <v>10</v>
      </c>
      <c r="D29" s="6"/>
      <c r="E29" s="7"/>
      <c r="F29" s="7"/>
      <c r="G29" s="7"/>
      <c r="H29" s="7"/>
      <c r="I29" s="7"/>
      <c r="J29" s="7"/>
      <c r="K29" s="7"/>
      <c r="L29" s="7"/>
      <c r="M29" s="7"/>
      <c r="N29" s="7"/>
      <c r="O29" s="7"/>
      <c r="P29" s="7"/>
      <c r="Q29" s="7"/>
      <c r="R29" s="7"/>
      <c r="S29" s="7"/>
      <c r="T29" s="7"/>
    </row>
    <row r="30" spans="1:22" s="5" customFormat="1" ht="30" customHeight="1" x14ac:dyDescent="0.3">
      <c r="C30" s="71" t="s">
        <v>25</v>
      </c>
      <c r="D30" s="71"/>
      <c r="E30" s="71"/>
      <c r="F30" s="71"/>
      <c r="G30" s="71"/>
      <c r="H30" s="13"/>
      <c r="I30" s="13"/>
      <c r="J30" s="13"/>
      <c r="K30" s="13"/>
      <c r="L30" s="13"/>
      <c r="M30" s="13"/>
      <c r="N30" s="13"/>
      <c r="O30" s="13"/>
      <c r="P30" s="13"/>
      <c r="Q30" s="13"/>
      <c r="R30" s="13"/>
      <c r="S30" s="13"/>
      <c r="T30" s="13"/>
    </row>
    <row r="31" spans="1:22" s="5" customFormat="1" ht="22.5" customHeight="1" x14ac:dyDescent="0.3">
      <c r="C31" s="71" t="s">
        <v>26</v>
      </c>
      <c r="D31" s="71"/>
      <c r="E31" s="71"/>
      <c r="F31" s="71"/>
      <c r="G31" s="71"/>
      <c r="H31" s="13"/>
      <c r="I31" s="13"/>
      <c r="J31" s="13"/>
      <c r="K31" s="13"/>
      <c r="L31" s="13"/>
      <c r="M31" s="13"/>
      <c r="N31" s="13"/>
      <c r="O31" s="13"/>
      <c r="P31" s="13"/>
      <c r="Q31" s="13"/>
      <c r="R31" s="13"/>
      <c r="S31" s="13"/>
      <c r="T31" s="13"/>
    </row>
    <row r="32" spans="1:22" s="5" customFormat="1" ht="57" customHeight="1" x14ac:dyDescent="0.3">
      <c r="C32" s="71" t="s">
        <v>23</v>
      </c>
      <c r="D32" s="71"/>
      <c r="E32" s="71"/>
      <c r="F32" s="71"/>
      <c r="G32" s="71"/>
      <c r="H32" s="13"/>
      <c r="I32" s="13"/>
      <c r="J32" s="13"/>
      <c r="K32" s="13"/>
      <c r="L32" s="13"/>
      <c r="M32" s="13"/>
      <c r="N32" s="13"/>
      <c r="O32" s="13"/>
      <c r="P32" s="13"/>
      <c r="Q32" s="13"/>
      <c r="R32" s="13"/>
      <c r="S32" s="13"/>
      <c r="T32" s="13"/>
    </row>
    <row r="33" spans="3:20" s="5" customFormat="1" ht="19.5" customHeight="1" x14ac:dyDescent="0.3">
      <c r="C33" s="70"/>
      <c r="D33" s="70"/>
      <c r="E33" s="70"/>
      <c r="F33" s="70"/>
      <c r="G33" s="7"/>
      <c r="H33" s="7"/>
      <c r="I33" s="7"/>
      <c r="J33" s="7"/>
      <c r="K33" s="7"/>
      <c r="L33" s="7"/>
      <c r="M33" s="7"/>
      <c r="N33" s="7"/>
      <c r="O33" s="7"/>
      <c r="P33" s="7"/>
      <c r="Q33" s="7"/>
      <c r="R33" s="7"/>
      <c r="S33" s="7"/>
      <c r="T33" s="7"/>
    </row>
    <row r="34" spans="3:20" s="5" customFormat="1" ht="16.5" x14ac:dyDescent="0.3">
      <c r="C34" s="58"/>
      <c r="D34" s="58"/>
      <c r="E34" s="8"/>
      <c r="F34" s="8"/>
      <c r="G34" s="7"/>
      <c r="H34" s="7"/>
      <c r="I34" s="7"/>
      <c r="J34" s="7"/>
      <c r="K34" s="7"/>
      <c r="L34" s="7"/>
      <c r="M34" s="7"/>
      <c r="N34" s="7"/>
      <c r="O34" s="7"/>
      <c r="P34" s="7"/>
      <c r="Q34" s="7"/>
      <c r="R34" s="7"/>
      <c r="S34" s="7"/>
      <c r="T34" s="7"/>
    </row>
    <row r="35" spans="3:20" s="5" customFormat="1" ht="16.5" x14ac:dyDescent="0.3">
      <c r="C35" s="4"/>
      <c r="D35" s="4"/>
      <c r="E35" s="4"/>
      <c r="F35" s="4"/>
      <c r="G35" s="9"/>
      <c r="H35" s="9"/>
      <c r="I35" s="9"/>
      <c r="J35" s="9"/>
      <c r="K35" s="9"/>
      <c r="L35" s="9"/>
      <c r="M35" s="9"/>
      <c r="N35" s="9"/>
      <c r="O35" s="9"/>
      <c r="P35" s="9"/>
      <c r="Q35" s="9"/>
      <c r="R35" s="9"/>
      <c r="S35" s="9"/>
      <c r="T35" s="9"/>
    </row>
    <row r="36" spans="3:20" s="5" customFormat="1" ht="16.5" x14ac:dyDescent="0.3">
      <c r="C36" s="4"/>
      <c r="D36" s="4"/>
      <c r="E36" s="4"/>
      <c r="F36" s="4"/>
      <c r="G36" s="9"/>
      <c r="H36" s="9"/>
      <c r="I36" s="9"/>
      <c r="J36" s="9"/>
      <c r="K36" s="9"/>
      <c r="L36" s="9"/>
      <c r="M36" s="9"/>
      <c r="N36" s="9"/>
      <c r="O36" s="9"/>
      <c r="P36" s="9"/>
      <c r="Q36" s="9"/>
      <c r="R36" s="9"/>
      <c r="S36" s="9"/>
      <c r="T36" s="9"/>
    </row>
    <row r="37" spans="3:20" s="5" customFormat="1" ht="16.5" x14ac:dyDescent="0.3">
      <c r="C37" s="4"/>
      <c r="D37" s="4"/>
      <c r="E37" s="4"/>
      <c r="F37" s="4"/>
      <c r="G37" s="9"/>
      <c r="H37" s="9"/>
      <c r="I37" s="9"/>
      <c r="J37" s="9"/>
      <c r="K37" s="9"/>
      <c r="L37" s="9"/>
      <c r="M37" s="9"/>
      <c r="N37" s="9"/>
      <c r="O37" s="9"/>
      <c r="P37" s="9"/>
      <c r="Q37" s="9"/>
      <c r="R37" s="9"/>
      <c r="S37" s="9"/>
      <c r="T37" s="9"/>
    </row>
    <row r="38" spans="3:20" s="5" customFormat="1" ht="16.5" x14ac:dyDescent="0.3">
      <c r="C38" s="4"/>
      <c r="D38" s="4"/>
      <c r="E38" s="4"/>
      <c r="F38" s="4"/>
      <c r="G38" s="9"/>
      <c r="H38" s="9"/>
      <c r="I38" s="9"/>
      <c r="J38" s="9"/>
      <c r="K38" s="9"/>
      <c r="L38" s="9"/>
      <c r="M38" s="9"/>
      <c r="N38" s="9"/>
      <c r="O38" s="9"/>
      <c r="P38" s="9"/>
      <c r="Q38" s="9"/>
      <c r="R38" s="9"/>
      <c r="S38" s="9"/>
      <c r="T38" s="9"/>
    </row>
    <row r="39" spans="3:20" s="5" customFormat="1" ht="16.5" x14ac:dyDescent="0.3">
      <c r="C39" s="4"/>
      <c r="D39" s="4"/>
      <c r="E39" s="4"/>
      <c r="F39" s="4"/>
      <c r="G39" s="9"/>
      <c r="H39" s="9"/>
      <c r="I39" s="9"/>
      <c r="J39" s="9"/>
      <c r="K39" s="9"/>
      <c r="L39" s="9"/>
      <c r="M39" s="9"/>
      <c r="N39" s="9"/>
      <c r="O39" s="9"/>
      <c r="P39" s="9"/>
      <c r="Q39" s="9"/>
      <c r="R39" s="9"/>
      <c r="S39" s="9"/>
      <c r="T39" s="9"/>
    </row>
    <row r="40" spans="3:20" s="5" customFormat="1" ht="16.5" x14ac:dyDescent="0.3">
      <c r="C40" s="10"/>
      <c r="D40" s="10"/>
      <c r="E40" s="4"/>
      <c r="F40" s="4"/>
      <c r="G40" s="9"/>
      <c r="H40" s="9"/>
      <c r="I40" s="9"/>
      <c r="J40" s="9"/>
      <c r="K40" s="9"/>
      <c r="L40" s="9"/>
      <c r="M40" s="9"/>
      <c r="N40" s="9"/>
      <c r="O40" s="9"/>
      <c r="P40" s="9"/>
      <c r="Q40" s="9"/>
      <c r="R40" s="9"/>
      <c r="S40" s="9"/>
      <c r="T40" s="9"/>
    </row>
    <row r="41" spans="3:20" s="5" customFormat="1" ht="16.5" x14ac:dyDescent="0.3">
      <c r="C41" s="10"/>
      <c r="D41" s="10"/>
      <c r="E41" s="4"/>
      <c r="F41" s="4"/>
      <c r="G41" s="9"/>
      <c r="H41" s="9"/>
      <c r="I41" s="9"/>
      <c r="J41" s="9"/>
      <c r="K41" s="9"/>
      <c r="L41" s="9"/>
      <c r="M41" s="9"/>
      <c r="N41" s="9"/>
      <c r="O41" s="9"/>
      <c r="P41" s="9"/>
      <c r="Q41" s="9"/>
      <c r="R41" s="9"/>
      <c r="S41" s="9"/>
      <c r="T41" s="9"/>
    </row>
    <row r="42" spans="3:20" s="5" customFormat="1" ht="16.5" x14ac:dyDescent="0.3">
      <c r="C42" s="11"/>
      <c r="D42" s="11"/>
      <c r="E42" s="11"/>
      <c r="F42" s="11"/>
      <c r="G42" s="11"/>
      <c r="H42" s="12"/>
      <c r="I42" s="11"/>
      <c r="J42" s="12"/>
      <c r="K42" s="12"/>
      <c r="L42" s="12"/>
      <c r="M42" s="12"/>
      <c r="N42" s="12"/>
      <c r="O42" s="12"/>
      <c r="P42" s="12"/>
      <c r="Q42" s="12"/>
      <c r="R42" s="12"/>
    </row>
  </sheetData>
  <mergeCells count="33">
    <mergeCell ref="A23:A24"/>
    <mergeCell ref="E33:F33"/>
    <mergeCell ref="C30:G30"/>
    <mergeCell ref="C31:G31"/>
    <mergeCell ref="C32:G32"/>
    <mergeCell ref="A1:V1"/>
    <mergeCell ref="A2:C2"/>
    <mergeCell ref="D2:V2"/>
    <mergeCell ref="A3:E3"/>
    <mergeCell ref="S3:V3"/>
    <mergeCell ref="B7:B8"/>
    <mergeCell ref="B9:B10"/>
    <mergeCell ref="B11:B12"/>
    <mergeCell ref="B13:B14"/>
    <mergeCell ref="B15:B16"/>
    <mergeCell ref="B17:B18"/>
    <mergeCell ref="B19:B20"/>
    <mergeCell ref="C34:D34"/>
    <mergeCell ref="C33:D33"/>
    <mergeCell ref="A5:A6"/>
    <mergeCell ref="B5:B6"/>
    <mergeCell ref="B25:B26"/>
    <mergeCell ref="A25:A26"/>
    <mergeCell ref="B21:B22"/>
    <mergeCell ref="B23:B24"/>
    <mergeCell ref="A7:A8"/>
    <mergeCell ref="A9:A10"/>
    <mergeCell ref="A11:A12"/>
    <mergeCell ref="A13:A14"/>
    <mergeCell ref="A15:A16"/>
    <mergeCell ref="A17:A18"/>
    <mergeCell ref="A19:A20"/>
    <mergeCell ref="A21:A2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41"/>
  <sheetViews>
    <sheetView topLeftCell="D3" zoomScale="110" zoomScaleNormal="110" workbookViewId="0">
      <selection activeCell="M20" sqref="M20"/>
    </sheetView>
  </sheetViews>
  <sheetFormatPr baseColWidth="10" defaultRowHeight="12.75" x14ac:dyDescent="0.2"/>
  <cols>
    <col min="1" max="1" width="5.7109375" style="1" customWidth="1"/>
    <col min="2" max="2" width="21.5703125" style="1" customWidth="1"/>
    <col min="3" max="3" width="25.7109375" style="1" customWidth="1"/>
    <col min="4" max="4" width="14.140625" style="1" customWidth="1"/>
    <col min="5" max="5" width="13.7109375" style="1" customWidth="1"/>
    <col min="6" max="6" width="3.140625" style="1" customWidth="1"/>
    <col min="7" max="7" width="17.85546875" style="1" customWidth="1"/>
    <col min="8" max="8" width="3.140625" style="1" customWidth="1"/>
    <col min="9" max="9" width="12.28515625" style="1" customWidth="1"/>
    <col min="10" max="10" width="11.42578125" style="1"/>
    <col min="11" max="11" width="12.42578125" style="1" customWidth="1"/>
    <col min="12" max="12" width="13.42578125" style="1" customWidth="1"/>
    <col min="13" max="16384" width="11.42578125" style="1"/>
  </cols>
  <sheetData>
    <row r="1" spans="1:12" ht="23.25" customHeight="1" thickBot="1" x14ac:dyDescent="0.25">
      <c r="A1" s="72" t="s">
        <v>27</v>
      </c>
      <c r="B1" s="73"/>
      <c r="C1" s="74"/>
      <c r="D1" s="74"/>
      <c r="E1" s="74"/>
      <c r="F1" s="74"/>
      <c r="G1" s="74"/>
      <c r="H1" s="74"/>
      <c r="I1" s="74"/>
      <c r="J1" s="74"/>
      <c r="K1" s="74"/>
      <c r="L1" s="75"/>
    </row>
    <row r="2" spans="1:12" ht="51.75" customHeight="1" thickBot="1" x14ac:dyDescent="0.25">
      <c r="A2" s="76"/>
      <c r="B2" s="77"/>
      <c r="C2" s="78"/>
      <c r="D2" s="81" t="s">
        <v>31</v>
      </c>
      <c r="E2" s="82"/>
      <c r="F2" s="82"/>
      <c r="G2" s="82"/>
      <c r="H2" s="82"/>
      <c r="I2" s="82"/>
      <c r="J2" s="82"/>
      <c r="K2" s="82"/>
      <c r="L2" s="83"/>
    </row>
    <row r="3" spans="1:12" ht="29.25" customHeight="1" thickBot="1" x14ac:dyDescent="0.3">
      <c r="A3" s="64" t="s">
        <v>8</v>
      </c>
      <c r="B3" s="65"/>
      <c r="C3" s="65"/>
      <c r="D3" s="65"/>
      <c r="E3" s="66"/>
      <c r="F3" s="3"/>
      <c r="G3" s="53" t="s">
        <v>11</v>
      </c>
      <c r="H3" s="4"/>
      <c r="I3" s="67" t="s">
        <v>30</v>
      </c>
      <c r="J3" s="68"/>
      <c r="K3" s="68"/>
      <c r="L3" s="69"/>
    </row>
    <row r="4" spans="1:12" s="2" customFormat="1" ht="39.75" customHeight="1" thickBot="1" x14ac:dyDescent="0.3">
      <c r="A4" s="28" t="s">
        <v>0</v>
      </c>
      <c r="B4" s="47" t="s">
        <v>39</v>
      </c>
      <c r="C4" s="29" t="s">
        <v>29</v>
      </c>
      <c r="D4" s="29" t="s">
        <v>5</v>
      </c>
      <c r="E4" s="30" t="s">
        <v>21</v>
      </c>
      <c r="G4" s="15" t="s">
        <v>4</v>
      </c>
      <c r="H4" s="4"/>
      <c r="I4" s="17" t="s">
        <v>4</v>
      </c>
      <c r="J4" s="18" t="s">
        <v>1</v>
      </c>
      <c r="K4" s="18" t="s">
        <v>2</v>
      </c>
      <c r="L4" s="19" t="s">
        <v>6</v>
      </c>
    </row>
    <row r="5" spans="1:12" s="2" customFormat="1" ht="13.5" x14ac:dyDescent="0.25">
      <c r="A5" s="102">
        <v>1</v>
      </c>
      <c r="B5" s="103" t="s">
        <v>34</v>
      </c>
      <c r="C5" s="104" t="s">
        <v>32</v>
      </c>
      <c r="D5" s="105" t="s">
        <v>36</v>
      </c>
      <c r="E5" s="122">
        <f>'ANEXO 1 - COTIZACIONES'!E5</f>
        <v>1</v>
      </c>
      <c r="G5" s="31">
        <f>'ANEXO 1 - COTIZACIONES'!S5</f>
        <v>15995</v>
      </c>
      <c r="H5" s="4"/>
      <c r="I5" s="124">
        <f t="shared" ref="I5:I26" si="0">+G5</f>
        <v>15995</v>
      </c>
      <c r="J5" s="49">
        <v>0</v>
      </c>
      <c r="K5" s="49">
        <f t="shared" ref="K5:K26" si="1">+J5+I5</f>
        <v>15995</v>
      </c>
      <c r="L5" s="125">
        <f t="shared" ref="L5:L26" si="2">+K5*E5</f>
        <v>15995</v>
      </c>
    </row>
    <row r="6" spans="1:12" s="2" customFormat="1" ht="13.5" x14ac:dyDescent="0.25">
      <c r="A6" s="107"/>
      <c r="B6" s="108"/>
      <c r="C6" s="109" t="s">
        <v>33</v>
      </c>
      <c r="D6" s="110" t="s">
        <v>36</v>
      </c>
      <c r="E6" s="111">
        <f>'ANEXO 1 - COTIZACIONES'!E6</f>
        <v>1</v>
      </c>
      <c r="G6" s="48">
        <f>'ANEXO 1 - COTIZACIONES'!S6</f>
        <v>11252</v>
      </c>
      <c r="H6" s="4"/>
      <c r="I6" s="20">
        <f t="shared" si="0"/>
        <v>11252</v>
      </c>
      <c r="J6" s="14">
        <v>0</v>
      </c>
      <c r="K6" s="14">
        <f t="shared" si="1"/>
        <v>11252</v>
      </c>
      <c r="L6" s="21">
        <f t="shared" si="2"/>
        <v>11252</v>
      </c>
    </row>
    <row r="7" spans="1:12" s="2" customFormat="1" ht="13.5" x14ac:dyDescent="0.25">
      <c r="A7" s="107">
        <v>2</v>
      </c>
      <c r="B7" s="108" t="s">
        <v>35</v>
      </c>
      <c r="C7" s="109" t="s">
        <v>32</v>
      </c>
      <c r="D7" s="110" t="s">
        <v>36</v>
      </c>
      <c r="E7" s="111">
        <f>'ANEXO 1 - COTIZACIONES'!E7</f>
        <v>1</v>
      </c>
      <c r="G7" s="48">
        <f>'ANEXO 1 - COTIZACIONES'!S7</f>
        <v>16325</v>
      </c>
      <c r="H7" s="4"/>
      <c r="I7" s="20">
        <f t="shared" si="0"/>
        <v>16325</v>
      </c>
      <c r="J7" s="14">
        <v>0</v>
      </c>
      <c r="K7" s="14">
        <f t="shared" si="1"/>
        <v>16325</v>
      </c>
      <c r="L7" s="21">
        <f t="shared" si="2"/>
        <v>16325</v>
      </c>
    </row>
    <row r="8" spans="1:12" s="2" customFormat="1" ht="13.5" x14ac:dyDescent="0.25">
      <c r="A8" s="107"/>
      <c r="B8" s="108"/>
      <c r="C8" s="109" t="s">
        <v>33</v>
      </c>
      <c r="D8" s="110" t="s">
        <v>36</v>
      </c>
      <c r="E8" s="111">
        <f>'ANEXO 1 - COTIZACIONES'!E8</f>
        <v>1</v>
      </c>
      <c r="G8" s="48">
        <f>'ANEXO 1 - COTIZACIONES'!S8</f>
        <v>11675</v>
      </c>
      <c r="H8" s="4"/>
      <c r="I8" s="20">
        <f t="shared" si="0"/>
        <v>11675</v>
      </c>
      <c r="J8" s="14">
        <v>0</v>
      </c>
      <c r="K8" s="14">
        <f t="shared" si="1"/>
        <v>11675</v>
      </c>
      <c r="L8" s="21">
        <f t="shared" si="2"/>
        <v>11675</v>
      </c>
    </row>
    <row r="9" spans="1:12" s="2" customFormat="1" ht="13.5" x14ac:dyDescent="0.25">
      <c r="A9" s="107">
        <v>3</v>
      </c>
      <c r="B9" s="108" t="s">
        <v>40</v>
      </c>
      <c r="C9" s="109" t="s">
        <v>32</v>
      </c>
      <c r="D9" s="110" t="s">
        <v>36</v>
      </c>
      <c r="E9" s="111">
        <f>'ANEXO 1 - COTIZACIONES'!E9</f>
        <v>1</v>
      </c>
      <c r="G9" s="48">
        <f>'ANEXO 1 - COTIZACIONES'!S9</f>
        <v>16405</v>
      </c>
      <c r="H9" s="4"/>
      <c r="I9" s="20">
        <f t="shared" si="0"/>
        <v>16405</v>
      </c>
      <c r="J9" s="14">
        <v>0</v>
      </c>
      <c r="K9" s="14">
        <f t="shared" si="1"/>
        <v>16405</v>
      </c>
      <c r="L9" s="21">
        <f t="shared" si="2"/>
        <v>16405</v>
      </c>
    </row>
    <row r="10" spans="1:12" s="2" customFormat="1" ht="13.5" x14ac:dyDescent="0.25">
      <c r="A10" s="107"/>
      <c r="B10" s="108"/>
      <c r="C10" s="109" t="s">
        <v>33</v>
      </c>
      <c r="D10" s="110" t="s">
        <v>36</v>
      </c>
      <c r="E10" s="111">
        <f>'ANEXO 1 - COTIZACIONES'!E10</f>
        <v>1</v>
      </c>
      <c r="G10" s="48">
        <f>'ANEXO 1 - COTIZACIONES'!S10</f>
        <v>11525</v>
      </c>
      <c r="H10" s="4"/>
      <c r="I10" s="20">
        <f t="shared" si="0"/>
        <v>11525</v>
      </c>
      <c r="J10" s="14">
        <v>0</v>
      </c>
      <c r="K10" s="14">
        <f t="shared" si="1"/>
        <v>11525</v>
      </c>
      <c r="L10" s="21">
        <f t="shared" si="2"/>
        <v>11525</v>
      </c>
    </row>
    <row r="11" spans="1:12" s="2" customFormat="1" ht="13.5" x14ac:dyDescent="0.25">
      <c r="A11" s="107">
        <v>4</v>
      </c>
      <c r="B11" s="108" t="s">
        <v>41</v>
      </c>
      <c r="C11" s="109" t="s">
        <v>32</v>
      </c>
      <c r="D11" s="110" t="s">
        <v>36</v>
      </c>
      <c r="E11" s="111">
        <f>'ANEXO 1 - COTIZACIONES'!E11</f>
        <v>1</v>
      </c>
      <c r="G11" s="48">
        <f>'ANEXO 1 - COTIZACIONES'!S11</f>
        <v>16185</v>
      </c>
      <c r="H11" s="4"/>
      <c r="I11" s="20">
        <f t="shared" si="0"/>
        <v>16185</v>
      </c>
      <c r="J11" s="14">
        <v>0</v>
      </c>
      <c r="K11" s="14">
        <f t="shared" si="1"/>
        <v>16185</v>
      </c>
      <c r="L11" s="21">
        <f t="shared" si="2"/>
        <v>16185</v>
      </c>
    </row>
    <row r="12" spans="1:12" s="2" customFormat="1" ht="13.5" x14ac:dyDescent="0.25">
      <c r="A12" s="107"/>
      <c r="B12" s="108"/>
      <c r="C12" s="109" t="s">
        <v>33</v>
      </c>
      <c r="D12" s="110" t="s">
        <v>36</v>
      </c>
      <c r="E12" s="111">
        <f>'ANEXO 1 - COTIZACIONES'!E12</f>
        <v>1</v>
      </c>
      <c r="G12" s="48">
        <f>'ANEXO 1 - COTIZACIONES'!S12</f>
        <v>10955</v>
      </c>
      <c r="H12" s="4"/>
      <c r="I12" s="20">
        <f t="shared" si="0"/>
        <v>10955</v>
      </c>
      <c r="J12" s="14">
        <v>0</v>
      </c>
      <c r="K12" s="14">
        <f t="shared" si="1"/>
        <v>10955</v>
      </c>
      <c r="L12" s="21">
        <f t="shared" si="2"/>
        <v>10955</v>
      </c>
    </row>
    <row r="13" spans="1:12" s="2" customFormat="1" ht="13.5" x14ac:dyDescent="0.25">
      <c r="A13" s="107">
        <v>5</v>
      </c>
      <c r="B13" s="108" t="s">
        <v>42</v>
      </c>
      <c r="C13" s="109" t="s">
        <v>32</v>
      </c>
      <c r="D13" s="110" t="s">
        <v>36</v>
      </c>
      <c r="E13" s="111">
        <f>'ANEXO 1 - COTIZACIONES'!E13</f>
        <v>1</v>
      </c>
      <c r="G13" s="48">
        <f>'ANEXO 1 - COTIZACIONES'!S13</f>
        <v>16650</v>
      </c>
      <c r="H13" s="4"/>
      <c r="I13" s="20">
        <f t="shared" si="0"/>
        <v>16650</v>
      </c>
      <c r="J13" s="14">
        <v>0</v>
      </c>
      <c r="K13" s="14">
        <f t="shared" si="1"/>
        <v>16650</v>
      </c>
      <c r="L13" s="21">
        <f t="shared" si="2"/>
        <v>16650</v>
      </c>
    </row>
    <row r="14" spans="1:12" s="2" customFormat="1" ht="13.5" x14ac:dyDescent="0.25">
      <c r="A14" s="107"/>
      <c r="B14" s="108"/>
      <c r="C14" s="109" t="s">
        <v>33</v>
      </c>
      <c r="D14" s="110" t="s">
        <v>36</v>
      </c>
      <c r="E14" s="111">
        <f>'ANEXO 1 - COTIZACIONES'!E14</f>
        <v>1</v>
      </c>
      <c r="G14" s="48">
        <f>'ANEXO 1 - COTIZACIONES'!S14</f>
        <v>11865</v>
      </c>
      <c r="H14" s="4"/>
      <c r="I14" s="20">
        <f t="shared" si="0"/>
        <v>11865</v>
      </c>
      <c r="J14" s="14">
        <v>0</v>
      </c>
      <c r="K14" s="14">
        <f t="shared" si="1"/>
        <v>11865</v>
      </c>
      <c r="L14" s="21">
        <f t="shared" si="2"/>
        <v>11865</v>
      </c>
    </row>
    <row r="15" spans="1:12" s="2" customFormat="1" ht="13.5" x14ac:dyDescent="0.25">
      <c r="A15" s="107">
        <v>6</v>
      </c>
      <c r="B15" s="108" t="s">
        <v>43</v>
      </c>
      <c r="C15" s="109" t="s">
        <v>32</v>
      </c>
      <c r="D15" s="110" t="s">
        <v>36</v>
      </c>
      <c r="E15" s="111">
        <f>'ANEXO 1 - COTIZACIONES'!E15</f>
        <v>1</v>
      </c>
      <c r="G15" s="48">
        <f>'ANEXO 1 - COTIZACIONES'!S15</f>
        <v>16255</v>
      </c>
      <c r="H15" s="4"/>
      <c r="I15" s="20">
        <f t="shared" si="0"/>
        <v>16255</v>
      </c>
      <c r="J15" s="14">
        <v>0</v>
      </c>
      <c r="K15" s="14">
        <f t="shared" si="1"/>
        <v>16255</v>
      </c>
      <c r="L15" s="21">
        <f t="shared" si="2"/>
        <v>16255</v>
      </c>
    </row>
    <row r="16" spans="1:12" s="2" customFormat="1" ht="13.5" x14ac:dyDescent="0.25">
      <c r="A16" s="107"/>
      <c r="B16" s="108"/>
      <c r="C16" s="109" t="s">
        <v>33</v>
      </c>
      <c r="D16" s="110" t="s">
        <v>36</v>
      </c>
      <c r="E16" s="111">
        <f>'ANEXO 1 - COTIZACIONES'!E16</f>
        <v>1</v>
      </c>
      <c r="G16" s="48">
        <f>'ANEXO 1 - COTIZACIONES'!S16</f>
        <v>11515</v>
      </c>
      <c r="H16" s="4"/>
      <c r="I16" s="20">
        <f t="shared" si="0"/>
        <v>11515</v>
      </c>
      <c r="J16" s="14">
        <v>0</v>
      </c>
      <c r="K16" s="14">
        <f t="shared" si="1"/>
        <v>11515</v>
      </c>
      <c r="L16" s="21">
        <f t="shared" si="2"/>
        <v>11515</v>
      </c>
    </row>
    <row r="17" spans="1:12" s="2" customFormat="1" ht="13.5" x14ac:dyDescent="0.25">
      <c r="A17" s="107">
        <v>7</v>
      </c>
      <c r="B17" s="108" t="s">
        <v>44</v>
      </c>
      <c r="C17" s="109" t="s">
        <v>32</v>
      </c>
      <c r="D17" s="110" t="s">
        <v>36</v>
      </c>
      <c r="E17" s="111">
        <f>'ANEXO 1 - COTIZACIONES'!E17</f>
        <v>1</v>
      </c>
      <c r="G17" s="48">
        <f>'ANEXO 1 - COTIZACIONES'!S17</f>
        <v>16550</v>
      </c>
      <c r="H17" s="4"/>
      <c r="I17" s="20">
        <f t="shared" si="0"/>
        <v>16550</v>
      </c>
      <c r="J17" s="14">
        <v>0</v>
      </c>
      <c r="K17" s="14">
        <f t="shared" si="1"/>
        <v>16550</v>
      </c>
      <c r="L17" s="21">
        <f t="shared" si="2"/>
        <v>16550</v>
      </c>
    </row>
    <row r="18" spans="1:12" s="2" customFormat="1" ht="13.5" x14ac:dyDescent="0.25">
      <c r="A18" s="107"/>
      <c r="B18" s="108"/>
      <c r="C18" s="109" t="s">
        <v>33</v>
      </c>
      <c r="D18" s="110" t="s">
        <v>36</v>
      </c>
      <c r="E18" s="111">
        <f>'ANEXO 1 - COTIZACIONES'!E18</f>
        <v>1</v>
      </c>
      <c r="G18" s="48">
        <f>'ANEXO 1 - COTIZACIONES'!S18</f>
        <v>11600</v>
      </c>
      <c r="H18" s="4"/>
      <c r="I18" s="20">
        <f t="shared" si="0"/>
        <v>11600</v>
      </c>
      <c r="J18" s="14">
        <v>0</v>
      </c>
      <c r="K18" s="14">
        <f t="shared" si="1"/>
        <v>11600</v>
      </c>
      <c r="L18" s="21">
        <f t="shared" si="2"/>
        <v>11600</v>
      </c>
    </row>
    <row r="19" spans="1:12" s="2" customFormat="1" ht="13.5" x14ac:dyDescent="0.25">
      <c r="A19" s="107">
        <v>8</v>
      </c>
      <c r="B19" s="108" t="s">
        <v>45</v>
      </c>
      <c r="C19" s="109" t="s">
        <v>32</v>
      </c>
      <c r="D19" s="110" t="s">
        <v>36</v>
      </c>
      <c r="E19" s="111">
        <f>'ANEXO 1 - COTIZACIONES'!E19</f>
        <v>1</v>
      </c>
      <c r="G19" s="48">
        <f>'ANEXO 1 - COTIZACIONES'!S19</f>
        <v>16400</v>
      </c>
      <c r="H19" s="4"/>
      <c r="I19" s="20">
        <f t="shared" si="0"/>
        <v>16400</v>
      </c>
      <c r="J19" s="14">
        <v>0</v>
      </c>
      <c r="K19" s="14">
        <f t="shared" si="1"/>
        <v>16400</v>
      </c>
      <c r="L19" s="21">
        <f t="shared" si="2"/>
        <v>16400</v>
      </c>
    </row>
    <row r="20" spans="1:12" s="2" customFormat="1" ht="13.5" x14ac:dyDescent="0.25">
      <c r="A20" s="107"/>
      <c r="B20" s="108"/>
      <c r="C20" s="109" t="s">
        <v>33</v>
      </c>
      <c r="D20" s="110" t="s">
        <v>36</v>
      </c>
      <c r="E20" s="111">
        <f>'ANEXO 1 - COTIZACIONES'!E20</f>
        <v>1</v>
      </c>
      <c r="G20" s="48">
        <f>'ANEXO 1 - COTIZACIONES'!S20</f>
        <v>11730</v>
      </c>
      <c r="H20" s="4"/>
      <c r="I20" s="20">
        <f t="shared" si="0"/>
        <v>11730</v>
      </c>
      <c r="J20" s="14">
        <v>0</v>
      </c>
      <c r="K20" s="14">
        <f t="shared" si="1"/>
        <v>11730</v>
      </c>
      <c r="L20" s="21">
        <f t="shared" si="2"/>
        <v>11730</v>
      </c>
    </row>
    <row r="21" spans="1:12" s="2" customFormat="1" ht="13.5" x14ac:dyDescent="0.25">
      <c r="A21" s="107">
        <v>9</v>
      </c>
      <c r="B21" s="108" t="s">
        <v>46</v>
      </c>
      <c r="C21" s="109" t="s">
        <v>32</v>
      </c>
      <c r="D21" s="110" t="s">
        <v>36</v>
      </c>
      <c r="E21" s="111">
        <f>'ANEXO 1 - COTIZACIONES'!E21</f>
        <v>1</v>
      </c>
      <c r="G21" s="48">
        <f>'ANEXO 1 - COTIZACIONES'!S21</f>
        <v>16395</v>
      </c>
      <c r="H21" s="4"/>
      <c r="I21" s="20">
        <f t="shared" si="0"/>
        <v>16395</v>
      </c>
      <c r="J21" s="14">
        <v>0</v>
      </c>
      <c r="K21" s="14">
        <f t="shared" si="1"/>
        <v>16395</v>
      </c>
      <c r="L21" s="21">
        <f t="shared" si="2"/>
        <v>16395</v>
      </c>
    </row>
    <row r="22" spans="1:12" s="2" customFormat="1" ht="13.5" x14ac:dyDescent="0.25">
      <c r="A22" s="107"/>
      <c r="B22" s="108"/>
      <c r="C22" s="109" t="s">
        <v>33</v>
      </c>
      <c r="D22" s="110" t="s">
        <v>36</v>
      </c>
      <c r="E22" s="111">
        <f>'ANEXO 1 - COTIZACIONES'!E22</f>
        <v>1</v>
      </c>
      <c r="G22" s="48">
        <f>'ANEXO 1 - COTIZACIONES'!S22</f>
        <v>11520</v>
      </c>
      <c r="H22" s="4"/>
      <c r="I22" s="20">
        <f t="shared" si="0"/>
        <v>11520</v>
      </c>
      <c r="J22" s="14">
        <v>0</v>
      </c>
      <c r="K22" s="14">
        <f t="shared" si="1"/>
        <v>11520</v>
      </c>
      <c r="L22" s="21">
        <f t="shared" si="2"/>
        <v>11520</v>
      </c>
    </row>
    <row r="23" spans="1:12" s="2" customFormat="1" ht="13.5" x14ac:dyDescent="0.25">
      <c r="A23" s="107">
        <v>10</v>
      </c>
      <c r="B23" s="108" t="s">
        <v>47</v>
      </c>
      <c r="C23" s="109" t="s">
        <v>32</v>
      </c>
      <c r="D23" s="110" t="s">
        <v>36</v>
      </c>
      <c r="E23" s="111">
        <f>'ANEXO 1 - COTIZACIONES'!E23</f>
        <v>1</v>
      </c>
      <c r="G23" s="48">
        <f>'ANEXO 1 - COTIZACIONES'!S23</f>
        <v>16045</v>
      </c>
      <c r="H23" s="4"/>
      <c r="I23" s="20">
        <f t="shared" si="0"/>
        <v>16045</v>
      </c>
      <c r="J23" s="14">
        <v>0</v>
      </c>
      <c r="K23" s="14">
        <f t="shared" si="1"/>
        <v>16045</v>
      </c>
      <c r="L23" s="21">
        <f t="shared" si="2"/>
        <v>16045</v>
      </c>
    </row>
    <row r="24" spans="1:12" s="2" customFormat="1" ht="13.5" x14ac:dyDescent="0.25">
      <c r="A24" s="107"/>
      <c r="B24" s="108"/>
      <c r="C24" s="109" t="s">
        <v>33</v>
      </c>
      <c r="D24" s="110" t="s">
        <v>36</v>
      </c>
      <c r="E24" s="111">
        <f>'ANEXO 1 - COTIZACIONES'!E24</f>
        <v>1</v>
      </c>
      <c r="G24" s="48">
        <f>'ANEXO 1 - COTIZACIONES'!S24</f>
        <v>11135</v>
      </c>
      <c r="H24" s="4"/>
      <c r="I24" s="20">
        <f t="shared" si="0"/>
        <v>11135</v>
      </c>
      <c r="J24" s="14">
        <v>0</v>
      </c>
      <c r="K24" s="14">
        <f t="shared" si="1"/>
        <v>11135</v>
      </c>
      <c r="L24" s="21">
        <f t="shared" si="2"/>
        <v>11135</v>
      </c>
    </row>
    <row r="25" spans="1:12" s="2" customFormat="1" ht="13.5" x14ac:dyDescent="0.25">
      <c r="A25" s="107">
        <v>11</v>
      </c>
      <c r="B25" s="108" t="s">
        <v>48</v>
      </c>
      <c r="C25" s="109" t="s">
        <v>32</v>
      </c>
      <c r="D25" s="110" t="s">
        <v>36</v>
      </c>
      <c r="E25" s="111">
        <f>'ANEXO 1 - COTIZACIONES'!E25</f>
        <v>1</v>
      </c>
      <c r="G25" s="48">
        <f>'ANEXO 1 - COTIZACIONES'!S25</f>
        <v>16005</v>
      </c>
      <c r="H25" s="4"/>
      <c r="I25" s="20">
        <f t="shared" si="0"/>
        <v>16005</v>
      </c>
      <c r="J25" s="14">
        <v>0</v>
      </c>
      <c r="K25" s="14">
        <f t="shared" si="1"/>
        <v>16005</v>
      </c>
      <c r="L25" s="21">
        <f t="shared" si="2"/>
        <v>16005</v>
      </c>
    </row>
    <row r="26" spans="1:12" s="2" customFormat="1" ht="14.25" thickBot="1" x14ac:dyDescent="0.3">
      <c r="A26" s="112"/>
      <c r="B26" s="113"/>
      <c r="C26" s="114" t="s">
        <v>33</v>
      </c>
      <c r="D26" s="115" t="s">
        <v>36</v>
      </c>
      <c r="E26" s="116">
        <f>'ANEXO 1 - COTIZACIONES'!E26</f>
        <v>1</v>
      </c>
      <c r="G26" s="123">
        <f>'ANEXO 1 - COTIZACIONES'!S26</f>
        <v>11160</v>
      </c>
      <c r="H26" s="4"/>
      <c r="I26" s="44">
        <f t="shared" si="0"/>
        <v>11160</v>
      </c>
      <c r="J26" s="45">
        <v>0</v>
      </c>
      <c r="K26" s="45">
        <f t="shared" si="1"/>
        <v>11160</v>
      </c>
      <c r="L26" s="46">
        <f t="shared" si="2"/>
        <v>11160</v>
      </c>
    </row>
    <row r="27" spans="1:12" ht="25.5" customHeight="1" thickBot="1" x14ac:dyDescent="0.25">
      <c r="A27" s="25" t="s">
        <v>3</v>
      </c>
      <c r="B27" s="52"/>
      <c r="C27" s="26"/>
      <c r="D27" s="26"/>
      <c r="E27" s="27"/>
      <c r="I27" s="22"/>
      <c r="J27" s="23"/>
      <c r="K27" s="23"/>
      <c r="L27" s="24">
        <f>SUM(L5:L26)</f>
        <v>305142</v>
      </c>
    </row>
    <row r="29" spans="1:12" s="5" customFormat="1" ht="16.5" x14ac:dyDescent="0.3">
      <c r="C29" s="6" t="s">
        <v>10</v>
      </c>
      <c r="D29" s="6"/>
      <c r="E29" s="7"/>
      <c r="F29" s="7"/>
      <c r="G29" s="7"/>
      <c r="H29" s="7"/>
      <c r="I29" s="7"/>
      <c r="J29" s="7"/>
    </row>
    <row r="30" spans="1:12" s="5" customFormat="1" ht="18.75" customHeight="1" x14ac:dyDescent="0.3">
      <c r="C30" s="71" t="s">
        <v>22</v>
      </c>
      <c r="D30" s="71"/>
      <c r="E30" s="71"/>
      <c r="F30" s="71"/>
      <c r="G30" s="71"/>
      <c r="H30" s="13"/>
      <c r="I30" s="13"/>
      <c r="J30" s="13"/>
    </row>
    <row r="31" spans="1:12" s="5" customFormat="1" ht="57" customHeight="1" x14ac:dyDescent="0.3">
      <c r="C31" s="71" t="s">
        <v>24</v>
      </c>
      <c r="D31" s="71"/>
      <c r="E31" s="71"/>
      <c r="F31" s="71"/>
      <c r="G31" s="71"/>
      <c r="H31" s="13"/>
      <c r="I31" s="13"/>
      <c r="J31" s="13"/>
    </row>
    <row r="32" spans="1:12" s="5" customFormat="1" ht="19.5" customHeight="1" x14ac:dyDescent="0.3">
      <c r="C32" s="70"/>
      <c r="D32" s="70"/>
      <c r="E32" s="70"/>
      <c r="F32" s="70"/>
      <c r="G32" s="7"/>
      <c r="H32" s="7"/>
      <c r="I32" s="7"/>
      <c r="J32" s="7"/>
    </row>
    <row r="33" spans="3:10" s="5" customFormat="1" ht="16.5" x14ac:dyDescent="0.3">
      <c r="C33" s="58"/>
      <c r="D33" s="58"/>
      <c r="E33" s="8"/>
      <c r="F33" s="8"/>
      <c r="G33" s="7"/>
      <c r="H33" s="7"/>
      <c r="I33" s="7"/>
      <c r="J33" s="7"/>
    </row>
    <row r="34" spans="3:10" s="5" customFormat="1" ht="16.5" x14ac:dyDescent="0.3">
      <c r="C34" s="4"/>
      <c r="D34" s="4"/>
      <c r="E34" s="4"/>
      <c r="F34" s="4"/>
      <c r="G34" s="9"/>
      <c r="H34" s="9"/>
      <c r="I34" s="9"/>
      <c r="J34" s="9"/>
    </row>
    <row r="35" spans="3:10" s="5" customFormat="1" ht="16.5" x14ac:dyDescent="0.3">
      <c r="C35" s="4"/>
      <c r="D35" s="4"/>
      <c r="E35" s="4"/>
      <c r="F35" s="4"/>
      <c r="G35" s="9"/>
      <c r="H35" s="9"/>
      <c r="I35" s="9"/>
      <c r="J35" s="9"/>
    </row>
    <row r="36" spans="3:10" s="5" customFormat="1" ht="16.5" x14ac:dyDescent="0.3">
      <c r="C36" s="4"/>
      <c r="D36" s="4"/>
      <c r="E36" s="4"/>
      <c r="F36" s="4"/>
      <c r="G36" s="9"/>
      <c r="H36" s="9"/>
      <c r="I36" s="9"/>
      <c r="J36" s="9"/>
    </row>
    <row r="37" spans="3:10" s="5" customFormat="1" ht="16.5" x14ac:dyDescent="0.3">
      <c r="C37" s="4"/>
      <c r="D37" s="4"/>
      <c r="E37" s="4"/>
      <c r="F37" s="4"/>
      <c r="G37" s="9"/>
      <c r="H37" s="9"/>
      <c r="I37" s="9"/>
      <c r="J37" s="9"/>
    </row>
    <row r="38" spans="3:10" s="5" customFormat="1" ht="16.5" x14ac:dyDescent="0.3">
      <c r="C38" s="4"/>
      <c r="D38" s="4"/>
      <c r="E38" s="4"/>
      <c r="F38" s="4"/>
      <c r="G38" s="9"/>
      <c r="H38" s="9"/>
      <c r="I38" s="9"/>
      <c r="J38" s="9"/>
    </row>
    <row r="39" spans="3:10" s="5" customFormat="1" ht="16.5" x14ac:dyDescent="0.3">
      <c r="C39" s="10"/>
      <c r="D39" s="10"/>
      <c r="E39" s="4"/>
      <c r="F39" s="4"/>
      <c r="G39" s="9"/>
      <c r="H39" s="9"/>
      <c r="I39" s="9"/>
      <c r="J39" s="9"/>
    </row>
    <row r="40" spans="3:10" s="5" customFormat="1" ht="16.5" x14ac:dyDescent="0.3">
      <c r="C40" s="10"/>
      <c r="D40" s="10"/>
      <c r="E40" s="4"/>
      <c r="F40" s="4"/>
      <c r="G40" s="9"/>
      <c r="H40" s="9"/>
      <c r="I40" s="9"/>
      <c r="J40" s="9"/>
    </row>
    <row r="41" spans="3:10" s="5" customFormat="1" ht="16.5" x14ac:dyDescent="0.3">
      <c r="C41" s="11"/>
      <c r="D41" s="11"/>
      <c r="E41" s="11"/>
      <c r="F41" s="11"/>
      <c r="G41" s="11"/>
      <c r="H41" s="12"/>
    </row>
  </sheetData>
  <mergeCells count="32">
    <mergeCell ref="A21:A22"/>
    <mergeCell ref="B21:B22"/>
    <mergeCell ref="A23:A24"/>
    <mergeCell ref="B23:B24"/>
    <mergeCell ref="A15:A16"/>
    <mergeCell ref="B15:B16"/>
    <mergeCell ref="A17:A18"/>
    <mergeCell ref="B17:B18"/>
    <mergeCell ref="A19:A20"/>
    <mergeCell ref="B19:B20"/>
    <mergeCell ref="A9:A10"/>
    <mergeCell ref="B9:B10"/>
    <mergeCell ref="A11:A12"/>
    <mergeCell ref="B11:B12"/>
    <mergeCell ref="A13:A14"/>
    <mergeCell ref="B13:B14"/>
    <mergeCell ref="C33:D33"/>
    <mergeCell ref="C30:G30"/>
    <mergeCell ref="C31:G31"/>
    <mergeCell ref="A1:L1"/>
    <mergeCell ref="A2:C2"/>
    <mergeCell ref="D2:L2"/>
    <mergeCell ref="A3:E3"/>
    <mergeCell ref="I3:L3"/>
    <mergeCell ref="C32:D32"/>
    <mergeCell ref="E32:F32"/>
    <mergeCell ref="A5:A6"/>
    <mergeCell ref="B5:B6"/>
    <mergeCell ref="A25:A26"/>
    <mergeCell ref="B25:B26"/>
    <mergeCell ref="A7:A8"/>
    <mergeCell ref="B7:B8"/>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41"/>
  <sheetViews>
    <sheetView topLeftCell="D1" zoomScale="110" zoomScaleNormal="110" workbookViewId="0">
      <selection activeCell="L19" sqref="L19"/>
    </sheetView>
  </sheetViews>
  <sheetFormatPr baseColWidth="10" defaultRowHeight="12.75" x14ac:dyDescent="0.2"/>
  <cols>
    <col min="1" max="1" width="5.7109375" style="1" customWidth="1"/>
    <col min="2" max="2" width="22.140625" style="1" customWidth="1"/>
    <col min="3" max="3" width="30.28515625" style="1" customWidth="1"/>
    <col min="4" max="4" width="14.140625" style="1" customWidth="1"/>
    <col min="5" max="5" width="13.7109375" style="1" customWidth="1"/>
    <col min="6" max="6" width="3.140625" style="1" customWidth="1"/>
    <col min="7" max="10" width="14" style="1" customWidth="1"/>
    <col min="11" max="16384" width="11.42578125" style="1"/>
  </cols>
  <sheetData>
    <row r="1" spans="1:10" ht="16.5" x14ac:dyDescent="0.2">
      <c r="A1" s="60" t="s">
        <v>19</v>
      </c>
      <c r="B1" s="60"/>
      <c r="C1" s="60"/>
      <c r="D1" s="60"/>
      <c r="E1" s="60"/>
      <c r="F1" s="60"/>
      <c r="G1" s="60"/>
      <c r="H1" s="60"/>
      <c r="I1" s="60"/>
      <c r="J1" s="60"/>
    </row>
    <row r="2" spans="1:10" ht="60" customHeight="1" thickBot="1" x14ac:dyDescent="0.25">
      <c r="A2" s="61"/>
      <c r="B2" s="61"/>
      <c r="C2" s="61"/>
      <c r="D2" s="62" t="s">
        <v>31</v>
      </c>
      <c r="E2" s="62"/>
      <c r="F2" s="63"/>
      <c r="G2" s="62"/>
      <c r="H2" s="62"/>
      <c r="I2" s="62"/>
      <c r="J2" s="62"/>
    </row>
    <row r="3" spans="1:10" ht="40.5" customHeight="1" thickBot="1" x14ac:dyDescent="0.25">
      <c r="A3" s="64" t="s">
        <v>8</v>
      </c>
      <c r="B3" s="65"/>
      <c r="C3" s="65"/>
      <c r="D3" s="65"/>
      <c r="E3" s="66"/>
      <c r="F3" s="3"/>
      <c r="G3" s="67" t="s">
        <v>12</v>
      </c>
      <c r="H3" s="68"/>
      <c r="I3" s="68"/>
      <c r="J3" s="69"/>
    </row>
    <row r="4" spans="1:10" s="2" customFormat="1" ht="27.75" thickBot="1" x14ac:dyDescent="0.3">
      <c r="A4" s="54" t="s">
        <v>0</v>
      </c>
      <c r="B4" s="54" t="s">
        <v>39</v>
      </c>
      <c r="C4" s="54" t="s">
        <v>29</v>
      </c>
      <c r="D4" s="54" t="s">
        <v>5</v>
      </c>
      <c r="E4" s="54" t="s">
        <v>21</v>
      </c>
      <c r="G4" s="17" t="s">
        <v>4</v>
      </c>
      <c r="H4" s="18" t="s">
        <v>1</v>
      </c>
      <c r="I4" s="18" t="s">
        <v>2</v>
      </c>
      <c r="J4" s="19" t="s">
        <v>6</v>
      </c>
    </row>
    <row r="5" spans="1:10" s="2" customFormat="1" ht="13.5" x14ac:dyDescent="0.25">
      <c r="A5" s="102">
        <v>1</v>
      </c>
      <c r="B5" s="103" t="s">
        <v>34</v>
      </c>
      <c r="C5" s="104" t="s">
        <v>32</v>
      </c>
      <c r="D5" s="129" t="str">
        <f>'ANEXO 1 - COTIZACIONES'!D5</f>
        <v>GALON</v>
      </c>
      <c r="E5" s="130">
        <f>'ANEXO 1 - COTIZACIONES'!E5</f>
        <v>1</v>
      </c>
      <c r="G5" s="126">
        <f>'ANEXO 2 - PROY COSTOS'!I5</f>
        <v>15995</v>
      </c>
      <c r="H5" s="127">
        <v>0</v>
      </c>
      <c r="I5" s="127">
        <f t="shared" ref="I5:I26" si="0">+H5+G5</f>
        <v>15995</v>
      </c>
      <c r="J5" s="128">
        <f>+I5*E5</f>
        <v>15995</v>
      </c>
    </row>
    <row r="6" spans="1:10" s="2" customFormat="1" ht="13.5" x14ac:dyDescent="0.25">
      <c r="A6" s="107"/>
      <c r="B6" s="108"/>
      <c r="C6" s="109" t="s">
        <v>33</v>
      </c>
      <c r="D6" s="129" t="str">
        <f>'ANEXO 1 - COTIZACIONES'!D6</f>
        <v>GALON</v>
      </c>
      <c r="E6" s="130">
        <f>'ANEXO 1 - COTIZACIONES'!E6</f>
        <v>1</v>
      </c>
      <c r="G6" s="126">
        <f>'ANEXO 2 - PROY COSTOS'!I6</f>
        <v>11252</v>
      </c>
      <c r="H6" s="127">
        <v>0</v>
      </c>
      <c r="I6" s="127">
        <f t="shared" si="0"/>
        <v>11252</v>
      </c>
      <c r="J6" s="128">
        <f t="shared" ref="J6:J26" si="1">+I6*E6</f>
        <v>11252</v>
      </c>
    </row>
    <row r="7" spans="1:10" s="2" customFormat="1" ht="13.5" x14ac:dyDescent="0.25">
      <c r="A7" s="107">
        <v>2</v>
      </c>
      <c r="B7" s="108" t="s">
        <v>35</v>
      </c>
      <c r="C7" s="109" t="s">
        <v>32</v>
      </c>
      <c r="D7" s="129" t="str">
        <f>'ANEXO 1 - COTIZACIONES'!D7</f>
        <v>GALON</v>
      </c>
      <c r="E7" s="130">
        <f>'ANEXO 1 - COTIZACIONES'!E7</f>
        <v>1</v>
      </c>
      <c r="G7" s="126">
        <f>'ANEXO 2 - PROY COSTOS'!I7</f>
        <v>16325</v>
      </c>
      <c r="H7" s="127">
        <v>0</v>
      </c>
      <c r="I7" s="127">
        <f t="shared" si="0"/>
        <v>16325</v>
      </c>
      <c r="J7" s="128">
        <f t="shared" si="1"/>
        <v>16325</v>
      </c>
    </row>
    <row r="8" spans="1:10" s="2" customFormat="1" ht="13.5" x14ac:dyDescent="0.25">
      <c r="A8" s="107"/>
      <c r="B8" s="108"/>
      <c r="C8" s="109" t="s">
        <v>33</v>
      </c>
      <c r="D8" s="129" t="str">
        <f>'ANEXO 1 - COTIZACIONES'!D8</f>
        <v>GALON</v>
      </c>
      <c r="E8" s="130">
        <f>'ANEXO 1 - COTIZACIONES'!E8</f>
        <v>1</v>
      </c>
      <c r="G8" s="126">
        <f>'ANEXO 2 - PROY COSTOS'!I8</f>
        <v>11675</v>
      </c>
      <c r="H8" s="127">
        <v>0</v>
      </c>
      <c r="I8" s="127">
        <f t="shared" si="0"/>
        <v>11675</v>
      </c>
      <c r="J8" s="128">
        <f t="shared" si="1"/>
        <v>11675</v>
      </c>
    </row>
    <row r="9" spans="1:10" s="2" customFormat="1" ht="13.5" x14ac:dyDescent="0.25">
      <c r="A9" s="107">
        <v>3</v>
      </c>
      <c r="B9" s="108" t="s">
        <v>40</v>
      </c>
      <c r="C9" s="109" t="s">
        <v>32</v>
      </c>
      <c r="D9" s="129" t="str">
        <f>'ANEXO 1 - COTIZACIONES'!D9</f>
        <v>GALON</v>
      </c>
      <c r="E9" s="130">
        <f>'ANEXO 1 - COTIZACIONES'!E9</f>
        <v>1</v>
      </c>
      <c r="G9" s="126">
        <f>'ANEXO 2 - PROY COSTOS'!I9</f>
        <v>16405</v>
      </c>
      <c r="H9" s="127">
        <v>0</v>
      </c>
      <c r="I9" s="127">
        <f t="shared" si="0"/>
        <v>16405</v>
      </c>
      <c r="J9" s="128">
        <f t="shared" si="1"/>
        <v>16405</v>
      </c>
    </row>
    <row r="10" spans="1:10" s="2" customFormat="1" ht="13.5" x14ac:dyDescent="0.25">
      <c r="A10" s="107"/>
      <c r="B10" s="108"/>
      <c r="C10" s="109" t="s">
        <v>33</v>
      </c>
      <c r="D10" s="129" t="str">
        <f>'ANEXO 1 - COTIZACIONES'!D10</f>
        <v>GALON</v>
      </c>
      <c r="E10" s="130">
        <f>'ANEXO 1 - COTIZACIONES'!E10</f>
        <v>1</v>
      </c>
      <c r="G10" s="126">
        <f>'ANEXO 2 - PROY COSTOS'!I10</f>
        <v>11525</v>
      </c>
      <c r="H10" s="127">
        <v>0</v>
      </c>
      <c r="I10" s="127">
        <f t="shared" si="0"/>
        <v>11525</v>
      </c>
      <c r="J10" s="128">
        <f t="shared" si="1"/>
        <v>11525</v>
      </c>
    </row>
    <row r="11" spans="1:10" s="2" customFormat="1" ht="13.5" x14ac:dyDescent="0.25">
      <c r="A11" s="107">
        <v>4</v>
      </c>
      <c r="B11" s="108" t="s">
        <v>41</v>
      </c>
      <c r="C11" s="109" t="s">
        <v>32</v>
      </c>
      <c r="D11" s="129" t="str">
        <f>'ANEXO 1 - COTIZACIONES'!D11</f>
        <v>GALON</v>
      </c>
      <c r="E11" s="130">
        <f>'ANEXO 1 - COTIZACIONES'!E11</f>
        <v>1</v>
      </c>
      <c r="G11" s="126">
        <f>'ANEXO 2 - PROY COSTOS'!I11</f>
        <v>16185</v>
      </c>
      <c r="H11" s="127">
        <v>0</v>
      </c>
      <c r="I11" s="127">
        <f t="shared" si="0"/>
        <v>16185</v>
      </c>
      <c r="J11" s="128">
        <f t="shared" si="1"/>
        <v>16185</v>
      </c>
    </row>
    <row r="12" spans="1:10" s="2" customFormat="1" ht="13.5" x14ac:dyDescent="0.25">
      <c r="A12" s="107"/>
      <c r="B12" s="108"/>
      <c r="C12" s="109" t="s">
        <v>33</v>
      </c>
      <c r="D12" s="129" t="str">
        <f>'ANEXO 1 - COTIZACIONES'!D12</f>
        <v>GALON</v>
      </c>
      <c r="E12" s="130">
        <f>'ANEXO 1 - COTIZACIONES'!E12</f>
        <v>1</v>
      </c>
      <c r="G12" s="126">
        <f>'ANEXO 2 - PROY COSTOS'!I12</f>
        <v>10955</v>
      </c>
      <c r="H12" s="127">
        <v>0</v>
      </c>
      <c r="I12" s="127">
        <f t="shared" si="0"/>
        <v>10955</v>
      </c>
      <c r="J12" s="128">
        <f t="shared" si="1"/>
        <v>10955</v>
      </c>
    </row>
    <row r="13" spans="1:10" s="2" customFormat="1" ht="13.5" x14ac:dyDescent="0.25">
      <c r="A13" s="107">
        <v>5</v>
      </c>
      <c r="B13" s="108" t="s">
        <v>42</v>
      </c>
      <c r="C13" s="109" t="s">
        <v>32</v>
      </c>
      <c r="D13" s="129" t="str">
        <f>'ANEXO 1 - COTIZACIONES'!D13</f>
        <v>GALON</v>
      </c>
      <c r="E13" s="130">
        <f>'ANEXO 1 - COTIZACIONES'!E13</f>
        <v>1</v>
      </c>
      <c r="G13" s="126">
        <f>'ANEXO 2 - PROY COSTOS'!I13</f>
        <v>16650</v>
      </c>
      <c r="H13" s="127">
        <v>0</v>
      </c>
      <c r="I13" s="127">
        <f t="shared" si="0"/>
        <v>16650</v>
      </c>
      <c r="J13" s="128">
        <f t="shared" si="1"/>
        <v>16650</v>
      </c>
    </row>
    <row r="14" spans="1:10" s="2" customFormat="1" ht="13.5" x14ac:dyDescent="0.25">
      <c r="A14" s="107"/>
      <c r="B14" s="108"/>
      <c r="C14" s="109" t="s">
        <v>33</v>
      </c>
      <c r="D14" s="129" t="str">
        <f>'ANEXO 1 - COTIZACIONES'!D14</f>
        <v>GALON</v>
      </c>
      <c r="E14" s="130">
        <f>'ANEXO 1 - COTIZACIONES'!E14</f>
        <v>1</v>
      </c>
      <c r="G14" s="126">
        <f>'ANEXO 2 - PROY COSTOS'!I14</f>
        <v>11865</v>
      </c>
      <c r="H14" s="127">
        <v>0</v>
      </c>
      <c r="I14" s="127">
        <f t="shared" si="0"/>
        <v>11865</v>
      </c>
      <c r="J14" s="128">
        <f t="shared" si="1"/>
        <v>11865</v>
      </c>
    </row>
    <row r="15" spans="1:10" s="2" customFormat="1" ht="13.5" x14ac:dyDescent="0.25">
      <c r="A15" s="107">
        <v>6</v>
      </c>
      <c r="B15" s="108" t="s">
        <v>43</v>
      </c>
      <c r="C15" s="109" t="s">
        <v>32</v>
      </c>
      <c r="D15" s="129" t="str">
        <f>'ANEXO 1 - COTIZACIONES'!D15</f>
        <v>GALON</v>
      </c>
      <c r="E15" s="130">
        <f>'ANEXO 1 - COTIZACIONES'!E15</f>
        <v>1</v>
      </c>
      <c r="G15" s="126">
        <f>'ANEXO 2 - PROY COSTOS'!I15</f>
        <v>16255</v>
      </c>
      <c r="H15" s="127">
        <v>0</v>
      </c>
      <c r="I15" s="127">
        <f t="shared" si="0"/>
        <v>16255</v>
      </c>
      <c r="J15" s="128">
        <f t="shared" si="1"/>
        <v>16255</v>
      </c>
    </row>
    <row r="16" spans="1:10" s="2" customFormat="1" ht="13.5" x14ac:dyDescent="0.25">
      <c r="A16" s="107"/>
      <c r="B16" s="108"/>
      <c r="C16" s="109" t="s">
        <v>33</v>
      </c>
      <c r="D16" s="129" t="str">
        <f>'ANEXO 1 - COTIZACIONES'!D16</f>
        <v>GALON</v>
      </c>
      <c r="E16" s="130">
        <f>'ANEXO 1 - COTIZACIONES'!E16</f>
        <v>1</v>
      </c>
      <c r="G16" s="126">
        <f>'ANEXO 2 - PROY COSTOS'!I16</f>
        <v>11515</v>
      </c>
      <c r="H16" s="127">
        <v>0</v>
      </c>
      <c r="I16" s="127">
        <f t="shared" si="0"/>
        <v>11515</v>
      </c>
      <c r="J16" s="128">
        <f t="shared" si="1"/>
        <v>11515</v>
      </c>
    </row>
    <row r="17" spans="1:11" s="2" customFormat="1" ht="13.5" x14ac:dyDescent="0.25">
      <c r="A17" s="107">
        <v>7</v>
      </c>
      <c r="B17" s="108" t="s">
        <v>44</v>
      </c>
      <c r="C17" s="109" t="s">
        <v>32</v>
      </c>
      <c r="D17" s="129" t="str">
        <f>'ANEXO 1 - COTIZACIONES'!D17</f>
        <v>GALON</v>
      </c>
      <c r="E17" s="130">
        <f>'ANEXO 1 - COTIZACIONES'!E17</f>
        <v>1</v>
      </c>
      <c r="G17" s="126">
        <f>'ANEXO 2 - PROY COSTOS'!I17</f>
        <v>16550</v>
      </c>
      <c r="H17" s="127">
        <v>0</v>
      </c>
      <c r="I17" s="127">
        <f t="shared" si="0"/>
        <v>16550</v>
      </c>
      <c r="J17" s="128">
        <f t="shared" si="1"/>
        <v>16550</v>
      </c>
    </row>
    <row r="18" spans="1:11" s="2" customFormat="1" ht="13.5" x14ac:dyDescent="0.25">
      <c r="A18" s="107"/>
      <c r="B18" s="108"/>
      <c r="C18" s="109" t="s">
        <v>33</v>
      </c>
      <c r="D18" s="129" t="str">
        <f>'ANEXO 1 - COTIZACIONES'!D18</f>
        <v>GALON</v>
      </c>
      <c r="E18" s="130">
        <f>'ANEXO 1 - COTIZACIONES'!E18</f>
        <v>1</v>
      </c>
      <c r="G18" s="126">
        <f>'ANEXO 2 - PROY COSTOS'!I18</f>
        <v>11600</v>
      </c>
      <c r="H18" s="127">
        <v>0</v>
      </c>
      <c r="I18" s="127">
        <f t="shared" si="0"/>
        <v>11600</v>
      </c>
      <c r="J18" s="128">
        <f t="shared" si="1"/>
        <v>11600</v>
      </c>
    </row>
    <row r="19" spans="1:11" s="2" customFormat="1" ht="13.5" x14ac:dyDescent="0.25">
      <c r="A19" s="107">
        <v>8</v>
      </c>
      <c r="B19" s="108" t="s">
        <v>45</v>
      </c>
      <c r="C19" s="109" t="s">
        <v>32</v>
      </c>
      <c r="D19" s="129" t="str">
        <f>'ANEXO 1 - COTIZACIONES'!D19</f>
        <v>GALON</v>
      </c>
      <c r="E19" s="130">
        <f>'ANEXO 1 - COTIZACIONES'!E19</f>
        <v>1</v>
      </c>
      <c r="G19" s="126">
        <f>'ANEXO 2 - PROY COSTOS'!I19</f>
        <v>16400</v>
      </c>
      <c r="H19" s="127">
        <v>0</v>
      </c>
      <c r="I19" s="127">
        <f t="shared" si="0"/>
        <v>16400</v>
      </c>
      <c r="J19" s="128">
        <f t="shared" si="1"/>
        <v>16400</v>
      </c>
    </row>
    <row r="20" spans="1:11" s="2" customFormat="1" ht="13.5" x14ac:dyDescent="0.25">
      <c r="A20" s="107"/>
      <c r="B20" s="108"/>
      <c r="C20" s="109" t="s">
        <v>33</v>
      </c>
      <c r="D20" s="129" t="str">
        <f>'ANEXO 1 - COTIZACIONES'!D20</f>
        <v>GALON</v>
      </c>
      <c r="E20" s="130">
        <f>'ANEXO 1 - COTIZACIONES'!E20</f>
        <v>1</v>
      </c>
      <c r="G20" s="126">
        <f>'ANEXO 2 - PROY COSTOS'!I20</f>
        <v>11730</v>
      </c>
      <c r="H20" s="127">
        <v>0</v>
      </c>
      <c r="I20" s="127">
        <f t="shared" si="0"/>
        <v>11730</v>
      </c>
      <c r="J20" s="128">
        <f t="shared" si="1"/>
        <v>11730</v>
      </c>
    </row>
    <row r="21" spans="1:11" s="2" customFormat="1" ht="13.5" x14ac:dyDescent="0.25">
      <c r="A21" s="107">
        <v>9</v>
      </c>
      <c r="B21" s="108" t="s">
        <v>46</v>
      </c>
      <c r="C21" s="109" t="s">
        <v>32</v>
      </c>
      <c r="D21" s="129" t="str">
        <f>'ANEXO 1 - COTIZACIONES'!D21</f>
        <v>GALON</v>
      </c>
      <c r="E21" s="130">
        <f>'ANEXO 1 - COTIZACIONES'!E21</f>
        <v>1</v>
      </c>
      <c r="G21" s="126">
        <f>'ANEXO 2 - PROY COSTOS'!I21</f>
        <v>16395</v>
      </c>
      <c r="H21" s="127">
        <v>0</v>
      </c>
      <c r="I21" s="127">
        <f t="shared" si="0"/>
        <v>16395</v>
      </c>
      <c r="J21" s="128">
        <f t="shared" si="1"/>
        <v>16395</v>
      </c>
    </row>
    <row r="22" spans="1:11" s="2" customFormat="1" ht="13.5" x14ac:dyDescent="0.25">
      <c r="A22" s="107"/>
      <c r="B22" s="108"/>
      <c r="C22" s="109" t="s">
        <v>33</v>
      </c>
      <c r="D22" s="129" t="str">
        <f>'ANEXO 1 - COTIZACIONES'!D22</f>
        <v>GALON</v>
      </c>
      <c r="E22" s="130">
        <f>'ANEXO 1 - COTIZACIONES'!E22</f>
        <v>1</v>
      </c>
      <c r="G22" s="126">
        <f>'ANEXO 2 - PROY COSTOS'!I22</f>
        <v>11520</v>
      </c>
      <c r="H22" s="127">
        <v>0</v>
      </c>
      <c r="I22" s="127">
        <f t="shared" si="0"/>
        <v>11520</v>
      </c>
      <c r="J22" s="128">
        <f t="shared" si="1"/>
        <v>11520</v>
      </c>
    </row>
    <row r="23" spans="1:11" s="2" customFormat="1" ht="13.5" x14ac:dyDescent="0.25">
      <c r="A23" s="107">
        <v>10</v>
      </c>
      <c r="B23" s="108" t="s">
        <v>47</v>
      </c>
      <c r="C23" s="109" t="s">
        <v>32</v>
      </c>
      <c r="D23" s="129" t="str">
        <f>'ANEXO 1 - COTIZACIONES'!D23</f>
        <v>GALON</v>
      </c>
      <c r="E23" s="130">
        <f>'ANEXO 1 - COTIZACIONES'!E23</f>
        <v>1</v>
      </c>
      <c r="G23" s="126">
        <f>'ANEXO 2 - PROY COSTOS'!I23</f>
        <v>16045</v>
      </c>
      <c r="H23" s="127">
        <v>0</v>
      </c>
      <c r="I23" s="127">
        <f t="shared" si="0"/>
        <v>16045</v>
      </c>
      <c r="J23" s="128">
        <f t="shared" si="1"/>
        <v>16045</v>
      </c>
    </row>
    <row r="24" spans="1:11" s="2" customFormat="1" ht="13.5" x14ac:dyDescent="0.25">
      <c r="A24" s="107"/>
      <c r="B24" s="108"/>
      <c r="C24" s="109" t="s">
        <v>33</v>
      </c>
      <c r="D24" s="129" t="str">
        <f>'ANEXO 1 - COTIZACIONES'!D24</f>
        <v>GALON</v>
      </c>
      <c r="E24" s="130">
        <f>'ANEXO 1 - COTIZACIONES'!E24</f>
        <v>1</v>
      </c>
      <c r="G24" s="126">
        <f>'ANEXO 2 - PROY COSTOS'!I24</f>
        <v>11135</v>
      </c>
      <c r="H24" s="127">
        <v>0</v>
      </c>
      <c r="I24" s="127">
        <f t="shared" si="0"/>
        <v>11135</v>
      </c>
      <c r="J24" s="128">
        <f t="shared" si="1"/>
        <v>11135</v>
      </c>
    </row>
    <row r="25" spans="1:11" s="2" customFormat="1" ht="13.5" x14ac:dyDescent="0.25">
      <c r="A25" s="107">
        <v>11</v>
      </c>
      <c r="B25" s="108" t="s">
        <v>48</v>
      </c>
      <c r="C25" s="109" t="s">
        <v>32</v>
      </c>
      <c r="D25" s="129" t="str">
        <f>'ANEXO 1 - COTIZACIONES'!D25</f>
        <v>GALON</v>
      </c>
      <c r="E25" s="130">
        <f>'ANEXO 1 - COTIZACIONES'!E25</f>
        <v>1</v>
      </c>
      <c r="G25" s="126">
        <f>'ANEXO 2 - PROY COSTOS'!I25</f>
        <v>16005</v>
      </c>
      <c r="H25" s="127">
        <v>0</v>
      </c>
      <c r="I25" s="127">
        <f t="shared" si="0"/>
        <v>16005</v>
      </c>
      <c r="J25" s="128">
        <f t="shared" si="1"/>
        <v>16005</v>
      </c>
    </row>
    <row r="26" spans="1:11" s="2" customFormat="1" ht="14.25" thickBot="1" x14ac:dyDescent="0.3">
      <c r="A26" s="112"/>
      <c r="B26" s="113"/>
      <c r="C26" s="114" t="s">
        <v>33</v>
      </c>
      <c r="D26" s="129" t="str">
        <f>'ANEXO 1 - COTIZACIONES'!D26</f>
        <v>GALON</v>
      </c>
      <c r="E26" s="130">
        <f>'ANEXO 1 - COTIZACIONES'!E26</f>
        <v>1</v>
      </c>
      <c r="G26" s="126">
        <f>'ANEXO 2 - PROY COSTOS'!I26</f>
        <v>11160</v>
      </c>
      <c r="H26" s="127">
        <v>0</v>
      </c>
      <c r="I26" s="127">
        <f t="shared" si="0"/>
        <v>11160</v>
      </c>
      <c r="J26" s="128">
        <f t="shared" si="1"/>
        <v>11160</v>
      </c>
    </row>
    <row r="27" spans="1:11" ht="32.25" customHeight="1" thickBot="1" x14ac:dyDescent="0.25">
      <c r="A27" s="25" t="s">
        <v>3</v>
      </c>
      <c r="B27" s="52"/>
      <c r="C27" s="26"/>
      <c r="D27" s="26"/>
      <c r="E27" s="27"/>
      <c r="G27" s="55"/>
      <c r="H27" s="56"/>
      <c r="I27" s="56"/>
      <c r="J27" s="57">
        <f>SUM(J5:J26)</f>
        <v>305142</v>
      </c>
    </row>
    <row r="29" spans="1:11" s="5" customFormat="1" ht="16.5" x14ac:dyDescent="0.3">
      <c r="C29" s="6" t="s">
        <v>10</v>
      </c>
      <c r="D29" s="6"/>
      <c r="E29" s="7"/>
      <c r="F29" s="7"/>
      <c r="G29" s="7"/>
      <c r="H29" s="7"/>
    </row>
    <row r="30" spans="1:11" s="5" customFormat="1" ht="16.5" x14ac:dyDescent="0.3">
      <c r="C30" s="59" t="s">
        <v>22</v>
      </c>
      <c r="D30" s="59"/>
      <c r="E30" s="59"/>
      <c r="F30" s="59"/>
      <c r="G30" s="59"/>
      <c r="H30" s="13"/>
      <c r="I30" s="13"/>
      <c r="J30" s="13"/>
      <c r="K30" s="13"/>
    </row>
    <row r="31" spans="1:11" s="5" customFormat="1" ht="59.25" customHeight="1" x14ac:dyDescent="0.3">
      <c r="C31" s="59" t="s">
        <v>24</v>
      </c>
      <c r="D31" s="59"/>
      <c r="E31" s="59"/>
      <c r="F31" s="59"/>
      <c r="G31" s="59"/>
      <c r="H31" s="13"/>
    </row>
    <row r="32" spans="1:11" s="5" customFormat="1" ht="16.5" x14ac:dyDescent="0.3">
      <c r="C32" s="70"/>
      <c r="D32" s="70"/>
      <c r="E32" s="70"/>
      <c r="F32" s="70"/>
      <c r="G32" s="7"/>
      <c r="H32" s="7"/>
    </row>
    <row r="33" spans="3:10" s="5" customFormat="1" ht="16.5" x14ac:dyDescent="0.3">
      <c r="C33" s="58"/>
      <c r="D33" s="58"/>
      <c r="E33" s="8"/>
      <c r="F33" s="8"/>
      <c r="G33" s="7"/>
      <c r="H33" s="7"/>
    </row>
    <row r="34" spans="3:10" s="5" customFormat="1" ht="16.5" x14ac:dyDescent="0.3">
      <c r="C34" s="4"/>
      <c r="D34" s="4"/>
      <c r="E34" s="4"/>
      <c r="F34" s="4"/>
      <c r="G34" s="9"/>
      <c r="H34" s="9"/>
    </row>
    <row r="35" spans="3:10" s="5" customFormat="1" ht="16.5" x14ac:dyDescent="0.3">
      <c r="C35" s="4"/>
      <c r="D35" s="4"/>
      <c r="E35" s="4"/>
      <c r="F35" s="4"/>
      <c r="G35" s="9"/>
      <c r="H35" s="9"/>
    </row>
    <row r="36" spans="3:10" s="5" customFormat="1" ht="16.5" x14ac:dyDescent="0.3">
      <c r="C36" s="4"/>
      <c r="D36" s="4"/>
      <c r="E36" s="4"/>
      <c r="F36" s="4"/>
      <c r="G36" s="9"/>
      <c r="H36" s="9"/>
      <c r="J36" s="5" t="s">
        <v>20</v>
      </c>
    </row>
    <row r="37" spans="3:10" s="5" customFormat="1" ht="16.5" x14ac:dyDescent="0.3">
      <c r="C37" s="4"/>
      <c r="D37" s="4"/>
      <c r="E37" s="4"/>
      <c r="F37" s="4"/>
      <c r="G37" s="9"/>
      <c r="H37" s="9"/>
    </row>
    <row r="38" spans="3:10" s="5" customFormat="1" ht="16.5" x14ac:dyDescent="0.3">
      <c r="C38" s="4"/>
      <c r="D38" s="4"/>
      <c r="E38" s="4"/>
      <c r="F38" s="4"/>
      <c r="G38" s="9"/>
      <c r="H38" s="9"/>
    </row>
    <row r="39" spans="3:10" s="5" customFormat="1" ht="16.5" x14ac:dyDescent="0.3">
      <c r="C39" s="10"/>
      <c r="D39" s="10"/>
      <c r="E39" s="4"/>
      <c r="F39" s="4"/>
      <c r="G39" s="9"/>
      <c r="H39" s="9"/>
    </row>
    <row r="40" spans="3:10" s="5" customFormat="1" ht="16.5" x14ac:dyDescent="0.3">
      <c r="C40" s="10"/>
      <c r="D40" s="10"/>
      <c r="E40" s="4"/>
      <c r="F40" s="4"/>
      <c r="G40" s="9"/>
      <c r="H40" s="9"/>
    </row>
    <row r="41" spans="3:10" s="5" customFormat="1" ht="16.5" x14ac:dyDescent="0.3">
      <c r="C41" s="11"/>
      <c r="D41" s="11"/>
      <c r="E41" s="11"/>
      <c r="F41" s="11"/>
    </row>
  </sheetData>
  <mergeCells count="32">
    <mergeCell ref="A21:A22"/>
    <mergeCell ref="B21:B22"/>
    <mergeCell ref="A23:A24"/>
    <mergeCell ref="B23:B24"/>
    <mergeCell ref="A15:A16"/>
    <mergeCell ref="B15:B16"/>
    <mergeCell ref="A17:A18"/>
    <mergeCell ref="B17:B18"/>
    <mergeCell ref="A19:A20"/>
    <mergeCell ref="B19:B20"/>
    <mergeCell ref="A9:A10"/>
    <mergeCell ref="B9:B10"/>
    <mergeCell ref="A11:A12"/>
    <mergeCell ref="B11:B12"/>
    <mergeCell ref="A13:A14"/>
    <mergeCell ref="B13:B14"/>
    <mergeCell ref="C33:D33"/>
    <mergeCell ref="C30:G30"/>
    <mergeCell ref="C31:G31"/>
    <mergeCell ref="A1:J1"/>
    <mergeCell ref="A2:C2"/>
    <mergeCell ref="D2:J2"/>
    <mergeCell ref="A3:E3"/>
    <mergeCell ref="G3:J3"/>
    <mergeCell ref="C32:D32"/>
    <mergeCell ref="E32:F32"/>
    <mergeCell ref="A5:A6"/>
    <mergeCell ref="B5:B6"/>
    <mergeCell ref="A25:A26"/>
    <mergeCell ref="B25:B26"/>
    <mergeCell ref="A7:A8"/>
    <mergeCell ref="B7:B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1 - COTIZACIONES</vt:lpstr>
      <vt:lpstr>ANEXO 2 - PROY COSTOS</vt:lpstr>
      <vt:lpstr>ANEXO 3 - EST SECTOR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Rosemberg Carreño Santos</cp:lastModifiedBy>
  <dcterms:created xsi:type="dcterms:W3CDTF">2024-04-10T19:57:00Z</dcterms:created>
  <dcterms:modified xsi:type="dcterms:W3CDTF">2026-09-16T15:57:33Z</dcterms:modified>
</cp:coreProperties>
</file>