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COMBUSTIBLE 2026/"/>
    </mc:Choice>
  </mc:AlternateContent>
  <xr:revisionPtr revIDLastSave="9" documentId="8_{BDA26A1C-25CA-461D-B27E-7FD02E8AF6C6}" xr6:coauthVersionLast="47" xr6:coauthVersionMax="47" xr10:uidLastSave="{35D1CAB6-34DB-4FD0-828F-44B991BC600F}"/>
  <bookViews>
    <workbookView xWindow="-120" yWindow="-120" windowWidth="29040" windowHeight="15720" xr2:uid="{00000000-000D-0000-FFFF-FFFF00000000}"/>
  </bookViews>
  <sheets>
    <sheet name="ANEXO 1 - COTIZACIONES" sheetId="1" r:id="rId1"/>
    <sheet name="ANEXO 2 - PROY COSTOS" sheetId="3" r:id="rId2"/>
    <sheet name="ANEXO 3 - EST SECTOR"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1" l="1"/>
  <c r="P6" i="1" s="1"/>
  <c r="L7" i="1"/>
  <c r="L8" i="1"/>
  <c r="L9" i="1"/>
  <c r="L10" i="1"/>
  <c r="L5" i="1"/>
  <c r="P5" i="1" s="1"/>
  <c r="N5" i="1"/>
  <c r="M5" i="1"/>
  <c r="P10" i="1"/>
  <c r="E6" i="4"/>
  <c r="E7" i="4"/>
  <c r="E8" i="4"/>
  <c r="E9" i="4"/>
  <c r="E10" i="4"/>
  <c r="D6" i="4"/>
  <c r="D7" i="4"/>
  <c r="D8" i="4"/>
  <c r="D9" i="4"/>
  <c r="D10" i="4"/>
  <c r="E6" i="3"/>
  <c r="E7" i="3"/>
  <c r="E8" i="3"/>
  <c r="E9" i="3"/>
  <c r="E10" i="3"/>
  <c r="D6" i="3"/>
  <c r="D7" i="3"/>
  <c r="D8" i="3"/>
  <c r="D9" i="3"/>
  <c r="D10" i="3"/>
  <c r="R8" i="1"/>
  <c r="G8" i="3" s="1"/>
  <c r="I8" i="3" s="1"/>
  <c r="N6" i="1"/>
  <c r="N7" i="1"/>
  <c r="N8" i="1"/>
  <c r="N9" i="1"/>
  <c r="N10" i="1"/>
  <c r="M6" i="1"/>
  <c r="R6" i="1" s="1"/>
  <c r="M7" i="1"/>
  <c r="R7" i="1" s="1"/>
  <c r="M8" i="1"/>
  <c r="M9" i="1"/>
  <c r="R9" i="1" s="1"/>
  <c r="M10" i="1"/>
  <c r="R10" i="1" s="1"/>
  <c r="P9" i="1"/>
  <c r="O9" i="1" l="1"/>
  <c r="O5" i="1"/>
  <c r="P7" i="1"/>
  <c r="P8" i="1"/>
  <c r="O10" i="1"/>
  <c r="O8" i="1"/>
  <c r="O7" i="1"/>
  <c r="O6" i="1"/>
  <c r="G10" i="3"/>
  <c r="I10" i="3" s="1"/>
  <c r="T10" i="1"/>
  <c r="U10" i="1" s="1"/>
  <c r="T9" i="1"/>
  <c r="U9" i="1" s="1"/>
  <c r="G9" i="3"/>
  <c r="I9" i="3" s="1"/>
  <c r="G8" i="4"/>
  <c r="I8" i="4" s="1"/>
  <c r="J8" i="4" s="1"/>
  <c r="K8" i="3"/>
  <c r="L8" i="3" s="1"/>
  <c r="T8" i="1"/>
  <c r="U8" i="1" s="1"/>
  <c r="T7" i="1"/>
  <c r="U7" i="1" s="1"/>
  <c r="G7" i="3"/>
  <c r="I7" i="3" s="1"/>
  <c r="G6" i="3"/>
  <c r="I6" i="3" s="1"/>
  <c r="T6" i="1"/>
  <c r="U6" i="1" s="1"/>
  <c r="G10" i="4" l="1"/>
  <c r="I10" i="4" s="1"/>
  <c r="J10" i="4" s="1"/>
  <c r="K10" i="3"/>
  <c r="L10" i="3" s="1"/>
  <c r="G9" i="4"/>
  <c r="I9" i="4" s="1"/>
  <c r="J9" i="4" s="1"/>
  <c r="K9" i="3"/>
  <c r="L9" i="3" s="1"/>
  <c r="G7" i="4"/>
  <c r="I7" i="4" s="1"/>
  <c r="J7" i="4" s="1"/>
  <c r="K7" i="3"/>
  <c r="L7" i="3" s="1"/>
  <c r="G6" i="4"/>
  <c r="I6" i="4" s="1"/>
  <c r="J6" i="4" s="1"/>
  <c r="K6" i="3"/>
  <c r="L6" i="3" s="1"/>
  <c r="R5" i="1"/>
  <c r="T5" i="1" s="1"/>
  <c r="U5" i="1" s="1"/>
  <c r="E5" i="4" l="1"/>
  <c r="D5" i="4"/>
  <c r="E5" i="3"/>
  <c r="D5" i="3"/>
  <c r="G5" i="3" l="1"/>
  <c r="I5" i="3" s="1"/>
  <c r="K5" i="3" l="1"/>
  <c r="L5" i="3" s="1"/>
  <c r="G5" i="4"/>
  <c r="I5" i="4" s="1"/>
  <c r="J5" i="4" s="1"/>
  <c r="U11" i="1"/>
  <c r="L11" i="3" l="1"/>
  <c r="J11" i="4" l="1"/>
</calcChain>
</file>

<file path=xl/sharedStrings.xml><?xml version="1.0" encoding="utf-8"?>
<sst xmlns="http://schemas.openxmlformats.org/spreadsheetml/2006/main" count="102" uniqueCount="41">
  <si>
    <t>ÍTEM</t>
  </si>
  <si>
    <t>VALOR IVA</t>
  </si>
  <si>
    <t>VALOR UNITARIO INCLUIDO IVA</t>
  </si>
  <si>
    <t>TOTAL</t>
  </si>
  <si>
    <t>VALOR UNITARIO
SIN IVA</t>
  </si>
  <si>
    <t>UNIDAD DE MEDIDA</t>
  </si>
  <si>
    <t>VALOR TOTAL INCLUIDO IVA</t>
  </si>
  <si>
    <t>ANEXO 1 - ANALISIS DE COTIZACIONES</t>
  </si>
  <si>
    <t>NECESIDAD</t>
  </si>
  <si>
    <t>ANALISIS DE COTIZACIONES</t>
  </si>
  <si>
    <t>NOTAS:</t>
  </si>
  <si>
    <t>ANALISIS COTIZACIONES</t>
  </si>
  <si>
    <t>ESTUDIO DEL SECTOR</t>
  </si>
  <si>
    <t xml:space="preserve">VALOR COTIZACIÓN HÁBIL MÁS BAJA                                                                                                    </t>
  </si>
  <si>
    <t xml:space="preserve">PROMEDIO                                                                                </t>
  </si>
  <si>
    <t xml:space="preserve">VALOR COTIZACIÓN  HÁBIL MÁS ALTA                                                                                                   </t>
  </si>
  <si>
    <t>PORCENTAJE DIFERENCIAL (BAJA/PROMEDIO)</t>
  </si>
  <si>
    <t>MEDIA ARITMETICA BAJA</t>
  </si>
  <si>
    <t>40% &gt; / &lt;</t>
  </si>
  <si>
    <t>ANEXO 3 - ESTUDIO DEL SECTOR</t>
  </si>
  <si>
    <t xml:space="preserve"> </t>
  </si>
  <si>
    <t>CANTIDAD</t>
  </si>
  <si>
    <t>1) Para establecer los valores del mercado, se tomaron los valores del análisis de cotizaciones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</si>
  <si>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</si>
  <si>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</si>
  <si>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realizó el estudio con 2 cotizaciones de empresas del mercado que cuentan con catálogos para la venta libre al publico</t>
  </si>
  <si>
    <t>2) Para establecer el valor del mercado; se utiliza la formula promedio</t>
  </si>
  <si>
    <t>ANEXO 2 - PROYECCION COSTOS</t>
  </si>
  <si>
    <t>DESCRIPCIÓN BIEN O SERVICIO
RANGO DEL MODELO</t>
  </si>
  <si>
    <t>DESCRIPCIÓN BIEN O SERVICIO 
RANGO DEL MODELO</t>
  </si>
  <si>
    <t>PROYECCION COSTOS 2026</t>
  </si>
  <si>
    <t>Suministro de Combustible para el parque automotor y plantas eléctricas al servicio de la Fiscalía General de la Nación Regional Nororiental en los diferentes Municipios de las Seccionales Santander, Norte de Santander y Arauca.</t>
  </si>
  <si>
    <t>GASOLINA CORRIENTE</t>
  </si>
  <si>
    <t>ACPM - DIESEL</t>
  </si>
  <si>
    <t>GALON</t>
  </si>
  <si>
    <t>COTIZACION 1
ORGANIZACIÓN Terpel SA.</t>
  </si>
  <si>
    <t>Municipio</t>
  </si>
  <si>
    <t>ARAUCA</t>
  </si>
  <si>
    <t>SARAVERA</t>
  </si>
  <si>
    <t>TAME</t>
  </si>
  <si>
    <t>COTIZACION 2
Estacion de Servicio Sabanalarga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</si>
</sst>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quot;$&quot;#,##0"/>
    <numFmt numFmtId="166" formatCode="&quot;$&quot;\ #,##0.00"/>
  </numFmts>
  <fonts count="18"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b/>
      <sz val="10"/>
      <color rgb="FF000000"/>
      <name val="Arial"/>
      <family val="2"/>
    </font>
    <font>
      <sz val="10"/>
      <color rgb="FF000000"/>
      <name val="Arial"/>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indexed="64"/>
      </right>
      <top style="thin">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3">
    <xf numFmtId="0" fontId="0" fillId="0" borderId="0"/>
    <xf numFmtId="9" fontId="5" fillId="0" borderId="0" applyFont="0" applyFill="0" applyBorder="0" applyAlignment="0" applyProtection="0"/>
    <xf numFmtId="0" fontId="14" fillId="0" borderId="0"/>
  </cellStyleXfs>
  <cellXfs count="111">
    <xf numFmtId="0" fontId="0" fillId="0" borderId="0" xfId="0"/>
    <xf numFmtId="0" fontId="2" fillId="0" borderId="0" xfId="0" applyFont="1"/>
    <xf numFmtId="0" fontId="4" fillId="0" borderId="0" xfId="0" applyFont="1"/>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12" fillId="0" borderId="0" xfId="0" applyFont="1"/>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9" fillId="0" borderId="0" xfId="0" applyFont="1" applyAlignment="1">
      <alignment vertical="center" wrapText="1"/>
    </xf>
    <xf numFmtId="166" fontId="2" fillId="0" borderId="1" xfId="0" applyNumberFormat="1" applyFont="1" applyBorder="1" applyAlignment="1">
      <alignment horizontal="center" vertical="center"/>
    </xf>
    <xf numFmtId="0" fontId="17" fillId="6" borderId="1" xfId="0" applyFont="1" applyFill="1" applyBorder="1" applyAlignment="1">
      <alignment horizontal="center" vertical="center" wrapText="1"/>
    </xf>
    <xf numFmtId="0" fontId="17" fillId="6" borderId="5"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7" fillId="6" borderId="11" xfId="0" applyFont="1" applyFill="1" applyBorder="1" applyAlignment="1">
      <alignment horizontal="center" vertical="center" wrapText="1"/>
    </xf>
    <xf numFmtId="164" fontId="2" fillId="0" borderId="18" xfId="0" applyNumberFormat="1" applyFont="1" applyBorder="1" applyAlignment="1">
      <alignment horizontal="center" vertical="center"/>
    </xf>
    <xf numFmtId="164" fontId="2" fillId="0" borderId="19" xfId="0" applyNumberFormat="1" applyFont="1" applyBorder="1" applyAlignment="1">
      <alignment horizontal="center" vertical="center"/>
    </xf>
    <xf numFmtId="0" fontId="8" fillId="4" borderId="3"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24" xfId="0" applyFont="1" applyFill="1" applyBorder="1" applyAlignment="1">
      <alignment horizontal="center" vertical="center" wrapText="1"/>
    </xf>
    <xf numFmtId="166" fontId="2" fillId="0" borderId="7" xfId="0" applyNumberFormat="1" applyFont="1" applyBorder="1" applyAlignment="1">
      <alignment horizontal="center" vertical="center"/>
    </xf>
    <xf numFmtId="166" fontId="2" fillId="0" borderId="8" xfId="0" applyNumberFormat="1" applyFont="1" applyBorder="1" applyAlignment="1">
      <alignment horizontal="center" vertical="center"/>
    </xf>
    <xf numFmtId="166" fontId="1" fillId="3" borderId="3" xfId="0" applyNumberFormat="1" applyFont="1" applyFill="1" applyBorder="1" applyAlignment="1">
      <alignment horizontal="center" vertical="center"/>
    </xf>
    <xf numFmtId="0" fontId="1" fillId="3" borderId="28" xfId="0" applyFont="1" applyFill="1" applyBorder="1" applyAlignment="1">
      <alignment vertical="center"/>
    </xf>
    <xf numFmtId="0" fontId="2" fillId="3" borderId="29" xfId="0" applyFont="1" applyFill="1" applyBorder="1"/>
    <xf numFmtId="0" fontId="2" fillId="3" borderId="30" xfId="0" applyFont="1" applyFill="1" applyBorder="1"/>
    <xf numFmtId="166" fontId="2" fillId="0" borderId="17" xfId="0" applyNumberFormat="1" applyFont="1" applyBorder="1" applyAlignment="1">
      <alignment horizontal="center" vertical="center"/>
    </xf>
    <xf numFmtId="0" fontId="3" fillId="4" borderId="20" xfId="0" applyFont="1" applyFill="1" applyBorder="1" applyAlignment="1">
      <alignment horizontal="center" vertical="center" wrapText="1"/>
    </xf>
    <xf numFmtId="0" fontId="11" fillId="4" borderId="26" xfId="2" applyFont="1" applyFill="1" applyBorder="1" applyAlignment="1">
      <alignment horizontal="center" wrapText="1"/>
    </xf>
    <xf numFmtId="0" fontId="11" fillId="4" borderId="12" xfId="2" applyFont="1" applyFill="1" applyBorder="1" applyAlignment="1">
      <alignment horizontal="center" vertical="center" wrapText="1"/>
    </xf>
    <xf numFmtId="0" fontId="11" fillId="4" borderId="12" xfId="2" applyFont="1" applyFill="1" applyBorder="1" applyAlignment="1">
      <alignment horizontal="center" wrapText="1"/>
    </xf>
    <xf numFmtId="0" fontId="11" fillId="4" borderId="27" xfId="2" applyFont="1" applyFill="1" applyBorder="1" applyAlignment="1">
      <alignment horizontal="center" wrapText="1"/>
    </xf>
    <xf numFmtId="0" fontId="3" fillId="4" borderId="22"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11" fillId="4" borderId="23" xfId="2" applyFont="1" applyFill="1" applyBorder="1" applyAlignment="1">
      <alignment horizontal="center" vertical="center" wrapText="1"/>
    </xf>
    <xf numFmtId="0" fontId="3" fillId="4" borderId="24"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6" borderId="33" xfId="0" applyFont="1" applyFill="1" applyBorder="1" applyAlignment="1">
      <alignment horizontal="center" vertical="center" wrapText="1"/>
    </xf>
    <xf numFmtId="0" fontId="17" fillId="6" borderId="34" xfId="0" applyFont="1" applyFill="1" applyBorder="1" applyAlignment="1">
      <alignment horizontal="center" vertical="center" wrapText="1"/>
    </xf>
    <xf numFmtId="164" fontId="2" fillId="0" borderId="21" xfId="0" applyNumberFormat="1" applyFont="1" applyBorder="1" applyAlignment="1">
      <alignment horizontal="center" vertical="center"/>
    </xf>
    <xf numFmtId="165" fontId="15" fillId="5" borderId="32" xfId="2" applyNumberFormat="1" applyFont="1" applyFill="1" applyBorder="1" applyAlignment="1">
      <alignment horizontal="center" vertical="center" wrapText="1"/>
    </xf>
    <xf numFmtId="165" fontId="15" fillId="5" borderId="33" xfId="2" applyNumberFormat="1" applyFont="1" applyFill="1" applyBorder="1" applyAlignment="1">
      <alignment horizontal="center" vertical="center" wrapText="1"/>
    </xf>
    <xf numFmtId="10" fontId="15" fillId="0" borderId="33" xfId="1" applyNumberFormat="1" applyFont="1" applyFill="1" applyBorder="1" applyAlignment="1">
      <alignment horizontal="center" vertical="center" wrapText="1"/>
    </xf>
    <xf numFmtId="165" fontId="15" fillId="5" borderId="34" xfId="2" applyNumberFormat="1" applyFont="1" applyFill="1" applyBorder="1" applyAlignment="1">
      <alignment horizontal="center" vertical="center" wrapText="1"/>
    </xf>
    <xf numFmtId="166" fontId="2" fillId="0" borderId="32" xfId="0" applyNumberFormat="1" applyFont="1" applyBorder="1" applyAlignment="1">
      <alignment horizontal="center" vertical="center"/>
    </xf>
    <xf numFmtId="166" fontId="2" fillId="0" borderId="33" xfId="0" applyNumberFormat="1" applyFont="1" applyBorder="1" applyAlignment="1">
      <alignment horizontal="center" vertical="center"/>
    </xf>
    <xf numFmtId="166" fontId="2" fillId="0" borderId="34" xfId="0" applyNumberFormat="1" applyFont="1" applyBorder="1" applyAlignment="1">
      <alignment horizontal="center" vertical="center"/>
    </xf>
    <xf numFmtId="0" fontId="17" fillId="0" borderId="5" xfId="0" applyFont="1" applyBorder="1" applyAlignment="1">
      <alignment horizontal="left" vertical="center" wrapText="1"/>
    </xf>
    <xf numFmtId="0" fontId="17" fillId="0" borderId="10" xfId="0" applyFont="1" applyBorder="1" applyAlignment="1">
      <alignment horizontal="left" vertical="center" wrapText="1"/>
    </xf>
    <xf numFmtId="166" fontId="2" fillId="0" borderId="21" xfId="0" applyNumberFormat="1" applyFont="1" applyBorder="1" applyAlignment="1">
      <alignment horizontal="center" vertical="center"/>
    </xf>
    <xf numFmtId="0" fontId="3" fillId="4" borderId="3" xfId="0" applyFont="1" applyFill="1" applyBorder="1" applyAlignment="1">
      <alignment horizontal="center" vertical="center" wrapText="1"/>
    </xf>
    <xf numFmtId="0" fontId="1" fillId="3" borderId="29" xfId="0" applyFont="1" applyFill="1" applyBorder="1" applyAlignment="1">
      <alignment vertical="center"/>
    </xf>
    <xf numFmtId="0" fontId="8" fillId="4" borderId="20"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17" fillId="0" borderId="33" xfId="0" applyFont="1" applyBorder="1" applyAlignment="1">
      <alignment horizontal="left" vertical="center" wrapText="1"/>
    </xf>
    <xf numFmtId="166" fontId="2" fillId="3" borderId="28" xfId="0" applyNumberFormat="1" applyFont="1" applyFill="1" applyBorder="1"/>
    <xf numFmtId="166" fontId="2" fillId="3" borderId="29" xfId="0" applyNumberFormat="1" applyFont="1" applyFill="1" applyBorder="1"/>
    <xf numFmtId="166" fontId="1" fillId="3" borderId="25" xfId="0" applyNumberFormat="1" applyFont="1" applyFill="1" applyBorder="1" applyAlignment="1">
      <alignment horizontal="center" vertical="center"/>
    </xf>
    <xf numFmtId="166" fontId="1" fillId="3" borderId="11" xfId="0" applyNumberFormat="1" applyFont="1" applyFill="1" applyBorder="1" applyAlignment="1">
      <alignment horizontal="center" vertical="center"/>
    </xf>
    <xf numFmtId="166" fontId="2" fillId="0" borderId="16" xfId="0" applyNumberFormat="1" applyFont="1" applyBorder="1" applyAlignment="1">
      <alignment horizontal="center" vertical="center"/>
    </xf>
    <xf numFmtId="166" fontId="2" fillId="0" borderId="2" xfId="0" applyNumberFormat="1" applyFont="1" applyBorder="1" applyAlignment="1">
      <alignment horizontal="center" vertical="center"/>
    </xf>
    <xf numFmtId="166" fontId="2" fillId="3" borderId="3" xfId="0" applyNumberFormat="1" applyFont="1" applyFill="1" applyBorder="1"/>
    <xf numFmtId="166" fontId="2" fillId="0" borderId="25" xfId="0" applyNumberFormat="1" applyFont="1" applyBorder="1" applyAlignment="1">
      <alignment horizontal="center" vertical="center"/>
    </xf>
    <xf numFmtId="165" fontId="15" fillId="5" borderId="36" xfId="2" applyNumberFormat="1" applyFont="1" applyFill="1" applyBorder="1" applyAlignment="1">
      <alignment horizontal="center" vertical="center" wrapText="1"/>
    </xf>
    <xf numFmtId="10" fontId="15" fillId="0" borderId="36" xfId="1" applyNumberFormat="1" applyFont="1" applyFill="1" applyBorder="1" applyAlignment="1">
      <alignment horizontal="center" vertical="center" wrapText="1"/>
    </xf>
    <xf numFmtId="165" fontId="15" fillId="5" borderId="40" xfId="2" applyNumberFormat="1" applyFont="1" applyFill="1" applyBorder="1" applyAlignment="1">
      <alignment horizontal="center" vertical="center" wrapText="1"/>
    </xf>
    <xf numFmtId="0" fontId="3" fillId="2" borderId="4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8" fillId="0" borderId="0" xfId="0" applyFont="1" applyAlignment="1">
      <alignment horizontal="left" vertical="justify" wrapText="1"/>
    </xf>
    <xf numFmtId="0" fontId="8" fillId="0" borderId="0" xfId="0" applyFont="1" applyAlignment="1">
      <alignment horizontal="left" wrapText="1"/>
    </xf>
    <xf numFmtId="0" fontId="16" fillId="6" borderId="32" xfId="0" applyFont="1" applyFill="1" applyBorder="1" applyAlignment="1">
      <alignment horizontal="center" vertical="center" wrapText="1"/>
    </xf>
    <xf numFmtId="0" fontId="16" fillId="4" borderId="33" xfId="0" applyFont="1" applyFill="1" applyBorder="1" applyAlignment="1">
      <alignment horizontal="center" vertical="center" wrapText="1"/>
    </xf>
    <xf numFmtId="0" fontId="9" fillId="0" borderId="0" xfId="0" applyFont="1" applyAlignment="1">
      <alignment vertical="center" wrapText="1"/>
    </xf>
    <xf numFmtId="0" fontId="6" fillId="4" borderId="22" xfId="0" applyFont="1" applyFill="1" applyBorder="1" applyAlignment="1">
      <alignment horizontal="center" vertical="center"/>
    </xf>
    <xf numFmtId="0" fontId="6" fillId="4" borderId="35" xfId="0" applyFont="1" applyFill="1" applyBorder="1" applyAlignment="1">
      <alignment horizontal="center" vertical="center"/>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7" fillId="0" borderId="22" xfId="0" applyFont="1" applyBorder="1" applyAlignment="1">
      <alignment horizontal="center" vertical="center"/>
    </xf>
    <xf numFmtId="0" fontId="7" fillId="0" borderId="35" xfId="0" applyFont="1" applyBorder="1" applyAlignment="1">
      <alignment horizontal="center" vertical="center"/>
    </xf>
    <xf numFmtId="0" fontId="7" fillId="0" borderId="23" xfId="0" applyFont="1" applyBorder="1" applyAlignment="1">
      <alignment horizontal="center" vertical="center"/>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8" fillId="4" borderId="37" xfId="0" applyFont="1" applyFill="1" applyBorder="1" applyAlignment="1">
      <alignment horizontal="center" vertical="center"/>
    </xf>
    <xf numFmtId="0" fontId="8" fillId="4" borderId="38" xfId="0" applyFont="1" applyFill="1" applyBorder="1" applyAlignment="1">
      <alignment horizontal="center" vertical="center"/>
    </xf>
    <xf numFmtId="0" fontId="8" fillId="4" borderId="39" xfId="0" applyFont="1" applyFill="1" applyBorder="1" applyAlignment="1">
      <alignment horizontal="center" vertical="center"/>
    </xf>
    <xf numFmtId="0" fontId="6" fillId="3" borderId="2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16" fillId="6" borderId="9" xfId="0" applyFont="1" applyFill="1" applyBorder="1" applyAlignment="1">
      <alignment horizontal="center" vertical="center" wrapText="1"/>
    </xf>
    <xf numFmtId="0" fontId="16" fillId="4" borderId="10" xfId="0" applyFont="1" applyFill="1" applyBorder="1" applyAlignment="1">
      <alignment horizontal="center" vertical="center" wrapText="1"/>
    </xf>
    <xf numFmtId="0" fontId="9" fillId="0" borderId="0" xfId="0" applyFont="1" applyAlignment="1">
      <alignment horizontal="left" vertical="center" wrapText="1"/>
    </xf>
    <xf numFmtId="0" fontId="6" fillId="4" borderId="1"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4" borderId="5" xfId="0" applyFont="1" applyFill="1" applyBorder="1" applyAlignment="1">
      <alignment horizontal="center" vertical="center" wrapText="1"/>
    </xf>
  </cellXfs>
  <cellStyles count="3">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277092</xdr:colOff>
      <xdr:row>1</xdr:row>
      <xdr:rowOff>111243</xdr:rowOff>
    </xdr:from>
    <xdr:to>
      <xdr:col>2</xdr:col>
      <xdr:colOff>433663</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8092" y="371016"/>
          <a:ext cx="1689230"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34636</xdr:colOff>
      <xdr:row>1</xdr:row>
      <xdr:rowOff>111244</xdr:rowOff>
    </xdr:from>
    <xdr:to>
      <xdr:col>2</xdr:col>
      <xdr:colOff>182549</xdr:colOff>
      <xdr:row>1</xdr:row>
      <xdr:rowOff>520412</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636" y="405653"/>
          <a:ext cx="158532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337705</xdr:colOff>
      <xdr:row>1</xdr:row>
      <xdr:rowOff>154540</xdr:rowOff>
    </xdr:from>
    <xdr:to>
      <xdr:col>2</xdr:col>
      <xdr:colOff>476958</xdr:colOff>
      <xdr:row>1</xdr:row>
      <xdr:rowOff>563708</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8705" y="362358"/>
          <a:ext cx="1619958"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6"/>
  <sheetViews>
    <sheetView tabSelected="1" zoomScale="110" zoomScaleNormal="110" workbookViewId="0">
      <selection activeCell="N16" sqref="N16"/>
    </sheetView>
  </sheetViews>
  <sheetFormatPr baseColWidth="10" defaultRowHeight="12.75" outlineLevelCol="1" x14ac:dyDescent="0.2"/>
  <cols>
    <col min="1" max="1" width="5.7109375" style="1" customWidth="1"/>
    <col min="2" max="2" width="23" style="1" customWidth="1"/>
    <col min="3" max="3" width="28" style="1" customWidth="1"/>
    <col min="4" max="4" width="14.140625" style="1" customWidth="1"/>
    <col min="5" max="5" width="13.7109375" style="1" customWidth="1"/>
    <col min="6" max="6" width="3.140625" style="1" customWidth="1"/>
    <col min="7" max="7" width="16.140625" style="1" customWidth="1"/>
    <col min="8" max="8" width="3.140625" style="1" customWidth="1"/>
    <col min="9" max="9" width="16.140625" style="1" customWidth="1"/>
    <col min="10" max="11" width="3.140625" style="1" customWidth="1"/>
    <col min="12" max="16" width="13.28515625" style="1" customWidth="1" outlineLevel="1"/>
    <col min="17" max="17" width="3.140625" style="1" customWidth="1" outlineLevel="1"/>
    <col min="18" max="20" width="11.42578125" style="1"/>
    <col min="21" max="21" width="14.42578125" style="1" customWidth="1"/>
    <col min="22" max="16384" width="11.42578125" style="1"/>
  </cols>
  <sheetData>
    <row r="1" spans="1:21" ht="20.25" customHeight="1" thickBot="1" x14ac:dyDescent="0.25">
      <c r="A1" s="81" t="s">
        <v>7</v>
      </c>
      <c r="B1" s="82"/>
      <c r="C1" s="83"/>
      <c r="D1" s="83"/>
      <c r="E1" s="83"/>
      <c r="F1" s="83"/>
      <c r="G1" s="83"/>
      <c r="H1" s="83"/>
      <c r="I1" s="83"/>
      <c r="J1" s="83"/>
      <c r="K1" s="83"/>
      <c r="L1" s="83"/>
      <c r="M1" s="83"/>
      <c r="N1" s="83"/>
      <c r="O1" s="83"/>
      <c r="P1" s="83"/>
      <c r="Q1" s="83"/>
      <c r="R1" s="83"/>
      <c r="S1" s="83"/>
      <c r="T1" s="83"/>
      <c r="U1" s="84"/>
    </row>
    <row r="2" spans="1:21" ht="49.5" customHeight="1" thickBot="1" x14ac:dyDescent="0.25">
      <c r="A2" s="85"/>
      <c r="B2" s="86"/>
      <c r="C2" s="87"/>
      <c r="D2" s="88" t="s">
        <v>31</v>
      </c>
      <c r="E2" s="88"/>
      <c r="F2" s="88"/>
      <c r="G2" s="88"/>
      <c r="H2" s="88"/>
      <c r="I2" s="88"/>
      <c r="J2" s="88"/>
      <c r="K2" s="88"/>
      <c r="L2" s="88"/>
      <c r="M2" s="88"/>
      <c r="N2" s="88"/>
      <c r="O2" s="88"/>
      <c r="P2" s="88"/>
      <c r="Q2" s="88"/>
      <c r="R2" s="88"/>
      <c r="S2" s="88"/>
      <c r="T2" s="88"/>
      <c r="U2" s="89"/>
    </row>
    <row r="3" spans="1:21" ht="41.25" thickBot="1" x14ac:dyDescent="0.3">
      <c r="A3" s="90" t="s">
        <v>8</v>
      </c>
      <c r="B3" s="91"/>
      <c r="C3" s="91"/>
      <c r="D3" s="91"/>
      <c r="E3" s="92"/>
      <c r="F3" s="3"/>
      <c r="G3" s="23" t="s">
        <v>35</v>
      </c>
      <c r="H3" s="4"/>
      <c r="I3" s="23" t="s">
        <v>40</v>
      </c>
      <c r="J3" s="4"/>
      <c r="K3" s="4"/>
      <c r="L3" s="35" t="s">
        <v>13</v>
      </c>
      <c r="M3" s="36" t="s">
        <v>14</v>
      </c>
      <c r="N3" s="37" t="s">
        <v>15</v>
      </c>
      <c r="O3" s="37" t="s">
        <v>16</v>
      </c>
      <c r="P3" s="38" t="s">
        <v>17</v>
      </c>
      <c r="Q3" s="4"/>
      <c r="R3" s="93" t="s">
        <v>9</v>
      </c>
      <c r="S3" s="94"/>
      <c r="T3" s="94"/>
      <c r="U3" s="95"/>
    </row>
    <row r="4" spans="1:21" s="2" customFormat="1" ht="43.5" customHeight="1" thickBot="1" x14ac:dyDescent="0.3">
      <c r="A4" s="24" t="s">
        <v>0</v>
      </c>
      <c r="B4" s="60" t="s">
        <v>36</v>
      </c>
      <c r="C4" s="25" t="s">
        <v>28</v>
      </c>
      <c r="D4" s="25" t="s">
        <v>5</v>
      </c>
      <c r="E4" s="26" t="s">
        <v>21</v>
      </c>
      <c r="G4" s="34" t="s">
        <v>4</v>
      </c>
      <c r="I4" s="57" t="s">
        <v>4</v>
      </c>
      <c r="L4" s="39" t="s">
        <v>4</v>
      </c>
      <c r="M4" s="40" t="s">
        <v>4</v>
      </c>
      <c r="N4" s="40" t="s">
        <v>4</v>
      </c>
      <c r="O4" s="41" t="s">
        <v>18</v>
      </c>
      <c r="P4" s="42" t="s">
        <v>4</v>
      </c>
      <c r="R4" s="39" t="s">
        <v>4</v>
      </c>
      <c r="S4" s="40" t="s">
        <v>1</v>
      </c>
      <c r="T4" s="40" t="s">
        <v>2</v>
      </c>
      <c r="U4" s="42" t="s">
        <v>6</v>
      </c>
    </row>
    <row r="5" spans="1:21" s="2" customFormat="1" ht="13.5" x14ac:dyDescent="0.25">
      <c r="A5" s="78">
        <v>1</v>
      </c>
      <c r="B5" s="79" t="s">
        <v>37</v>
      </c>
      <c r="C5" s="61" t="s">
        <v>32</v>
      </c>
      <c r="D5" s="44" t="s">
        <v>34</v>
      </c>
      <c r="E5" s="45">
        <v>1</v>
      </c>
      <c r="G5" s="33">
        <v>15150</v>
      </c>
      <c r="I5" s="46">
        <v>18150</v>
      </c>
      <c r="L5" s="47">
        <f>ROUND(MIN(G5,I5),0)</f>
        <v>15150</v>
      </c>
      <c r="M5" s="48">
        <f>ROUND(AVERAGE(G5,I5),0)</f>
        <v>16650</v>
      </c>
      <c r="N5" s="48">
        <f>+MAX(G5,I5)</f>
        <v>18150</v>
      </c>
      <c r="O5" s="49">
        <f>+(N5/L5)-1</f>
        <v>0.19801980198019797</v>
      </c>
      <c r="P5" s="50">
        <f>+ROUND(AVERAGE(L5,M5),0)</f>
        <v>15900</v>
      </c>
      <c r="R5" s="51">
        <f>+M5</f>
        <v>16650</v>
      </c>
      <c r="S5" s="52">
        <v>0</v>
      </c>
      <c r="T5" s="52">
        <f>+S5+R5</f>
        <v>16650</v>
      </c>
      <c r="U5" s="53">
        <f>+T5*E5</f>
        <v>16650</v>
      </c>
    </row>
    <row r="6" spans="1:21" s="2" customFormat="1" ht="13.5" x14ac:dyDescent="0.25">
      <c r="A6" s="75"/>
      <c r="B6" s="74"/>
      <c r="C6" s="43" t="s">
        <v>33</v>
      </c>
      <c r="D6" s="15" t="s">
        <v>34</v>
      </c>
      <c r="E6" s="18">
        <v>1</v>
      </c>
      <c r="G6" s="56">
        <v>10600</v>
      </c>
      <c r="I6" s="21">
        <v>13600</v>
      </c>
      <c r="L6" s="47">
        <f t="shared" ref="L6:L10" si="0">ROUND(MIN(G6,I6),0)</f>
        <v>10600</v>
      </c>
      <c r="M6" s="48">
        <f>ROUND(AVERAGE(G6,I6),0)</f>
        <v>12100</v>
      </c>
      <c r="N6" s="48">
        <f>+MAX(G6,I6)</f>
        <v>13600</v>
      </c>
      <c r="O6" s="49">
        <f t="shared" ref="O6:O10" si="1">+(N6/L6)-1</f>
        <v>0.28301886792452824</v>
      </c>
      <c r="P6" s="50">
        <f t="shared" ref="P6:P10" si="2">+ROUND(AVERAGE(L6,M6),0)</f>
        <v>11350</v>
      </c>
      <c r="R6" s="27">
        <f t="shared" ref="R6:R10" si="3">+M6</f>
        <v>12100</v>
      </c>
      <c r="S6" s="14">
        <v>0</v>
      </c>
      <c r="T6" s="14">
        <f t="shared" ref="T6:T10" si="4">+S6+R6</f>
        <v>12100</v>
      </c>
      <c r="U6" s="28">
        <f>+T6*E6</f>
        <v>12100</v>
      </c>
    </row>
    <row r="7" spans="1:21" s="2" customFormat="1" ht="13.5" x14ac:dyDescent="0.25">
      <c r="A7" s="75">
        <v>2</v>
      </c>
      <c r="B7" s="74" t="s">
        <v>38</v>
      </c>
      <c r="C7" s="43" t="s">
        <v>32</v>
      </c>
      <c r="D7" s="15" t="s">
        <v>34</v>
      </c>
      <c r="E7" s="18">
        <v>1</v>
      </c>
      <c r="G7" s="56">
        <v>15670</v>
      </c>
      <c r="I7" s="21">
        <v>19500</v>
      </c>
      <c r="L7" s="47">
        <f t="shared" si="0"/>
        <v>15670</v>
      </c>
      <c r="M7" s="48">
        <f>ROUND(AVERAGE(G7,I7),0)</f>
        <v>17585</v>
      </c>
      <c r="N7" s="48">
        <f>+MAX(G7,I7)</f>
        <v>19500</v>
      </c>
      <c r="O7" s="49">
        <f t="shared" si="1"/>
        <v>0.24441608168474782</v>
      </c>
      <c r="P7" s="50">
        <f t="shared" si="2"/>
        <v>16628</v>
      </c>
      <c r="R7" s="27">
        <f t="shared" si="3"/>
        <v>17585</v>
      </c>
      <c r="S7" s="14">
        <v>0</v>
      </c>
      <c r="T7" s="14">
        <f t="shared" si="4"/>
        <v>17585</v>
      </c>
      <c r="U7" s="28">
        <f>+T7*E7</f>
        <v>17585</v>
      </c>
    </row>
    <row r="8" spans="1:21" s="2" customFormat="1" ht="13.5" x14ac:dyDescent="0.25">
      <c r="A8" s="75"/>
      <c r="B8" s="74"/>
      <c r="C8" s="43" t="s">
        <v>33</v>
      </c>
      <c r="D8" s="15" t="s">
        <v>34</v>
      </c>
      <c r="E8" s="18">
        <v>1</v>
      </c>
      <c r="G8" s="56">
        <v>11110</v>
      </c>
      <c r="I8" s="21">
        <v>14500</v>
      </c>
      <c r="L8" s="47">
        <f t="shared" si="0"/>
        <v>11110</v>
      </c>
      <c r="M8" s="48">
        <f>ROUND(AVERAGE(G8,I8),0)</f>
        <v>12805</v>
      </c>
      <c r="N8" s="48">
        <f>+MAX(G8,I8)</f>
        <v>14500</v>
      </c>
      <c r="O8" s="49">
        <f t="shared" si="1"/>
        <v>0.30513051305130512</v>
      </c>
      <c r="P8" s="50">
        <f t="shared" si="2"/>
        <v>11958</v>
      </c>
      <c r="R8" s="27">
        <f t="shared" si="3"/>
        <v>12805</v>
      </c>
      <c r="S8" s="14">
        <v>0</v>
      </c>
      <c r="T8" s="14">
        <f t="shared" si="4"/>
        <v>12805</v>
      </c>
      <c r="U8" s="28">
        <f>+T8*E8</f>
        <v>12805</v>
      </c>
    </row>
    <row r="9" spans="1:21" s="2" customFormat="1" ht="13.5" x14ac:dyDescent="0.25">
      <c r="A9" s="75">
        <v>3</v>
      </c>
      <c r="B9" s="74" t="s">
        <v>39</v>
      </c>
      <c r="C9" s="43" t="s">
        <v>32</v>
      </c>
      <c r="D9" s="15" t="s">
        <v>34</v>
      </c>
      <c r="E9" s="18">
        <v>1</v>
      </c>
      <c r="G9" s="56">
        <v>15850</v>
      </c>
      <c r="I9" s="21">
        <v>21500</v>
      </c>
      <c r="L9" s="47">
        <f t="shared" si="0"/>
        <v>15850</v>
      </c>
      <c r="M9" s="48">
        <f>ROUND(AVERAGE(G9,I9),0)</f>
        <v>18675</v>
      </c>
      <c r="N9" s="48">
        <f>+MAX(G9,I9)</f>
        <v>21500</v>
      </c>
      <c r="O9" s="49">
        <f t="shared" si="1"/>
        <v>0.35646687697160884</v>
      </c>
      <c r="P9" s="50">
        <f t="shared" si="2"/>
        <v>17263</v>
      </c>
      <c r="R9" s="27">
        <f t="shared" si="3"/>
        <v>18675</v>
      </c>
      <c r="S9" s="14">
        <v>0</v>
      </c>
      <c r="T9" s="14">
        <f t="shared" si="4"/>
        <v>18675</v>
      </c>
      <c r="U9" s="28">
        <f>+T9*E9</f>
        <v>18675</v>
      </c>
    </row>
    <row r="10" spans="1:21" s="2" customFormat="1" ht="14.25" thickBot="1" x14ac:dyDescent="0.3">
      <c r="A10" s="75"/>
      <c r="B10" s="74"/>
      <c r="C10" s="43" t="s">
        <v>33</v>
      </c>
      <c r="D10" s="15" t="s">
        <v>34</v>
      </c>
      <c r="E10" s="18">
        <v>1</v>
      </c>
      <c r="G10" s="69">
        <v>11680</v>
      </c>
      <c r="I10" s="22">
        <v>17000</v>
      </c>
      <c r="L10" s="47">
        <f t="shared" si="0"/>
        <v>11680</v>
      </c>
      <c r="M10" s="70">
        <f>ROUND(AVERAGE(G10,I10),0)</f>
        <v>14340</v>
      </c>
      <c r="N10" s="70">
        <f>+MAX(G10,I10)</f>
        <v>17000</v>
      </c>
      <c r="O10" s="71">
        <f t="shared" si="1"/>
        <v>0.45547945205479445</v>
      </c>
      <c r="P10" s="72">
        <f t="shared" si="2"/>
        <v>13010</v>
      </c>
      <c r="R10" s="27">
        <f t="shared" si="3"/>
        <v>14340</v>
      </c>
      <c r="S10" s="14">
        <v>0</v>
      </c>
      <c r="T10" s="67">
        <f t="shared" si="4"/>
        <v>14340</v>
      </c>
      <c r="U10" s="66">
        <f>+T10*E10</f>
        <v>14340</v>
      </c>
    </row>
    <row r="11" spans="1:21" ht="25.5" customHeight="1" thickBot="1" x14ac:dyDescent="0.25">
      <c r="A11" s="30" t="s">
        <v>3</v>
      </c>
      <c r="B11" s="58"/>
      <c r="C11" s="31"/>
      <c r="D11" s="31"/>
      <c r="E11" s="32"/>
      <c r="R11" s="62"/>
      <c r="S11" s="63"/>
      <c r="T11" s="68"/>
      <c r="U11" s="29">
        <f>SUM(U5:U10)</f>
        <v>92155</v>
      </c>
    </row>
    <row r="13" spans="1:21" s="5" customFormat="1" ht="16.5" x14ac:dyDescent="0.3">
      <c r="C13" s="6" t="s">
        <v>10</v>
      </c>
      <c r="D13" s="6"/>
      <c r="E13" s="7"/>
      <c r="F13" s="7"/>
      <c r="G13" s="7"/>
      <c r="H13" s="7"/>
      <c r="I13" s="7"/>
      <c r="J13" s="7"/>
      <c r="K13" s="7"/>
      <c r="L13" s="7"/>
      <c r="M13" s="7"/>
      <c r="N13" s="7"/>
      <c r="O13" s="7"/>
      <c r="P13" s="7"/>
      <c r="Q13" s="7"/>
      <c r="R13" s="7"/>
      <c r="S13" s="7"/>
    </row>
    <row r="14" spans="1:21" s="5" customFormat="1" ht="30" customHeight="1" x14ac:dyDescent="0.3">
      <c r="C14" s="80" t="s">
        <v>25</v>
      </c>
      <c r="D14" s="80"/>
      <c r="E14" s="80"/>
      <c r="F14" s="80"/>
      <c r="G14" s="80"/>
      <c r="H14" s="13"/>
      <c r="I14" s="13"/>
      <c r="J14" s="13"/>
      <c r="K14" s="13"/>
      <c r="L14" s="13"/>
      <c r="M14" s="13"/>
      <c r="N14" s="13"/>
      <c r="O14" s="13"/>
      <c r="P14" s="13"/>
      <c r="Q14" s="13"/>
      <c r="R14" s="13"/>
      <c r="S14" s="13"/>
    </row>
    <row r="15" spans="1:21" s="5" customFormat="1" ht="22.5" customHeight="1" x14ac:dyDescent="0.3">
      <c r="C15" s="80" t="s">
        <v>26</v>
      </c>
      <c r="D15" s="80"/>
      <c r="E15" s="80"/>
      <c r="F15" s="80"/>
      <c r="G15" s="80"/>
      <c r="H15" s="13"/>
      <c r="I15" s="13"/>
      <c r="J15" s="13"/>
      <c r="K15" s="13"/>
      <c r="L15" s="13"/>
      <c r="M15" s="13"/>
      <c r="N15" s="13"/>
      <c r="O15" s="13"/>
      <c r="P15" s="13"/>
      <c r="Q15" s="13"/>
      <c r="R15" s="13"/>
      <c r="S15" s="13"/>
    </row>
    <row r="16" spans="1:21" s="5" customFormat="1" ht="57" customHeight="1" x14ac:dyDescent="0.3">
      <c r="C16" s="80" t="s">
        <v>23</v>
      </c>
      <c r="D16" s="80"/>
      <c r="E16" s="80"/>
      <c r="F16" s="80"/>
      <c r="G16" s="80"/>
      <c r="H16" s="13"/>
      <c r="I16" s="13"/>
      <c r="J16" s="13"/>
      <c r="K16" s="13"/>
      <c r="L16" s="13"/>
      <c r="M16" s="13"/>
      <c r="N16" s="13"/>
      <c r="O16" s="13"/>
      <c r="P16" s="13"/>
      <c r="Q16" s="13"/>
      <c r="R16" s="13"/>
      <c r="S16" s="13"/>
    </row>
    <row r="17" spans="3:19" s="5" customFormat="1" ht="19.5" customHeight="1" x14ac:dyDescent="0.3">
      <c r="C17" s="77"/>
      <c r="D17" s="77"/>
      <c r="E17" s="77"/>
      <c r="F17" s="77"/>
      <c r="G17" s="7"/>
      <c r="H17" s="7"/>
      <c r="I17" s="7"/>
      <c r="J17" s="7"/>
      <c r="K17" s="7"/>
      <c r="L17" s="7"/>
      <c r="M17" s="7"/>
      <c r="N17" s="7"/>
      <c r="O17" s="7"/>
      <c r="P17" s="7"/>
      <c r="Q17" s="7"/>
      <c r="R17" s="7"/>
      <c r="S17" s="7"/>
    </row>
    <row r="18" spans="3:19" s="5" customFormat="1" ht="16.5" x14ac:dyDescent="0.3">
      <c r="C18" s="76"/>
      <c r="D18" s="76"/>
      <c r="E18" s="8"/>
      <c r="F18" s="8"/>
      <c r="G18" s="7"/>
      <c r="H18" s="7"/>
      <c r="I18" s="7"/>
      <c r="J18" s="7"/>
      <c r="K18" s="7"/>
      <c r="L18" s="7"/>
      <c r="M18" s="7"/>
      <c r="N18" s="7"/>
      <c r="O18" s="7"/>
      <c r="P18" s="7"/>
      <c r="Q18" s="7"/>
      <c r="R18" s="7"/>
      <c r="S18" s="7"/>
    </row>
    <row r="19" spans="3:19" s="5" customFormat="1" ht="16.5" x14ac:dyDescent="0.3">
      <c r="C19" s="4"/>
      <c r="D19" s="4"/>
      <c r="E19" s="4"/>
      <c r="F19" s="4"/>
      <c r="G19" s="9"/>
      <c r="H19" s="9"/>
      <c r="I19" s="9"/>
      <c r="J19" s="9"/>
      <c r="K19" s="9"/>
      <c r="L19" s="9"/>
      <c r="M19" s="9"/>
      <c r="N19" s="9"/>
      <c r="O19" s="9"/>
      <c r="P19" s="9"/>
      <c r="Q19" s="9"/>
      <c r="R19" s="9"/>
      <c r="S19" s="9"/>
    </row>
    <row r="20" spans="3:19" s="5" customFormat="1" ht="16.5" x14ac:dyDescent="0.3">
      <c r="C20" s="4"/>
      <c r="D20" s="4"/>
      <c r="E20" s="4"/>
      <c r="F20" s="4"/>
      <c r="G20" s="9"/>
      <c r="H20" s="9"/>
      <c r="I20" s="9"/>
      <c r="J20" s="9"/>
      <c r="K20" s="9"/>
      <c r="L20" s="9"/>
      <c r="M20" s="9"/>
      <c r="N20" s="9"/>
      <c r="O20" s="9"/>
      <c r="P20" s="9"/>
      <c r="Q20" s="9"/>
      <c r="R20" s="9"/>
      <c r="S20" s="9"/>
    </row>
    <row r="21" spans="3:19" s="5" customFormat="1" ht="16.5" x14ac:dyDescent="0.3">
      <c r="C21" s="4"/>
      <c r="D21" s="4"/>
      <c r="E21" s="4"/>
      <c r="F21" s="4"/>
      <c r="G21" s="9"/>
      <c r="H21" s="9"/>
      <c r="I21" s="9"/>
      <c r="J21" s="9"/>
      <c r="K21" s="9"/>
      <c r="L21" s="9"/>
      <c r="M21" s="9"/>
      <c r="N21" s="9"/>
      <c r="O21" s="9"/>
      <c r="P21" s="9"/>
      <c r="Q21" s="9"/>
      <c r="R21" s="9"/>
      <c r="S21" s="9"/>
    </row>
    <row r="22" spans="3:19" s="5" customFormat="1" ht="16.5" x14ac:dyDescent="0.3">
      <c r="C22" s="4"/>
      <c r="D22" s="4"/>
      <c r="E22" s="4"/>
      <c r="F22" s="4"/>
      <c r="G22" s="9"/>
      <c r="H22" s="9"/>
      <c r="I22" s="9"/>
      <c r="J22" s="9"/>
      <c r="K22" s="9"/>
      <c r="L22" s="9"/>
      <c r="M22" s="9"/>
      <c r="N22" s="9"/>
      <c r="O22" s="9"/>
      <c r="P22" s="9"/>
      <c r="Q22" s="9"/>
      <c r="R22" s="9"/>
      <c r="S22" s="9"/>
    </row>
    <row r="23" spans="3:19" s="5" customFormat="1" ht="16.5" x14ac:dyDescent="0.3">
      <c r="C23" s="4"/>
      <c r="D23" s="4"/>
      <c r="E23" s="4"/>
      <c r="F23" s="4"/>
      <c r="G23" s="9"/>
      <c r="H23" s="9"/>
      <c r="I23" s="9"/>
      <c r="J23" s="9"/>
      <c r="K23" s="9"/>
      <c r="L23" s="9"/>
      <c r="M23" s="9"/>
      <c r="N23" s="9"/>
      <c r="O23" s="9"/>
      <c r="P23" s="9"/>
      <c r="Q23" s="9"/>
      <c r="R23" s="9"/>
      <c r="S23" s="9"/>
    </row>
    <row r="24" spans="3:19" s="5" customFormat="1" ht="16.5" x14ac:dyDescent="0.3">
      <c r="C24" s="10"/>
      <c r="D24" s="10"/>
      <c r="E24" s="4"/>
      <c r="F24" s="4"/>
      <c r="G24" s="9"/>
      <c r="H24" s="9"/>
      <c r="I24" s="9"/>
      <c r="J24" s="9"/>
      <c r="K24" s="9"/>
      <c r="L24" s="9"/>
      <c r="M24" s="9"/>
      <c r="N24" s="9"/>
      <c r="O24" s="9"/>
      <c r="P24" s="9"/>
      <c r="Q24" s="9"/>
      <c r="R24" s="9"/>
      <c r="S24" s="9"/>
    </row>
    <row r="25" spans="3:19" s="5" customFormat="1" ht="16.5" x14ac:dyDescent="0.3">
      <c r="C25" s="10"/>
      <c r="D25" s="10"/>
      <c r="E25" s="4"/>
      <c r="F25" s="4"/>
      <c r="G25" s="9"/>
      <c r="H25" s="9"/>
      <c r="I25" s="9"/>
      <c r="J25" s="9"/>
      <c r="K25" s="9"/>
      <c r="L25" s="9"/>
      <c r="M25" s="9"/>
      <c r="N25" s="9"/>
      <c r="O25" s="9"/>
      <c r="P25" s="9"/>
      <c r="Q25" s="9"/>
      <c r="R25" s="9"/>
      <c r="S25" s="9"/>
    </row>
    <row r="26" spans="3:19" s="5" customFormat="1" ht="16.5" x14ac:dyDescent="0.3">
      <c r="C26" s="11"/>
      <c r="D26" s="11"/>
      <c r="E26" s="11"/>
      <c r="F26" s="11"/>
      <c r="G26" s="11"/>
      <c r="H26" s="12"/>
      <c r="I26" s="11"/>
      <c r="J26" s="12"/>
      <c r="K26" s="12"/>
      <c r="L26" s="12"/>
      <c r="M26" s="12"/>
      <c r="N26" s="12"/>
      <c r="O26" s="12"/>
      <c r="P26" s="12"/>
      <c r="Q26" s="12"/>
    </row>
  </sheetData>
  <mergeCells count="17">
    <mergeCell ref="E17:F17"/>
    <mergeCell ref="C14:G14"/>
    <mergeCell ref="C15:G15"/>
    <mergeCell ref="C16:G16"/>
    <mergeCell ref="A1:U1"/>
    <mergeCell ref="A2:C2"/>
    <mergeCell ref="D2:U2"/>
    <mergeCell ref="A3:E3"/>
    <mergeCell ref="R3:U3"/>
    <mergeCell ref="B7:B8"/>
    <mergeCell ref="A7:A8"/>
    <mergeCell ref="C18:D18"/>
    <mergeCell ref="C17:D17"/>
    <mergeCell ref="A5:A6"/>
    <mergeCell ref="B5:B6"/>
    <mergeCell ref="B9:B10"/>
    <mergeCell ref="A9:A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5"/>
  <sheetViews>
    <sheetView zoomScale="110" zoomScaleNormal="110" workbookViewId="0">
      <selection activeCell="K15" sqref="K15"/>
    </sheetView>
  </sheetViews>
  <sheetFormatPr baseColWidth="10" defaultRowHeight="12.75" x14ac:dyDescent="0.2"/>
  <cols>
    <col min="1" max="1" width="5.7109375" style="1" customWidth="1"/>
    <col min="2" max="2" width="21.5703125" style="1" customWidth="1"/>
    <col min="3" max="3" width="25.7109375" style="1" customWidth="1"/>
    <col min="4" max="4" width="14.140625" style="1" customWidth="1"/>
    <col min="5" max="5" width="13.7109375" style="1" customWidth="1"/>
    <col min="6" max="6" width="3.140625" style="1" customWidth="1"/>
    <col min="7" max="7" width="17.85546875" style="1" customWidth="1"/>
    <col min="8" max="8" width="3.140625" style="1" customWidth="1"/>
    <col min="9" max="9" width="12.28515625" style="1" customWidth="1"/>
    <col min="10" max="10" width="11.42578125" style="1"/>
    <col min="11" max="11" width="12.42578125" style="1" customWidth="1"/>
    <col min="12" max="12" width="13.42578125" style="1" customWidth="1"/>
    <col min="13" max="16384" width="11.42578125" style="1"/>
  </cols>
  <sheetData>
    <row r="1" spans="1:12" ht="23.25" customHeight="1" thickBot="1" x14ac:dyDescent="0.25">
      <c r="A1" s="81" t="s">
        <v>27</v>
      </c>
      <c r="B1" s="82"/>
      <c r="C1" s="83"/>
      <c r="D1" s="83"/>
      <c r="E1" s="83"/>
      <c r="F1" s="83"/>
      <c r="G1" s="83"/>
      <c r="H1" s="83"/>
      <c r="I1" s="83"/>
      <c r="J1" s="83"/>
      <c r="K1" s="83"/>
      <c r="L1" s="84"/>
    </row>
    <row r="2" spans="1:12" ht="51.75" customHeight="1" thickBot="1" x14ac:dyDescent="0.25">
      <c r="A2" s="85"/>
      <c r="B2" s="86"/>
      <c r="C2" s="87"/>
      <c r="D2" s="96" t="s">
        <v>31</v>
      </c>
      <c r="E2" s="97"/>
      <c r="F2" s="97"/>
      <c r="G2" s="97"/>
      <c r="H2" s="97"/>
      <c r="I2" s="97"/>
      <c r="J2" s="97"/>
      <c r="K2" s="97"/>
      <c r="L2" s="98"/>
    </row>
    <row r="3" spans="1:12" ht="29.25" customHeight="1" thickBot="1" x14ac:dyDescent="0.3">
      <c r="A3" s="90" t="s">
        <v>8</v>
      </c>
      <c r="B3" s="91"/>
      <c r="C3" s="91"/>
      <c r="D3" s="91"/>
      <c r="E3" s="92"/>
      <c r="F3" s="3"/>
      <c r="G3" s="59" t="s">
        <v>11</v>
      </c>
      <c r="H3" s="4"/>
      <c r="I3" s="93" t="s">
        <v>30</v>
      </c>
      <c r="J3" s="94"/>
      <c r="K3" s="94"/>
      <c r="L3" s="95"/>
    </row>
    <row r="4" spans="1:12" s="2" customFormat="1" ht="39.75" customHeight="1" thickBot="1" x14ac:dyDescent="0.3">
      <c r="A4" s="24" t="s">
        <v>0</v>
      </c>
      <c r="B4" s="25" t="s">
        <v>36</v>
      </c>
      <c r="C4" s="25" t="s">
        <v>29</v>
      </c>
      <c r="D4" s="25" t="s">
        <v>5</v>
      </c>
      <c r="E4" s="26" t="s">
        <v>21</v>
      </c>
      <c r="G4" s="23" t="s">
        <v>4</v>
      </c>
      <c r="H4" s="4"/>
      <c r="I4" s="24" t="s">
        <v>4</v>
      </c>
      <c r="J4" s="25" t="s">
        <v>1</v>
      </c>
      <c r="K4" s="25" t="s">
        <v>2</v>
      </c>
      <c r="L4" s="26" t="s">
        <v>6</v>
      </c>
    </row>
    <row r="5" spans="1:12" s="2" customFormat="1" ht="13.5" x14ac:dyDescent="0.25">
      <c r="A5" s="78">
        <v>1</v>
      </c>
      <c r="B5" s="79" t="s">
        <v>37</v>
      </c>
      <c r="C5" s="61" t="s">
        <v>32</v>
      </c>
      <c r="D5" s="44" t="str">
        <f>'ANEXO 1 - COTIZACIONES'!D5</f>
        <v>GALON</v>
      </c>
      <c r="E5" s="45">
        <f>'ANEXO 1 - COTIZACIONES'!E5</f>
        <v>1</v>
      </c>
      <c r="G5" s="56">
        <f>'ANEXO 1 - COTIZACIONES'!R5</f>
        <v>16650</v>
      </c>
      <c r="H5" s="4"/>
      <c r="I5" s="51">
        <f t="shared" ref="I5:I10" si="0">+G5</f>
        <v>16650</v>
      </c>
      <c r="J5" s="52">
        <v>0</v>
      </c>
      <c r="K5" s="52">
        <f t="shared" ref="K5:K10" si="1">+J5+I5</f>
        <v>16650</v>
      </c>
      <c r="L5" s="53">
        <f t="shared" ref="L5:L10" si="2">+K5*E5</f>
        <v>16650</v>
      </c>
    </row>
    <row r="6" spans="1:12" s="2" customFormat="1" ht="13.5" x14ac:dyDescent="0.25">
      <c r="A6" s="75"/>
      <c r="B6" s="74"/>
      <c r="C6" s="43" t="s">
        <v>33</v>
      </c>
      <c r="D6" s="15" t="str">
        <f>'ANEXO 1 - COTIZACIONES'!D6</f>
        <v>GALON</v>
      </c>
      <c r="E6" s="18">
        <f>'ANEXO 1 - COTIZACIONES'!E6</f>
        <v>1</v>
      </c>
      <c r="G6" s="56">
        <f>'ANEXO 1 - COTIZACIONES'!R6</f>
        <v>12100</v>
      </c>
      <c r="H6" s="4"/>
      <c r="I6" s="27">
        <f t="shared" si="0"/>
        <v>12100</v>
      </c>
      <c r="J6" s="14">
        <v>0</v>
      </c>
      <c r="K6" s="14">
        <f t="shared" si="1"/>
        <v>12100</v>
      </c>
      <c r="L6" s="28">
        <f t="shared" si="2"/>
        <v>12100</v>
      </c>
    </row>
    <row r="7" spans="1:12" s="2" customFormat="1" ht="13.5" x14ac:dyDescent="0.25">
      <c r="A7" s="75">
        <v>2</v>
      </c>
      <c r="B7" s="74" t="s">
        <v>38</v>
      </c>
      <c r="C7" s="43" t="s">
        <v>32</v>
      </c>
      <c r="D7" s="15" t="str">
        <f>'ANEXO 1 - COTIZACIONES'!D7</f>
        <v>GALON</v>
      </c>
      <c r="E7" s="18">
        <f>'ANEXO 1 - COTIZACIONES'!E7</f>
        <v>1</v>
      </c>
      <c r="G7" s="56">
        <f>'ANEXO 1 - COTIZACIONES'!R7</f>
        <v>17585</v>
      </c>
      <c r="H7" s="4"/>
      <c r="I7" s="27">
        <f t="shared" si="0"/>
        <v>17585</v>
      </c>
      <c r="J7" s="14">
        <v>0</v>
      </c>
      <c r="K7" s="14">
        <f t="shared" si="1"/>
        <v>17585</v>
      </c>
      <c r="L7" s="28">
        <f t="shared" si="2"/>
        <v>17585</v>
      </c>
    </row>
    <row r="8" spans="1:12" s="2" customFormat="1" ht="13.5" x14ac:dyDescent="0.25">
      <c r="A8" s="75"/>
      <c r="B8" s="74"/>
      <c r="C8" s="43" t="s">
        <v>33</v>
      </c>
      <c r="D8" s="15" t="str">
        <f>'ANEXO 1 - COTIZACIONES'!D8</f>
        <v>GALON</v>
      </c>
      <c r="E8" s="18">
        <f>'ANEXO 1 - COTIZACIONES'!E8</f>
        <v>1</v>
      </c>
      <c r="G8" s="56">
        <f>'ANEXO 1 - COTIZACIONES'!R8</f>
        <v>12805</v>
      </c>
      <c r="H8" s="4"/>
      <c r="I8" s="27">
        <f t="shared" si="0"/>
        <v>12805</v>
      </c>
      <c r="J8" s="14">
        <v>0</v>
      </c>
      <c r="K8" s="14">
        <f t="shared" si="1"/>
        <v>12805</v>
      </c>
      <c r="L8" s="28">
        <f t="shared" si="2"/>
        <v>12805</v>
      </c>
    </row>
    <row r="9" spans="1:12" s="2" customFormat="1" ht="13.5" x14ac:dyDescent="0.25">
      <c r="A9" s="75">
        <v>3</v>
      </c>
      <c r="B9" s="74" t="s">
        <v>39</v>
      </c>
      <c r="C9" s="43" t="s">
        <v>32</v>
      </c>
      <c r="D9" s="15" t="str">
        <f>'ANEXO 1 - COTIZACIONES'!D9</f>
        <v>GALON</v>
      </c>
      <c r="E9" s="18">
        <f>'ANEXO 1 - COTIZACIONES'!E9</f>
        <v>1</v>
      </c>
      <c r="G9" s="56">
        <f>'ANEXO 1 - COTIZACIONES'!R9</f>
        <v>18675</v>
      </c>
      <c r="H9" s="4"/>
      <c r="I9" s="27">
        <f t="shared" si="0"/>
        <v>18675</v>
      </c>
      <c r="J9" s="14">
        <v>0</v>
      </c>
      <c r="K9" s="14">
        <f t="shared" si="1"/>
        <v>18675</v>
      </c>
      <c r="L9" s="28">
        <f t="shared" si="2"/>
        <v>18675</v>
      </c>
    </row>
    <row r="10" spans="1:12" s="2" customFormat="1" ht="14.25" thickBot="1" x14ac:dyDescent="0.3">
      <c r="A10" s="99"/>
      <c r="B10" s="100"/>
      <c r="C10" s="55" t="s">
        <v>33</v>
      </c>
      <c r="D10" s="19" t="str">
        <f>'ANEXO 1 - COTIZACIONES'!D10</f>
        <v>GALON</v>
      </c>
      <c r="E10" s="20">
        <f>'ANEXO 1 - COTIZACIONES'!E10</f>
        <v>1</v>
      </c>
      <c r="G10" s="69">
        <f>'ANEXO 1 - COTIZACIONES'!R10</f>
        <v>14340</v>
      </c>
      <c r="H10" s="4"/>
      <c r="I10" s="27">
        <f t="shared" si="0"/>
        <v>14340</v>
      </c>
      <c r="J10" s="14">
        <v>0</v>
      </c>
      <c r="K10" s="14">
        <f t="shared" si="1"/>
        <v>14340</v>
      </c>
      <c r="L10" s="28">
        <f t="shared" si="2"/>
        <v>14340</v>
      </c>
    </row>
    <row r="11" spans="1:12" ht="25.5" customHeight="1" thickBot="1" x14ac:dyDescent="0.25">
      <c r="A11" s="30" t="s">
        <v>3</v>
      </c>
      <c r="B11" s="58"/>
      <c r="C11" s="31"/>
      <c r="D11" s="31"/>
      <c r="E11" s="32"/>
      <c r="I11" s="62"/>
      <c r="J11" s="63"/>
      <c r="K11" s="63"/>
      <c r="L11" s="64">
        <f>SUM(L5:L10)</f>
        <v>92155</v>
      </c>
    </row>
    <row r="13" spans="1:12" s="5" customFormat="1" ht="16.5" x14ac:dyDescent="0.3">
      <c r="C13" s="6" t="s">
        <v>10</v>
      </c>
      <c r="D13" s="6"/>
      <c r="E13" s="7"/>
      <c r="F13" s="7"/>
      <c r="G13" s="7"/>
      <c r="H13" s="7"/>
      <c r="I13" s="7"/>
      <c r="J13" s="7"/>
    </row>
    <row r="14" spans="1:12" s="5" customFormat="1" ht="18.75" customHeight="1" x14ac:dyDescent="0.3">
      <c r="C14" s="80" t="s">
        <v>22</v>
      </c>
      <c r="D14" s="80"/>
      <c r="E14" s="80"/>
      <c r="F14" s="80"/>
      <c r="G14" s="80"/>
      <c r="H14" s="13"/>
      <c r="I14" s="13"/>
      <c r="J14" s="13"/>
    </row>
    <row r="15" spans="1:12" s="5" customFormat="1" ht="57" customHeight="1" x14ac:dyDescent="0.3">
      <c r="C15" s="80" t="s">
        <v>24</v>
      </c>
      <c r="D15" s="80"/>
      <c r="E15" s="80"/>
      <c r="F15" s="80"/>
      <c r="G15" s="80"/>
      <c r="H15" s="13"/>
      <c r="I15" s="13"/>
      <c r="J15" s="13"/>
    </row>
    <row r="16" spans="1:12" s="5" customFormat="1" ht="19.5" customHeight="1" x14ac:dyDescent="0.3">
      <c r="C16" s="77"/>
      <c r="D16" s="77"/>
      <c r="E16" s="77"/>
      <c r="F16" s="77"/>
      <c r="G16" s="7"/>
      <c r="H16" s="7"/>
      <c r="I16" s="7"/>
      <c r="J16" s="7"/>
    </row>
    <row r="17" spans="3:10" s="5" customFormat="1" ht="16.5" x14ac:dyDescent="0.3">
      <c r="C17" s="76"/>
      <c r="D17" s="76"/>
      <c r="E17" s="8"/>
      <c r="F17" s="8"/>
      <c r="G17" s="7"/>
      <c r="H17" s="7"/>
      <c r="I17" s="7"/>
      <c r="J17" s="7"/>
    </row>
    <row r="18" spans="3:10" s="5" customFormat="1" ht="16.5" x14ac:dyDescent="0.3">
      <c r="C18" s="4"/>
      <c r="D18" s="4"/>
      <c r="E18" s="4"/>
      <c r="F18" s="4"/>
      <c r="G18" s="9"/>
      <c r="H18" s="9"/>
      <c r="I18" s="9"/>
      <c r="J18" s="9"/>
    </row>
    <row r="19" spans="3:10" s="5" customFormat="1" ht="16.5" x14ac:dyDescent="0.3">
      <c r="C19" s="4"/>
      <c r="D19" s="4"/>
      <c r="E19" s="4"/>
      <c r="F19" s="4"/>
      <c r="G19" s="9"/>
      <c r="H19" s="9"/>
      <c r="I19" s="9"/>
      <c r="J19" s="9"/>
    </row>
    <row r="20" spans="3:10" s="5" customFormat="1" ht="16.5" x14ac:dyDescent="0.3">
      <c r="C20" s="4"/>
      <c r="D20" s="4"/>
      <c r="E20" s="4"/>
      <c r="F20" s="4"/>
      <c r="G20" s="9"/>
      <c r="H20" s="9"/>
      <c r="I20" s="9"/>
      <c r="J20" s="9"/>
    </row>
    <row r="21" spans="3:10" s="5" customFormat="1" ht="16.5" x14ac:dyDescent="0.3">
      <c r="C21" s="4"/>
      <c r="D21" s="4"/>
      <c r="E21" s="4"/>
      <c r="F21" s="4"/>
      <c r="G21" s="9"/>
      <c r="H21" s="9"/>
      <c r="I21" s="9"/>
      <c r="J21" s="9"/>
    </row>
    <row r="22" spans="3:10" s="5" customFormat="1" ht="16.5" x14ac:dyDescent="0.3">
      <c r="C22" s="4"/>
      <c r="D22" s="4"/>
      <c r="E22" s="4"/>
      <c r="F22" s="4"/>
      <c r="G22" s="9"/>
      <c r="H22" s="9"/>
      <c r="I22" s="9"/>
      <c r="J22" s="9"/>
    </row>
    <row r="23" spans="3:10" s="5" customFormat="1" ht="16.5" x14ac:dyDescent="0.3">
      <c r="C23" s="10"/>
      <c r="D23" s="10"/>
      <c r="E23" s="4"/>
      <c r="F23" s="4"/>
      <c r="G23" s="9"/>
      <c r="H23" s="9"/>
      <c r="I23" s="9"/>
      <c r="J23" s="9"/>
    </row>
    <row r="24" spans="3:10" s="5" customFormat="1" ht="16.5" x14ac:dyDescent="0.3">
      <c r="C24" s="10"/>
      <c r="D24" s="10"/>
      <c r="E24" s="4"/>
      <c r="F24" s="4"/>
      <c r="G24" s="9"/>
      <c r="H24" s="9"/>
      <c r="I24" s="9"/>
      <c r="J24" s="9"/>
    </row>
    <row r="25" spans="3:10" s="5" customFormat="1" ht="16.5" x14ac:dyDescent="0.3">
      <c r="C25" s="11"/>
      <c r="D25" s="11"/>
      <c r="E25" s="11"/>
      <c r="F25" s="11"/>
      <c r="G25" s="11"/>
      <c r="H25" s="12"/>
    </row>
  </sheetData>
  <mergeCells count="16">
    <mergeCell ref="A5:A6"/>
    <mergeCell ref="B5:B6"/>
    <mergeCell ref="A9:A10"/>
    <mergeCell ref="B9:B10"/>
    <mergeCell ref="A1:L1"/>
    <mergeCell ref="A2:C2"/>
    <mergeCell ref="D2:L2"/>
    <mergeCell ref="A3:E3"/>
    <mergeCell ref="I3:L3"/>
    <mergeCell ref="A7:A8"/>
    <mergeCell ref="B7:B8"/>
    <mergeCell ref="C17:D17"/>
    <mergeCell ref="C14:G14"/>
    <mergeCell ref="C15:G15"/>
    <mergeCell ref="C16:D16"/>
    <mergeCell ref="E16:F16"/>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5"/>
  <sheetViews>
    <sheetView zoomScale="110" zoomScaleNormal="110" workbookViewId="0">
      <selection activeCell="G20" sqref="G20"/>
    </sheetView>
  </sheetViews>
  <sheetFormatPr baseColWidth="10" defaultRowHeight="12.75" x14ac:dyDescent="0.2"/>
  <cols>
    <col min="1" max="1" width="5.7109375" style="1" customWidth="1"/>
    <col min="2" max="2" width="22.140625" style="1" customWidth="1"/>
    <col min="3" max="3" width="30.28515625" style="1" customWidth="1"/>
    <col min="4" max="4" width="14.140625" style="1" customWidth="1"/>
    <col min="5" max="5" width="13.7109375" style="1" customWidth="1"/>
    <col min="6" max="6" width="3.140625" style="1" customWidth="1"/>
    <col min="7" max="10" width="14" style="1" customWidth="1"/>
    <col min="11" max="16384" width="11.42578125" style="1"/>
  </cols>
  <sheetData>
    <row r="1" spans="1:11" ht="16.5" x14ac:dyDescent="0.2">
      <c r="A1" s="102" t="s">
        <v>19</v>
      </c>
      <c r="B1" s="102"/>
      <c r="C1" s="102"/>
      <c r="D1" s="102"/>
      <c r="E1" s="102"/>
      <c r="F1" s="102"/>
      <c r="G1" s="102"/>
      <c r="H1" s="102"/>
      <c r="I1" s="102"/>
      <c r="J1" s="102"/>
    </row>
    <row r="2" spans="1:11" ht="60" customHeight="1" thickBot="1" x14ac:dyDescent="0.25">
      <c r="A2" s="103"/>
      <c r="B2" s="103"/>
      <c r="C2" s="103"/>
      <c r="D2" s="104" t="s">
        <v>31</v>
      </c>
      <c r="E2" s="104"/>
      <c r="F2" s="105"/>
      <c r="G2" s="104"/>
      <c r="H2" s="104"/>
      <c r="I2" s="104"/>
      <c r="J2" s="104"/>
    </row>
    <row r="3" spans="1:11" ht="40.5" customHeight="1" thickBot="1" x14ac:dyDescent="0.25">
      <c r="A3" s="106" t="s">
        <v>8</v>
      </c>
      <c r="B3" s="107"/>
      <c r="C3" s="107"/>
      <c r="D3" s="107"/>
      <c r="E3" s="108"/>
      <c r="F3" s="3"/>
      <c r="G3" s="93" t="s">
        <v>12</v>
      </c>
      <c r="H3" s="94"/>
      <c r="I3" s="94"/>
      <c r="J3" s="95"/>
    </row>
    <row r="4" spans="1:11" s="2" customFormat="1" ht="27.75" thickBot="1" x14ac:dyDescent="0.3">
      <c r="A4" s="73" t="s">
        <v>0</v>
      </c>
      <c r="B4" s="73" t="s">
        <v>36</v>
      </c>
      <c r="C4" s="73" t="s">
        <v>29</v>
      </c>
      <c r="D4" s="73" t="s">
        <v>5</v>
      </c>
      <c r="E4" s="73" t="s">
        <v>21</v>
      </c>
      <c r="G4" s="24" t="s">
        <v>4</v>
      </c>
      <c r="H4" s="25" t="s">
        <v>1</v>
      </c>
      <c r="I4" s="25" t="s">
        <v>2</v>
      </c>
      <c r="J4" s="26" t="s">
        <v>6</v>
      </c>
    </row>
    <row r="5" spans="1:11" s="2" customFormat="1" ht="13.5" x14ac:dyDescent="0.25">
      <c r="A5" s="109">
        <v>1</v>
      </c>
      <c r="B5" s="110" t="s">
        <v>37</v>
      </c>
      <c r="C5" s="54" t="s">
        <v>32</v>
      </c>
      <c r="D5" s="16" t="str">
        <f>'ANEXO 1 - COTIZACIONES'!D5</f>
        <v>GALON</v>
      </c>
      <c r="E5" s="17">
        <f>'ANEXO 1 - COTIZACIONES'!E5</f>
        <v>1</v>
      </c>
      <c r="G5" s="51">
        <f>'ANEXO 2 - PROY COSTOS'!I5</f>
        <v>16650</v>
      </c>
      <c r="H5" s="52">
        <v>0</v>
      </c>
      <c r="I5" s="52">
        <f t="shared" ref="I5:I10" si="0">+H5+G5</f>
        <v>16650</v>
      </c>
      <c r="J5" s="53">
        <f>+I5*E5</f>
        <v>16650</v>
      </c>
    </row>
    <row r="6" spans="1:11" s="2" customFormat="1" ht="13.5" x14ac:dyDescent="0.25">
      <c r="A6" s="75"/>
      <c r="B6" s="74"/>
      <c r="C6" s="43" t="s">
        <v>33</v>
      </c>
      <c r="D6" s="15" t="str">
        <f>'ANEXO 1 - COTIZACIONES'!D6</f>
        <v>GALON</v>
      </c>
      <c r="E6" s="18">
        <f>'ANEXO 1 - COTIZACIONES'!E6</f>
        <v>1</v>
      </c>
      <c r="G6" s="51">
        <f>'ANEXO 2 - PROY COSTOS'!I6</f>
        <v>12100</v>
      </c>
      <c r="H6" s="52">
        <v>0</v>
      </c>
      <c r="I6" s="52">
        <f t="shared" si="0"/>
        <v>12100</v>
      </c>
      <c r="J6" s="53">
        <f t="shared" ref="J6:J10" si="1">+I6*E6</f>
        <v>12100</v>
      </c>
    </row>
    <row r="7" spans="1:11" s="2" customFormat="1" ht="13.5" x14ac:dyDescent="0.25">
      <c r="A7" s="75">
        <v>2</v>
      </c>
      <c r="B7" s="74" t="s">
        <v>38</v>
      </c>
      <c r="C7" s="43" t="s">
        <v>32</v>
      </c>
      <c r="D7" s="15" t="str">
        <f>'ANEXO 1 - COTIZACIONES'!D7</f>
        <v>GALON</v>
      </c>
      <c r="E7" s="18">
        <f>'ANEXO 1 - COTIZACIONES'!E7</f>
        <v>1</v>
      </c>
      <c r="G7" s="51">
        <f>'ANEXO 2 - PROY COSTOS'!I7</f>
        <v>17585</v>
      </c>
      <c r="H7" s="52">
        <v>0</v>
      </c>
      <c r="I7" s="52">
        <f t="shared" si="0"/>
        <v>17585</v>
      </c>
      <c r="J7" s="53">
        <f t="shared" si="1"/>
        <v>17585</v>
      </c>
    </row>
    <row r="8" spans="1:11" s="2" customFormat="1" ht="13.5" x14ac:dyDescent="0.25">
      <c r="A8" s="75"/>
      <c r="B8" s="74"/>
      <c r="C8" s="43" t="s">
        <v>33</v>
      </c>
      <c r="D8" s="15" t="str">
        <f>'ANEXO 1 - COTIZACIONES'!D8</f>
        <v>GALON</v>
      </c>
      <c r="E8" s="18">
        <f>'ANEXO 1 - COTIZACIONES'!E8</f>
        <v>1</v>
      </c>
      <c r="G8" s="51">
        <f>'ANEXO 2 - PROY COSTOS'!I8</f>
        <v>12805</v>
      </c>
      <c r="H8" s="52">
        <v>0</v>
      </c>
      <c r="I8" s="52">
        <f t="shared" si="0"/>
        <v>12805</v>
      </c>
      <c r="J8" s="53">
        <f t="shared" si="1"/>
        <v>12805</v>
      </c>
    </row>
    <row r="9" spans="1:11" s="2" customFormat="1" ht="13.5" x14ac:dyDescent="0.25">
      <c r="A9" s="75">
        <v>3</v>
      </c>
      <c r="B9" s="74" t="s">
        <v>39</v>
      </c>
      <c r="C9" s="43" t="s">
        <v>32</v>
      </c>
      <c r="D9" s="15" t="str">
        <f>'ANEXO 1 - COTIZACIONES'!D9</f>
        <v>GALON</v>
      </c>
      <c r="E9" s="18">
        <f>'ANEXO 1 - COTIZACIONES'!E9</f>
        <v>1</v>
      </c>
      <c r="G9" s="51">
        <f>'ANEXO 2 - PROY COSTOS'!I9</f>
        <v>18675</v>
      </c>
      <c r="H9" s="52">
        <v>0</v>
      </c>
      <c r="I9" s="52">
        <f t="shared" si="0"/>
        <v>18675</v>
      </c>
      <c r="J9" s="53">
        <f t="shared" si="1"/>
        <v>18675</v>
      </c>
    </row>
    <row r="10" spans="1:11" s="2" customFormat="1" ht="14.25" thickBot="1" x14ac:dyDescent="0.3">
      <c r="A10" s="99"/>
      <c r="B10" s="100"/>
      <c r="C10" s="55" t="s">
        <v>33</v>
      </c>
      <c r="D10" s="19" t="str">
        <f>'ANEXO 1 - COTIZACIONES'!D10</f>
        <v>GALON</v>
      </c>
      <c r="E10" s="20">
        <f>'ANEXO 1 - COTIZACIONES'!E10</f>
        <v>1</v>
      </c>
      <c r="G10" s="51">
        <f>'ANEXO 2 - PROY COSTOS'!I10</f>
        <v>14340</v>
      </c>
      <c r="H10" s="52">
        <v>0</v>
      </c>
      <c r="I10" s="52">
        <f t="shared" si="0"/>
        <v>14340</v>
      </c>
      <c r="J10" s="53">
        <f t="shared" si="1"/>
        <v>14340</v>
      </c>
    </row>
    <row r="11" spans="1:11" ht="32.25" customHeight="1" thickBot="1" x14ac:dyDescent="0.25">
      <c r="A11" s="30" t="s">
        <v>3</v>
      </c>
      <c r="B11" s="58"/>
      <c r="C11" s="31"/>
      <c r="D11" s="31"/>
      <c r="E11" s="32"/>
      <c r="G11" s="62"/>
      <c r="H11" s="63"/>
      <c r="I11" s="63"/>
      <c r="J11" s="65">
        <f>SUM(J5:J10)</f>
        <v>92155</v>
      </c>
    </row>
    <row r="13" spans="1:11" s="5" customFormat="1" ht="16.5" x14ac:dyDescent="0.3">
      <c r="C13" s="6" t="s">
        <v>10</v>
      </c>
      <c r="D13" s="6"/>
      <c r="E13" s="7"/>
      <c r="F13" s="7"/>
      <c r="G13" s="7"/>
      <c r="H13" s="7"/>
    </row>
    <row r="14" spans="1:11" s="5" customFormat="1" ht="16.5" x14ac:dyDescent="0.3">
      <c r="C14" s="101" t="s">
        <v>22</v>
      </c>
      <c r="D14" s="101"/>
      <c r="E14" s="101"/>
      <c r="F14" s="101"/>
      <c r="G14" s="101"/>
      <c r="H14" s="13"/>
      <c r="I14" s="13"/>
      <c r="J14" s="13"/>
      <c r="K14" s="13"/>
    </row>
    <row r="15" spans="1:11" s="5" customFormat="1" ht="59.25" customHeight="1" x14ac:dyDescent="0.3">
      <c r="C15" s="101" t="s">
        <v>24</v>
      </c>
      <c r="D15" s="101"/>
      <c r="E15" s="101"/>
      <c r="F15" s="101"/>
      <c r="G15" s="101"/>
      <c r="H15" s="13"/>
    </row>
    <row r="16" spans="1:11" s="5" customFormat="1" ht="16.5" x14ac:dyDescent="0.3">
      <c r="C16" s="77"/>
      <c r="D16" s="77"/>
      <c r="E16" s="77"/>
      <c r="F16" s="77"/>
      <c r="G16" s="7"/>
      <c r="H16" s="7"/>
    </row>
    <row r="17" spans="3:10" s="5" customFormat="1" ht="16.5" x14ac:dyDescent="0.3">
      <c r="C17" s="76"/>
      <c r="D17" s="76"/>
      <c r="E17" s="8"/>
      <c r="F17" s="8"/>
      <c r="G17" s="7"/>
      <c r="H17" s="7"/>
    </row>
    <row r="18" spans="3:10" s="5" customFormat="1" ht="16.5" x14ac:dyDescent="0.3">
      <c r="C18" s="4"/>
      <c r="D18" s="4"/>
      <c r="E18" s="4"/>
      <c r="F18" s="4"/>
      <c r="G18" s="9"/>
      <c r="H18" s="9"/>
    </row>
    <row r="19" spans="3:10" s="5" customFormat="1" ht="16.5" x14ac:dyDescent="0.3">
      <c r="C19" s="4"/>
      <c r="D19" s="4"/>
      <c r="E19" s="4"/>
      <c r="F19" s="4"/>
      <c r="G19" s="9"/>
      <c r="H19" s="9"/>
    </row>
    <row r="20" spans="3:10" s="5" customFormat="1" ht="16.5" x14ac:dyDescent="0.3">
      <c r="C20" s="4"/>
      <c r="D20" s="4"/>
      <c r="E20" s="4"/>
      <c r="F20" s="4"/>
      <c r="G20" s="9"/>
      <c r="H20" s="9"/>
      <c r="J20" s="5" t="s">
        <v>20</v>
      </c>
    </row>
    <row r="21" spans="3:10" s="5" customFormat="1" ht="16.5" x14ac:dyDescent="0.3">
      <c r="C21" s="4"/>
      <c r="D21" s="4"/>
      <c r="E21" s="4"/>
      <c r="F21" s="4"/>
      <c r="G21" s="9"/>
      <c r="H21" s="9"/>
    </row>
    <row r="22" spans="3:10" s="5" customFormat="1" ht="16.5" x14ac:dyDescent="0.3">
      <c r="C22" s="4"/>
      <c r="D22" s="4"/>
      <c r="E22" s="4"/>
      <c r="F22" s="4"/>
      <c r="G22" s="9"/>
      <c r="H22" s="9"/>
    </row>
    <row r="23" spans="3:10" s="5" customFormat="1" ht="16.5" x14ac:dyDescent="0.3">
      <c r="C23" s="10"/>
      <c r="D23" s="10"/>
      <c r="E23" s="4"/>
      <c r="F23" s="4"/>
      <c r="G23" s="9"/>
      <c r="H23" s="9"/>
    </row>
    <row r="24" spans="3:10" s="5" customFormat="1" ht="16.5" x14ac:dyDescent="0.3">
      <c r="C24" s="10"/>
      <c r="D24" s="10"/>
      <c r="E24" s="4"/>
      <c r="F24" s="4"/>
      <c r="G24" s="9"/>
      <c r="H24" s="9"/>
    </row>
    <row r="25" spans="3:10" s="5" customFormat="1" ht="16.5" x14ac:dyDescent="0.3">
      <c r="C25" s="11"/>
      <c r="D25" s="11"/>
      <c r="E25" s="11"/>
      <c r="F25" s="11"/>
    </row>
  </sheetData>
  <mergeCells count="16">
    <mergeCell ref="A5:A6"/>
    <mergeCell ref="B5:B6"/>
    <mergeCell ref="A9:A10"/>
    <mergeCell ref="B9:B10"/>
    <mergeCell ref="A1:J1"/>
    <mergeCell ref="A2:C2"/>
    <mergeCell ref="D2:J2"/>
    <mergeCell ref="A3:E3"/>
    <mergeCell ref="G3:J3"/>
    <mergeCell ref="A7:A8"/>
    <mergeCell ref="B7:B8"/>
    <mergeCell ref="C17:D17"/>
    <mergeCell ref="C14:G14"/>
    <mergeCell ref="C15:G15"/>
    <mergeCell ref="C16:D16"/>
    <mergeCell ref="E16:F1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Rosemberg Carreño Santos</cp:lastModifiedBy>
  <dcterms:created xsi:type="dcterms:W3CDTF">2024-04-10T19:57:00Z</dcterms:created>
  <dcterms:modified xsi:type="dcterms:W3CDTF">2026-09-23T18:45:17Z</dcterms:modified>
</cp:coreProperties>
</file>