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cjgovcol.sharepoint.com/sites/direccion_rpa/Documentos compartidos/Contratacion procesos/2026 contratacion/MC Mobiliario/"/>
    </mc:Choice>
  </mc:AlternateContent>
  <xr:revisionPtr revIDLastSave="516" documentId="8_{F797ADA7-6760-4C8D-8232-A948AAE6392B}" xr6:coauthVersionLast="47" xr6:coauthVersionMax="47" xr10:uidLastSave="{7CDA93D8-418A-4D86-B5CD-0F4842F0EFEF}"/>
  <bookViews>
    <workbookView xWindow="-108" yWindow="-108" windowWidth="23256" windowHeight="12456" xr2:uid="{00000000-000D-0000-FFFF-FFFF00000000}"/>
  </bookViews>
  <sheets>
    <sheet name="TABLA ESTUDIO DE MERCADO" sheetId="1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4" l="1"/>
  <c r="S14" i="14"/>
  <c r="S6" i="14"/>
  <c r="S7" i="14"/>
  <c r="S8" i="14"/>
  <c r="S9" i="14"/>
  <c r="S10" i="14"/>
  <c r="S11" i="14"/>
  <c r="S12" i="14"/>
  <c r="S13" i="14"/>
  <c r="S5" i="14"/>
  <c r="Q15" i="14"/>
  <c r="O15" i="14"/>
  <c r="Q14" i="14"/>
  <c r="Q6" i="14"/>
  <c r="Q7" i="14"/>
  <c r="Q8" i="14"/>
  <c r="Q9" i="14"/>
  <c r="Q10" i="14"/>
  <c r="Q11" i="14"/>
  <c r="Q12" i="14"/>
  <c r="Q13" i="14"/>
  <c r="Q5" i="14"/>
  <c r="L13" i="14"/>
  <c r="I13" i="14"/>
  <c r="F13" i="14"/>
  <c r="L12" i="14"/>
  <c r="I12" i="14"/>
  <c r="F12" i="14"/>
  <c r="L11" i="14"/>
  <c r="I11" i="14"/>
  <c r="F11" i="14"/>
  <c r="L10" i="14"/>
  <c r="I10" i="14"/>
  <c r="F10" i="14"/>
  <c r="L9" i="14"/>
  <c r="I9" i="14"/>
  <c r="F9" i="14"/>
  <c r="L8" i="14"/>
  <c r="I8" i="14"/>
  <c r="F8" i="14"/>
  <c r="L7" i="14"/>
  <c r="I7" i="14"/>
  <c r="F7" i="14"/>
  <c r="L6" i="14"/>
  <c r="I6" i="14"/>
  <c r="F6" i="14"/>
  <c r="L5" i="14"/>
  <c r="I5" i="14"/>
  <c r="F5" i="14"/>
  <c r="N12" i="14" l="1"/>
  <c r="O12" i="14" s="1"/>
  <c r="N5" i="14"/>
  <c r="O5" i="14" s="1"/>
  <c r="N11" i="14"/>
  <c r="O11" i="14" s="1"/>
  <c r="M7" i="14"/>
  <c r="M10" i="14"/>
  <c r="M12" i="14"/>
  <c r="J12" i="14"/>
  <c r="M11" i="14"/>
  <c r="M9" i="14"/>
  <c r="M8" i="14"/>
  <c r="M6" i="14"/>
  <c r="M5" i="14"/>
  <c r="K14" i="14" s="1"/>
  <c r="M13" i="14"/>
  <c r="J11" i="14"/>
  <c r="N6" i="14"/>
  <c r="O6" i="14" s="1"/>
  <c r="J6" i="14"/>
  <c r="N13" i="14"/>
  <c r="O13" i="14" s="1"/>
  <c r="J13" i="14"/>
  <c r="N10" i="14"/>
  <c r="O10" i="14" s="1"/>
  <c r="J10" i="14"/>
  <c r="J9" i="14"/>
  <c r="N9" i="14"/>
  <c r="O9" i="14" s="1"/>
  <c r="J8" i="14"/>
  <c r="N8" i="14"/>
  <c r="O8" i="14" s="1"/>
  <c r="N7" i="14"/>
  <c r="O7" i="14" s="1"/>
  <c r="J7" i="14"/>
  <c r="J5" i="14"/>
  <c r="H14" i="14" s="1"/>
  <c r="N14" i="14" l="1"/>
</calcChain>
</file>

<file path=xl/sharedStrings.xml><?xml version="1.0" encoding="utf-8"?>
<sst xmlns="http://schemas.openxmlformats.org/spreadsheetml/2006/main" count="39" uniqueCount="27">
  <si>
    <t xml:space="preserve">No. Item </t>
  </si>
  <si>
    <t>Producto</t>
  </si>
  <si>
    <t>DRPA</t>
  </si>
  <si>
    <t>DAJ</t>
  </si>
  <si>
    <t>Cantidad</t>
  </si>
  <si>
    <t>Unidad de medida</t>
  </si>
  <si>
    <t>VALORES PROMEDIO</t>
  </si>
  <si>
    <t xml:space="preserve">Valor Unitario </t>
  </si>
  <si>
    <t>Valor unitario incluido IVA</t>
  </si>
  <si>
    <t>Valor total incluido IVA</t>
  </si>
  <si>
    <t xml:space="preserve">Valor total  </t>
  </si>
  <si>
    <t>Silla de conferencias</t>
  </si>
  <si>
    <t>Unidades</t>
  </si>
  <si>
    <t>Silla operativa</t>
  </si>
  <si>
    <t>Escritorio de trabajo con archivador</t>
  </si>
  <si>
    <t>Silla tandem 3 puestos</t>
  </si>
  <si>
    <t>Mesa de reuniones</t>
  </si>
  <si>
    <t>Armario de oficina</t>
  </si>
  <si>
    <t>Divisor de ambientes de tres paneles</t>
  </si>
  <si>
    <t>TOTAL</t>
  </si>
  <si>
    <t>Valor en SMMLV</t>
  </si>
  <si>
    <t>Mueble para elementos de aseo</t>
  </si>
  <si>
    <t>Armario sin puertas</t>
  </si>
  <si>
    <r>
      <rPr>
        <b/>
        <sz val="8"/>
        <color rgb="FF000000"/>
        <rFont val="Arial Narrow"/>
        <family val="2"/>
      </rPr>
      <t>INVERSIONES ARCHIVOS Y SERVICIOS S.A.S</t>
    </r>
    <r>
      <rPr>
        <sz val="8"/>
        <color rgb="FF000000"/>
        <rFont val="Arial Narrow"/>
        <family val="2"/>
      </rPr>
      <t xml:space="preserve">
Carrera 18A No. 20-20 Ofc. 202– Bogotá D.C.
3506219305 - 3138711108
archyservis@gmail.com</t>
    </r>
  </si>
  <si>
    <r>
      <t xml:space="preserve">BASA DISEÑOS
</t>
    </r>
    <r>
      <rPr>
        <sz val="8"/>
        <color rgb="FF000000"/>
        <rFont val="Arial Narrow"/>
        <family val="2"/>
      </rPr>
      <t xml:space="preserve">Carrera 26 # 63a-37, Bogotá
3142485470
licitaciones@basadiseno.com
 camilo.parra@basadiseno.com
</t>
    </r>
  </si>
  <si>
    <t xml:space="preserve">Valor total DRPA </t>
  </si>
  <si>
    <t xml:space="preserve">Valor total DAJ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</si>
</sst>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  <numFmt numFmtId="166" formatCode="_-* #,##0_-;\-* #,##0_-;_-* &quot;-&quot;??_-;_-@_-"/>
    <numFmt numFmtId="167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8"/>
      <color rgb="FF000009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5EBF7"/>
        <bgColor indexed="64"/>
      </patternFill>
    </fill>
    <fill>
      <patternFill patternType="solid">
        <fgColor rgb="FFD3DDF1"/>
        <bgColor indexed="64"/>
      </patternFill>
    </fill>
  </fills>
  <borders count="11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5F89C5"/>
      </left>
      <right style="thin">
        <color rgb="FF5F89C5"/>
      </right>
      <top style="thin">
        <color rgb="FF5F89C5"/>
      </top>
      <bottom style="thin">
        <color rgb="FF5F89C5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4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7" fillId="2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8" fillId="3" borderId="1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vertical="center"/>
    </xf>
    <xf numFmtId="164" fontId="8" fillId="2" borderId="0" xfId="0" applyNumberFormat="1" applyFont="1" applyFill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7" fontId="2" fillId="0" borderId="0" xfId="0" applyNumberFormat="1" applyFont="1" applyAlignment="1">
      <alignment wrapText="1"/>
    </xf>
    <xf numFmtId="167" fontId="2" fillId="0" borderId="0" xfId="0" applyNumberFormat="1" applyFont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vertical="center"/>
    </xf>
    <xf numFmtId="166" fontId="3" fillId="2" borderId="1" xfId="0" applyNumberFormat="1" applyFont="1" applyFill="1" applyBorder="1" applyAlignment="1">
      <alignment horizontal="center" vertical="center"/>
    </xf>
    <xf numFmtId="43" fontId="2" fillId="0" borderId="0" xfId="2" applyFont="1" applyAlignment="1">
      <alignment wrapText="1"/>
    </xf>
    <xf numFmtId="1" fontId="7" fillId="0" borderId="10" xfId="0" applyNumberFormat="1" applyFont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7" xfId="1" applyNumberFormat="1" applyFont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/>
    </xf>
    <xf numFmtId="164" fontId="4" fillId="4" borderId="3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A0D2F3"/>
      <color rgb="FFFF6961"/>
      <color rgb="FFFF9688"/>
      <color rgb="FFFFBDBF"/>
      <color rgb="FFFE585C"/>
      <color rgb="FFF7F5AB"/>
      <color rgb="FF8AFACF"/>
      <color rgb="FFF7CAE4"/>
      <color rgb="FF95FAB9"/>
      <color rgb="FFD3D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8A6CC-DACA-43C7-92B0-8F853B1A7B7D}">
  <dimension ref="A1:S29"/>
  <sheetViews>
    <sheetView showGridLines="0" tabSelected="1" zoomScale="120" zoomScaleNormal="120" workbookViewId="0">
      <selection activeCell="P3" sqref="P3"/>
    </sheetView>
  </sheetViews>
  <sheetFormatPr baseColWidth="10" defaultColWidth="11.44140625" defaultRowHeight="15" customHeight="1" x14ac:dyDescent="0.3"/>
  <cols>
    <col min="1" max="1" width="3" style="1" customWidth="1"/>
    <col min="2" max="2" width="5.5546875" style="1" customWidth="1"/>
    <col min="3" max="3" width="23.5546875" style="6" customWidth="1"/>
    <col min="4" max="4" width="6.5546875" style="1" hidden="1" customWidth="1"/>
    <col min="5" max="5" width="7.109375" style="1" hidden="1" customWidth="1"/>
    <col min="6" max="6" width="6.109375" style="1" bestFit="1" customWidth="1"/>
    <col min="7" max="7" width="12.88671875" style="29" customWidth="1"/>
    <col min="8" max="11" width="10.21875" style="1" customWidth="1"/>
    <col min="12" max="12" width="10.21875" style="2" customWidth="1"/>
    <col min="13" max="13" width="10.21875" style="1" customWidth="1"/>
    <col min="14" max="14" width="12.5546875" style="1" bestFit="1" customWidth="1"/>
    <col min="15" max="15" width="13.109375" style="1" customWidth="1"/>
    <col min="16" max="16" width="6.6640625" style="3" customWidth="1"/>
    <col min="17" max="17" width="12.21875" style="1" customWidth="1"/>
    <col min="18" max="18" width="5" style="1" customWidth="1"/>
    <col min="19" max="16384" width="11.44140625" style="1"/>
  </cols>
  <sheetData>
    <row r="1" spans="1:19" ht="15" customHeight="1" x14ac:dyDescent="0.3">
      <c r="A1" s="7"/>
      <c r="B1" s="7"/>
      <c r="C1" s="8"/>
      <c r="D1" s="7"/>
      <c r="E1" s="7"/>
      <c r="F1" s="7"/>
      <c r="G1" s="27"/>
      <c r="H1" s="7"/>
      <c r="I1" s="7"/>
      <c r="J1" s="7"/>
      <c r="K1" s="7"/>
      <c r="L1" s="9"/>
      <c r="M1" s="7"/>
      <c r="N1" s="7"/>
      <c r="O1" s="7"/>
      <c r="P1" s="10"/>
    </row>
    <row r="2" spans="1:19" ht="15" customHeight="1" x14ac:dyDescent="0.3">
      <c r="A2" s="7"/>
      <c r="B2" s="7"/>
      <c r="C2" s="8"/>
      <c r="D2" s="7"/>
      <c r="E2" s="7"/>
      <c r="F2" s="7"/>
      <c r="G2" s="27"/>
      <c r="H2" s="7"/>
      <c r="I2" s="7"/>
      <c r="J2" s="7"/>
      <c r="K2" s="7"/>
      <c r="L2" s="9"/>
      <c r="M2" s="7"/>
      <c r="N2" s="7"/>
      <c r="O2" s="7"/>
      <c r="P2" s="10"/>
    </row>
    <row r="3" spans="1:19" ht="75.599999999999994" customHeight="1" x14ac:dyDescent="0.3">
      <c r="A3" s="7"/>
      <c r="B3" s="38" t="s">
        <v>0</v>
      </c>
      <c r="C3" s="49" t="s">
        <v>1</v>
      </c>
      <c r="D3" s="51" t="s">
        <v>2</v>
      </c>
      <c r="E3" s="49" t="s">
        <v>3</v>
      </c>
      <c r="F3" s="49" t="s">
        <v>4</v>
      </c>
      <c r="G3" s="50" t="s">
        <v>5</v>
      </c>
      <c r="H3" s="36" t="s">
        <v>23</v>
      </c>
      <c r="I3" s="37"/>
      <c r="J3" s="37"/>
      <c r="K3" s="38" t="s">
        <v>24</v>
      </c>
      <c r="L3" s="39"/>
      <c r="M3" s="39"/>
      <c r="N3" s="40" t="s">
        <v>6</v>
      </c>
      <c r="O3" s="40"/>
      <c r="P3" s="13"/>
    </row>
    <row r="4" spans="1:19" ht="36" customHeight="1" x14ac:dyDescent="0.3">
      <c r="A4" s="7"/>
      <c r="B4" s="48"/>
      <c r="C4" s="50"/>
      <c r="D4" s="51"/>
      <c r="E4" s="49"/>
      <c r="F4" s="49"/>
      <c r="G4" s="52"/>
      <c r="H4" s="22" t="s">
        <v>7</v>
      </c>
      <c r="I4" s="22" t="s">
        <v>8</v>
      </c>
      <c r="J4" s="11" t="s">
        <v>9</v>
      </c>
      <c r="K4" s="22" t="s">
        <v>7</v>
      </c>
      <c r="L4" s="22" t="s">
        <v>8</v>
      </c>
      <c r="M4" s="11" t="s">
        <v>9</v>
      </c>
      <c r="N4" s="21" t="s">
        <v>7</v>
      </c>
      <c r="O4" s="12" t="s">
        <v>10</v>
      </c>
      <c r="P4" s="13"/>
      <c r="Q4" s="12" t="s">
        <v>25</v>
      </c>
      <c r="S4" s="12" t="s">
        <v>26</v>
      </c>
    </row>
    <row r="5" spans="1:19" s="4" customFormat="1" ht="13.8" x14ac:dyDescent="0.3">
      <c r="A5" s="14"/>
      <c r="B5" s="30">
        <v>1</v>
      </c>
      <c r="C5" s="26" t="s">
        <v>11</v>
      </c>
      <c r="D5" s="20">
        <v>12</v>
      </c>
      <c r="E5" s="32">
        <v>1</v>
      </c>
      <c r="F5" s="31">
        <f>D5+E5</f>
        <v>13</v>
      </c>
      <c r="G5" s="28" t="s">
        <v>12</v>
      </c>
      <c r="H5" s="23">
        <v>480000</v>
      </c>
      <c r="I5" s="15">
        <f>H5*119%</f>
        <v>571200</v>
      </c>
      <c r="J5" s="16">
        <f>I5*F5</f>
        <v>7425600</v>
      </c>
      <c r="K5" s="23">
        <v>356000</v>
      </c>
      <c r="L5" s="15">
        <f>K5*119%</f>
        <v>423640</v>
      </c>
      <c r="M5" s="16">
        <f>L5*F5</f>
        <v>5507320</v>
      </c>
      <c r="N5" s="17">
        <f t="shared" ref="N5:N13" si="0">INT(AVERAGE(I5,L5))</f>
        <v>497420</v>
      </c>
      <c r="O5" s="16">
        <f t="shared" ref="O5:O13" si="1">N5*F5</f>
        <v>6466460</v>
      </c>
      <c r="P5" s="18"/>
      <c r="Q5" s="16">
        <f>N5*D5</f>
        <v>5969040</v>
      </c>
      <c r="S5" s="16">
        <f>N5*E5</f>
        <v>497420</v>
      </c>
    </row>
    <row r="6" spans="1:19" s="4" customFormat="1" ht="13.8" x14ac:dyDescent="0.3">
      <c r="A6" s="14"/>
      <c r="B6" s="30">
        <v>2</v>
      </c>
      <c r="C6" s="26" t="s">
        <v>13</v>
      </c>
      <c r="D6" s="20">
        <v>6</v>
      </c>
      <c r="E6" s="32">
        <v>22</v>
      </c>
      <c r="F6" s="31">
        <f t="shared" ref="F6:F13" si="2">D6+E6</f>
        <v>28</v>
      </c>
      <c r="G6" s="28" t="s">
        <v>12</v>
      </c>
      <c r="H6" s="23">
        <v>520000</v>
      </c>
      <c r="I6" s="15">
        <f t="shared" ref="I6:I13" si="3">H6*119%</f>
        <v>618800</v>
      </c>
      <c r="J6" s="16">
        <f t="shared" ref="J6:J13" si="4">I6*F6</f>
        <v>17326400</v>
      </c>
      <c r="K6" s="23">
        <v>845000</v>
      </c>
      <c r="L6" s="15">
        <f t="shared" ref="L6:L13" si="5">K6*119%</f>
        <v>1005550</v>
      </c>
      <c r="M6" s="16">
        <f t="shared" ref="M6:M13" si="6">L6*F6</f>
        <v>28155400</v>
      </c>
      <c r="N6" s="17">
        <f t="shared" si="0"/>
        <v>812175</v>
      </c>
      <c r="O6" s="16">
        <f t="shared" si="1"/>
        <v>22740900</v>
      </c>
      <c r="P6" s="18"/>
      <c r="Q6" s="16">
        <f t="shared" ref="Q6:Q13" si="7">N6*D6</f>
        <v>4873050</v>
      </c>
      <c r="S6" s="16">
        <f t="shared" ref="S6:S13" si="8">N6*E6</f>
        <v>17867850</v>
      </c>
    </row>
    <row r="7" spans="1:19" s="4" customFormat="1" ht="14.25" customHeight="1" x14ac:dyDescent="0.3">
      <c r="A7" s="14"/>
      <c r="B7" s="30">
        <v>3</v>
      </c>
      <c r="C7" s="26" t="s">
        <v>14</v>
      </c>
      <c r="D7" s="20">
        <v>6</v>
      </c>
      <c r="E7" s="32"/>
      <c r="F7" s="31">
        <f t="shared" si="2"/>
        <v>6</v>
      </c>
      <c r="G7" s="28" t="s">
        <v>12</v>
      </c>
      <c r="H7" s="23">
        <v>1045000</v>
      </c>
      <c r="I7" s="15">
        <f t="shared" si="3"/>
        <v>1243550</v>
      </c>
      <c r="J7" s="16">
        <f t="shared" si="4"/>
        <v>7461300</v>
      </c>
      <c r="K7" s="23">
        <v>1943000</v>
      </c>
      <c r="L7" s="15">
        <f t="shared" si="5"/>
        <v>2312170</v>
      </c>
      <c r="M7" s="16">
        <f t="shared" si="6"/>
        <v>13873020</v>
      </c>
      <c r="N7" s="17">
        <f t="shared" si="0"/>
        <v>1777860</v>
      </c>
      <c r="O7" s="16">
        <f t="shared" si="1"/>
        <v>10667160</v>
      </c>
      <c r="P7" s="18"/>
      <c r="Q7" s="16">
        <f t="shared" si="7"/>
        <v>10667160</v>
      </c>
      <c r="S7" s="16">
        <f t="shared" si="8"/>
        <v>0</v>
      </c>
    </row>
    <row r="8" spans="1:19" s="4" customFormat="1" ht="13.8" x14ac:dyDescent="0.3">
      <c r="A8" s="14"/>
      <c r="B8" s="30">
        <v>4</v>
      </c>
      <c r="C8" s="26" t="s">
        <v>15</v>
      </c>
      <c r="D8" s="20">
        <v>2</v>
      </c>
      <c r="E8" s="32">
        <v>4</v>
      </c>
      <c r="F8" s="31">
        <f t="shared" si="2"/>
        <v>6</v>
      </c>
      <c r="G8" s="28" t="s">
        <v>12</v>
      </c>
      <c r="H8" s="23">
        <v>686000</v>
      </c>
      <c r="I8" s="15">
        <f t="shared" si="3"/>
        <v>816340</v>
      </c>
      <c r="J8" s="16">
        <f t="shared" si="4"/>
        <v>4898040</v>
      </c>
      <c r="K8" s="23">
        <v>1067000</v>
      </c>
      <c r="L8" s="15">
        <f t="shared" si="5"/>
        <v>1269730</v>
      </c>
      <c r="M8" s="16">
        <f t="shared" si="6"/>
        <v>7618380</v>
      </c>
      <c r="N8" s="17">
        <f t="shared" si="0"/>
        <v>1043035</v>
      </c>
      <c r="O8" s="16">
        <f t="shared" si="1"/>
        <v>6258210</v>
      </c>
      <c r="P8" s="18"/>
      <c r="Q8" s="16">
        <f t="shared" si="7"/>
        <v>2086070</v>
      </c>
      <c r="S8" s="16">
        <f t="shared" si="8"/>
        <v>4172140</v>
      </c>
    </row>
    <row r="9" spans="1:19" ht="13.8" x14ac:dyDescent="0.3">
      <c r="A9" s="7"/>
      <c r="B9" s="30">
        <v>5</v>
      </c>
      <c r="C9" s="26" t="s">
        <v>16</v>
      </c>
      <c r="D9" s="20">
        <v>1</v>
      </c>
      <c r="E9" s="32"/>
      <c r="F9" s="31">
        <f t="shared" si="2"/>
        <v>1</v>
      </c>
      <c r="G9" s="28" t="s">
        <v>12</v>
      </c>
      <c r="H9" s="23">
        <v>989000</v>
      </c>
      <c r="I9" s="15">
        <f t="shared" si="3"/>
        <v>1176910</v>
      </c>
      <c r="J9" s="16">
        <f t="shared" si="4"/>
        <v>1176910</v>
      </c>
      <c r="K9" s="23">
        <v>1312000</v>
      </c>
      <c r="L9" s="15">
        <f t="shared" si="5"/>
        <v>1561280</v>
      </c>
      <c r="M9" s="16">
        <f t="shared" si="6"/>
        <v>1561280</v>
      </c>
      <c r="N9" s="17">
        <f t="shared" si="0"/>
        <v>1369095</v>
      </c>
      <c r="O9" s="16">
        <f t="shared" si="1"/>
        <v>1369095</v>
      </c>
      <c r="P9" s="18"/>
      <c r="Q9" s="16">
        <f t="shared" si="7"/>
        <v>1369095</v>
      </c>
      <c r="S9" s="16">
        <f t="shared" si="8"/>
        <v>0</v>
      </c>
    </row>
    <row r="10" spans="1:19" ht="15" customHeight="1" x14ac:dyDescent="0.3">
      <c r="A10" s="7"/>
      <c r="B10" s="30">
        <v>6</v>
      </c>
      <c r="C10" s="26" t="s">
        <v>17</v>
      </c>
      <c r="D10" s="20"/>
      <c r="E10" s="32">
        <v>2</v>
      </c>
      <c r="F10" s="31">
        <f t="shared" si="2"/>
        <v>2</v>
      </c>
      <c r="G10" s="28" t="s">
        <v>12</v>
      </c>
      <c r="H10" s="23">
        <v>2820000</v>
      </c>
      <c r="I10" s="15">
        <f t="shared" si="3"/>
        <v>3355800</v>
      </c>
      <c r="J10" s="16">
        <f t="shared" si="4"/>
        <v>6711600</v>
      </c>
      <c r="K10" s="23">
        <v>2023000</v>
      </c>
      <c r="L10" s="15">
        <f t="shared" si="5"/>
        <v>2407370</v>
      </c>
      <c r="M10" s="16">
        <f t="shared" si="6"/>
        <v>4814740</v>
      </c>
      <c r="N10" s="17">
        <f t="shared" si="0"/>
        <v>2881585</v>
      </c>
      <c r="O10" s="16">
        <f t="shared" si="1"/>
        <v>5763170</v>
      </c>
      <c r="P10" s="18"/>
      <c r="Q10" s="16">
        <f t="shared" si="7"/>
        <v>0</v>
      </c>
      <c r="S10" s="16">
        <f t="shared" si="8"/>
        <v>5763170</v>
      </c>
    </row>
    <row r="11" spans="1:19" ht="13.8" x14ac:dyDescent="0.3">
      <c r="A11" s="7"/>
      <c r="B11" s="30">
        <v>7</v>
      </c>
      <c r="C11" s="26" t="s">
        <v>18</v>
      </c>
      <c r="D11" s="20">
        <v>8</v>
      </c>
      <c r="E11" s="32"/>
      <c r="F11" s="31">
        <f t="shared" si="2"/>
        <v>8</v>
      </c>
      <c r="G11" s="28" t="s">
        <v>12</v>
      </c>
      <c r="H11" s="23">
        <v>880000</v>
      </c>
      <c r="I11" s="15">
        <f t="shared" si="3"/>
        <v>1047200</v>
      </c>
      <c r="J11" s="16">
        <f t="shared" si="4"/>
        <v>8377600</v>
      </c>
      <c r="K11" s="23">
        <v>2304000</v>
      </c>
      <c r="L11" s="15">
        <f t="shared" si="5"/>
        <v>2741760</v>
      </c>
      <c r="M11" s="16">
        <f t="shared" si="6"/>
        <v>21934080</v>
      </c>
      <c r="N11" s="17">
        <f t="shared" si="0"/>
        <v>1894480</v>
      </c>
      <c r="O11" s="16">
        <f t="shared" si="1"/>
        <v>15155840</v>
      </c>
      <c r="P11" s="18"/>
      <c r="Q11" s="16">
        <f t="shared" si="7"/>
        <v>15155840</v>
      </c>
      <c r="S11" s="16">
        <f t="shared" si="8"/>
        <v>0</v>
      </c>
    </row>
    <row r="12" spans="1:19" ht="13.8" x14ac:dyDescent="0.3">
      <c r="A12" s="7"/>
      <c r="B12" s="30">
        <v>8</v>
      </c>
      <c r="C12" s="26" t="s">
        <v>21</v>
      </c>
      <c r="D12" s="20">
        <v>1</v>
      </c>
      <c r="E12" s="32">
        <v>1</v>
      </c>
      <c r="F12" s="31">
        <f t="shared" si="2"/>
        <v>2</v>
      </c>
      <c r="G12" s="28" t="s">
        <v>12</v>
      </c>
      <c r="H12" s="23">
        <v>1280000</v>
      </c>
      <c r="I12" s="15">
        <f t="shared" si="3"/>
        <v>1523200</v>
      </c>
      <c r="J12" s="16">
        <f t="shared" si="4"/>
        <v>3046400</v>
      </c>
      <c r="K12" s="23">
        <v>1408000</v>
      </c>
      <c r="L12" s="15">
        <f t="shared" si="5"/>
        <v>1675520</v>
      </c>
      <c r="M12" s="16">
        <f t="shared" si="6"/>
        <v>3351040</v>
      </c>
      <c r="N12" s="17">
        <f t="shared" si="0"/>
        <v>1599360</v>
      </c>
      <c r="O12" s="16">
        <f t="shared" si="1"/>
        <v>3198720</v>
      </c>
      <c r="P12" s="18"/>
      <c r="Q12" s="16">
        <f t="shared" si="7"/>
        <v>1599360</v>
      </c>
      <c r="S12" s="16">
        <f t="shared" si="8"/>
        <v>1599360</v>
      </c>
    </row>
    <row r="13" spans="1:19" s="3" customFormat="1" ht="13.8" x14ac:dyDescent="0.3">
      <c r="A13" s="10"/>
      <c r="B13" s="30">
        <v>9</v>
      </c>
      <c r="C13" s="26" t="s">
        <v>22</v>
      </c>
      <c r="D13" s="20">
        <v>18</v>
      </c>
      <c r="E13" s="32"/>
      <c r="F13" s="31">
        <f t="shared" si="2"/>
        <v>18</v>
      </c>
      <c r="G13" s="28" t="s">
        <v>12</v>
      </c>
      <c r="H13" s="23">
        <v>1485000</v>
      </c>
      <c r="I13" s="15">
        <f t="shared" si="3"/>
        <v>1767150</v>
      </c>
      <c r="J13" s="16">
        <f t="shared" si="4"/>
        <v>31808700</v>
      </c>
      <c r="K13" s="23">
        <v>2088000</v>
      </c>
      <c r="L13" s="15">
        <f t="shared" si="5"/>
        <v>2484720</v>
      </c>
      <c r="M13" s="16">
        <f t="shared" si="6"/>
        <v>44724960</v>
      </c>
      <c r="N13" s="17">
        <f t="shared" si="0"/>
        <v>2125935</v>
      </c>
      <c r="O13" s="16">
        <f t="shared" si="1"/>
        <v>38266830</v>
      </c>
      <c r="P13" s="18"/>
      <c r="Q13" s="16">
        <f t="shared" si="7"/>
        <v>38266830</v>
      </c>
      <c r="S13" s="16">
        <f t="shared" si="8"/>
        <v>0</v>
      </c>
    </row>
    <row r="14" spans="1:19" ht="15" customHeight="1" x14ac:dyDescent="0.3">
      <c r="B14" s="41" t="s">
        <v>19</v>
      </c>
      <c r="C14" s="42"/>
      <c r="D14" s="42"/>
      <c r="E14" s="42"/>
      <c r="F14" s="42"/>
      <c r="G14" s="43"/>
      <c r="H14" s="44">
        <f>SUM(J5:J13)</f>
        <v>88232550</v>
      </c>
      <c r="I14" s="44"/>
      <c r="J14" s="45"/>
      <c r="K14" s="44">
        <f>SUM(M5:M13)</f>
        <v>131540220</v>
      </c>
      <c r="L14" s="44"/>
      <c r="M14" s="44"/>
      <c r="N14" s="46">
        <f>SUM(O5:O13)</f>
        <v>109886385</v>
      </c>
      <c r="O14" s="47"/>
      <c r="Q14" s="35">
        <f>SUM(Q5:Q13)</f>
        <v>79986445</v>
      </c>
      <c r="S14" s="35">
        <f>SUM(S5:S13)</f>
        <v>29899940</v>
      </c>
    </row>
    <row r="15" spans="1:19" ht="15" customHeight="1" x14ac:dyDescent="0.3">
      <c r="B15" s="7"/>
      <c r="C15" s="8"/>
      <c r="D15" s="7"/>
      <c r="E15" s="7"/>
      <c r="F15" s="7"/>
      <c r="G15" s="27"/>
      <c r="H15" s="7"/>
      <c r="I15" s="7"/>
      <c r="J15" s="7"/>
      <c r="K15" s="7"/>
      <c r="L15" s="9"/>
      <c r="M15" s="7"/>
      <c r="N15" s="16" t="s">
        <v>20</v>
      </c>
      <c r="O15" s="19">
        <f>N14/1750905</f>
        <v>62.759764236209271</v>
      </c>
      <c r="Q15" s="34">
        <f>Q14/1750905</f>
        <v>45.68291540660401</v>
      </c>
      <c r="S15" s="34">
        <f>S14/1750905</f>
        <v>17.076848829605261</v>
      </c>
    </row>
    <row r="16" spans="1:19" s="3" customFormat="1" ht="15" customHeight="1" x14ac:dyDescent="0.3">
      <c r="A16" s="1"/>
      <c r="B16" s="1"/>
      <c r="C16" s="6"/>
      <c r="D16" s="1"/>
      <c r="E16" s="1"/>
      <c r="F16" s="1"/>
      <c r="G16" s="29"/>
      <c r="H16" s="1"/>
      <c r="I16" s="1"/>
      <c r="J16" s="1"/>
      <c r="K16" s="1"/>
      <c r="L16" s="2"/>
      <c r="M16" s="1"/>
      <c r="N16" s="1"/>
      <c r="O16" s="1"/>
    </row>
    <row r="17" spans="1:15" s="3" customFormat="1" ht="15" customHeight="1" x14ac:dyDescent="0.3">
      <c r="A17" s="1"/>
      <c r="B17" s="1"/>
      <c r="C17" s="6"/>
      <c r="D17" s="1"/>
      <c r="E17" s="1"/>
      <c r="F17" s="1"/>
      <c r="G17" s="29"/>
      <c r="H17" s="1"/>
      <c r="I17" s="1"/>
      <c r="J17" s="1"/>
      <c r="K17" s="1"/>
      <c r="L17" s="2"/>
      <c r="M17" s="1"/>
      <c r="N17" s="1"/>
      <c r="O17" s="1"/>
    </row>
    <row r="18" spans="1:15" s="3" customFormat="1" ht="15" customHeight="1" x14ac:dyDescent="0.3">
      <c r="A18" s="1"/>
      <c r="B18" s="1"/>
      <c r="C18" s="6"/>
      <c r="D18" s="1"/>
      <c r="E18" s="1"/>
      <c r="F18" s="1"/>
      <c r="G18" s="29"/>
      <c r="H18" s="1"/>
      <c r="I18" s="1"/>
      <c r="J18" s="1"/>
      <c r="K18" s="1"/>
      <c r="L18" s="2"/>
      <c r="M18" s="1"/>
      <c r="N18" s="1"/>
      <c r="O18" s="1"/>
    </row>
    <row r="19" spans="1:15" s="3" customFormat="1" ht="15" customHeight="1" x14ac:dyDescent="0.3">
      <c r="A19" s="1"/>
      <c r="B19" s="1"/>
      <c r="C19" s="6"/>
      <c r="D19" s="1"/>
      <c r="E19" s="1"/>
      <c r="F19" s="1"/>
      <c r="G19" s="29"/>
      <c r="H19" s="1"/>
      <c r="I19" s="1"/>
      <c r="J19" s="1"/>
      <c r="K19" s="1"/>
      <c r="L19" s="2"/>
      <c r="M19" s="5"/>
      <c r="N19" s="1"/>
      <c r="O19" s="1"/>
    </row>
    <row r="20" spans="1:15" s="3" customFormat="1" ht="15" customHeight="1" x14ac:dyDescent="0.3">
      <c r="A20" s="1"/>
      <c r="B20" s="1"/>
      <c r="C20" s="6"/>
      <c r="D20" s="1"/>
      <c r="E20" s="1"/>
      <c r="F20" s="1"/>
      <c r="G20" s="29"/>
      <c r="H20" s="1"/>
      <c r="I20" s="1"/>
      <c r="J20" s="1"/>
      <c r="K20" s="1"/>
      <c r="L20" s="2"/>
      <c r="M20" s="1"/>
      <c r="N20" s="1"/>
      <c r="O20" s="5"/>
    </row>
    <row r="22" spans="1:15" s="3" customFormat="1" ht="15" customHeight="1" x14ac:dyDescent="0.3">
      <c r="A22" s="1"/>
      <c r="B22" s="1"/>
      <c r="C22" s="6"/>
      <c r="D22" s="1"/>
      <c r="E22" s="1"/>
      <c r="F22" s="1"/>
      <c r="G22" s="29"/>
      <c r="H22" s="1"/>
      <c r="I22" s="1"/>
      <c r="J22" s="1"/>
      <c r="K22" s="1"/>
      <c r="L22" s="2"/>
      <c r="M22" s="1"/>
      <c r="N22" s="5"/>
      <c r="O22" s="1"/>
    </row>
    <row r="23" spans="1:15" s="3" customFormat="1" ht="15" customHeight="1" x14ac:dyDescent="0.3">
      <c r="A23" s="1"/>
      <c r="B23" s="1"/>
      <c r="C23" s="6"/>
      <c r="D23" s="1"/>
      <c r="E23" s="1"/>
      <c r="F23" s="1"/>
      <c r="G23" s="29"/>
      <c r="H23" s="1"/>
      <c r="I23" s="1"/>
      <c r="J23" s="1"/>
      <c r="K23" s="24"/>
      <c r="L23" s="2"/>
      <c r="M23" s="1"/>
      <c r="N23" s="1"/>
      <c r="O23" s="1"/>
    </row>
    <row r="25" spans="1:15" s="3" customFormat="1" ht="15" customHeight="1" x14ac:dyDescent="0.3">
      <c r="A25" s="1"/>
      <c r="B25" s="1"/>
      <c r="C25" s="6"/>
      <c r="D25" s="1"/>
      <c r="E25" s="1"/>
      <c r="F25" s="1"/>
      <c r="G25" s="29"/>
      <c r="H25" s="1"/>
      <c r="I25" s="1"/>
      <c r="J25" s="1"/>
      <c r="K25" s="33"/>
      <c r="L25" s="25"/>
      <c r="M25" s="1"/>
      <c r="N25" s="1"/>
      <c r="O25" s="1"/>
    </row>
    <row r="27" spans="1:15" s="3" customFormat="1" ht="15" customHeight="1" x14ac:dyDescent="0.3">
      <c r="A27" s="1"/>
      <c r="B27" s="1"/>
      <c r="C27" s="6"/>
      <c r="D27" s="1"/>
      <c r="E27" s="1"/>
      <c r="F27" s="1"/>
      <c r="G27" s="29"/>
      <c r="H27" s="1"/>
      <c r="I27" s="1"/>
      <c r="J27" s="1"/>
      <c r="K27" s="1"/>
      <c r="L27" s="2"/>
      <c r="M27" s="24"/>
      <c r="N27" s="1"/>
      <c r="O27" s="1"/>
    </row>
    <row r="29" spans="1:15" s="3" customFormat="1" ht="15" customHeight="1" x14ac:dyDescent="0.3">
      <c r="A29" s="1"/>
      <c r="B29" s="1"/>
      <c r="C29" s="6"/>
      <c r="D29" s="1"/>
      <c r="E29" s="1"/>
      <c r="F29" s="1"/>
      <c r="G29" s="29"/>
      <c r="H29" s="1"/>
      <c r="I29" s="1"/>
      <c r="J29" s="1"/>
      <c r="K29" s="1"/>
      <c r="L29" s="2"/>
      <c r="M29" s="24"/>
      <c r="N29" s="1"/>
      <c r="O29" s="1"/>
    </row>
  </sheetData>
  <mergeCells count="13">
    <mergeCell ref="H3:J3"/>
    <mergeCell ref="K3:M3"/>
    <mergeCell ref="N3:O3"/>
    <mergeCell ref="B14:G14"/>
    <mergeCell ref="H14:J14"/>
    <mergeCell ref="K14:M14"/>
    <mergeCell ref="N14:O1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06C8B32BA9EB649A816BB8B5A65D7CC" ma:contentTypeVersion="17" ma:contentTypeDescription="Crear nuevo documento." ma:contentTypeScope="" ma:versionID="a811416273c80c7eaf0136d95af1873e">
  <xsd:schema xmlns:xsd="http://www.w3.org/2001/XMLSchema" xmlns:xs="http://www.w3.org/2001/XMLSchema" xmlns:p="http://schemas.microsoft.com/office/2006/metadata/properties" xmlns:ns1="http://schemas.microsoft.com/sharepoint/v3" xmlns:ns2="789a8319-a7c2-4a41-b730-178f2ce4f4f1" xmlns:ns3="1b5f0918-5e3f-41de-a1d5-23341a8f8e42" targetNamespace="http://schemas.microsoft.com/office/2006/metadata/properties" ma:root="true" ma:fieldsID="9bfff643c894e72ecbdcdcab497d8c66" ns1:_="" ns2:_="" ns3:_="">
    <xsd:import namespace="http://schemas.microsoft.com/sharepoint/v3"/>
    <xsd:import namespace="789a8319-a7c2-4a41-b730-178f2ce4f4f1"/>
    <xsd:import namespace="1b5f0918-5e3f-41de-a1d5-23341a8f8e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9a8319-a7c2-4a41-b730-178f2ce4f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3" nillable="true" ma:displayName="Estado de aprobación" ma:internalName="_x0024_Resources_x003a_core_x002c_Signoff_Status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5f0918-5e3f-41de-a1d5-23341a8f8e4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69ee447-54c0-4ce7-a57b-3d531c71870c}" ma:internalName="TaxCatchAll" ma:showField="CatchAllData" ma:web="1b5f0918-5e3f-41de-a1d5-23341a8f8e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789a8319-a7c2-4a41-b730-178f2ce4f4f1">
      <Terms xmlns="http://schemas.microsoft.com/office/infopath/2007/PartnerControls"/>
    </lcf76f155ced4ddcb4097134ff3c332f>
    <_ip_UnifiedCompliancePolicyProperties xmlns="http://schemas.microsoft.com/sharepoint/v3" xsi:nil="true"/>
    <_Flow_SignoffStatus xmlns="789a8319-a7c2-4a41-b730-178f2ce4f4f1" xsi:nil="true"/>
    <TaxCatchAll xmlns="1b5f0918-5e3f-41de-a1d5-23341a8f8e42" xsi:nil="true"/>
  </documentManagement>
</p:properties>
</file>

<file path=customXml/itemProps1.xml><?xml version="1.0" encoding="utf-8"?>
<ds:datastoreItem xmlns:ds="http://schemas.openxmlformats.org/officeDocument/2006/customXml" ds:itemID="{E6DF6F90-2F45-4647-BD5F-525A99D3AA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D791A3-0199-47A3-B423-555F0572D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89a8319-a7c2-4a41-b730-178f2ce4f4f1"/>
    <ds:schemaRef ds:uri="1b5f0918-5e3f-41de-a1d5-23341a8f8e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A63376-9379-4649-8122-B7F350A30D94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sharepoint/v3"/>
    <ds:schemaRef ds:uri="789a8319-a7c2-4a41-b730-178f2ce4f4f1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1b5f0918-5e3f-41de-a1d5-23341a8f8e4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Paola Franco Molina</dc:creator>
  <cp:keywords/>
  <dc:description/>
  <cp:lastModifiedBy>Luís Angel Palacio Bayuelo</cp:lastModifiedBy>
  <cp:revision/>
  <dcterms:created xsi:type="dcterms:W3CDTF">2023-09-04T15:24:36Z</dcterms:created>
  <dcterms:modified xsi:type="dcterms:W3CDTF">2026-09-09T22:33:55Z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0x010100606C8B32BA9EB649A816BB8B5A65D7CC</vt:lpwstr>
  </property>
  <property fmtid="{D5CDD505-2E9C-101B-9397-08002B2CF9AE}" pid="3" name="Order">
    <vt:r8>379500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